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795954ec4854fd/Desktop/Փորձաքննություն/"/>
    </mc:Choice>
  </mc:AlternateContent>
  <xr:revisionPtr revIDLastSave="165" documentId="8_{B1823C02-9B90-459C-A4E8-E59A472A6568}" xr6:coauthVersionLast="47" xr6:coauthVersionMax="47" xr10:uidLastSave="{5552F7D2-BF93-4484-A450-4C7835938AB1}"/>
  <bookViews>
    <workbookView xWindow="-120" yWindow="-120" windowWidth="20640" windowHeight="11040" activeTab="1" xr2:uid="{00000000-000D-0000-FFFF-FFFF00000000}"/>
  </bookViews>
  <sheets>
    <sheet name="Sheet1 (2)" sheetId="8" r:id="rId1"/>
    <sheet name="Sheet1" sheetId="9" r:id="rId2"/>
    <sheet name="Sheet2" sheetId="3" r:id="rId3"/>
    <sheet name="Sheet3 " sheetId="11" r:id="rId4"/>
    <sheet name="Sheet4.5" sheetId="5" r:id="rId5"/>
    <sheet name="Sheet6 " sheetId="10" r:id="rId6"/>
  </sheets>
  <externalReferences>
    <externalReference r:id="rId7"/>
  </externalReferences>
  <definedNames>
    <definedName name="_xlnm.Print_Area" localSheetId="5">'Sheet6 '!$A$1:$H$507</definedName>
    <definedName name="_xlnm.Print_Titles" localSheetId="1">Sheet1!$16:$19</definedName>
    <definedName name="_xlnm.Print_Titles" localSheetId="0">'Sheet1 (2)'!#REF!</definedName>
    <definedName name="_xlnm.Print_Titles" localSheetId="2">Sheet2!$8:$10</definedName>
    <definedName name="_xlnm.Print_Titles" localSheetId="3">'Sheet3 '!$9:$11</definedName>
    <definedName name="_xlnm.Print_Titles" localSheetId="5">'Sheet6 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11" l="1"/>
  <c r="F179" i="11" s="1"/>
  <c r="F183" i="11"/>
  <c r="F225" i="11"/>
  <c r="D225" i="11" s="1"/>
  <c r="F228" i="11"/>
  <c r="F415" i="10"/>
  <c r="G503" i="10"/>
  <c r="G439" i="10"/>
  <c r="E38" i="11"/>
  <c r="G297" i="10"/>
  <c r="F300" i="10"/>
  <c r="K30" i="9"/>
  <c r="E155" i="9" l="1"/>
  <c r="D48" i="9"/>
  <c r="D54" i="9"/>
  <c r="E134" i="9" l="1"/>
  <c r="E121" i="9"/>
  <c r="E120" i="9" s="1"/>
  <c r="E92" i="9"/>
  <c r="E33" i="9"/>
  <c r="E30" i="9"/>
  <c r="E28" i="9"/>
  <c r="E29" i="9"/>
  <c r="E53" i="11"/>
  <c r="E54" i="11"/>
  <c r="E57" i="11"/>
  <c r="G82" i="10"/>
  <c r="G70" i="10" s="1"/>
  <c r="G371" i="10"/>
  <c r="G255" i="10"/>
  <c r="G253" i="10" s="1"/>
  <c r="G236" i="10"/>
  <c r="H167" i="10"/>
  <c r="G167" i="10"/>
  <c r="G99" i="3" s="1"/>
  <c r="G97" i="3" s="1"/>
  <c r="G91" i="3" s="1"/>
  <c r="E91" i="11"/>
  <c r="G18" i="10"/>
  <c r="F374" i="10"/>
  <c r="F373" i="10"/>
  <c r="F169" i="10"/>
  <c r="F187" i="11"/>
  <c r="F194" i="11"/>
  <c r="E43" i="11"/>
  <c r="D43" i="11" s="1"/>
  <c r="F167" i="10" l="1"/>
  <c r="H165" i="10"/>
  <c r="G165" i="10"/>
  <c r="D183" i="11"/>
  <c r="D120" i="9"/>
  <c r="D121" i="9"/>
  <c r="D57" i="9"/>
  <c r="F252" i="10"/>
  <c r="F503" i="10"/>
  <c r="D38" i="11"/>
  <c r="O196" i="10"/>
  <c r="H236" i="10"/>
  <c r="J22" i="10"/>
  <c r="E22" i="11"/>
  <c r="D22" i="11" s="1"/>
  <c r="O239" i="10"/>
  <c r="P238" i="10"/>
  <c r="O238" i="10"/>
  <c r="E26" i="9"/>
  <c r="D30" i="9"/>
  <c r="D29" i="9"/>
  <c r="D91" i="11"/>
  <c r="D89" i="11" s="1"/>
  <c r="D87" i="11" s="1"/>
  <c r="O247" i="10"/>
  <c r="E39" i="9"/>
  <c r="F189" i="11"/>
  <c r="D189" i="11" s="1"/>
  <c r="G116" i="3"/>
  <c r="H213" i="3"/>
  <c r="F242" i="3"/>
  <c r="G240" i="3"/>
  <c r="F240" i="3" s="1"/>
  <c r="E142" i="11"/>
  <c r="E137" i="11" s="1"/>
  <c r="G68" i="10"/>
  <c r="D57" i="11"/>
  <c r="E61" i="11"/>
  <c r="D61" i="11" s="1"/>
  <c r="H228" i="10"/>
  <c r="D123" i="11"/>
  <c r="D119" i="11" s="1"/>
  <c r="E119" i="11"/>
  <c r="E71" i="11"/>
  <c r="D71" i="11" s="1"/>
  <c r="E34" i="11"/>
  <c r="D34" i="11" s="1"/>
  <c r="F82" i="10"/>
  <c r="P84" i="10"/>
  <c r="H194" i="10"/>
  <c r="H192" i="10" s="1"/>
  <c r="G194" i="10"/>
  <c r="F196" i="10"/>
  <c r="F192" i="10" s="1"/>
  <c r="F80" i="10"/>
  <c r="F257" i="10"/>
  <c r="H359" i="10"/>
  <c r="H357" i="10" s="1"/>
  <c r="H355" i="10" s="1"/>
  <c r="G359" i="10"/>
  <c r="G357" i="10" s="1"/>
  <c r="F414" i="10"/>
  <c r="F119" i="11"/>
  <c r="J24" i="10"/>
  <c r="F256" i="10"/>
  <c r="D104" i="9"/>
  <c r="F101" i="9"/>
  <c r="E20" i="11"/>
  <c r="D20" i="11" s="1"/>
  <c r="M362" i="10"/>
  <c r="F407" i="10"/>
  <c r="F406" i="10"/>
  <c r="H404" i="10"/>
  <c r="H402" i="10" s="1"/>
  <c r="G404" i="10"/>
  <c r="G402" i="10" s="1"/>
  <c r="F370" i="10"/>
  <c r="M324" i="10"/>
  <c r="M294" i="10"/>
  <c r="N294" i="10" s="1"/>
  <c r="G368" i="10"/>
  <c r="G222" i="3" s="1"/>
  <c r="F222" i="3" s="1"/>
  <c r="F85" i="10"/>
  <c r="F86" i="10"/>
  <c r="H322" i="10"/>
  <c r="H193" i="3" s="1"/>
  <c r="H191" i="3" s="1"/>
  <c r="H184" i="3" s="1"/>
  <c r="G322" i="10"/>
  <c r="G193" i="3" s="1"/>
  <c r="G191" i="3" s="1"/>
  <c r="G184" i="3" s="1"/>
  <c r="F324" i="10"/>
  <c r="F322" i="10" s="1"/>
  <c r="F320" i="10" s="1"/>
  <c r="F310" i="10" s="1"/>
  <c r="F294" i="10"/>
  <c r="F292" i="10"/>
  <c r="F290" i="10" s="1"/>
  <c r="G292" i="10"/>
  <c r="G174" i="3" s="1"/>
  <c r="H292" i="10"/>
  <c r="H290" i="10" s="1"/>
  <c r="F248" i="10"/>
  <c r="F249" i="10"/>
  <c r="F250" i="10"/>
  <c r="F251" i="10"/>
  <c r="H70" i="10"/>
  <c r="H68" i="10" s="1"/>
  <c r="H253" i="10"/>
  <c r="D68" i="5"/>
  <c r="D71" i="5"/>
  <c r="E130" i="9"/>
  <c r="D133" i="9"/>
  <c r="E47" i="11"/>
  <c r="D47" i="11" s="1"/>
  <c r="E35" i="11"/>
  <c r="D35" i="11" s="1"/>
  <c r="J25" i="10"/>
  <c r="J23" i="10"/>
  <c r="J20" i="10"/>
  <c r="J39" i="10"/>
  <c r="J35" i="10"/>
  <c r="J34" i="10"/>
  <c r="E60" i="11"/>
  <c r="D60" i="11" s="1"/>
  <c r="E33" i="11"/>
  <c r="D33" i="11" s="1"/>
  <c r="E21" i="11"/>
  <c r="D21" i="11" s="1"/>
  <c r="E36" i="11"/>
  <c r="D36" i="11" s="1"/>
  <c r="E37" i="11"/>
  <c r="D37" i="11" s="1"/>
  <c r="E42" i="11"/>
  <c r="D42" i="11" s="1"/>
  <c r="E48" i="11"/>
  <c r="D48" i="11" s="1"/>
  <c r="E49" i="11"/>
  <c r="D49" i="11" s="1"/>
  <c r="E50" i="11"/>
  <c r="D50" i="11" s="1"/>
  <c r="E51" i="11"/>
  <c r="D51" i="11" s="1"/>
  <c r="E52" i="11"/>
  <c r="D52" i="11" s="1"/>
  <c r="D53" i="11"/>
  <c r="D54" i="11"/>
  <c r="E64" i="11"/>
  <c r="E67" i="11"/>
  <c r="D67" i="11" s="1"/>
  <c r="E70" i="11"/>
  <c r="D70" i="11" s="1"/>
  <c r="E151" i="11"/>
  <c r="E148" i="11" s="1"/>
  <c r="D148" i="11" s="1"/>
  <c r="E156" i="11"/>
  <c r="D156" i="11" s="1"/>
  <c r="F77" i="10"/>
  <c r="F23" i="10"/>
  <c r="F15" i="10"/>
  <c r="F259" i="10"/>
  <c r="F258" i="10"/>
  <c r="F260" i="10"/>
  <c r="F262" i="10"/>
  <c r="F263" i="10"/>
  <c r="F301" i="10"/>
  <c r="F299" i="10"/>
  <c r="F29" i="10"/>
  <c r="F20" i="10"/>
  <c r="H308" i="3"/>
  <c r="H306" i="3" s="1"/>
  <c r="H295" i="3"/>
  <c r="D65" i="11"/>
  <c r="D66" i="11"/>
  <c r="D68" i="11"/>
  <c r="D69" i="11"/>
  <c r="F79" i="10"/>
  <c r="D45" i="9"/>
  <c r="D53" i="9"/>
  <c r="D41" i="9"/>
  <c r="E89" i="9"/>
  <c r="D89" i="9" s="1"/>
  <c r="D96" i="9"/>
  <c r="F76" i="10"/>
  <c r="E62" i="5"/>
  <c r="E51" i="5" s="1"/>
  <c r="E21" i="5" s="1"/>
  <c r="E19" i="5" s="1"/>
  <c r="F53" i="5"/>
  <c r="D66" i="5"/>
  <c r="F72" i="10"/>
  <c r="D95" i="9"/>
  <c r="D93" i="9"/>
  <c r="D67" i="5"/>
  <c r="D64" i="5"/>
  <c r="G177" i="3"/>
  <c r="G175" i="3" s="1"/>
  <c r="H297" i="10"/>
  <c r="H177" i="3" s="1"/>
  <c r="H175" i="3" s="1"/>
  <c r="F246" i="10"/>
  <c r="D56" i="9"/>
  <c r="F22" i="10"/>
  <c r="H18" i="10"/>
  <c r="F81" i="10"/>
  <c r="F32" i="10"/>
  <c r="F75" i="10"/>
  <c r="F74" i="10"/>
  <c r="F73" i="10"/>
  <c r="G484" i="10"/>
  <c r="F484" i="10" s="1"/>
  <c r="D70" i="5"/>
  <c r="E150" i="9"/>
  <c r="D150" i="9" s="1"/>
  <c r="D123" i="9"/>
  <c r="F241" i="10"/>
  <c r="F83" i="10"/>
  <c r="F78" i="10"/>
  <c r="F41" i="10"/>
  <c r="F486" i="10"/>
  <c r="F245" i="10"/>
  <c r="F244" i="10"/>
  <c r="F243" i="10"/>
  <c r="F242" i="10"/>
  <c r="F240" i="10"/>
  <c r="F238" i="10"/>
  <c r="F40" i="10"/>
  <c r="F39" i="10"/>
  <c r="F38" i="10"/>
  <c r="F37" i="10"/>
  <c r="F36" i="10"/>
  <c r="F35" i="10"/>
  <c r="F34" i="10"/>
  <c r="F33" i="10"/>
  <c r="F31" i="10"/>
  <c r="F30" i="10"/>
  <c r="F28" i="10"/>
  <c r="F27" i="10"/>
  <c r="F26" i="10"/>
  <c r="F25" i="10"/>
  <c r="F24" i="10"/>
  <c r="F21" i="10"/>
  <c r="D97" i="9"/>
  <c r="E31" i="9"/>
  <c r="D31" i="9" s="1"/>
  <c r="E124" i="9"/>
  <c r="E135" i="9"/>
  <c r="D135" i="9" s="1"/>
  <c r="F108" i="9"/>
  <c r="D28" i="9"/>
  <c r="D33" i="9"/>
  <c r="D43" i="9"/>
  <c r="D44" i="9"/>
  <c r="D46" i="9"/>
  <c r="D47" i="9"/>
  <c r="D50" i="9"/>
  <c r="D51" i="9"/>
  <c r="D92" i="9"/>
  <c r="D128" i="9"/>
  <c r="D129" i="9"/>
  <c r="D138" i="9"/>
  <c r="D155" i="9"/>
  <c r="D134" i="9"/>
  <c r="F230" i="10"/>
  <c r="F84" i="10"/>
  <c r="E109" i="11"/>
  <c r="E107" i="11" s="1"/>
  <c r="F440" i="10"/>
  <c r="F261" i="10"/>
  <c r="D187" i="11"/>
  <c r="H255" i="10"/>
  <c r="F375" i="10"/>
  <c r="F371" i="10"/>
  <c r="G412" i="10"/>
  <c r="G247" i="3" s="1"/>
  <c r="F361" i="10"/>
  <c r="F359" i="10" s="1"/>
  <c r="F357" i="10" s="1"/>
  <c r="E37" i="9" l="1"/>
  <c r="E34" i="9" s="1"/>
  <c r="D34" i="9" s="1"/>
  <c r="F404" i="10"/>
  <c r="F402" i="10" s="1"/>
  <c r="H320" i="10"/>
  <c r="H310" i="10" s="1"/>
  <c r="F165" i="10"/>
  <c r="D64" i="11"/>
  <c r="E62" i="11"/>
  <c r="D62" i="11" s="1"/>
  <c r="G362" i="10"/>
  <c r="G355" i="10" s="1"/>
  <c r="D130" i="9"/>
  <c r="D26" i="9"/>
  <c r="E23" i="9"/>
  <c r="D23" i="9" s="1"/>
  <c r="D39" i="9"/>
  <c r="D37" i="9" s="1"/>
  <c r="H118" i="3"/>
  <c r="F118" i="3" s="1"/>
  <c r="F116" i="3" s="1"/>
  <c r="H174" i="3"/>
  <c r="H164" i="3" s="1"/>
  <c r="F194" i="10"/>
  <c r="D124" i="9"/>
  <c r="E117" i="9"/>
  <c r="D117" i="9" s="1"/>
  <c r="D62" i="5"/>
  <c r="D53" i="5"/>
  <c r="G151" i="3"/>
  <c r="G149" i="3" s="1"/>
  <c r="F255" i="10"/>
  <c r="G223" i="3"/>
  <c r="F223" i="3" s="1"/>
  <c r="G320" i="10"/>
  <c r="G310" i="10" s="1"/>
  <c r="G217" i="3"/>
  <c r="F217" i="3" s="1"/>
  <c r="F18" i="10"/>
  <c r="G234" i="10"/>
  <c r="G232" i="10" s="1"/>
  <c r="G482" i="10"/>
  <c r="G410" i="10"/>
  <c r="G290" i="10"/>
  <c r="G192" i="10"/>
  <c r="G157" i="10" s="1"/>
  <c r="H151" i="3"/>
  <c r="H149" i="3" s="1"/>
  <c r="D109" i="11"/>
  <c r="E152" i="11"/>
  <c r="D152" i="11" s="1"/>
  <c r="D151" i="11"/>
  <c r="D142" i="11"/>
  <c r="F228" i="10"/>
  <c r="H157" i="10"/>
  <c r="G295" i="10"/>
  <c r="F177" i="3"/>
  <c r="F174" i="3"/>
  <c r="H34" i="3"/>
  <c r="H36" i="3" s="1"/>
  <c r="F184" i="11"/>
  <c r="D184" i="11" s="1"/>
  <c r="H16" i="10"/>
  <c r="H14" i="10" s="1"/>
  <c r="F184" i="3"/>
  <c r="E97" i="11"/>
  <c r="D97" i="11" s="1"/>
  <c r="D107" i="11"/>
  <c r="F175" i="3"/>
  <c r="G164" i="3"/>
  <c r="H16" i="3"/>
  <c r="H14" i="3" s="1"/>
  <c r="F368" i="10"/>
  <c r="M247" i="10"/>
  <c r="F247" i="10"/>
  <c r="G501" i="10"/>
  <c r="E173" i="11"/>
  <c r="E171" i="11" s="1"/>
  <c r="D171" i="11" s="1"/>
  <c r="H295" i="10"/>
  <c r="H280" i="10" s="1"/>
  <c r="F193" i="3"/>
  <c r="F191" i="3" s="1"/>
  <c r="E58" i="11"/>
  <c r="D58" i="11" s="1"/>
  <c r="F239" i="10"/>
  <c r="G310" i="3"/>
  <c r="G297" i="3"/>
  <c r="F297" i="10"/>
  <c r="D230" i="11"/>
  <c r="D194" i="11"/>
  <c r="F68" i="10"/>
  <c r="H412" i="10"/>
  <c r="F412" i="10" s="1"/>
  <c r="E74" i="9"/>
  <c r="E40" i="11"/>
  <c r="D40" i="11" s="1"/>
  <c r="H234" i="10"/>
  <c r="H232" i="10" s="1"/>
  <c r="H148" i="3"/>
  <c r="H146" i="3" s="1"/>
  <c r="P85" i="10"/>
  <c r="F210" i="11"/>
  <c r="H143" i="3" s="1"/>
  <c r="H141" i="3" s="1"/>
  <c r="D228" i="11"/>
  <c r="G34" i="3"/>
  <c r="F70" i="10"/>
  <c r="E55" i="11"/>
  <c r="D55" i="11" s="1"/>
  <c r="G16" i="10"/>
  <c r="G16" i="3"/>
  <c r="E18" i="11"/>
  <c r="E16" i="11" s="1"/>
  <c r="D16" i="11" s="1"/>
  <c r="D137" i="11"/>
  <c r="D131" i="11" s="1"/>
  <c r="E131" i="11"/>
  <c r="F439" i="10"/>
  <c r="G437" i="10"/>
  <c r="G245" i="3"/>
  <c r="E89" i="11"/>
  <c r="E87" i="11" s="1"/>
  <c r="E31" i="11"/>
  <c r="E45" i="11"/>
  <c r="D45" i="11" s="1"/>
  <c r="F253" i="10"/>
  <c r="D101" i="9"/>
  <c r="J355" i="10"/>
  <c r="F362" i="10" l="1"/>
  <c r="E108" i="9"/>
  <c r="E21" i="9" s="1"/>
  <c r="H116" i="3"/>
  <c r="H91" i="3" s="1"/>
  <c r="F91" i="3" s="1"/>
  <c r="G218" i="3"/>
  <c r="F218" i="3" s="1"/>
  <c r="F355" i="10"/>
  <c r="F149" i="3"/>
  <c r="F151" i="3"/>
  <c r="H144" i="3"/>
  <c r="G280" i="10"/>
  <c r="F280" i="10" s="1"/>
  <c r="G455" i="10"/>
  <c r="F455" i="10" s="1"/>
  <c r="F482" i="10"/>
  <c r="F236" i="10"/>
  <c r="F234" i="10" s="1"/>
  <c r="G148" i="3"/>
  <c r="F148" i="3" s="1"/>
  <c r="F146" i="3" s="1"/>
  <c r="F157" i="10"/>
  <c r="D173" i="11"/>
  <c r="F164" i="3"/>
  <c r="H12" i="3"/>
  <c r="F295" i="10"/>
  <c r="F141" i="3"/>
  <c r="G308" i="3"/>
  <c r="F310" i="3"/>
  <c r="O232" i="10"/>
  <c r="F501" i="10"/>
  <c r="G499" i="10"/>
  <c r="F143" i="3"/>
  <c r="F232" i="10"/>
  <c r="G295" i="3"/>
  <c r="F297" i="3"/>
  <c r="H410" i="10"/>
  <c r="H247" i="3"/>
  <c r="E146" i="11"/>
  <c r="D146" i="11" s="1"/>
  <c r="D182" i="11"/>
  <c r="D210" i="11"/>
  <c r="G36" i="3"/>
  <c r="F36" i="3" s="1"/>
  <c r="F34" i="3"/>
  <c r="F16" i="3"/>
  <c r="G14" i="3"/>
  <c r="F16" i="10"/>
  <c r="G14" i="10"/>
  <c r="F14" i="10" s="1"/>
  <c r="D18" i="11"/>
  <c r="G263" i="3"/>
  <c r="F437" i="10"/>
  <c r="G435" i="10"/>
  <c r="G408" i="10" s="1"/>
  <c r="D74" i="9"/>
  <c r="F21" i="9"/>
  <c r="E29" i="11"/>
  <c r="D31" i="11"/>
  <c r="D108" i="9" l="1"/>
  <c r="G213" i="3"/>
  <c r="F213" i="3" s="1"/>
  <c r="G146" i="3"/>
  <c r="G144" i="3" s="1"/>
  <c r="D51" i="5"/>
  <c r="F144" i="3"/>
  <c r="F295" i="3"/>
  <c r="G274" i="3"/>
  <c r="F274" i="3" s="1"/>
  <c r="F499" i="10"/>
  <c r="G497" i="10"/>
  <c r="F308" i="3"/>
  <c r="G306" i="3"/>
  <c r="F306" i="3" s="1"/>
  <c r="H245" i="3"/>
  <c r="F247" i="3"/>
  <c r="H408" i="10"/>
  <c r="H13" i="10" s="1"/>
  <c r="O13" i="10" s="1"/>
  <c r="F410" i="10"/>
  <c r="D21" i="9"/>
  <c r="F177" i="11"/>
  <c r="D179" i="11"/>
  <c r="G12" i="3"/>
  <c r="F14" i="3"/>
  <c r="F12" i="3" s="1"/>
  <c r="G261" i="3"/>
  <c r="F263" i="3"/>
  <c r="F435" i="10"/>
  <c r="D29" i="11"/>
  <c r="D14" i="11" s="1"/>
  <c r="E14" i="11"/>
  <c r="E12" i="11" s="1"/>
  <c r="F497" i="10" l="1"/>
  <c r="D21" i="5"/>
  <c r="H12" i="11"/>
  <c r="M13" i="10"/>
  <c r="J14" i="10"/>
  <c r="H243" i="3"/>
  <c r="H11" i="3" s="1"/>
  <c r="F245" i="3"/>
  <c r="F175" i="11"/>
  <c r="F12" i="11" s="1"/>
  <c r="D12" i="11" s="1"/>
  <c r="G12" i="11" s="1"/>
  <c r="D177" i="11"/>
  <c r="F408" i="10"/>
  <c r="G13" i="10"/>
  <c r="F261" i="3"/>
  <c r="G243" i="3"/>
  <c r="G11" i="3" s="1"/>
  <c r="P14" i="10" l="1"/>
  <c r="D12" i="5"/>
  <c r="D19" i="5"/>
  <c r="D175" i="11"/>
  <c r="J11" i="10"/>
  <c r="K13" i="10"/>
  <c r="F13" i="10"/>
  <c r="F243" i="3"/>
  <c r="F11" i="3"/>
  <c r="J16" i="10" l="1"/>
  <c r="L13" i="10"/>
  <c r="J13" i="10"/>
</calcChain>
</file>

<file path=xl/sharedStrings.xml><?xml version="1.0" encoding="utf-8"?>
<sst xmlns="http://schemas.openxmlformats.org/spreadsheetml/2006/main" count="2736" uniqueCount="892">
  <si>
    <t>ԱՐՄԱՎԻՐԻ</t>
  </si>
  <si>
    <t>ՄԱՐԶԻ (ԵՐԵՎԱՆ ՔԱՂԱՔԻ)</t>
  </si>
  <si>
    <t xml:space="preserve">                                (մարզի անվանումը)</t>
  </si>
  <si>
    <t>Փ Ա Ր Ա Ք Ա Ր</t>
  </si>
  <si>
    <t>ՀԱՄԱՅՆՔԻ</t>
  </si>
  <si>
    <t>/քաղաքային, գյուղական համայնքի անվանումը/</t>
  </si>
  <si>
    <t>Հաստատված է</t>
  </si>
  <si>
    <t>Փարաքար</t>
  </si>
  <si>
    <t>համայնքի</t>
  </si>
  <si>
    <t>/ամիս ամսաթիվը/</t>
  </si>
  <si>
    <t>ՀՀ Ֆինանսների նախարարության գործառական վարչություն</t>
  </si>
  <si>
    <t>/համայնքի բյուջեն սպասարկող տեղական գանձապետական բաժանմունքի անվանումը/</t>
  </si>
  <si>
    <t>ՀԱՄԱՅՆՔԻ ՂԵԿԱՎԱՐ`</t>
  </si>
  <si>
    <t>ԴԱՎԻԹ ԱՎԵՏԻՔԻ ՄԻՆԱՍՅԱՆ</t>
  </si>
  <si>
    <t xml:space="preserve">                         /Անուն, հայրանուն, ազգանուն/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</si>
  <si>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</si>
  <si>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</si>
  <si>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</si>
  <si>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</si>
  <si>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</si>
  <si>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</si>
  <si>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</si>
  <si>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</si>
  <si>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</si>
  <si>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</si>
  <si>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</si>
  <si>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r>
      <t xml:space="preserve">ԸՆԴԱՄԵՆԸ  ԵԿԱՄՈՒՏՆԵՐ                                     </t>
    </r>
    <r>
      <rPr>
        <b/>
        <sz val="9"/>
        <rFont val="GHEA Grapalat"/>
        <family val="3"/>
      </rPr>
      <t xml:space="preserve"> (տող 1100 + տող 1200+տող 1300)</t>
    </r>
  </si>
  <si>
    <t xml:space="preserve">այդ թվում՝ </t>
  </si>
  <si>
    <t>1. ՀԱՐԿԵՐ ԵՎ ՏՈՒՐՔԵՐ</t>
  </si>
  <si>
    <t>X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</si>
  <si>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</si>
  <si>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</si>
  <si>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</si>
  <si>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</si>
  <si>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</si>
  <si>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</si>
  <si>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</si>
  <si>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</si>
  <si>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</si>
  <si>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</si>
  <si>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</si>
  <si>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</si>
  <si>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</si>
  <si>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1131</t>
  </si>
  <si>
    <t>Տեղական տուրքեր</t>
  </si>
  <si>
    <t>(տող 1132 + տող 1135 + տող 1136 + տող 1137 + տող 1138 + տող 1139 + տող 1140 + տող 1141 + տող 1142 + տող 1143 + տող 1144+տող 1145)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</si>
  <si>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</si>
  <si>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1132</t>
  </si>
  <si>
    <r>
      <t>ա) Համայնքի տարածքում նոր շենքերի, շինությունների (ներառյալ ոչ հիմնական)  շինարարություն (տեղադրման) թույլտվության համար</t>
    </r>
    <r>
      <rPr>
        <sz val="9"/>
        <rFont val="GHEA Grapalat"/>
        <family val="3"/>
      </rPr>
      <t xml:space="preserve"> (տող 1133 + տող 1334),  </t>
    </r>
  </si>
  <si>
    <t>N</t>
  </si>
  <si>
    <t>որից`</t>
  </si>
  <si>
    <t>Ա</t>
  </si>
  <si>
    <t>1133</t>
  </si>
  <si>
    <t>աա) Հիմնական շինությունների համար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</si>
  <si>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</si>
  <si>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</si>
  <si>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</si>
  <si>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</si>
  <si>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Հողի հարկ համայնքների վարչական տարածքներում գտնվող հողերի համար</t>
  </si>
  <si>
    <t>1136</t>
  </si>
  <si>
    <t>գ) Համայնքի վարչական տարածքում շենքերի, շինությունների, քաղաքաշինական այլ օբյեկտների 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</si>
  <si>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</si>
  <si>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</si>
  <si>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Հողերի վարձակալության վարձավճարներ</t>
  </si>
  <si>
    <t>x</t>
  </si>
  <si>
    <t>1138</t>
  </si>
  <si>
    <t>ե) Համայնքի տարածքում բացօթյա վաճառք կազմակերպելու թույլտվության համար</t>
  </si>
  <si>
    <t>Այլ գույքի վարձակալության վարձավճարներ</t>
  </si>
  <si>
    <t>1139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</si>
  <si>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</si>
  <si>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</si>
  <si>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</si>
  <si>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</si>
  <si>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</si>
  <si>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</si>
  <si>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</si>
  <si>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</si>
  <si>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պատճեներ և կրկնօրինակներ տրամադրելու համար </t>
  </si>
  <si>
    <t>1144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</si>
  <si>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</si>
  <si>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</si>
  <si>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ժբ) Թանկարժեք մետաղներից պատրաստված իրերի մանրածախ առուվաճառքի թույլտվության համար</t>
  </si>
  <si>
    <t>1146</t>
  </si>
  <si>
    <t>1147</t>
  </si>
  <si>
    <t>ժդ) Համայնքի տարածքում գտնվող խանութներում, կրպակներում տեխնիկական հեղուկների վաճառքի թույլտվության համար</t>
  </si>
  <si>
    <t>1148</t>
  </si>
  <si>
    <t>ժե) Համայնքի տարածքում հանրային սննդի կազմակերպման և իրացման թույլտվության համար</t>
  </si>
  <si>
    <t>1149</t>
  </si>
  <si>
    <t>ժզ) Հայաստանի Հանրապետության համայնքների անվանումները ֆիրմային անվանումներում օգտագործելու թույլտվության համար</t>
  </si>
  <si>
    <t>1.4 Ապրանքների մատակարարումից և ծառայությունների մատուցումից այլ պարտադիր վճարներ</t>
  </si>
  <si>
    <t>1151</t>
  </si>
  <si>
    <t>Համայնքի բյուջե վճարվող պետական տուրքեր</t>
  </si>
  <si>
    <t>(տող 1152 + տող 1153 )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</si>
  <si>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</si>
  <si>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</si>
  <si>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</si>
  <si>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</si>
  <si>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</si>
  <si>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</si>
  <si>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1161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</si>
  <si>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</si>
  <si>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</si>
  <si>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1162</t>
  </si>
  <si>
    <t>ա) Եկամտահարկ</t>
  </si>
  <si>
    <t>1163</t>
  </si>
  <si>
    <t>բ) Շահութահարկ</t>
  </si>
  <si>
    <t>1164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</si>
  <si>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</si>
  <si>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1165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</si>
  <si>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</si>
  <si>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</si>
  <si>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</si>
  <si>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</si>
  <si>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</si>
  <si>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</si>
  <si>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</si>
  <si>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</si>
  <si>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</si>
  <si>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</si>
  <si>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</si>
  <si>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</si>
  <si>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</si>
  <si>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</si>
  <si>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</si>
  <si>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</si>
  <si>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</si>
  <si>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</si>
  <si>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</si>
  <si>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</si>
  <si>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</si>
  <si>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</si>
  <si>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</si>
  <si>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համայնքի վարչական բյուջեին տրամադրվող այլ դոտացիաներ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</si>
  <si>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</si>
  <si>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</si>
  <si>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</si>
  <si>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</si>
  <si>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</si>
  <si>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համայնքի վարչական բյուջեին տրամադրվող նպատակային հատկացումներ (սուբվենցիաներ)</t>
  </si>
  <si>
    <t>1258</t>
  </si>
  <si>
    <t>դ) Այլ համայնքների բյուջեներից ընթացիկ ծախսերի ֆինանսավորման նպատակով ստացվող պաշտոնական դրամաշնորհներ</t>
  </si>
  <si>
    <t>1259</t>
  </si>
  <si>
    <t xml:space="preserve">Երևան քաղաքի համաքաղաքային նշանակության ծախսերի ֆինանսավորման նպատակով ձևավորված միջոցներից 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</si>
  <si>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</si>
  <si>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</si>
  <si>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</si>
  <si>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</si>
  <si>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</si>
  <si>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Այլ համայնքներից կապիտալ ծախսերի ֆինանսավորման նպատակով ստացվող պաշտոնական դրամաշնորհներ</t>
  </si>
  <si>
    <t>1263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</si>
  <si>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</si>
  <si>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</si>
  <si>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</si>
  <si>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</si>
  <si>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</si>
  <si>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</si>
  <si>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1321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</si>
  <si>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</si>
  <si>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</si>
  <si>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</si>
  <si>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</si>
  <si>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</si>
  <si>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</si>
  <si>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</si>
  <si>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</si>
  <si>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</si>
  <si>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</si>
  <si>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</si>
  <si>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</si>
  <si>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</si>
  <si>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</si>
  <si>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</si>
  <si>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</si>
  <si>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</si>
  <si>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</si>
  <si>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</si>
  <si>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</si>
  <si>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</si>
  <si>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1351</t>
  </si>
  <si>
    <t>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</si>
  <si>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</si>
  <si>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</si>
  <si>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 </t>
  </si>
  <si>
    <t xml:space="preserve">3.6 Մուտքեր տույժերից, տուգանքներից </t>
  </si>
  <si>
    <t>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</si>
  <si>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</si>
  <si>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</si>
  <si>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</si>
  <si>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</si>
  <si>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</si>
  <si>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</si>
  <si>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1371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</si>
  <si>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</si>
  <si>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1372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</si>
  <si>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</si>
  <si>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</si>
  <si>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</si>
  <si>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1381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</si>
  <si>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</si>
  <si>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</si>
  <si>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</si>
  <si>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1390</t>
  </si>
  <si>
    <t>3.9 Այլ եկամուտներ</t>
  </si>
  <si>
    <t>(տող 1391 + տող 1392 + տող 1393)</t>
  </si>
  <si>
    <t>1391</t>
  </si>
  <si>
    <t xml:space="preserve">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</si>
  <si>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</si>
  <si>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</si>
  <si>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</si>
  <si>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 մուտքագրման ենթակա այլ եկամուտներ</t>
  </si>
  <si>
    <t xml:space="preserve">Կ.Տ.                                            ՀԱՄԱՅՆՔԻ ՂԵԿԱՎԱՐ`    </t>
  </si>
  <si>
    <t>ՀԱՄԱՅՆՔԻ  ԲՅՈՒՋԵԻ ԾԱԽՍԵՐԸ` ԸՍՏ ԲՅՈՒՋԵՏԱՅԻՆ ԾԱԽՍԵՐԻ  ԳՈՐԾԱՌԱԿԱՆ ԴԱՍԱԿԱՐԳՄԱՆ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</si>
  <si>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</si>
  <si>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</si>
  <si>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</si>
  <si>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</si>
  <si>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</si>
  <si>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</si>
  <si>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</si>
  <si>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 xml:space="preserve">     այդ թվում`</t>
  </si>
  <si>
    <t xml:space="preserve"> X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</si>
  <si>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</si>
  <si>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t>01</t>
  </si>
  <si>
    <t>0</t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</si>
  <si>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</si>
  <si>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</si>
  <si>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</si>
  <si>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</si>
  <si>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</si>
  <si>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</si>
  <si>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</si>
  <si>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</si>
  <si>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</si>
  <si>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</si>
  <si>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</si>
  <si>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</si>
  <si>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</si>
  <si>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</si>
  <si>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</si>
  <si>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</si>
  <si>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</si>
  <si>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</si>
  <si>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</si>
  <si>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</si>
  <si>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</si>
  <si>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</si>
  <si>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</si>
  <si>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</si>
  <si>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</si>
  <si>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</si>
  <si>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</si>
  <si>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</si>
  <si>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</si>
  <si>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</si>
  <si>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</si>
  <si>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</si>
  <si>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</si>
  <si>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</si>
  <si>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</si>
  <si>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</si>
  <si>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</si>
  <si>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</si>
  <si>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</si>
  <si>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</si>
  <si>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</si>
  <si>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r>
      <t xml:space="preserve">ՀԱՍԱՐԱԿԱԿԱՆ ԿԱՐԳ, ԱՆՎՏԱՆԳՈՒԹՅՈՒՆ և ԴԱՏԱԿԱՆ ԳՈՐԾՈՒՆԵՈՒԹՅՈՒՆ </t>
    </r>
    <r>
      <rPr>
        <b/>
        <sz val="8"/>
        <rFont val="GHEA Grapalat"/>
        <family val="3"/>
      </rPr>
      <t>(տող2310+տող2320+տող2330+տող2340+տող2350+տող2360+տող2370)</t>
    </r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</si>
  <si>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</si>
  <si>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</si>
  <si>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</si>
  <si>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</si>
  <si>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</si>
  <si>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</si>
  <si>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</si>
  <si>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</si>
  <si>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</si>
  <si>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</si>
  <si>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</si>
  <si>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</si>
  <si>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</si>
  <si>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</si>
  <si>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</si>
  <si>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04</t>
  </si>
  <si>
    <r>
      <t xml:space="preserve">ՏՆՏԵՍԱԿԱՆ ՀԱՐԱԲԵՐՈՒԹՅՈՒՆՆԵՐ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</si>
  <si>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</si>
  <si>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</si>
  <si>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</si>
  <si>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</si>
  <si>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</si>
  <si>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</si>
  <si>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</si>
  <si>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</si>
  <si>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</si>
  <si>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</si>
  <si>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</si>
  <si>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</si>
  <si>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</si>
  <si>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</si>
  <si>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</si>
  <si>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</si>
  <si>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</si>
  <si>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</si>
  <si>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</si>
  <si>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</si>
  <si>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</si>
  <si>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</si>
  <si>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</si>
  <si>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</si>
  <si>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</si>
  <si>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</si>
  <si>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</si>
  <si>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</si>
  <si>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</si>
  <si>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</si>
  <si>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</si>
  <si>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</si>
  <si>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</si>
  <si>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</si>
  <si>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</si>
  <si>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</si>
  <si>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</si>
  <si>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</si>
  <si>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</si>
  <si>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</si>
  <si>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</si>
  <si>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</si>
  <si>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>05</t>
  </si>
  <si>
    <r>
      <t xml:space="preserve">ՇՐՋԱԿԱ ՄԻՋԱՎԱՅՐԻ ՊԱՇՏՊԱՆՈՒԹՅՈՒՆ </t>
    </r>
    <r>
      <rPr>
        <b/>
        <sz val="8"/>
        <rFont val="GHEA Grapalat"/>
        <family val="3"/>
      </rPr>
      <t>(տող2510+տող2520+տող2530+տող2540+տող2550+տող2560)</t>
    </r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</si>
  <si>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</si>
  <si>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</si>
  <si>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</si>
  <si>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</si>
  <si>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</si>
  <si>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</si>
  <si>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</si>
  <si>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</si>
  <si>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</si>
  <si>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</si>
  <si>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</si>
  <si>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</si>
  <si>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</si>
  <si>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</si>
  <si>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</si>
  <si>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</si>
  <si>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</si>
  <si>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</si>
  <si>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</si>
  <si>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</si>
  <si>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</si>
  <si>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</si>
  <si>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</si>
  <si>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</si>
  <si>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</si>
  <si>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</si>
  <si>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</si>
  <si>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</si>
  <si>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</si>
  <si>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</si>
  <si>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</si>
  <si>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</si>
  <si>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</si>
  <si>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</si>
  <si>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</si>
  <si>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</si>
  <si>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</si>
  <si>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</si>
  <si>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</si>
  <si>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r>
      <t xml:space="preserve">ՀԱՆԳԻՍՏ, ՄՇԱԿՈՒՅԹ ԵՎ ԿՐՈՆ </t>
    </r>
    <r>
      <rPr>
        <b/>
        <sz val="8"/>
        <rFont val="GHEA Grapalat"/>
        <family val="3"/>
      </rPr>
      <t>(տող2810+տող2820+տող2830+տող2840+տող2850+տող2860)</t>
    </r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</si>
  <si>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</si>
  <si>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</si>
  <si>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</si>
  <si>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</si>
  <si>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</si>
  <si>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</si>
  <si>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</si>
  <si>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</si>
  <si>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</si>
  <si>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</si>
  <si>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</si>
  <si>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</si>
  <si>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</si>
  <si>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</si>
  <si>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</si>
  <si>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</si>
  <si>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</si>
  <si>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</si>
  <si>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</si>
  <si>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r>
      <t xml:space="preserve">ԿՐԹՈՒԹՅՈՒՆ </t>
    </r>
    <r>
      <rPr>
        <b/>
        <sz val="8"/>
        <rFont val="GHEA Grapalat"/>
        <family val="3"/>
      </rPr>
      <t>(տող2910+տող2920+տող2930+տող2940+տող2950+տող2960+տող2970+տող2980)</t>
    </r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</si>
  <si>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</si>
  <si>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</si>
  <si>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</si>
  <si>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</si>
  <si>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</si>
  <si>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</si>
  <si>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</si>
  <si>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</si>
  <si>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</si>
  <si>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</si>
  <si>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</si>
  <si>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</si>
  <si>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</si>
  <si>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</si>
  <si>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</si>
  <si>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</si>
  <si>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</si>
  <si>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</si>
  <si>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</si>
  <si>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r>
      <t xml:space="preserve">ՍՈՑԻԱԼԱԿԱՆ ՊԱՇՏՊԱՆՈՒԹՅՈՒՆ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</si>
  <si>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</si>
  <si>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</si>
  <si>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</si>
  <si>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</si>
  <si>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</si>
  <si>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</si>
  <si>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</si>
  <si>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</si>
  <si>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</si>
  <si>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</si>
  <si>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</si>
  <si>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</si>
  <si>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</si>
  <si>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</si>
  <si>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</si>
  <si>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ÐÐ Ñ³Ù³ÛÝùÝ»ñÇ å³Ñáõëï³ÛÇÝ ýáÝ¹</t>
  </si>
  <si>
    <t xml:space="preserve">                            Դ.ՄԻՆԱՍՅԱՆ</t>
  </si>
  <si>
    <t>ՀԱՏՎԱԾ 3</t>
  </si>
  <si>
    <t>ՀԱՄԱՅՆՔԻ  ԲՅՈՒՋԵԻ  ԾԱԽՍԵՐԸ`  ԸՍՏ  ԲՅՈՒՋԵՏԱՅԻՆ ԾԱԽՍԵՐԻ ՏՆՏԵՍԱԳԻՏԱԿԱՆ ԴԱՍԱԿԱՐԳՄԱՆ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</si>
  <si>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</si>
  <si>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</si>
  <si>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</si>
  <si>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</si>
  <si>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t xml:space="preserve">այդ թվում` 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</si>
  <si>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</si>
  <si>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GHEA Grapalat"/>
        <family val="3"/>
      </rPr>
      <t xml:space="preserve">(տող4110+տող4120+տող4130)  </t>
    </r>
    <r>
      <rPr>
        <sz val="10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</si>
  <si>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GHEA Grapalat"/>
        <family val="3"/>
      </rPr>
      <t>(տող4111+տող4112+ տող4114)</t>
    </r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</si>
  <si>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</si>
  <si>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</si>
  <si>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</si>
  <si>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</si>
  <si>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</si>
  <si>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</si>
  <si>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(տող4121)</t>
    </r>
  </si>
  <si>
    <t xml:space="preserve"> -Բնեղեն աշխատավարձեր և հավելավճարներ</t>
  </si>
  <si>
    <t>4121</t>
  </si>
  <si>
    <r>
      <t xml:space="preserve">ՓԱՍՏԱՑԻ ՍՈՑԻԱԼԱԿԱՆ ԱՊԱՀՈՎՈՒԹՅԱՆ ՎՃԱՐՆԵՐ </t>
    </r>
    <r>
      <rPr>
        <i/>
        <sz val="8"/>
        <rFont val="GHEA Grapalat"/>
        <family val="3"/>
      </rPr>
      <t>(տող4131)</t>
    </r>
  </si>
  <si>
    <t xml:space="preserve"> -Սոցիալական ապահովության վճարներ</t>
  </si>
  <si>
    <t>4131</t>
  </si>
  <si>
    <r>
      <t xml:space="preserve">1.2. ԾԱՌԱՅՈՒԹՅՈՒՆՆԵՐԻ ԵՎ ԱՊՐԱՆՔՆԵՐԻ ՁԵՌՔ ԲԵՐՈՒՄ </t>
    </r>
    <r>
      <rPr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</si>
  <si>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GHEA Grapalat"/>
        <family val="3"/>
      </rPr>
      <t>(տող4211+տող4212+տող4213+տող4214+տող4215+տող4216+տող4217)</t>
    </r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</si>
  <si>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</si>
  <si>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</si>
  <si>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</si>
  <si>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</si>
  <si>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</si>
  <si>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</si>
  <si>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</si>
  <si>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</si>
  <si>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</si>
  <si>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</si>
  <si>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</si>
  <si>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</si>
  <si>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</si>
  <si>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</si>
  <si>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r>
      <t xml:space="preserve"> ԳՈՐԾՈՒՂՈՒՄՆԵՐԻ ԵՎ ՇՐՋԱԳԱՅՈՒԹՅՈՒՆՆԵՐԻ ԾԱԽՍԵՐ </t>
    </r>
    <r>
      <rPr>
        <i/>
        <sz val="8"/>
        <rFont val="GHEA Grapalat"/>
        <family val="3"/>
      </rPr>
      <t>(տող4221+տող4222+տող4223)</t>
    </r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</si>
  <si>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</si>
  <si>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</si>
  <si>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</si>
  <si>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</si>
  <si>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</si>
  <si>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r>
      <t xml:space="preserve">ՊԱՅՄԱՆԱԳՐԱՅԻՆ ԱՅԼ ԾԱՌԱՅՈՒԹՅՈՒՆՆԵՐԻ ՁԵՌՔ ԲԵՐՈՒՄ </t>
    </r>
    <r>
      <rPr>
        <i/>
        <sz val="8"/>
        <rFont val="GHEA Grapalat"/>
        <family val="3"/>
      </rPr>
      <t>(տող4231+տող4232+տող4233+տող4234+տող4235+տող4236+տող4237+տող4238)</t>
    </r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</si>
  <si>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</si>
  <si>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</si>
  <si>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</si>
  <si>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</si>
  <si>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</si>
  <si>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</si>
  <si>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</si>
  <si>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</si>
  <si>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</si>
  <si>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</si>
  <si>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</si>
  <si>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</si>
  <si>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</si>
  <si>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</si>
  <si>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</si>
  <si>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r>
      <t xml:space="preserve"> ԱՅԼ ՄԱՍՆԱԳԻՏԱԿԱՆ ԾԱՌԱՅՈՒԹՅՈՒՆՆԵՐԻ ՁԵՌՔ ԲԵՐՈՒՄ </t>
    </r>
    <r>
      <rPr>
        <i/>
        <sz val="8"/>
        <rFont val="GHEA Grapalat"/>
        <family val="3"/>
      </rPr>
      <t xml:space="preserve"> (տող 4241)</t>
    </r>
  </si>
  <si>
    <t xml:space="preserve"> -Մասնագիտական ծառայություններ</t>
  </si>
  <si>
    <t>4241</t>
  </si>
  <si>
    <r>
      <t>ԸՆԹԱՑԻԿ ՆՈՐՈԳՈՒՄ ԵՎ ՊԱՀՊԱՆՈՒՄ (ծառայություններ և նյութեր)</t>
    </r>
    <r>
      <rPr>
        <i/>
        <sz val="8"/>
        <rFont val="GHEA Grapalat"/>
        <family val="3"/>
      </rPr>
      <t xml:space="preserve"> (տող4251+տող4252)</t>
    </r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</si>
  <si>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</si>
  <si>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</si>
  <si>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</si>
  <si>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</si>
  <si>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r>
      <t xml:space="preserve"> ՆՅՈՒԹԵՐ </t>
    </r>
    <r>
      <rPr>
        <i/>
        <sz val="8"/>
        <rFont val="GHEA Grapalat"/>
        <family val="3"/>
      </rPr>
      <t>4261+տող4262+տող4263+տող4264+տող4265+տող4266+տող4267+տող4268)</t>
    </r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</si>
  <si>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</si>
  <si>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</si>
  <si>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</si>
  <si>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</si>
  <si>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</si>
  <si>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</si>
  <si>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</si>
  <si>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</si>
  <si>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</si>
  <si>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</si>
  <si>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</si>
  <si>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</si>
  <si>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</si>
  <si>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</si>
  <si>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</si>
  <si>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</si>
  <si>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r>
      <t xml:space="preserve"> 1.3. ՏՈԿՈՍԱՎՃԱՐՆԵՐ </t>
    </r>
    <r>
      <rPr>
        <i/>
        <sz val="8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</si>
  <si>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GHEA Grapalat"/>
        <family val="3"/>
      </rPr>
      <t>(տող4311+տող4312)</t>
    </r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</si>
  <si>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</si>
  <si>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</si>
  <si>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</si>
  <si>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</si>
  <si>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r>
      <t xml:space="preserve">ԱՐՏԱՔԻՆ ՏՈԿՈՍԱՎՃԱՐՆԵՐ </t>
    </r>
    <r>
      <rPr>
        <i/>
        <sz val="8"/>
        <color indexed="8"/>
        <rFont val="GHEA Grapalat"/>
        <family val="3"/>
      </rPr>
      <t>(տող4321+տող4322)</t>
    </r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</si>
  <si>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</si>
  <si>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</si>
  <si>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</si>
  <si>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</si>
  <si>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r>
      <t xml:space="preserve">ՓՈԽԱՌՈՒԹՅՈՒՆՆԵՐԻ ՀԵՏ ԿԱՊՎԱԾ ՎՃԱՐՆԵՐ </t>
    </r>
    <r>
      <rPr>
        <i/>
        <sz val="8"/>
        <color indexed="8"/>
        <rFont val="GHEA Grapalat"/>
        <family val="3"/>
      </rPr>
      <t xml:space="preserve">(տող4331+տող4332+տող4333) </t>
    </r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</si>
  <si>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</si>
  <si>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</si>
  <si>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</si>
  <si>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</si>
  <si>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</si>
  <si>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</si>
  <si>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</si>
  <si>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</si>
  <si>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</si>
  <si>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</si>
  <si>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</si>
  <si>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</si>
  <si>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GHEA Grapalat"/>
        <family val="3"/>
      </rPr>
      <t>(տող4421+տող4422)</t>
    </r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</si>
  <si>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</si>
  <si>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</si>
  <si>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</si>
  <si>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</si>
  <si>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</si>
  <si>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GHEA Grapalat"/>
        <family val="3"/>
      </rPr>
      <t>(տող4511+տող4512)</t>
    </r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</si>
  <si>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</si>
  <si>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</si>
  <si>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</si>
  <si>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</si>
  <si>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r>
      <t xml:space="preserve">ԴՐԱՄԱՇՆՈՐՀՆԵՐ ՄԻՋԱԶԳԱՅԻՆ ԿԱԶՄԱԿԵՐՊՈՒԹՅՈՒՆՆԵՐԻՆ </t>
    </r>
    <r>
      <rPr>
        <i/>
        <sz val="8"/>
        <color indexed="8"/>
        <rFont val="GHEA Grapalat"/>
        <family val="3"/>
      </rPr>
      <t>(տող4521+տող4522)</t>
    </r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</si>
  <si>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</si>
  <si>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</si>
  <si>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</si>
  <si>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</si>
  <si>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r>
      <t xml:space="preserve">ԸՆԹԱՑԻԿ ԴՐԱՄԱՇՆՈՐՀՆԵՐ ՊԵՏԱԿԱՆ ՀԱՏՎԱԾԻ ԱՅԼ ՄԱԿԱՐԴԱԿՆԵՐԻՆ </t>
    </r>
    <r>
      <rPr>
        <i/>
        <sz val="8"/>
        <color indexed="8"/>
        <rFont val="GHEA Grapalat"/>
        <family val="3"/>
      </rPr>
      <t>(տող4531+տող4532+տող4533)</t>
    </r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</si>
  <si>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</si>
  <si>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</si>
  <si>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</si>
  <si>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</si>
  <si>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r>
      <t xml:space="preserve"> - Այլ ընթացիկ դրամաշնորհներ                                    </t>
    </r>
    <r>
      <rPr>
        <sz val="8"/>
        <rFont val="GHEA Grapalat"/>
        <family val="3"/>
      </rPr>
      <t xml:space="preserve">  (տող 4534+տող 4537 +տող 4538)</t>
    </r>
  </si>
  <si>
    <t>4639</t>
  </si>
  <si>
    <r>
      <t xml:space="preserve"> - տեղական ինքնակառավրման մարմիններին                    </t>
    </r>
    <r>
      <rPr>
        <sz val="8"/>
        <rFont val="GHEA Grapalat"/>
        <family val="3"/>
      </rPr>
      <t>(տող  4535+տող 4536)</t>
    </r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</si>
  <si>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</si>
  <si>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</si>
  <si>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</si>
  <si>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</si>
  <si>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</si>
  <si>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</si>
  <si>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</si>
  <si>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</si>
  <si>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</si>
  <si>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</si>
  <si>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r>
      <t xml:space="preserve"> -Այլ կապիտալ դրամաշնորհներ                                         </t>
    </r>
    <r>
      <rPr>
        <sz val="8"/>
        <rFont val="GHEA Grapalat"/>
        <family val="3"/>
      </rPr>
      <t>(տող 4544+տող 4547 +տող 4548)</t>
    </r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</si>
  <si>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</si>
  <si>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</si>
  <si>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</si>
  <si>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r>
      <t xml:space="preserve">1.6. ՍՈՑԻԱԼԱԿԱՆ ՆՊԱՍՏՆԵՐ ԵՎ ԿԵՆՍԱԹՈՇԱԿՆԵՐ </t>
    </r>
    <r>
      <rPr>
        <i/>
        <sz val="8"/>
        <color indexed="8"/>
        <rFont val="GHEA Grapalat"/>
        <family val="3"/>
      </rPr>
      <t>(տող4610+տող4630+տող4640)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</si>
  <si>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</si>
  <si>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</si>
  <si>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</si>
  <si>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</si>
  <si>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</si>
  <si>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GHEA Grapalat"/>
        <family val="3"/>
      </rPr>
      <t xml:space="preserve">տող4631+տող4632+տող4633+տող4634) </t>
    </r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</si>
  <si>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</si>
  <si>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</si>
  <si>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</si>
  <si>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</si>
  <si>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</si>
  <si>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</si>
  <si>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</si>
  <si>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</si>
  <si>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r>
      <t xml:space="preserve"> ԿԵՆՍԱԹՈՇԱԿՆԵՐ </t>
    </r>
    <r>
      <rPr>
        <i/>
        <sz val="8"/>
        <color indexed="8"/>
        <rFont val="GHEA Grapalat"/>
        <family val="3"/>
      </rPr>
      <t xml:space="preserve">(տող4641) </t>
    </r>
  </si>
  <si>
    <t xml:space="preserve"> -Կենսաթոշակներ</t>
  </si>
  <si>
    <t>4741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</si>
  <si>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</si>
  <si>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GHEA Grapalat"/>
        <family val="3"/>
      </rPr>
      <t xml:space="preserve">(տող4711+տող4712) 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</si>
  <si>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</si>
  <si>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</si>
  <si>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</si>
  <si>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</si>
  <si>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GHEA Grapalat"/>
        <family val="3"/>
      </rPr>
      <t>(տող4721+տող4722+տող4723+տող4724)</t>
    </r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</si>
  <si>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</si>
  <si>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</si>
  <si>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</si>
  <si>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</si>
  <si>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</si>
  <si>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</si>
  <si>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</si>
  <si>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r>
      <t>ԴԱՏԱՐԱՆՆԵՐԻ ԿՈՂՄԻՑ ՆՇԱՆԱԿՎԱԾ ՏՈՒՅԺԵՐ ԵՎ ՏՈՒԳԱՆՔՆԵՐ</t>
    </r>
    <r>
      <rPr>
        <i/>
        <sz val="8"/>
        <color indexed="8"/>
        <rFont val="GHEA Grapalat"/>
        <family val="3"/>
      </rPr>
      <t xml:space="preserve"> (տող4731)</t>
    </r>
  </si>
  <si>
    <t xml:space="preserve"> -Դատարանների կողմից նշանակված տույժեր և տուգանքներ</t>
  </si>
  <si>
    <t>4831</t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</si>
  <si>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GHEA Grapalat"/>
        <family val="3"/>
      </rPr>
      <t>(տող4741+տող4742)</t>
    </r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</si>
  <si>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</si>
  <si>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</si>
  <si>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</si>
  <si>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</si>
  <si>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GHEA Grapalat"/>
        <family val="3"/>
      </rPr>
      <t>(տող4751)</t>
    </r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</si>
  <si>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</si>
  <si>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</si>
  <si>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r>
      <t xml:space="preserve"> ԱՅԼ ԾԱԽՍԵՐ </t>
    </r>
    <r>
      <rPr>
        <i/>
        <sz val="8"/>
        <color indexed="8"/>
        <rFont val="GHEA Grapalat"/>
        <family val="3"/>
      </rPr>
      <t>(տող4761)</t>
    </r>
  </si>
  <si>
    <t xml:space="preserve"> -Այլ ծախսեր</t>
  </si>
  <si>
    <t>4861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</si>
  <si>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</si>
  <si>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</si>
  <si>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</si>
  <si>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</si>
  <si>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</si>
  <si>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</si>
  <si>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</si>
  <si>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</si>
  <si>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</si>
  <si>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</si>
  <si>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</si>
  <si>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</si>
  <si>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</si>
  <si>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r>
      <t xml:space="preserve">ՄԵՔԵՆԱՆԵՐ ԵՎ ՍԱՐՔԱՎՈՐՈՒՄՆԵՐ                                     </t>
    </r>
    <r>
      <rPr>
        <i/>
        <sz val="8"/>
        <color indexed="8"/>
        <rFont val="GHEA Grapalat"/>
        <family val="3"/>
      </rPr>
      <t xml:space="preserve">  (տող5121+ տող5122+տող5123)</t>
    </r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</si>
  <si>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</si>
  <si>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</si>
  <si>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</si>
  <si>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</si>
  <si>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</si>
  <si>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</si>
  <si>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</si>
  <si>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</si>
  <si>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</si>
  <si>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</si>
  <si>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</si>
  <si>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</si>
  <si>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</si>
  <si>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</si>
  <si>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</si>
  <si>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r>
      <t>1.2. ՊԱՇԱՐՆԵՐ</t>
    </r>
    <r>
      <rPr>
        <b/>
        <i/>
        <sz val="9"/>
        <color indexed="8"/>
        <rFont val="GHEA Grapalat"/>
        <family val="3"/>
      </rPr>
      <t xml:space="preserve"> </t>
    </r>
    <r>
      <rPr>
        <i/>
        <sz val="8"/>
        <color indexed="8"/>
        <rFont val="GHEA Grapalat"/>
        <family val="3"/>
      </rPr>
      <t>(տող5211+տող5221+տող5231+տող5241)</t>
    </r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</si>
  <si>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</si>
  <si>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</si>
  <si>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</si>
  <si>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</si>
  <si>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</si>
  <si>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</si>
  <si>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</si>
  <si>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</si>
  <si>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r>
      <t>1.3. ԲԱՐՁՐԱՐԺԵՔ ԱԿՏԻՎՆԵՐ</t>
    </r>
    <r>
      <rPr>
        <i/>
        <sz val="8"/>
        <color indexed="8"/>
        <rFont val="GHEA Grapalat"/>
        <family val="3"/>
      </rPr>
      <t xml:space="preserve"> (տող 5311)</t>
    </r>
  </si>
  <si>
    <t xml:space="preserve"> -Բարձրարժեք ակտիվներ</t>
  </si>
  <si>
    <t>5311</t>
  </si>
  <si>
    <r>
      <t xml:space="preserve">1.4. ՉԱՐՏԱԴՐՎԱԾ ԱԿՏԻՎՆԵՐ </t>
    </r>
    <r>
      <rPr>
        <b/>
        <i/>
        <sz val="9"/>
        <color indexed="8"/>
        <rFont val="GHEA Grapalat"/>
        <family val="3"/>
      </rPr>
      <t xml:space="preserve">  </t>
    </r>
    <r>
      <rPr>
        <i/>
        <sz val="8"/>
        <color indexed="8"/>
        <rFont val="GHEA Grapalat"/>
        <family val="3"/>
      </rPr>
      <t>(տող 5411+տող 5421+տող 5431+տող5441)</t>
    </r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</si>
  <si>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</si>
  <si>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</si>
  <si>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</si>
  <si>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</si>
  <si>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</si>
  <si>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</si>
  <si>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</si>
  <si>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</si>
  <si>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</si>
  <si>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</si>
  <si>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        X</t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</si>
  <si>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</si>
  <si>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</t>
    </r>
    <r>
      <rPr>
        <sz val="8"/>
        <rFont val="GHEA Grapalat"/>
        <family val="3"/>
      </rPr>
      <t xml:space="preserve">(տող6110+տող6120+տող6130) </t>
    </r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</si>
  <si>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</si>
  <si>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</si>
  <si>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</si>
  <si>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</si>
  <si>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</si>
  <si>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</si>
  <si>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</si>
  <si>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</si>
  <si>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</si>
  <si>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</si>
  <si>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r>
      <t xml:space="preserve">1.2. ՊԱՇԱՐՆԵՐԻ ԻՐԱՑՈՒՄԻՑ ՄՈՒՏՔԵՐ </t>
    </r>
    <r>
      <rPr>
        <sz val="8"/>
        <rFont val="GHEA Grapalat"/>
        <family val="3"/>
      </rPr>
      <t>(տող6210+տող6220)</t>
    </r>
  </si>
  <si>
    <t>6210</t>
  </si>
  <si>
    <t xml:space="preserve"> ՌԱԶՄԱՎԱՐԱԿԱՆ ՀԱՄԱՅՆՔԱՅԻՆ ՊԱՇԱՐՆԵՐԻ ԻՐԱՑՈՒՄԻՑ ՄՈՒՏՔԵՐ</t>
  </si>
  <si>
    <t>8211</t>
  </si>
  <si>
    <t>6220</t>
  </si>
  <si>
    <r>
      <t xml:space="preserve">ԱՅԼ ՊԱՇԱՐՆԵՐԻ ԻՐԱՑՈՒՄԻՑ ՄՈՒՏՔԵՐ </t>
    </r>
    <r>
      <rPr>
        <i/>
        <sz val="8"/>
        <rFont val="GHEA Grapalat"/>
        <family val="3"/>
      </rPr>
      <t>(տող6221+տող6222+տող6223)</t>
    </r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</si>
  <si>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</si>
  <si>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</si>
  <si>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</si>
  <si>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</si>
  <si>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</si>
  <si>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</si>
  <si>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</si>
  <si>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</si>
  <si>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</si>
  <si>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</si>
  <si>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r>
      <t xml:space="preserve">1.3. ԲԱՐՁՐԱՐԺԵՔ ԱԿՏԻՎՆԵՐԻ ԻՐԱՑՈՒՄԻՑ ՄՈՒՏՔԵՐ </t>
    </r>
    <r>
      <rPr>
        <b/>
        <sz val="11"/>
        <rFont val="GHEA Grapalat"/>
        <family val="3"/>
      </rPr>
      <t xml:space="preserve"> </t>
    </r>
    <r>
      <rPr>
        <sz val="8"/>
        <rFont val="GHEA Grapalat"/>
        <family val="3"/>
      </rPr>
      <t xml:space="preserve"> (տող 6310)</t>
    </r>
  </si>
  <si>
    <t>6310</t>
  </si>
  <si>
    <t>ԲԱՐՁՐԱՐԺԵՔ ԱԿՏԻՎՆԵՐԻ ԻՐԱՑՈՒՄԻՑ ՄՈՒՏՔԵՐ</t>
  </si>
  <si>
    <t>8311</t>
  </si>
  <si>
    <t>6400</t>
  </si>
  <si>
    <r>
      <t xml:space="preserve">1.4. ՉԱՐՏԱԴՐՎԱԾ ԱԿՏԻՎՆԵՐԻ ԻՐԱՑՈՒՄԻՑ ՄՈՒՏՔԵՐ`                               </t>
    </r>
    <r>
      <rPr>
        <sz val="8"/>
        <rFont val="GHEA Grapalat"/>
        <family val="3"/>
      </rPr>
      <t>(տող6410+տող6420+տող6430+տող6440)</t>
    </r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</si>
  <si>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</si>
  <si>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</si>
  <si>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</si>
  <si>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</si>
  <si>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</si>
  <si>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</si>
  <si>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</si>
  <si>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</si>
  <si>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</si>
  <si>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</si>
  <si>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</si>
  <si>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àâ ÜÚàôÂ²Î²Ü â²ðî²¸ðì²Ì ²ÎîÆìÜºðÆ Æð²òàôØÆò Øàôîøºð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</si>
  <si>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</si>
  <si>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</si>
  <si>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</si>
  <si>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</si>
  <si>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</si>
  <si>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</si>
  <si>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</si>
  <si>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</si>
  <si>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</si>
  <si>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</si>
  <si>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</t>
    </r>
    <r>
      <rPr>
        <sz val="9"/>
        <rFont val="GHEA Grapalat"/>
        <family val="3"/>
      </rPr>
      <t xml:space="preserve">(տող 8110+տող 8160), (տող 8010 - տող 8200) </t>
    </r>
  </si>
  <si>
    <r>
      <t xml:space="preserve">1. ՓՈԽԱՌՈՒ ՄԻՋՈՑՆԵՐ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</si>
  <si>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(տող8112+տող 8113)</t>
    </r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</si>
  <si>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</si>
  <si>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</si>
  <si>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</si>
  <si>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</si>
  <si>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</si>
  <si>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</si>
  <si>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</si>
  <si>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</si>
  <si>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9112</t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</si>
  <si>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</si>
  <si>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</si>
  <si>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</si>
  <si>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6112</t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</si>
  <si>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</si>
  <si>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</si>
  <si>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</si>
  <si>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</si>
  <si>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</si>
  <si>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</si>
  <si>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</si>
  <si>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</si>
  <si>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</t>
    </r>
    <r>
      <rPr>
        <i/>
        <sz val="9"/>
        <rFont val="GHEA Grapalat"/>
        <family val="3"/>
      </rPr>
      <t>(տող8161+տող 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</si>
  <si>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</si>
  <si>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</si>
  <si>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</si>
  <si>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</si>
  <si>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</si>
  <si>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</si>
  <si>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</si>
  <si>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</si>
  <si>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</si>
  <si>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</si>
  <si>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</si>
  <si>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r>
      <t xml:space="preserve">2.3. Համայնքի բյուջեի միջոցների տարեսկզբի ազատ  մնացորդը`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</si>
  <si>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</si>
  <si>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</si>
  <si>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</si>
  <si>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</si>
  <si>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</si>
  <si>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</si>
  <si>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</si>
  <si>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</si>
  <si>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</si>
  <si>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</si>
  <si>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</si>
  <si>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</si>
  <si>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</si>
  <si>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>(տող 8212+տող 8213)</t>
    </r>
  </si>
  <si>
    <t>9121</t>
  </si>
  <si>
    <t>6121</t>
  </si>
  <si>
    <r>
      <t xml:space="preserve">1.2.Վարկեր և փոխատվություններ (ստացում և մարում)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</si>
  <si>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</si>
  <si>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</si>
  <si>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</si>
  <si>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</si>
  <si>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</si>
  <si>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</si>
  <si>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</si>
  <si>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</si>
  <si>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 xml:space="preserve">Կ.Տ.                  ՀԱՄԱՅՆՔԻ ՂԵԿԱՎԱՐ`    </t>
  </si>
  <si>
    <t xml:space="preserve">                      Դ.ՄԻՆԱՍՅԱՆ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</si>
  <si>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</si>
  <si>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</si>
  <si>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r>
      <t xml:space="preserve">         </t>
    </r>
    <r>
      <rPr>
        <b/>
        <sz val="11"/>
        <rFont val="GHEA Grapalat"/>
        <family val="3"/>
      </rPr>
      <t xml:space="preserve">                                </t>
    </r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</si>
  <si>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</si>
  <si>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</si>
  <si>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</si>
  <si>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r>
      <t xml:space="preserve">ԸՆԴԱՄԵՆԸ ԾԱԽՍԵՐ </t>
    </r>
    <r>
      <rPr>
        <sz val="8"/>
        <rFont val="GHEA Grapalat"/>
        <family val="3"/>
      </rPr>
      <t>(տող2100+տող2200+տող2300+տող2400+տող2500+տող2600+ տող2700+տող2800+տող2900+տող3000+տող3100)</t>
    </r>
  </si>
  <si>
    <r>
      <t xml:space="preserve">ԸՆԴՀԱՆՈՒՐ ԲՆՈՒՅԹԻ ՀԱՆՐԱՅԻՆ ԾԱՌԱՅՈՒԹՅՈՒՆՆԵՐ </t>
    </r>
    <r>
      <rPr>
        <sz val="11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</si>
  <si>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</si>
  <si>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4111-Աշխատողների աշխատավարձեր և հավելավճարներ</t>
  </si>
  <si>
    <t>4112-Պարգևատրումներ, դրամական խրախուսումներ</t>
  </si>
  <si>
    <t>4115-Այլ վարձատրություններ</t>
  </si>
  <si>
    <t>4211-Գործառնական և բանկային ծառայություններ</t>
  </si>
  <si>
    <t>4212-Էներգետիկ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</si>
  <si>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</si>
  <si>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</si>
  <si>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</si>
  <si>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4221-Ներքին գործուղումներ</t>
  </si>
  <si>
    <t>4222- Արտասահմանյան գործուղումներ</t>
  </si>
  <si>
    <t>4231-Այլ վարչական ծառայություններ</t>
  </si>
  <si>
    <t>4232-Համակարգչային ծառայություններ</t>
  </si>
  <si>
    <t>4233-Աշխատակազմի մասնագիտական զարգացման ծառայություն</t>
  </si>
  <si>
    <t>4234-Տեղեկատվական ծառայություններ</t>
  </si>
  <si>
    <t>4241-Մասնագիտական ծառայություններ</t>
  </si>
  <si>
    <t>4252-Մեքենաների և սարքավորումների ընթացիկ նորոգում և պահպանում</t>
  </si>
  <si>
    <t>4261-Գրասենյակային նյութեր և հագուստ</t>
  </si>
  <si>
    <t>4264-Տրանսպորտային նյութեր</t>
  </si>
  <si>
    <t>4267-Կենցաղային և հանրային սննդի նյութեր</t>
  </si>
  <si>
    <t>4269-Հատուկ նպատակային այլ նյութեր</t>
  </si>
  <si>
    <t>4823-Պարտադիր վճարներ</t>
  </si>
  <si>
    <t>5122-Վարչական սարքավորումներ</t>
  </si>
  <si>
    <t>4235 - Կառավարչական ծառայություններ</t>
  </si>
  <si>
    <t>4236-- Կենցաղային և հանրային սննդի ծառայություններ</t>
  </si>
  <si>
    <t>4237-Ներկայացուցչական ծախսեր</t>
  </si>
  <si>
    <t>4239-Ընդհանուր բնույթի այլ ծառայություններ</t>
  </si>
  <si>
    <t>4241 -Մասնագիտական ծառայություններ</t>
  </si>
  <si>
    <t>4251-Շենքերի և շինությւոնների ընթացիկ նորոգում և պահպանում</t>
  </si>
  <si>
    <t>4269- Հատուկ նպատակային այլ նյութեր</t>
  </si>
  <si>
    <t>4637-Ընթացիկ դրամաշնորհներ պետական և համայնքային ոչ առևտրային կազմակերպություններին</t>
  </si>
  <si>
    <t>4657- Այլ կապիտալ դրամաշնորհներ</t>
  </si>
  <si>
    <t>4819-Նվիրատվություններ այլ շահույթ չհետապնդող կազմակերպություններին</t>
  </si>
  <si>
    <t>5134-Նախագծահետազոտական ծախսեր</t>
  </si>
  <si>
    <t>5112 -Շենքերի և շինությունների շինարարություն</t>
  </si>
  <si>
    <r>
      <t xml:space="preserve">ՊԱՇՏՊԱՆՈՒԹՅՈՒՆ </t>
    </r>
    <r>
      <rPr>
        <sz val="8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</si>
  <si>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8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</si>
  <si>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8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</si>
  <si>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</si>
  <si>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t>4216-Գույք և սարքավորումների վարձակալոիթյուն</t>
  </si>
  <si>
    <t>5121-Տրանսպորտային սարքավորումներ</t>
  </si>
  <si>
    <t>5113-Շենքերի և շինությունների կապիտալ վերանորոգում</t>
  </si>
  <si>
    <r>
      <t xml:space="preserve">ԲՆԱԿԱՐԱՆԱՅԻՆ ՇԻՆԱՐԱՐՈՒԹՅՈՒՆ ԵՎ ԿՈՄՈՒՆԱԼ ԾԱՌԱՅՈՒԹՅՈՒՆ </t>
    </r>
    <r>
      <rPr>
        <sz val="8"/>
        <rFont val="GHEA Grapalat"/>
        <family val="3"/>
      </rPr>
      <t>(տող3610+տող3620+տող3630+տող3640+տող3650+տող3660)</t>
    </r>
  </si>
  <si>
    <t xml:space="preserve">5112-Շենքերի և շինությունների շինարարություն </t>
  </si>
  <si>
    <r>
      <t xml:space="preserve">ԱՌՈՂՋԱՊԱՀՈՒԹՅՈՒՆ </t>
    </r>
    <r>
      <rPr>
        <sz val="8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</si>
  <si>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8"/>
        <rFont val="GHEA Grapalat"/>
        <family val="3"/>
      </rPr>
      <t>(տող2810+տող2820+տող2830+տող2840+տող2850+տող2860)</t>
    </r>
  </si>
  <si>
    <t xml:space="preserve">4511-Սուբսիդիաներ ոչ-ֆինանսական պետական կազմակերպություններին (ՀՈԱԿ-ներին) </t>
  </si>
  <si>
    <t>2400 Այգեկ</t>
  </si>
  <si>
    <t>10500 Մերձավան</t>
  </si>
  <si>
    <t xml:space="preserve">   </t>
  </si>
  <si>
    <t>Բաղրամյան</t>
  </si>
  <si>
    <r>
      <t xml:space="preserve">ԿՐԹՈՒԹՅՈՒՆ </t>
    </r>
    <r>
      <rPr>
        <sz val="8"/>
        <rFont val="GHEA Grapalat"/>
        <family val="3"/>
      </rPr>
      <t>(տող2910+տող2920+տող2930+տող2940+տող2950+տող2960+տող2970+տող2980)</t>
    </r>
  </si>
  <si>
    <t>4511-Սուբսիդիաներ ոչ-ֆինանսական պետական կազմակերպություններին (ՀՈԱԿ-ներին) Փարաքարի մանկապարտեզ</t>
  </si>
  <si>
    <t>Հետբուհական մասնագիտական կրթություն         այդ թվում ծախսերի վերծանումը` ըստ բյուջետային ծախսերի տնտեսագիտական դասակարգման հոդվածների</t>
  </si>
  <si>
    <t>4511-Սուբսիդիաներ ոչ-ֆինանսական պետական կազմակերպություններին (ՀՈԱԿ-ներին) Փարաքարի Արվեստի դպրոց</t>
  </si>
  <si>
    <r>
      <t xml:space="preserve">ՍՈՑԻԱԼԱԿԱՆ ՊԱՇՏՊԱՆՈՒԹՅՈՒՆ </t>
    </r>
    <r>
      <rPr>
        <sz val="8"/>
        <rFont val="GHEA Grapalat"/>
        <family val="3"/>
      </rPr>
      <t xml:space="preserve">(տող3010+տող3020+տող3030+տող3040+տող3050+տող3060+տող3070+տող3080+տող3090) </t>
    </r>
  </si>
  <si>
    <t>4729-Այլ նպաստներ բյուջեից</t>
  </si>
  <si>
    <r>
      <t>ՀԻՄՆԱԿԱՆ ԲԱԺԻՆՆԵՐԻՆ ՉԴԱՍՎՈՂ ՊԱՀՈՒՍՏԱՅԻՆ ՖՈՆԴԵՐ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>(տող3110)</t>
    </r>
  </si>
  <si>
    <t>ՀՀ համայնքների պահուստային ֆոնդ</t>
  </si>
  <si>
    <t>4891-Պահուստային միջոցներ</t>
  </si>
  <si>
    <t>Կ.Տ.</t>
  </si>
  <si>
    <t xml:space="preserve">Կ.Տ.                                ՀԱՄԱՅՆՔԻ ՂԵԿԱՎԱՐ`    </t>
  </si>
  <si>
    <t xml:space="preserve"> ՀԱՏՎԱԾ 2 </t>
  </si>
  <si>
    <t>տվյալ տարվա հաշվարկային գումարը</t>
  </si>
  <si>
    <t xml:space="preserve"> --</t>
  </si>
  <si>
    <t xml:space="preserve">                             Դ.ՄԻՆԱՍՅԱՆ</t>
  </si>
  <si>
    <t>Հավելված 1</t>
  </si>
  <si>
    <t>&lt;&lt;</t>
  </si>
  <si>
    <t xml:space="preserve"> Հայաստանի Հանրապետության Արմավիրի մարզի Փարաքար  համայնքի ավագանու 2023թվականի Մարտի 2 -ի N 14 -Ն որոշման</t>
  </si>
  <si>
    <t>&lt;&lt;Հավելված 3</t>
  </si>
  <si>
    <t>&lt;&lt;Հավելված 6</t>
  </si>
  <si>
    <t xml:space="preserve">  Հայաստանի Հանրապետության Արմավիրի մարզի Փարաքար  համայնքի ավագանու 2023թվականի Մարտի 2 -ի N 14 -Ն որոշման</t>
  </si>
  <si>
    <t>&lt;&lt;Հավելված 2</t>
  </si>
  <si>
    <t>Հավելված 6</t>
  </si>
  <si>
    <t>&lt;&lt;Հավելված 4;5</t>
  </si>
  <si>
    <t xml:space="preserve"> ԱՅԼ ԲՆԱԿԱՆ ԾԱԳՈՒՄ ՈՒՆԵՑՈՂ ՀԻՄՆԱԿԱՆ ՄԻՋՈՑՆԵՐԻ ԻՐԱՑՈՒՄԻՑ ՄՈՒՏՔԵՐ</t>
  </si>
  <si>
    <t>ժգ) Քաղաքացիական հոգեհանգստի (հրաժեշտի) ծիսակատարության ծառայություն</t>
  </si>
  <si>
    <t>ապառքը տարեսկզբի դրությամբ 01.01.2023թ.</t>
  </si>
  <si>
    <t xml:space="preserve">       Դ.ՄԻՆԱՍՅԱՆ</t>
  </si>
  <si>
    <t>ապառքը տարեվերջի դրությամբ 30.10.2023թ.</t>
  </si>
  <si>
    <t xml:space="preserve">2024   Թ Վ Ա Կ Ա Ն Ի   Բ Յ ՈՒ Ջ Ե </t>
  </si>
  <si>
    <t>ՀԱՄԱՅՆՔԻ ՂԵԿԱՎԱՐ`                                           Դ.ՄԻՆԱՍՅԱՆ</t>
  </si>
  <si>
    <t>Հավելված 7</t>
  </si>
  <si>
    <t>Հավելված 8</t>
  </si>
  <si>
    <t>Հավելված 9</t>
  </si>
  <si>
    <t>Հավելված 10</t>
  </si>
  <si>
    <t>ավագանու 2024թվականի</t>
  </si>
  <si>
    <r>
      <t>N 6 -Ն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որոշմամբ</t>
    </r>
  </si>
  <si>
    <t xml:space="preserve">               2024թ. Փետրվար     գ.Փարաքար</t>
  </si>
  <si>
    <t xml:space="preserve">        2024թ. Փետրվար     գ.Փարաքար</t>
  </si>
  <si>
    <t xml:space="preserve"> Հայաստանի Հանրապետության Արմավիրի մարզի Փարաքար  համայնքի  ավագանու 2024թվականի    Փետրվարի 26-ի  N 6 -Ն որոշման</t>
  </si>
  <si>
    <t xml:space="preserve">   Հայաստանի Հանրապետության Արմավիրի մարզի Փարաքար  համայնքի  ավագանու 2024թվականի  Փետրվարի 26-ի  N 6 -Ն որոշման</t>
  </si>
  <si>
    <t xml:space="preserve">  Հայաստանի Հանրապետության Արմավիրի մարզի Փարաքար  համայնքի  ավագանու 2024թվականի  Փետրվարի 26-ի  N 6 -Ն որոշման</t>
  </si>
  <si>
    <t xml:space="preserve">    Փետրվարի  26-ի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</si>
</sst>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#,##0.000"/>
  </numFmts>
  <fonts count="64" x14ac:knownFonts="1">
    <font>
      <sz val="10"/>
      <name val="Arial"/>
    </font>
    <font>
      <sz val="10"/>
      <name val="Arial"/>
      <family val="2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10"/>
      <color indexed="10"/>
      <name val="Arial Armenian"/>
      <family val="2"/>
    </font>
    <font>
      <b/>
      <u/>
      <sz val="14"/>
      <name val="Arial Armenian"/>
      <family val="2"/>
    </font>
    <font>
      <sz val="11"/>
      <name val="Sylfaen"/>
      <family val="1"/>
    </font>
    <font>
      <sz val="8"/>
      <name val="Sylfaen"/>
      <family val="1"/>
    </font>
    <font>
      <i/>
      <sz val="12"/>
      <name val="Arial Armenian"/>
      <family val="2"/>
    </font>
    <font>
      <sz val="12"/>
      <color indexed="10"/>
      <name val="Arial Armenian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i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  <font>
      <sz val="10"/>
      <color indexed="10"/>
      <name val="GHEA Grapalat"/>
      <family val="3"/>
    </font>
    <font>
      <b/>
      <i/>
      <sz val="11"/>
      <name val="GHEA Grapalat"/>
      <family val="3"/>
    </font>
    <font>
      <b/>
      <u/>
      <sz val="12"/>
      <name val="GHEA Grapalat"/>
      <family val="3"/>
    </font>
    <font>
      <i/>
      <sz val="12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Arial Cyr"/>
      <family val="2"/>
      <charset val="204"/>
    </font>
    <font>
      <sz val="10"/>
      <color rgb="FF000000"/>
      <name val="Arial Unicode"/>
      <family val="2"/>
      <charset val="204"/>
    </font>
    <font>
      <i/>
      <u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/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49" fontId="5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0" fillId="0" borderId="0" xfId="0" applyFont="1"/>
    <xf numFmtId="49" fontId="12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/>
    </xf>
    <xf numFmtId="0" fontId="12" fillId="0" borderId="0" xfId="0" applyFont="1"/>
    <xf numFmtId="0" fontId="21" fillId="0" borderId="0" xfId="0" applyFont="1"/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4" fillId="0" borderId="0" xfId="0" applyFont="1" applyAlignment="1">
      <alignment wrapText="1"/>
    </xf>
    <xf numFmtId="0" fontId="14" fillId="0" borderId="5" xfId="0" applyFont="1" applyBorder="1"/>
    <xf numFmtId="0" fontId="23" fillId="0" borderId="0" xfId="0" applyFont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26" fillId="0" borderId="6" xfId="0" applyFont="1" applyBorder="1"/>
    <xf numFmtId="0" fontId="26" fillId="0" borderId="7" xfId="0" applyFont="1" applyBorder="1" applyAlignment="1">
      <alignment vertical="center" wrapText="1"/>
    </xf>
    <xf numFmtId="0" fontId="26" fillId="0" borderId="8" xfId="0" applyFont="1" applyBorder="1"/>
    <xf numFmtId="0" fontId="26" fillId="0" borderId="9" xfId="0" applyFont="1" applyBorder="1"/>
    <xf numFmtId="0" fontId="26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4" fillId="0" borderId="13" xfId="0" applyFont="1" applyBorder="1"/>
    <xf numFmtId="0" fontId="14" fillId="0" borderId="8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indent="1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0" fontId="14" fillId="0" borderId="14" xfId="0" applyFont="1" applyBorder="1" applyAlignment="1">
      <alignment horizontal="center" vertical="center" wrapText="1"/>
    </xf>
    <xf numFmtId="0" fontId="26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5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 readingOrder="1"/>
    </xf>
    <xf numFmtId="0" fontId="30" fillId="0" borderId="19" xfId="0" applyFont="1" applyBorder="1" applyAlignment="1">
      <alignment horizontal="center" vertical="center"/>
    </xf>
    <xf numFmtId="49" fontId="41" fillId="0" borderId="13" xfId="0" applyNumberFormat="1" applyFont="1" applyBorder="1" applyAlignment="1">
      <alignment horizontal="center" vertical="center"/>
    </xf>
    <xf numFmtId="49" fontId="41" fillId="0" borderId="20" xfId="0" applyNumberFormat="1" applyFont="1" applyBorder="1" applyAlignment="1">
      <alignment horizontal="center" vertical="center"/>
    </xf>
    <xf numFmtId="49" fontId="41" fillId="0" borderId="21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 readingOrder="1"/>
    </xf>
    <xf numFmtId="0" fontId="30" fillId="0" borderId="19" xfId="0" applyFont="1" applyBorder="1" applyAlignment="1">
      <alignment vertical="center"/>
    </xf>
    <xf numFmtId="0" fontId="36" fillId="0" borderId="6" xfId="0" applyFont="1" applyBorder="1" applyAlignment="1">
      <alignment horizontal="left" vertical="top" wrapText="1" readingOrder="1"/>
    </xf>
    <xf numFmtId="0" fontId="30" fillId="0" borderId="22" xfId="0" applyFont="1" applyBorder="1" applyAlignment="1">
      <alignment vertical="center"/>
    </xf>
    <xf numFmtId="49" fontId="41" fillId="0" borderId="23" xfId="0" applyNumberFormat="1" applyFont="1" applyBorder="1" applyAlignment="1">
      <alignment horizontal="center" vertical="center"/>
    </xf>
    <xf numFmtId="49" fontId="41" fillId="0" borderId="24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top" wrapText="1" readingOrder="1"/>
    </xf>
    <xf numFmtId="49" fontId="30" fillId="0" borderId="13" xfId="0" applyNumberFormat="1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center"/>
    </xf>
    <xf numFmtId="49" fontId="30" fillId="0" borderId="24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vertical="center" wrapText="1" readingOrder="1"/>
    </xf>
    <xf numFmtId="0" fontId="36" fillId="0" borderId="11" xfId="0" applyFont="1" applyBorder="1" applyAlignment="1">
      <alignment horizontal="left" vertical="top" wrapText="1" readingOrder="1"/>
    </xf>
    <xf numFmtId="0" fontId="30" fillId="0" borderId="22" xfId="0" applyFont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 readingOrder="1"/>
    </xf>
    <xf numFmtId="49" fontId="30" fillId="0" borderId="7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 readingOrder="1"/>
    </xf>
    <xf numFmtId="0" fontId="40" fillId="0" borderId="6" xfId="0" applyFont="1" applyBorder="1" applyAlignment="1">
      <alignment horizontal="left" vertical="top" wrapText="1"/>
    </xf>
    <xf numFmtId="0" fontId="36" fillId="0" borderId="6" xfId="0" applyFont="1" applyBorder="1" applyAlignment="1">
      <alignment horizontal="left" vertical="top" wrapText="1"/>
    </xf>
    <xf numFmtId="0" fontId="30" fillId="0" borderId="25" xfId="0" applyFont="1" applyBorder="1" applyAlignment="1">
      <alignment vertical="center"/>
    </xf>
    <xf numFmtId="49" fontId="30" fillId="0" borderId="26" xfId="0" applyNumberFormat="1" applyFont="1" applyBorder="1" applyAlignment="1">
      <alignment horizontal="center" vertical="center"/>
    </xf>
    <xf numFmtId="49" fontId="30" fillId="0" borderId="27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top" wrapText="1" readingOrder="1"/>
    </xf>
    <xf numFmtId="0" fontId="30" fillId="0" borderId="25" xfId="0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center" vertical="top"/>
    </xf>
    <xf numFmtId="49" fontId="30" fillId="0" borderId="24" xfId="0" applyNumberFormat="1" applyFont="1" applyBorder="1" applyAlignment="1">
      <alignment horizontal="center" vertical="top"/>
    </xf>
    <xf numFmtId="0" fontId="30" fillId="0" borderId="29" xfId="0" applyFont="1" applyBorder="1" applyAlignment="1">
      <alignment vertical="center"/>
    </xf>
    <xf numFmtId="49" fontId="41" fillId="0" borderId="16" xfId="0" applyNumberFormat="1" applyFont="1" applyBorder="1" applyAlignment="1">
      <alignment horizontal="center" vertical="center" wrapText="1"/>
    </xf>
    <xf numFmtId="49" fontId="41" fillId="0" borderId="17" xfId="0" applyNumberFormat="1" applyFont="1" applyBorder="1" applyAlignment="1">
      <alignment horizontal="center" vertical="center" wrapText="1"/>
    </xf>
    <xf numFmtId="49" fontId="41" fillId="0" borderId="18" xfId="0" applyNumberFormat="1" applyFont="1" applyBorder="1" applyAlignment="1">
      <alignment horizontal="center" vertical="center" wrapText="1"/>
    </xf>
    <xf numFmtId="49" fontId="41" fillId="0" borderId="5" xfId="0" applyNumberFormat="1" applyFont="1" applyBorder="1" applyAlignment="1">
      <alignment horizontal="center" vertical="center" wrapText="1"/>
    </xf>
    <xf numFmtId="49" fontId="41" fillId="0" borderId="30" xfId="0" applyNumberFormat="1" applyFont="1" applyBorder="1" applyAlignment="1">
      <alignment horizontal="center" vertical="center" wrapText="1"/>
    </xf>
    <xf numFmtId="49" fontId="41" fillId="0" borderId="31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41" fillId="2" borderId="5" xfId="0" applyFont="1" applyFill="1" applyBorder="1" applyAlignment="1">
      <alignment horizontal="center"/>
    </xf>
    <xf numFmtId="0" fontId="30" fillId="0" borderId="32" xfId="0" applyFont="1" applyBorder="1"/>
    <xf numFmtId="0" fontId="37" fillId="2" borderId="33" xfId="0" applyFont="1" applyFill="1" applyBorder="1" applyAlignment="1">
      <alignment horizontal="center" vertical="center" wrapText="1"/>
    </xf>
    <xf numFmtId="49" fontId="37" fillId="2" borderId="33" xfId="0" applyNumberFormat="1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/>
    </xf>
    <xf numFmtId="0" fontId="37" fillId="0" borderId="35" xfId="0" applyFont="1" applyBorder="1" applyAlignment="1">
      <alignment horizontal="center" wrapText="1"/>
    </xf>
    <xf numFmtId="0" fontId="27" fillId="0" borderId="36" xfId="0" applyFont="1" applyBorder="1"/>
    <xf numFmtId="0" fontId="41" fillId="0" borderId="37" xfId="0" applyFont="1" applyBorder="1" applyAlignment="1">
      <alignment horizontal="center"/>
    </xf>
    <xf numFmtId="0" fontId="36" fillId="0" borderId="11" xfId="0" applyFont="1" applyBorder="1" applyAlignment="1">
      <alignment horizontal="center" wrapText="1"/>
    </xf>
    <xf numFmtId="0" fontId="27" fillId="0" borderId="1" xfId="0" applyFont="1" applyBorder="1"/>
    <xf numFmtId="0" fontId="41" fillId="0" borderId="38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1" fillId="0" borderId="2" xfId="0" applyFont="1" applyBorder="1"/>
    <xf numFmtId="0" fontId="36" fillId="0" borderId="6" xfId="0" applyFont="1" applyBorder="1" applyAlignment="1">
      <alignment horizontal="center"/>
    </xf>
    <xf numFmtId="0" fontId="41" fillId="0" borderId="38" xfId="0" applyFont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36" fillId="0" borderId="11" xfId="0" applyFont="1" applyBorder="1" applyAlignment="1">
      <alignment horizontal="left" wrapText="1"/>
    </xf>
    <xf numFmtId="0" fontId="37" fillId="0" borderId="6" xfId="0" applyFont="1" applyBorder="1" applyAlignment="1">
      <alignment wrapText="1"/>
    </xf>
    <xf numFmtId="0" fontId="36" fillId="0" borderId="6" xfId="0" applyFont="1" applyBorder="1" applyAlignment="1">
      <alignment wrapText="1"/>
    </xf>
    <xf numFmtId="0" fontId="45" fillId="0" borderId="6" xfId="0" applyFont="1" applyBorder="1"/>
    <xf numFmtId="49" fontId="51" fillId="0" borderId="2" xfId="0" applyNumberFormat="1" applyFont="1" applyBorder="1" applyAlignment="1">
      <alignment horizontal="center" vertical="center" wrapText="1"/>
    </xf>
    <xf numFmtId="0" fontId="45" fillId="0" borderId="6" xfId="0" applyFont="1" applyBorder="1" applyAlignment="1">
      <alignment wrapText="1"/>
    </xf>
    <xf numFmtId="0" fontId="41" fillId="0" borderId="39" xfId="0" applyFont="1" applyBorder="1" applyAlignment="1">
      <alignment horizontal="center"/>
    </xf>
    <xf numFmtId="0" fontId="45" fillId="0" borderId="9" xfId="0" applyFont="1" applyBorder="1" applyAlignment="1">
      <alignment wrapText="1"/>
    </xf>
    <xf numFmtId="49" fontId="51" fillId="0" borderId="4" xfId="0" applyNumberFormat="1" applyFont="1" applyBorder="1" applyAlignment="1">
      <alignment horizontal="center" vertical="center" wrapText="1"/>
    </xf>
    <xf numFmtId="49" fontId="44" fillId="0" borderId="2" xfId="0" applyNumberFormat="1" applyFont="1" applyBorder="1" applyAlignment="1">
      <alignment horizontal="center" vertical="center" wrapText="1"/>
    </xf>
    <xf numFmtId="0" fontId="45" fillId="0" borderId="35" xfId="0" applyFont="1" applyBorder="1" applyAlignment="1">
      <alignment wrapText="1"/>
    </xf>
    <xf numFmtId="49" fontId="44" fillId="0" borderId="36" xfId="0" applyNumberFormat="1" applyFont="1" applyBorder="1" applyAlignment="1">
      <alignment horizontal="center" vertical="center" wrapText="1"/>
    </xf>
    <xf numFmtId="49" fontId="44" fillId="0" borderId="4" xfId="0" applyNumberFormat="1" applyFont="1" applyBorder="1" applyAlignment="1">
      <alignment horizontal="center" vertical="center" wrapText="1"/>
    </xf>
    <xf numFmtId="0" fontId="40" fillId="0" borderId="35" xfId="0" applyFont="1" applyBorder="1" applyAlignment="1">
      <alignment wrapText="1"/>
    </xf>
    <xf numFmtId="49" fontId="50" fillId="0" borderId="36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/>
    </xf>
    <xf numFmtId="0" fontId="45" fillId="0" borderId="28" xfId="0" applyFont="1" applyBorder="1" applyAlignment="1">
      <alignment wrapText="1"/>
    </xf>
    <xf numFmtId="49" fontId="50" fillId="0" borderId="3" xfId="0" applyNumberFormat="1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/>
    </xf>
    <xf numFmtId="0" fontId="40" fillId="0" borderId="5" xfId="0" applyFont="1" applyBorder="1" applyAlignment="1">
      <alignment wrapText="1"/>
    </xf>
    <xf numFmtId="49" fontId="50" fillId="0" borderId="42" xfId="0" applyNumberFormat="1" applyFont="1" applyBorder="1" applyAlignment="1">
      <alignment horizontal="center" vertical="center" wrapText="1"/>
    </xf>
    <xf numFmtId="0" fontId="41" fillId="0" borderId="43" xfId="0" applyFont="1" applyBorder="1" applyAlignment="1">
      <alignment horizontal="center"/>
    </xf>
    <xf numFmtId="0" fontId="36" fillId="0" borderId="44" xfId="0" applyFont="1" applyBorder="1" applyAlignment="1">
      <alignment horizontal="left"/>
    </xf>
    <xf numFmtId="49" fontId="50" fillId="0" borderId="0" xfId="0" applyNumberFormat="1" applyFont="1" applyAlignment="1">
      <alignment horizontal="center" vertical="center" wrapText="1"/>
    </xf>
    <xf numFmtId="0" fontId="37" fillId="0" borderId="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49" fontId="50" fillId="0" borderId="1" xfId="0" applyNumberFormat="1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/>
    </xf>
    <xf numFmtId="0" fontId="37" fillId="0" borderId="5" xfId="0" applyFont="1" applyBorder="1" applyAlignment="1">
      <alignment vertical="center" wrapText="1"/>
    </xf>
    <xf numFmtId="0" fontId="30" fillId="0" borderId="42" xfId="0" applyFont="1" applyBorder="1"/>
    <xf numFmtId="0" fontId="41" fillId="0" borderId="3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2" xfId="0" applyFont="1" applyBorder="1"/>
    <xf numFmtId="0" fontId="36" fillId="0" borderId="44" xfId="0" applyFont="1" applyBorder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37" fillId="0" borderId="44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0" fillId="0" borderId="6" xfId="0" applyFont="1" applyBorder="1" applyAlignment="1">
      <alignment horizontal="left" vertical="center" wrapText="1"/>
    </xf>
    <xf numFmtId="49" fontId="50" fillId="0" borderId="4" xfId="0" applyNumberFormat="1" applyFont="1" applyBorder="1" applyAlignment="1">
      <alignment horizontal="center" vertical="center" wrapText="1"/>
    </xf>
    <xf numFmtId="0" fontId="55" fillId="0" borderId="6" xfId="0" applyFont="1" applyBorder="1"/>
    <xf numFmtId="0" fontId="55" fillId="0" borderId="7" xfId="0" applyFont="1" applyBorder="1" applyAlignment="1">
      <alignment vertical="center" wrapText="1"/>
    </xf>
    <xf numFmtId="0" fontId="55" fillId="0" borderId="8" xfId="0" applyFont="1" applyBorder="1"/>
    <xf numFmtId="0" fontId="55" fillId="0" borderId="35" xfId="0" applyFont="1" applyBorder="1"/>
    <xf numFmtId="0" fontId="55" fillId="0" borderId="45" xfId="0" applyFont="1" applyBorder="1" applyAlignment="1">
      <alignment vertical="center" wrapText="1"/>
    </xf>
    <xf numFmtId="0" fontId="31" fillId="0" borderId="46" xfId="0" applyFont="1" applyBorder="1" applyAlignment="1">
      <alignment horizontal="center" vertical="center" wrapText="1"/>
    </xf>
    <xf numFmtId="0" fontId="55" fillId="0" borderId="9" xfId="0" applyFont="1" applyBorder="1"/>
    <xf numFmtId="0" fontId="55" fillId="0" borderId="14" xfId="0" applyFont="1" applyBorder="1" applyAlignment="1">
      <alignment vertical="center" wrapText="1"/>
    </xf>
    <xf numFmtId="0" fontId="55" fillId="0" borderId="10" xfId="0" applyFont="1" applyBorder="1"/>
    <xf numFmtId="0" fontId="55" fillId="0" borderId="47" xfId="0" applyFont="1" applyBorder="1"/>
    <xf numFmtId="0" fontId="31" fillId="0" borderId="8" xfId="0" applyFont="1" applyBorder="1" applyAlignment="1">
      <alignment horizontal="center"/>
    </xf>
    <xf numFmtId="0" fontId="55" fillId="0" borderId="28" xfId="0" applyFont="1" applyBorder="1"/>
    <xf numFmtId="0" fontId="55" fillId="0" borderId="48" xfId="0" applyFont="1" applyBorder="1" applyAlignment="1">
      <alignment vertical="center" wrapText="1"/>
    </xf>
    <xf numFmtId="0" fontId="55" fillId="0" borderId="49" xfId="0" applyFont="1" applyBorder="1"/>
    <xf numFmtId="0" fontId="55" fillId="0" borderId="44" xfId="0" applyFont="1" applyBorder="1"/>
    <xf numFmtId="0" fontId="55" fillId="0" borderId="50" xfId="0" applyFont="1" applyBorder="1" applyAlignment="1">
      <alignment vertical="center" wrapText="1"/>
    </xf>
    <xf numFmtId="0" fontId="55" fillId="0" borderId="51" xfId="0" applyFont="1" applyBorder="1"/>
    <xf numFmtId="0" fontId="27" fillId="0" borderId="5" xfId="0" applyFont="1" applyBorder="1"/>
    <xf numFmtId="0" fontId="27" fillId="0" borderId="30" xfId="0" applyFont="1" applyBorder="1" applyAlignment="1">
      <alignment vertical="center" wrapText="1"/>
    </xf>
    <xf numFmtId="0" fontId="27" fillId="0" borderId="31" xfId="0" applyFont="1" applyBorder="1"/>
    <xf numFmtId="0" fontId="27" fillId="0" borderId="11" xfId="0" applyFont="1" applyBorder="1"/>
    <xf numFmtId="0" fontId="27" fillId="0" borderId="13" xfId="0" applyFont="1" applyBorder="1" applyAlignment="1">
      <alignment vertical="center" wrapText="1"/>
    </xf>
    <xf numFmtId="0" fontId="27" fillId="0" borderId="12" xfId="0" applyFont="1" applyBorder="1"/>
    <xf numFmtId="0" fontId="31" fillId="0" borderId="6" xfId="0" applyFont="1" applyBorder="1"/>
    <xf numFmtId="0" fontId="31" fillId="0" borderId="7" xfId="0" applyFont="1" applyBorder="1" applyAlignment="1">
      <alignment vertical="center" wrapText="1"/>
    </xf>
    <xf numFmtId="0" fontId="31" fillId="0" borderId="8" xfId="0" applyFont="1" applyBorder="1"/>
    <xf numFmtId="0" fontId="31" fillId="0" borderId="28" xfId="0" applyFont="1" applyBorder="1"/>
    <xf numFmtId="0" fontId="31" fillId="0" borderId="48" xfId="0" applyFont="1" applyBorder="1" applyAlignment="1">
      <alignment vertical="center" wrapText="1"/>
    </xf>
    <xf numFmtId="0" fontId="31" fillId="0" borderId="49" xfId="0" applyFont="1" applyBorder="1"/>
    <xf numFmtId="0" fontId="27" fillId="0" borderId="5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44" xfId="0" applyFont="1" applyBorder="1"/>
    <xf numFmtId="0" fontId="27" fillId="0" borderId="50" xfId="0" applyFont="1" applyBorder="1"/>
    <xf numFmtId="0" fontId="27" fillId="0" borderId="51" xfId="0" applyFont="1" applyBorder="1"/>
    <xf numFmtId="0" fontId="31" fillId="0" borderId="11" xfId="0" applyFont="1" applyBorder="1"/>
    <xf numFmtId="0" fontId="31" fillId="0" borderId="13" xfId="0" applyFont="1" applyBorder="1"/>
    <xf numFmtId="0" fontId="31" fillId="0" borderId="12" xfId="0" applyFont="1" applyBorder="1" applyAlignment="1">
      <alignment horizontal="center"/>
    </xf>
    <xf numFmtId="0" fontId="31" fillId="0" borderId="7" xfId="0" applyFont="1" applyBorder="1"/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/>
    </xf>
    <xf numFmtId="164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5" fillId="0" borderId="0" xfId="0" applyFont="1"/>
    <xf numFmtId="16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5" fillId="0" borderId="0" xfId="0" applyFont="1"/>
    <xf numFmtId="164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right" vertical="top"/>
    </xf>
    <xf numFmtId="0" fontId="33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33" fillId="0" borderId="23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readingOrder="1"/>
    </xf>
    <xf numFmtId="44" fontId="16" fillId="0" borderId="0" xfId="2" applyFont="1" applyFill="1" applyBorder="1"/>
    <xf numFmtId="44" fontId="15" fillId="0" borderId="0" xfId="2" applyFont="1" applyFill="1" applyBorder="1"/>
    <xf numFmtId="43" fontId="15" fillId="0" borderId="0" xfId="1" applyFont="1" applyFill="1" applyBorder="1"/>
    <xf numFmtId="0" fontId="15" fillId="0" borderId="15" xfId="0" applyFont="1" applyBorder="1"/>
    <xf numFmtId="49" fontId="33" fillId="0" borderId="23" xfId="0" applyNumberFormat="1" applyFont="1" applyBorder="1" applyAlignment="1">
      <alignment horizontal="center" vertical="center"/>
    </xf>
    <xf numFmtId="49" fontId="35" fillId="0" borderId="23" xfId="0" applyNumberFormat="1" applyFont="1" applyBorder="1" applyAlignment="1">
      <alignment horizontal="center" vertical="top"/>
    </xf>
    <xf numFmtId="164" fontId="35" fillId="0" borderId="0" xfId="0" applyNumberFormat="1" applyFont="1" applyAlignment="1">
      <alignment horizontal="center" vertical="top"/>
    </xf>
    <xf numFmtId="0" fontId="5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49" fontId="35" fillId="0" borderId="23" xfId="0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53" xfId="0" applyNumberFormat="1" applyFont="1" applyBorder="1" applyAlignment="1">
      <alignment horizontal="center" vertical="center"/>
    </xf>
    <xf numFmtId="49" fontId="30" fillId="0" borderId="54" xfId="0" applyNumberFormat="1" applyFont="1" applyBorder="1" applyAlignment="1">
      <alignment horizontal="center" vertical="center"/>
    </xf>
    <xf numFmtId="0" fontId="36" fillId="0" borderId="9" xfId="0" applyFont="1" applyBorder="1" applyAlignment="1">
      <alignment horizontal="left" vertical="top" wrapText="1" readingOrder="1"/>
    </xf>
    <xf numFmtId="49" fontId="30" fillId="0" borderId="20" xfId="0" applyNumberFormat="1" applyFont="1" applyBorder="1" applyAlignment="1">
      <alignment horizontal="center" vertical="center"/>
    </xf>
    <xf numFmtId="49" fontId="30" fillId="0" borderId="21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 readingOrder="1"/>
    </xf>
    <xf numFmtId="49" fontId="41" fillId="0" borderId="14" xfId="0" applyNumberFormat="1" applyFont="1" applyBorder="1" applyAlignment="1">
      <alignment horizontal="center" vertical="center"/>
    </xf>
    <xf numFmtId="49" fontId="41" fillId="0" borderId="53" xfId="0" applyNumberFormat="1" applyFont="1" applyBorder="1" applyAlignment="1">
      <alignment horizontal="center" vertical="center"/>
    </xf>
    <xf numFmtId="49" fontId="41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49" fontId="5" fillId="0" borderId="56" xfId="0" applyNumberFormat="1" applyFont="1" applyBorder="1" applyAlignment="1">
      <alignment horizontal="center" vertical="top"/>
    </xf>
    <xf numFmtId="49" fontId="5" fillId="0" borderId="57" xfId="0" applyNumberFormat="1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40" fillId="0" borderId="11" xfId="0" applyFont="1" applyBorder="1" applyAlignment="1">
      <alignment horizontal="left" vertical="top" wrapText="1" readingOrder="1"/>
    </xf>
    <xf numFmtId="0" fontId="27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 vertical="top"/>
    </xf>
    <xf numFmtId="165" fontId="31" fillId="0" borderId="0" xfId="0" applyNumberFormat="1" applyFont="1" applyAlignment="1">
      <alignment horizontal="center" vertical="top"/>
    </xf>
    <xf numFmtId="0" fontId="35" fillId="0" borderId="7" xfId="0" applyFont="1" applyBorder="1" applyAlignment="1">
      <alignment horizontal="center" vertical="center" wrapText="1"/>
    </xf>
    <xf numFmtId="164" fontId="31" fillId="0" borderId="0" xfId="0" applyNumberFormat="1" applyFont="1" applyAlignment="1">
      <alignment horizontal="center" vertical="top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6" fontId="2" fillId="0" borderId="0" xfId="0" applyNumberFormat="1" applyFont="1" applyAlignment="1">
      <alignment vertical="center"/>
    </xf>
    <xf numFmtId="0" fontId="40" fillId="0" borderId="11" xfId="0" applyFont="1" applyBorder="1" applyAlignment="1">
      <alignment wrapText="1"/>
    </xf>
    <xf numFmtId="49" fontId="51" fillId="0" borderId="1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6" fillId="0" borderId="12" xfId="0" applyFont="1" applyBorder="1"/>
    <xf numFmtId="0" fontId="45" fillId="0" borderId="11" xfId="0" applyFont="1" applyBorder="1" applyAlignment="1">
      <alignment wrapText="1"/>
    </xf>
    <xf numFmtId="0" fontId="30" fillId="0" borderId="1" xfId="0" applyFont="1" applyBorder="1"/>
    <xf numFmtId="0" fontId="31" fillId="0" borderId="1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/>
    </xf>
    <xf numFmtId="0" fontId="30" fillId="0" borderId="4" xfId="0" applyFont="1" applyBorder="1"/>
    <xf numFmtId="0" fontId="31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horizontal="right" vertical="center"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right" vertical="center" wrapText="1"/>
    </xf>
    <xf numFmtId="1" fontId="34" fillId="0" borderId="23" xfId="0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wrapText="1"/>
    </xf>
    <xf numFmtId="49" fontId="51" fillId="0" borderId="36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4" xfId="0" applyFont="1" applyBorder="1" applyAlignment="1">
      <alignment vertical="center" wrapText="1"/>
    </xf>
    <xf numFmtId="0" fontId="31" fillId="0" borderId="10" xfId="0" applyFont="1" applyBorder="1"/>
    <xf numFmtId="0" fontId="41" fillId="0" borderId="34" xfId="0" applyFont="1" applyBorder="1" applyAlignment="1">
      <alignment horizontal="center" vertical="center"/>
    </xf>
    <xf numFmtId="0" fontId="37" fillId="0" borderId="35" xfId="0" applyFont="1" applyBorder="1" applyAlignment="1">
      <alignment vertical="center" wrapText="1"/>
    </xf>
    <xf numFmtId="0" fontId="30" fillId="0" borderId="36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45" xfId="0" applyFont="1" applyBorder="1" applyAlignment="1">
      <alignment vertical="center" wrapText="1"/>
    </xf>
    <xf numFmtId="0" fontId="31" fillId="0" borderId="47" xfId="0" applyFont="1" applyBorder="1"/>
    <xf numFmtId="0" fontId="62" fillId="0" borderId="23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/>
    </xf>
    <xf numFmtId="167" fontId="35" fillId="0" borderId="8" xfId="0" applyNumberFormat="1" applyFont="1" applyBorder="1" applyAlignment="1">
      <alignment horizontal="center" vertical="center"/>
    </xf>
    <xf numFmtId="167" fontId="35" fillId="0" borderId="5" xfId="0" applyNumberFormat="1" applyFont="1" applyBorder="1" applyAlignment="1">
      <alignment horizontal="center" vertical="center"/>
    </xf>
    <xf numFmtId="167" fontId="35" fillId="0" borderId="32" xfId="0" applyNumberFormat="1" applyFont="1" applyBorder="1" applyAlignment="1">
      <alignment horizontal="center" vertical="center"/>
    </xf>
    <xf numFmtId="167" fontId="35" fillId="0" borderId="31" xfId="0" applyNumberFormat="1" applyFont="1" applyBorder="1" applyAlignment="1">
      <alignment horizontal="center" vertical="center"/>
    </xf>
    <xf numFmtId="167" fontId="33" fillId="0" borderId="5" xfId="0" applyNumberFormat="1" applyFont="1" applyBorder="1" applyAlignment="1">
      <alignment horizontal="center" vertical="center"/>
    </xf>
    <xf numFmtId="167" fontId="33" fillId="0" borderId="30" xfId="0" applyNumberFormat="1" applyFont="1" applyBorder="1" applyAlignment="1">
      <alignment horizontal="center" vertical="center"/>
    </xf>
    <xf numFmtId="167" fontId="33" fillId="0" borderId="31" xfId="0" applyNumberFormat="1" applyFont="1" applyBorder="1" applyAlignment="1">
      <alignment horizontal="center" vertical="center"/>
    </xf>
    <xf numFmtId="167" fontId="15" fillId="0" borderId="6" xfId="0" applyNumberFormat="1" applyFont="1" applyBorder="1"/>
    <xf numFmtId="166" fontId="15" fillId="0" borderId="7" xfId="0" applyNumberFormat="1" applyFont="1" applyBorder="1"/>
    <xf numFmtId="167" fontId="15" fillId="0" borderId="8" xfId="0" applyNumberFormat="1" applyFont="1" applyBorder="1"/>
    <xf numFmtId="167" fontId="35" fillId="0" borderId="6" xfId="0" applyNumberFormat="1" applyFont="1" applyBorder="1" applyAlignment="1">
      <alignment horizontal="center" vertical="center" wrapText="1"/>
    </xf>
    <xf numFmtId="49" fontId="53" fillId="0" borderId="23" xfId="0" applyNumberFormat="1" applyFont="1" applyBorder="1" applyAlignment="1">
      <alignment vertical="top" wrapText="1"/>
    </xf>
    <xf numFmtId="167" fontId="35" fillId="0" borderId="7" xfId="0" applyNumberFormat="1" applyFont="1" applyBorder="1" applyAlignment="1">
      <alignment horizontal="center" vertical="center" wrapText="1"/>
    </xf>
    <xf numFmtId="167" fontId="31" fillId="0" borderId="11" xfId="0" applyNumberFormat="1" applyFont="1" applyBorder="1"/>
    <xf numFmtId="167" fontId="31" fillId="0" borderId="13" xfId="0" applyNumberFormat="1" applyFont="1" applyBorder="1"/>
    <xf numFmtId="166" fontId="35" fillId="0" borderId="5" xfId="0" applyNumberFormat="1" applyFont="1" applyBorder="1" applyAlignment="1">
      <alignment horizontal="center" vertical="center"/>
    </xf>
    <xf numFmtId="166" fontId="31" fillId="0" borderId="9" xfId="0" applyNumberFormat="1" applyFont="1" applyBorder="1"/>
    <xf numFmtId="166" fontId="31" fillId="0" borderId="14" xfId="0" applyNumberFormat="1" applyFont="1" applyBorder="1"/>
    <xf numFmtId="166" fontId="35" fillId="0" borderId="30" xfId="0" applyNumberFormat="1" applyFont="1" applyBorder="1" applyAlignment="1">
      <alignment horizontal="center" vertical="center" wrapText="1"/>
    </xf>
    <xf numFmtId="166" fontId="7" fillId="0" borderId="45" xfId="0" applyNumberFormat="1" applyFont="1" applyBorder="1"/>
    <xf numFmtId="167" fontId="3" fillId="0" borderId="35" xfId="0" applyNumberFormat="1" applyFont="1" applyBorder="1"/>
    <xf numFmtId="167" fontId="3" fillId="0" borderId="47" xfId="0" applyNumberFormat="1" applyFont="1" applyBorder="1"/>
    <xf numFmtId="2" fontId="15" fillId="0" borderId="0" xfId="0" applyNumberFormat="1" applyFont="1"/>
    <xf numFmtId="166" fontId="0" fillId="0" borderId="0" xfId="0" applyNumberFormat="1"/>
    <xf numFmtId="167" fontId="14" fillId="0" borderId="0" xfId="0" applyNumberFormat="1" applyFont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Continuous" vertical="center" wrapText="1"/>
    </xf>
    <xf numFmtId="49" fontId="27" fillId="0" borderId="23" xfId="0" applyNumberFormat="1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32" fillId="0" borderId="23" xfId="0" quotePrefix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left" vertical="center"/>
    </xf>
    <xf numFmtId="0" fontId="27" fillId="0" borderId="23" xfId="0" quotePrefix="1" applyFont="1" applyBorder="1" applyAlignment="1">
      <alignment horizontal="center" vertical="center"/>
    </xf>
    <xf numFmtId="0" fontId="33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horizontal="center" vertical="center"/>
    </xf>
    <xf numFmtId="0" fontId="36" fillId="0" borderId="23" xfId="0" applyFont="1" applyBorder="1" applyAlignment="1">
      <alignment vertical="center" wrapText="1"/>
    </xf>
    <xf numFmtId="0" fontId="34" fillId="0" borderId="23" xfId="0" applyFont="1" applyBorder="1" applyAlignment="1">
      <alignment vertical="center"/>
    </xf>
    <xf numFmtId="0" fontId="31" fillId="0" borderId="23" xfId="0" applyFont="1" applyBorder="1" applyAlignment="1">
      <alignment vertical="center" wrapText="1"/>
    </xf>
    <xf numFmtId="0" fontId="27" fillId="0" borderId="23" xfId="0" applyFont="1" applyBorder="1" applyAlignment="1">
      <alignment vertical="center" wrapText="1"/>
    </xf>
    <xf numFmtId="49" fontId="31" fillId="0" borderId="23" xfId="0" quotePrefix="1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left" vertical="center" wrapText="1" indent="1"/>
    </xf>
    <xf numFmtId="0" fontId="34" fillId="0" borderId="23" xfId="0" applyFont="1" applyBorder="1" applyAlignment="1">
      <alignment horizontal="center" vertical="center"/>
    </xf>
    <xf numFmtId="166" fontId="34" fillId="0" borderId="23" xfId="0" applyNumberFormat="1" applyFont="1" applyBorder="1" applyAlignment="1">
      <alignment horizontal="center" vertical="center"/>
    </xf>
    <xf numFmtId="166" fontId="29" fillId="0" borderId="23" xfId="0" applyNumberFormat="1" applyFont="1" applyBorder="1" applyAlignment="1">
      <alignment horizontal="center" vertical="center"/>
    </xf>
    <xf numFmtId="0" fontId="36" fillId="0" borderId="23" xfId="0" applyFont="1" applyBorder="1" applyAlignment="1">
      <alignment horizontal="left" vertical="center" wrapText="1" indent="1"/>
    </xf>
    <xf numFmtId="0" fontId="31" fillId="0" borderId="23" xfId="0" applyFont="1" applyBorder="1" applyAlignment="1">
      <alignment horizontal="left" vertical="center" wrapText="1" indent="2"/>
    </xf>
    <xf numFmtId="0" fontId="31" fillId="0" borderId="23" xfId="0" applyFont="1" applyBorder="1" applyAlignment="1">
      <alignment vertical="center"/>
    </xf>
    <xf numFmtId="0" fontId="31" fillId="0" borderId="23" xfId="0" applyFont="1" applyBorder="1" applyAlignment="1">
      <alignment horizontal="left" vertical="center" wrapText="1" indent="3"/>
    </xf>
    <xf numFmtId="49" fontId="31" fillId="0" borderId="23" xfId="0" applyNumberFormat="1" applyFont="1" applyBorder="1" applyAlignment="1">
      <alignment horizontal="centerContinuous" vertical="center"/>
    </xf>
    <xf numFmtId="49" fontId="27" fillId="0" borderId="23" xfId="0" quotePrefix="1" applyNumberFormat="1" applyFont="1" applyBorder="1" applyAlignment="1">
      <alignment horizontal="center" vertical="center"/>
    </xf>
    <xf numFmtId="1" fontId="29" fillId="0" borderId="23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wrapText="1"/>
    </xf>
    <xf numFmtId="0" fontId="29" fillId="0" borderId="23" xfId="0" applyFont="1" applyBorder="1" applyAlignment="1">
      <alignment vertical="center"/>
    </xf>
    <xf numFmtId="0" fontId="27" fillId="2" borderId="23" xfId="0" applyFont="1" applyFill="1" applyBorder="1" applyAlignment="1">
      <alignment horizontal="center" vertical="center" wrapText="1"/>
    </xf>
    <xf numFmtId="49" fontId="27" fillId="2" borderId="23" xfId="0" applyNumberFormat="1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top" wrapText="1"/>
    </xf>
    <xf numFmtId="49" fontId="37" fillId="2" borderId="23" xfId="0" applyNumberFormat="1" applyFont="1" applyFill="1" applyBorder="1" applyAlignment="1">
      <alignment horizontal="center"/>
    </xf>
    <xf numFmtId="0" fontId="36" fillId="2" borderId="23" xfId="0" applyFont="1" applyFill="1" applyBorder="1" applyAlignment="1">
      <alignment horizontal="left" vertical="top" wrapText="1"/>
    </xf>
    <xf numFmtId="0" fontId="29" fillId="2" borderId="23" xfId="0" applyFont="1" applyFill="1" applyBorder="1" applyAlignment="1">
      <alignment horizontal="center" vertical="center" wrapText="1"/>
    </xf>
    <xf numFmtId="49" fontId="36" fillId="2" borderId="23" xfId="0" applyNumberFormat="1" applyFont="1" applyFill="1" applyBorder="1" applyAlignment="1">
      <alignment horizontal="center" vertical="center"/>
    </xf>
    <xf numFmtId="0" fontId="42" fillId="2" borderId="23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vertical="center" wrapText="1"/>
    </xf>
    <xf numFmtId="49" fontId="36" fillId="2" borderId="23" xfId="0" applyNumberFormat="1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left" vertical="center" wrapText="1"/>
    </xf>
    <xf numFmtId="49" fontId="37" fillId="0" borderId="23" xfId="0" applyNumberFormat="1" applyFont="1" applyBorder="1" applyAlignment="1">
      <alignment vertical="top" wrapText="1"/>
    </xf>
    <xf numFmtId="49" fontId="37" fillId="2" borderId="23" xfId="0" applyNumberFormat="1" applyFont="1" applyFill="1" applyBorder="1" applyAlignment="1">
      <alignment horizontal="center" vertical="center" wrapText="1"/>
    </xf>
    <xf numFmtId="49" fontId="44" fillId="0" borderId="23" xfId="0" applyNumberFormat="1" applyFont="1" applyBorder="1" applyAlignment="1">
      <alignment horizontal="center" vertical="center" wrapText="1"/>
    </xf>
    <xf numFmtId="49" fontId="40" fillId="0" borderId="23" xfId="0" applyNumberFormat="1" applyFont="1" applyBorder="1" applyAlignment="1">
      <alignment vertical="top" wrapText="1"/>
    </xf>
    <xf numFmtId="49" fontId="27" fillId="0" borderId="23" xfId="0" applyNumberFormat="1" applyFont="1" applyBorder="1" applyAlignment="1">
      <alignment vertical="top" wrapText="1"/>
    </xf>
    <xf numFmtId="0" fontId="37" fillId="0" borderId="23" xfId="0" applyFont="1" applyBorder="1" applyAlignment="1">
      <alignment horizontal="center"/>
    </xf>
    <xf numFmtId="0" fontId="37" fillId="0" borderId="23" xfId="0" applyFont="1" applyBorder="1" applyAlignment="1">
      <alignment vertical="top" wrapText="1"/>
    </xf>
    <xf numFmtId="0" fontId="37" fillId="0" borderId="23" xfId="0" applyFont="1" applyBorder="1" applyAlignment="1">
      <alignment horizontal="center" vertical="center" wrapText="1"/>
    </xf>
    <xf numFmtId="49" fontId="44" fillId="0" borderId="23" xfId="0" applyNumberFormat="1" applyFont="1" applyBorder="1" applyAlignment="1">
      <alignment vertical="top" wrapText="1"/>
    </xf>
    <xf numFmtId="49" fontId="44" fillId="0" borderId="23" xfId="0" applyNumberFormat="1" applyFont="1" applyBorder="1" applyAlignment="1">
      <alignment vertical="center" wrapText="1"/>
    </xf>
    <xf numFmtId="49" fontId="46" fillId="0" borderId="23" xfId="0" applyNumberFormat="1" applyFont="1" applyBorder="1" applyAlignment="1">
      <alignment vertical="top" wrapText="1"/>
    </xf>
    <xf numFmtId="49" fontId="31" fillId="2" borderId="23" xfId="0" applyNumberFormat="1" applyFont="1" applyFill="1" applyBorder="1" applyAlignment="1">
      <alignment horizontal="center" vertical="center" wrapText="1"/>
    </xf>
    <xf numFmtId="49" fontId="48" fillId="0" borderId="23" xfId="0" applyNumberFormat="1" applyFont="1" applyBorder="1" applyAlignment="1">
      <alignment vertical="top" wrapText="1"/>
    </xf>
    <xf numFmtId="49" fontId="49" fillId="0" borderId="23" xfId="0" applyNumberFormat="1" applyFont="1" applyBorder="1" applyAlignment="1">
      <alignment vertical="top" wrapText="1"/>
    </xf>
    <xf numFmtId="49" fontId="49" fillId="0" borderId="23" xfId="0" applyNumberFormat="1" applyFont="1" applyBorder="1" applyAlignment="1">
      <alignment vertical="center" wrapText="1"/>
    </xf>
    <xf numFmtId="49" fontId="48" fillId="0" borderId="23" xfId="0" applyNumberFormat="1" applyFont="1" applyBorder="1" applyAlignment="1">
      <alignment vertical="center" wrapText="1"/>
    </xf>
    <xf numFmtId="49" fontId="51" fillId="0" borderId="23" xfId="0" applyNumberFormat="1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30" fillId="2" borderId="23" xfId="0" applyFont="1" applyFill="1" applyBorder="1" applyAlignment="1">
      <alignment horizontal="center"/>
    </xf>
    <xf numFmtId="0" fontId="36" fillId="0" borderId="23" xfId="0" applyFont="1" applyBorder="1" applyAlignment="1">
      <alignment wrapText="1"/>
    </xf>
    <xf numFmtId="49" fontId="46" fillId="0" borderId="23" xfId="0" applyNumberFormat="1" applyFont="1" applyBorder="1" applyAlignment="1">
      <alignment vertical="center" wrapText="1"/>
    </xf>
    <xf numFmtId="0" fontId="40" fillId="2" borderId="23" xfId="0" applyFont="1" applyFill="1" applyBorder="1" applyAlignment="1">
      <alignment horizontal="left" vertical="top" wrapText="1"/>
    </xf>
    <xf numFmtId="0" fontId="30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vertical="top" wrapText="1"/>
    </xf>
    <xf numFmtId="0" fontId="44" fillId="0" borderId="23" xfId="0" applyFont="1" applyBorder="1" applyAlignment="1">
      <alignment horizontal="center" vertical="center" wrapText="1"/>
    </xf>
    <xf numFmtId="49" fontId="52" fillId="0" borderId="23" xfId="0" applyNumberFormat="1" applyFont="1" applyBorder="1" applyAlignment="1">
      <alignment horizontal="center" vertical="center" wrapText="1"/>
    </xf>
    <xf numFmtId="49" fontId="44" fillId="0" borderId="23" xfId="0" applyNumberFormat="1" applyFont="1" applyBorder="1" applyAlignment="1">
      <alignment horizontal="center" vertical="top" wrapText="1"/>
    </xf>
    <xf numFmtId="49" fontId="36" fillId="0" borderId="23" xfId="0" applyNumberFormat="1" applyFont="1" applyBorder="1" applyAlignment="1">
      <alignment wrapText="1"/>
    </xf>
    <xf numFmtId="0" fontId="44" fillId="0" borderId="23" xfId="0" applyFont="1" applyBorder="1" applyAlignment="1">
      <alignment horizontal="left" vertical="top" wrapText="1"/>
    </xf>
    <xf numFmtId="49" fontId="30" fillId="0" borderId="23" xfId="0" applyNumberFormat="1" applyFont="1" applyBorder="1" applyAlignment="1">
      <alignment horizontal="center" wrapText="1"/>
    </xf>
    <xf numFmtId="49" fontId="29" fillId="0" borderId="23" xfId="0" applyNumberFormat="1" applyFont="1" applyBorder="1" applyAlignment="1">
      <alignment wrapText="1"/>
    </xf>
    <xf numFmtId="49" fontId="27" fillId="2" borderId="23" xfId="0" applyNumberFormat="1" applyFont="1" applyFill="1" applyBorder="1" applyAlignment="1">
      <alignment horizontal="center" wrapText="1"/>
    </xf>
    <xf numFmtId="49" fontId="30" fillId="0" borderId="23" xfId="0" applyNumberFormat="1" applyFont="1" applyBorder="1" applyAlignment="1">
      <alignment horizontal="center" vertical="top" wrapText="1"/>
    </xf>
    <xf numFmtId="49" fontId="27" fillId="0" borderId="23" xfId="0" applyNumberFormat="1" applyFont="1" applyBorder="1" applyAlignment="1">
      <alignment wrapText="1"/>
    </xf>
    <xf numFmtId="49" fontId="40" fillId="0" borderId="23" xfId="0" applyNumberFormat="1" applyFont="1" applyBorder="1" applyAlignment="1">
      <alignment wrapText="1"/>
    </xf>
    <xf numFmtId="49" fontId="49" fillId="0" borderId="23" xfId="0" applyNumberFormat="1" applyFont="1" applyBorder="1" applyAlignment="1">
      <alignment horizontal="center" vertical="top" wrapText="1"/>
    </xf>
    <xf numFmtId="49" fontId="49" fillId="0" borderId="23" xfId="0" applyNumberFormat="1" applyFont="1" applyBorder="1" applyAlignment="1">
      <alignment horizontal="center" vertical="center" wrapText="1"/>
    </xf>
    <xf numFmtId="49" fontId="37" fillId="0" borderId="23" xfId="0" applyNumberFormat="1" applyFont="1" applyBorder="1" applyAlignment="1">
      <alignment wrapText="1"/>
    </xf>
    <xf numFmtId="49" fontId="30" fillId="0" borderId="23" xfId="0" applyNumberFormat="1" applyFont="1" applyBorder="1" applyAlignment="1">
      <alignment horizontal="center"/>
    </xf>
    <xf numFmtId="0" fontId="37" fillId="0" borderId="23" xfId="0" applyFont="1" applyBorder="1" applyAlignment="1">
      <alignment wrapText="1"/>
    </xf>
    <xf numFmtId="49" fontId="49" fillId="0" borderId="23" xfId="0" applyNumberFormat="1" applyFont="1" applyBorder="1" applyAlignment="1">
      <alignment horizontal="center" wrapText="1"/>
    </xf>
    <xf numFmtId="49" fontId="31" fillId="0" borderId="23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wrapText="1"/>
    </xf>
    <xf numFmtId="49" fontId="11" fillId="0" borderId="23" xfId="0" applyNumberFormat="1" applyFont="1" applyBorder="1" applyAlignment="1">
      <alignment horizontal="center" vertical="center" wrapText="1"/>
    </xf>
    <xf numFmtId="49" fontId="53" fillId="0" borderId="23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35" fillId="0" borderId="0" xfId="0" applyNumberFormat="1" applyFont="1" applyAlignment="1">
      <alignment horizontal="right" vertical="center"/>
    </xf>
    <xf numFmtId="4" fontId="33" fillId="0" borderId="23" xfId="0" applyNumberFormat="1" applyFont="1" applyBorder="1" applyAlignment="1">
      <alignment horizontal="right" vertical="center"/>
    </xf>
    <xf numFmtId="4" fontId="33" fillId="3" borderId="23" xfId="0" applyNumberFormat="1" applyFont="1" applyFill="1" applyBorder="1" applyAlignment="1">
      <alignment horizontal="right" vertical="center" wrapText="1"/>
    </xf>
    <xf numFmtId="4" fontId="31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27" fillId="0" borderId="23" xfId="0" applyFont="1" applyBorder="1" applyAlignment="1">
      <alignment horizontal="center" vertical="center" wrapText="1" readingOrder="1"/>
    </xf>
    <xf numFmtId="49" fontId="37" fillId="0" borderId="23" xfId="0" applyNumberFormat="1" applyFont="1" applyBorder="1" applyAlignment="1">
      <alignment horizontal="center" vertical="center" wrapText="1"/>
    </xf>
    <xf numFmtId="3" fontId="37" fillId="0" borderId="23" xfId="0" applyNumberFormat="1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 readingOrder="1"/>
    </xf>
    <xf numFmtId="4" fontId="56" fillId="0" borderId="23" xfId="0" applyNumberFormat="1" applyFont="1" applyBorder="1" applyAlignment="1">
      <alignment horizontal="right" vertical="center"/>
    </xf>
    <xf numFmtId="4" fontId="27" fillId="0" borderId="23" xfId="0" applyNumberFormat="1" applyFont="1" applyBorder="1" applyAlignment="1">
      <alignment horizontal="right" vertical="center"/>
    </xf>
    <xf numFmtId="0" fontId="35" fillId="0" borderId="23" xfId="0" applyFont="1" applyBorder="1" applyAlignment="1">
      <alignment vertical="center"/>
    </xf>
    <xf numFmtId="0" fontId="31" fillId="0" borderId="23" xfId="0" applyFont="1" applyBorder="1" applyAlignment="1">
      <alignment horizontal="left" vertical="top" wrapText="1" readingOrder="1"/>
    </xf>
    <xf numFmtId="4" fontId="33" fillId="2" borderId="23" xfId="0" applyNumberFormat="1" applyFont="1" applyFill="1" applyBorder="1" applyAlignment="1">
      <alignment horizontal="right" vertical="center"/>
    </xf>
    <xf numFmtId="0" fontId="38" fillId="0" borderId="23" xfId="0" applyFont="1" applyBorder="1" applyAlignment="1">
      <alignment horizontal="left" vertical="top" wrapText="1" readingOrder="1"/>
    </xf>
    <xf numFmtId="4" fontId="7" fillId="0" borderId="23" xfId="0" applyNumberFormat="1" applyFont="1" applyBorder="1" applyAlignment="1">
      <alignment horizontal="right" vertical="center"/>
    </xf>
    <xf numFmtId="0" fontId="31" fillId="0" borderId="23" xfId="0" applyFont="1" applyBorder="1" applyAlignment="1">
      <alignment vertical="center" wrapText="1" readingOrder="1"/>
    </xf>
    <xf numFmtId="49" fontId="31" fillId="0" borderId="23" xfId="0" applyNumberFormat="1" applyFont="1" applyBorder="1" applyAlignment="1">
      <alignment vertical="top" wrapText="1"/>
    </xf>
    <xf numFmtId="0" fontId="31" fillId="0" borderId="23" xfId="0" applyFont="1" applyBorder="1" applyAlignment="1">
      <alignment horizontal="left" vertical="center" wrapText="1" readingOrder="1"/>
    </xf>
    <xf numFmtId="4" fontId="15" fillId="0" borderId="23" xfId="0" applyNumberFormat="1" applyFont="1" applyBorder="1" applyAlignment="1">
      <alignment horizontal="right" vertical="center"/>
    </xf>
    <xf numFmtId="0" fontId="38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4" fontId="16" fillId="0" borderId="23" xfId="0" applyNumberFormat="1" applyFont="1" applyBorder="1" applyAlignment="1">
      <alignment horizontal="right" vertical="center"/>
    </xf>
    <xf numFmtId="4" fontId="35" fillId="0" borderId="23" xfId="0" applyNumberFormat="1" applyFont="1" applyBorder="1" applyAlignment="1">
      <alignment horizontal="right" vertical="center"/>
    </xf>
    <xf numFmtId="0" fontId="33" fillId="0" borderId="23" xfId="0" applyFont="1" applyBorder="1" applyAlignment="1">
      <alignment horizontal="center" vertical="center" wrapText="1"/>
    </xf>
    <xf numFmtId="4" fontId="16" fillId="0" borderId="0" xfId="0" applyNumberFormat="1" applyFont="1"/>
    <xf numFmtId="4" fontId="29" fillId="0" borderId="23" xfId="0" applyNumberFormat="1" applyFont="1" applyBorder="1" applyAlignment="1">
      <alignment horizontal="center" vertical="center"/>
    </xf>
    <xf numFmtId="4" fontId="54" fillId="0" borderId="11" xfId="0" applyNumberFormat="1" applyFont="1" applyBorder="1" applyAlignment="1">
      <alignment horizontal="right" vertical="center"/>
    </xf>
    <xf numFmtId="4" fontId="14" fillId="0" borderId="11" xfId="0" applyNumberFormat="1" applyFont="1" applyBorder="1"/>
    <xf numFmtId="4" fontId="14" fillId="0" borderId="1" xfId="0" applyNumberFormat="1" applyFont="1" applyBorder="1"/>
    <xf numFmtId="4" fontId="25" fillId="0" borderId="6" xfId="0" applyNumberFormat="1" applyFont="1" applyBorder="1"/>
    <xf numFmtId="4" fontId="25" fillId="0" borderId="2" xfId="0" applyNumberFormat="1" applyFont="1" applyBorder="1"/>
    <xf numFmtId="4" fontId="4" fillId="0" borderId="6" xfId="0" applyNumberFormat="1" applyFont="1" applyBorder="1"/>
    <xf numFmtId="4" fontId="4" fillId="0" borderId="2" xfId="0" applyNumberFormat="1" applyFont="1" applyBorder="1"/>
    <xf numFmtId="4" fontId="14" fillId="0" borderId="6" xfId="0" applyNumberFormat="1" applyFont="1" applyBorder="1"/>
    <xf numFmtId="4" fontId="14" fillId="0" borderId="2" xfId="0" applyNumberFormat="1" applyFont="1" applyBorder="1"/>
    <xf numFmtId="4" fontId="14" fillId="0" borderId="9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4" fontId="4" fillId="0" borderId="9" xfId="0" applyNumberFormat="1" applyFont="1" applyBorder="1"/>
    <xf numFmtId="4" fontId="4" fillId="0" borderId="4" xfId="0" applyNumberFormat="1" applyFont="1" applyBorder="1"/>
    <xf numFmtId="4" fontId="14" fillId="0" borderId="2" xfId="0" applyNumberFormat="1" applyFont="1" applyBorder="1" applyAlignment="1">
      <alignment horizontal="right" vertical="center"/>
    </xf>
    <xf numFmtId="4" fontId="14" fillId="0" borderId="9" xfId="0" applyNumberFormat="1" applyFont="1" applyBorder="1"/>
    <xf numFmtId="4" fontId="14" fillId="0" borderId="4" xfId="0" applyNumberFormat="1" applyFont="1" applyBorder="1"/>
    <xf numFmtId="4" fontId="14" fillId="0" borderId="35" xfId="0" applyNumberFormat="1" applyFont="1" applyBorder="1"/>
    <xf numFmtId="4" fontId="14" fillId="0" borderId="46" xfId="0" applyNumberFormat="1" applyFont="1" applyBorder="1"/>
    <xf numFmtId="4" fontId="15" fillId="0" borderId="6" xfId="0" applyNumberFormat="1" applyFont="1" applyBorder="1"/>
    <xf numFmtId="4" fontId="15" fillId="0" borderId="11" xfId="0" applyNumberFormat="1" applyFont="1" applyBorder="1"/>
    <xf numFmtId="4" fontId="14" fillId="0" borderId="3" xfId="0" applyNumberFormat="1" applyFont="1" applyBorder="1"/>
    <xf numFmtId="4" fontId="14" fillId="0" borderId="52" xfId="0" applyNumberFormat="1" applyFont="1" applyBorder="1"/>
    <xf numFmtId="4" fontId="4" fillId="0" borderId="11" xfId="0" applyNumberFormat="1" applyFont="1" applyBorder="1"/>
    <xf numFmtId="4" fontId="4" fillId="0" borderId="1" xfId="0" applyNumberFormat="1" applyFont="1" applyBorder="1"/>
    <xf numFmtId="4" fontId="17" fillId="0" borderId="6" xfId="0" applyNumberFormat="1" applyFont="1" applyBorder="1"/>
    <xf numFmtId="4" fontId="17" fillId="0" borderId="2" xfId="0" applyNumberFormat="1" applyFont="1" applyBorder="1"/>
    <xf numFmtId="4" fontId="14" fillId="0" borderId="28" xfId="0" applyNumberFormat="1" applyFont="1" applyBorder="1"/>
    <xf numFmtId="4" fontId="17" fillId="0" borderId="28" xfId="0" applyNumberFormat="1" applyFont="1" applyBorder="1"/>
    <xf numFmtId="4" fontId="17" fillId="0" borderId="3" xfId="0" applyNumberFormat="1" applyFont="1" applyBorder="1"/>
    <xf numFmtId="4" fontId="16" fillId="0" borderId="6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" fontId="14" fillId="0" borderId="1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6" fillId="0" borderId="23" xfId="0" applyNumberFormat="1" applyFont="1" applyBorder="1" applyAlignment="1">
      <alignment vertical="center"/>
    </xf>
    <xf numFmtId="4" fontId="27" fillId="0" borderId="23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168" fontId="14" fillId="0" borderId="28" xfId="0" applyNumberFormat="1" applyFont="1" applyBorder="1"/>
    <xf numFmtId="4" fontId="14" fillId="0" borderId="11" xfId="0" applyNumberFormat="1" applyFont="1" applyBorder="1" applyAlignment="1">
      <alignment horizontal="center" vertical="center"/>
    </xf>
    <xf numFmtId="49" fontId="30" fillId="0" borderId="4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horizontal="right"/>
    </xf>
    <xf numFmtId="168" fontId="56" fillId="0" borderId="23" xfId="0" applyNumberFormat="1" applyFont="1" applyBorder="1" applyAlignment="1">
      <alignment horizontal="right" vertical="center"/>
    </xf>
    <xf numFmtId="168" fontId="27" fillId="0" borderId="23" xfId="0" applyNumberFormat="1" applyFont="1" applyBorder="1" applyAlignment="1">
      <alignment horizontal="right" vertical="center"/>
    </xf>
    <xf numFmtId="168" fontId="18" fillId="0" borderId="23" xfId="0" applyNumberFormat="1" applyFont="1" applyBorder="1" applyAlignment="1">
      <alignment horizontal="right" vertical="center"/>
    </xf>
    <xf numFmtId="167" fontId="2" fillId="0" borderId="0" xfId="0" applyNumberFormat="1" applyFont="1"/>
    <xf numFmtId="168" fontId="15" fillId="0" borderId="0" xfId="0" applyNumberFormat="1" applyFont="1"/>
    <xf numFmtId="167" fontId="31" fillId="0" borderId="23" xfId="0" applyNumberFormat="1" applyFont="1" applyBorder="1" applyAlignment="1">
      <alignment horizontal="center" vertical="center"/>
    </xf>
    <xf numFmtId="167" fontId="0" fillId="0" borderId="0" xfId="0" applyNumberFormat="1"/>
    <xf numFmtId="168" fontId="33" fillId="0" borderId="23" xfId="0" applyNumberFormat="1" applyFont="1" applyBorder="1" applyAlignment="1">
      <alignment horizontal="right" vertical="center"/>
    </xf>
    <xf numFmtId="168" fontId="38" fillId="0" borderId="23" xfId="0" applyNumberFormat="1" applyFont="1" applyBorder="1" applyAlignment="1">
      <alignment horizontal="right" vertical="center"/>
    </xf>
    <xf numFmtId="168" fontId="54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8" fontId="15" fillId="0" borderId="0" xfId="0" applyNumberFormat="1" applyFont="1" applyAlignment="1">
      <alignment horizontal="center" vertical="center"/>
    </xf>
    <xf numFmtId="168" fontId="35" fillId="0" borderId="23" xfId="0" applyNumberFormat="1" applyFont="1" applyBorder="1" applyAlignment="1">
      <alignment horizontal="right" vertical="center"/>
    </xf>
    <xf numFmtId="4" fontId="14" fillId="0" borderId="0" xfId="0" applyNumberFormat="1" applyFont="1"/>
    <xf numFmtId="4" fontId="7" fillId="0" borderId="6" xfId="0" applyNumberFormat="1" applyFont="1" applyBorder="1"/>
    <xf numFmtId="4" fontId="7" fillId="0" borderId="2" xfId="0" applyNumberFormat="1" applyFont="1" applyBorder="1"/>
    <xf numFmtId="4" fontId="15" fillId="0" borderId="28" xfId="0" applyNumberFormat="1" applyFont="1" applyBorder="1"/>
    <xf numFmtId="4" fontId="15" fillId="0" borderId="3" xfId="0" applyNumberFormat="1" applyFont="1" applyBorder="1"/>
    <xf numFmtId="167" fontId="54" fillId="0" borderId="23" xfId="0" applyNumberFormat="1" applyFont="1" applyBorder="1" applyAlignment="1">
      <alignment horizontal="center" vertical="center" wrapText="1"/>
    </xf>
    <xf numFmtId="168" fontId="16" fillId="0" borderId="0" xfId="0" applyNumberFormat="1" applyFont="1"/>
    <xf numFmtId="168" fontId="61" fillId="0" borderId="0" xfId="0" applyNumberFormat="1" applyFont="1" applyAlignment="1">
      <alignment vertical="center"/>
    </xf>
    <xf numFmtId="4" fontId="18" fillId="0" borderId="23" xfId="0" applyNumberFormat="1" applyFont="1" applyBorder="1" applyAlignment="1">
      <alignment horizontal="right" vertical="center"/>
    </xf>
    <xf numFmtId="168" fontId="29" fillId="0" borderId="23" xfId="0" applyNumberFormat="1" applyFont="1" applyBorder="1" applyAlignment="1">
      <alignment horizontal="right" vertical="center"/>
    </xf>
    <xf numFmtId="167" fontId="35" fillId="3" borderId="23" xfId="0" applyNumberFormat="1" applyFont="1" applyFill="1" applyBorder="1" applyAlignment="1">
      <alignment horizontal="right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29" fillId="0" borderId="2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5" fillId="0" borderId="0" xfId="0" applyFont="1" applyAlignment="1">
      <alignment horizontal="center" vertical="center"/>
    </xf>
    <xf numFmtId="168" fontId="0" fillId="0" borderId="0" xfId="0" applyNumberFormat="1"/>
    <xf numFmtId="0" fontId="41" fillId="2" borderId="23" xfId="0" applyFont="1" applyFill="1" applyBorder="1" applyAlignment="1">
      <alignment horizontal="center" vertical="center"/>
    </xf>
    <xf numFmtId="168" fontId="54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34" fillId="0" borderId="23" xfId="0" applyNumberFormat="1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/>
    </xf>
    <xf numFmtId="49" fontId="41" fillId="0" borderId="5" xfId="0" applyNumberFormat="1" applyFont="1" applyBorder="1" applyAlignment="1">
      <alignment vertical="center"/>
    </xf>
    <xf numFmtId="0" fontId="33" fillId="0" borderId="5" xfId="0" applyFont="1" applyBorder="1" applyAlignment="1">
      <alignment vertical="center" wrapText="1" readingOrder="1"/>
    </xf>
    <xf numFmtId="4" fontId="17" fillId="0" borderId="5" xfId="0" applyNumberFormat="1" applyFont="1" applyBorder="1" applyAlignment="1">
      <alignment vertical="center"/>
    </xf>
    <xf numFmtId="3" fontId="38" fillId="0" borderId="23" xfId="0" applyNumberFormat="1" applyFont="1" applyBorder="1" applyAlignment="1">
      <alignment horizontal="center" vertical="center"/>
    </xf>
    <xf numFmtId="3" fontId="34" fillId="0" borderId="23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168" fontId="29" fillId="0" borderId="23" xfId="0" applyNumberFormat="1" applyFont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/>
    </xf>
    <xf numFmtId="0" fontId="27" fillId="0" borderId="23" xfId="0" applyFont="1" applyBorder="1" applyAlignment="1">
      <alignment horizontal="center" wrapText="1"/>
    </xf>
    <xf numFmtId="166" fontId="35" fillId="3" borderId="23" xfId="0" applyNumberFormat="1" applyFont="1" applyFill="1" applyBorder="1" applyAlignment="1">
      <alignment horizontal="center" vertical="center"/>
    </xf>
    <xf numFmtId="166" fontId="35" fillId="0" borderId="23" xfId="0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6" fontId="31" fillId="0" borderId="0" xfId="0" applyNumberFormat="1" applyFont="1" applyAlignment="1">
      <alignment horizontal="right"/>
    </xf>
    <xf numFmtId="166" fontId="31" fillId="2" borderId="0" xfId="0" applyNumberFormat="1" applyFont="1" applyFill="1" applyAlignment="1">
      <alignment vertical="center" wrapText="1"/>
    </xf>
    <xf numFmtId="0" fontId="3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7" fillId="0" borderId="23" xfId="0" applyFont="1" applyBorder="1" applyAlignment="1">
      <alignment horizontal="right" vertical="center" wrapText="1"/>
    </xf>
    <xf numFmtId="4" fontId="29" fillId="0" borderId="23" xfId="0" applyNumberFormat="1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3" fontId="27" fillId="0" borderId="23" xfId="0" applyNumberFormat="1" applyFont="1" applyBorder="1" applyAlignment="1">
      <alignment horizontal="right" vertical="center"/>
    </xf>
    <xf numFmtId="3" fontId="29" fillId="0" borderId="23" xfId="0" applyNumberFormat="1" applyFont="1" applyBorder="1" applyAlignment="1">
      <alignment horizontal="right" vertical="center"/>
    </xf>
    <xf numFmtId="0" fontId="31" fillId="0" borderId="0" xfId="0" applyFont="1" applyAlignment="1">
      <alignment horizontal="right"/>
    </xf>
    <xf numFmtId="167" fontId="29" fillId="0" borderId="23" xfId="0" applyNumberFormat="1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27" fillId="0" borderId="23" xfId="0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62" fillId="0" borderId="23" xfId="0" applyFont="1" applyBorder="1" applyAlignment="1">
      <alignment wrapText="1"/>
    </xf>
    <xf numFmtId="0" fontId="31" fillId="4" borderId="23" xfId="0" applyFont="1" applyFill="1" applyBorder="1" applyAlignment="1">
      <alignment horizontal="center" vertical="top" wrapText="1"/>
    </xf>
    <xf numFmtId="2" fontId="35" fillId="3" borderId="23" xfId="0" applyNumberFormat="1" applyFont="1" applyFill="1" applyBorder="1" applyAlignment="1">
      <alignment horizontal="center" vertical="center"/>
    </xf>
    <xf numFmtId="167" fontId="35" fillId="3" borderId="23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35" fillId="3" borderId="23" xfId="0" applyFont="1" applyFill="1" applyBorder="1" applyAlignment="1">
      <alignment vertical="center"/>
    </xf>
    <xf numFmtId="49" fontId="35" fillId="3" borderId="23" xfId="0" applyNumberFormat="1" applyFont="1" applyFill="1" applyBorder="1" applyAlignment="1">
      <alignment horizontal="center" vertical="center"/>
    </xf>
    <xf numFmtId="0" fontId="35" fillId="3" borderId="23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left" vertical="top" wrapText="1" readingOrder="1"/>
    </xf>
    <xf numFmtId="4" fontId="33" fillId="3" borderId="23" xfId="0" applyNumberFormat="1" applyFont="1" applyFill="1" applyBorder="1" applyAlignment="1">
      <alignment horizontal="right" vertical="center"/>
    </xf>
    <xf numFmtId="0" fontId="15" fillId="3" borderId="0" xfId="0" applyFont="1" applyFill="1"/>
    <xf numFmtId="4" fontId="54" fillId="0" borderId="23" xfId="0" applyNumberFormat="1" applyFont="1" applyBorder="1" applyAlignment="1">
      <alignment horizontal="right" vertical="center"/>
    </xf>
    <xf numFmtId="168" fontId="54" fillId="0" borderId="23" xfId="0" applyNumberFormat="1" applyFont="1" applyBorder="1" applyAlignment="1">
      <alignment horizontal="right" vertical="center" wrapText="1"/>
    </xf>
    <xf numFmtId="168" fontId="56" fillId="0" borderId="23" xfId="0" applyNumberFormat="1" applyFont="1" applyBorder="1" applyAlignment="1">
      <alignment horizontal="right" vertical="center" wrapText="1"/>
    </xf>
    <xf numFmtId="168" fontId="34" fillId="0" borderId="23" xfId="0" applyNumberFormat="1" applyFont="1" applyBorder="1" applyAlignment="1">
      <alignment horizontal="right" vertical="center" wrapText="1"/>
    </xf>
    <xf numFmtId="168" fontId="29" fillId="0" borderId="23" xfId="0" applyNumberFormat="1" applyFont="1" applyBorder="1" applyAlignment="1">
      <alignment horizontal="right" vertical="center" wrapText="1"/>
    </xf>
    <xf numFmtId="168" fontId="34" fillId="0" borderId="23" xfId="0" applyNumberFormat="1" applyFont="1" applyBorder="1" applyAlignment="1">
      <alignment horizontal="right" vertical="center"/>
    </xf>
    <xf numFmtId="168" fontId="34" fillId="3" borderId="23" xfId="0" applyNumberFormat="1" applyFont="1" applyFill="1" applyBorder="1" applyAlignment="1">
      <alignment horizontal="right" vertical="center"/>
    </xf>
    <xf numFmtId="168" fontId="29" fillId="3" borderId="23" xfId="0" applyNumberFormat="1" applyFont="1" applyFill="1" applyBorder="1" applyAlignment="1">
      <alignment horizontal="right" vertical="center" wrapText="1"/>
    </xf>
    <xf numFmtId="168" fontId="34" fillId="3" borderId="23" xfId="0" applyNumberFormat="1" applyFont="1" applyFill="1" applyBorder="1" applyAlignment="1">
      <alignment horizontal="right" vertical="center" wrapText="1"/>
    </xf>
    <xf numFmtId="168" fontId="61" fillId="3" borderId="23" xfId="0" applyNumberFormat="1" applyFont="1" applyFill="1" applyBorder="1" applyAlignment="1">
      <alignment horizontal="right" vertical="center"/>
    </xf>
    <xf numFmtId="168" fontId="61" fillId="0" borderId="23" xfId="0" applyNumberFormat="1" applyFont="1" applyBorder="1" applyAlignment="1">
      <alignment horizontal="right" vertical="center"/>
    </xf>
    <xf numFmtId="168" fontId="35" fillId="3" borderId="2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right" vertical="center" wrapText="1"/>
    </xf>
    <xf numFmtId="0" fontId="41" fillId="2" borderId="23" xfId="0" applyFont="1" applyFill="1" applyBorder="1" applyAlignment="1">
      <alignment horizontal="right" vertical="center"/>
    </xf>
    <xf numFmtId="168" fontId="54" fillId="0" borderId="23" xfId="0" applyNumberFormat="1" applyFont="1" applyBorder="1" applyAlignment="1">
      <alignment horizontal="right" vertical="center"/>
    </xf>
    <xf numFmtId="4" fontId="34" fillId="0" borderId="23" xfId="0" applyNumberFormat="1" applyFont="1" applyBorder="1" applyAlignment="1">
      <alignment horizontal="right" vertical="center"/>
    </xf>
    <xf numFmtId="4" fontId="34" fillId="2" borderId="23" xfId="0" applyNumberFormat="1" applyFont="1" applyFill="1" applyBorder="1" applyAlignment="1">
      <alignment horizontal="right" vertical="center"/>
    </xf>
    <xf numFmtId="4" fontId="29" fillId="2" borderId="23" xfId="0" applyNumberFormat="1" applyFont="1" applyFill="1" applyBorder="1" applyAlignment="1">
      <alignment horizontal="right" vertical="center"/>
    </xf>
    <xf numFmtId="3" fontId="54" fillId="0" borderId="23" xfId="0" applyNumberFormat="1" applyFon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top"/>
    </xf>
    <xf numFmtId="0" fontId="30" fillId="0" borderId="0" xfId="0" applyFont="1" applyAlignment="1">
      <alignment horizontal="center" vertical="center"/>
    </xf>
    <xf numFmtId="0" fontId="58" fillId="0" borderId="15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top" wrapText="1"/>
    </xf>
    <xf numFmtId="0" fontId="31" fillId="2" borderId="0" xfId="0" applyFont="1" applyFill="1" applyAlignment="1">
      <alignment horizontal="right" vertical="center"/>
    </xf>
    <xf numFmtId="0" fontId="5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54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0" fontId="6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27" fillId="0" borderId="2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right" vertical="center" wrapText="1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64" fontId="31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center" vertical="center" wrapText="1"/>
    </xf>
    <xf numFmtId="164" fontId="31" fillId="0" borderId="0" xfId="0" applyNumberFormat="1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" fillId="0" borderId="0" xfId="0" applyFont="1"/>
    <xf numFmtId="0" fontId="36" fillId="0" borderId="41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7" fillId="0" borderId="59" xfId="0" applyFont="1" applyBorder="1" applyAlignment="1">
      <alignment horizontal="center" vertical="center" wrapText="1" readingOrder="1"/>
    </xf>
    <xf numFmtId="0" fontId="27" fillId="0" borderId="32" xfId="0" applyFont="1" applyBorder="1" applyAlignment="1">
      <alignment horizontal="center" vertical="center" wrapText="1" readingOrder="1"/>
    </xf>
    <xf numFmtId="0" fontId="38" fillId="0" borderId="60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165" fontId="38" fillId="0" borderId="60" xfId="0" applyNumberFormat="1" applyFont="1" applyBorder="1" applyAlignment="1">
      <alignment horizontal="center" vertical="center" wrapText="1"/>
    </xf>
    <xf numFmtId="165" fontId="38" fillId="0" borderId="56" xfId="0" applyNumberFormat="1" applyFont="1" applyBorder="1" applyAlignment="1">
      <alignment horizontal="center" vertical="center" wrapText="1"/>
    </xf>
    <xf numFmtId="165" fontId="38" fillId="0" borderId="61" xfId="0" applyNumberFormat="1" applyFont="1" applyBorder="1" applyAlignment="1">
      <alignment horizontal="center" vertical="center" wrapText="1"/>
    </xf>
    <xf numFmtId="165" fontId="38" fillId="0" borderId="62" xfId="0" applyNumberFormat="1" applyFont="1" applyBorder="1" applyAlignment="1">
      <alignment horizontal="center" vertical="center" wrapText="1"/>
    </xf>
    <xf numFmtId="166" fontId="31" fillId="2" borderId="0" xfId="0" applyNumberFormat="1" applyFont="1" applyFill="1" applyAlignment="1">
      <alignment horizontal="right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26" xfId="0" applyFont="1" applyBorder="1" applyAlignment="1">
      <alignment horizontal="right" vertical="center" wrapText="1"/>
    </xf>
    <xf numFmtId="0" fontId="27" fillId="0" borderId="20" xfId="0" applyFont="1" applyBorder="1" applyAlignment="1">
      <alignment horizontal="right" vertical="center" wrapText="1"/>
    </xf>
    <xf numFmtId="164" fontId="3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7" fillId="2" borderId="59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37" fillId="2" borderId="59" xfId="0" applyFont="1" applyFill="1" applyBorder="1" applyAlignment="1">
      <alignment horizontal="center" vertical="center" wrapText="1"/>
    </xf>
    <xf numFmtId="0" fontId="37" fillId="2" borderId="32" xfId="0" applyFont="1" applyFill="1" applyBorder="1" applyAlignment="1">
      <alignment horizontal="center" vertical="center"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58" xfId="0" applyFont="1" applyFill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27" fillId="2" borderId="66" xfId="0" applyFont="1" applyFill="1" applyBorder="1" applyAlignment="1">
      <alignment horizontal="center" vertical="center" wrapText="1"/>
    </xf>
    <xf numFmtId="0" fontId="27" fillId="2" borderId="65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2" borderId="67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/>
    </xf>
    <xf numFmtId="0" fontId="41" fillId="2" borderId="58" xfId="0" applyFont="1" applyFill="1" applyBorder="1" applyAlignment="1">
      <alignment horizontal="center"/>
    </xf>
    <xf numFmtId="0" fontId="27" fillId="0" borderId="41" xfId="0" applyFont="1" applyBorder="1" applyAlignment="1">
      <alignment horizontal="center" wrapText="1"/>
    </xf>
    <xf numFmtId="0" fontId="27" fillId="0" borderId="58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8" fillId="0" borderId="23" xfId="0" applyFont="1" applyBorder="1" applyAlignment="1">
      <alignment horizontal="center" vertical="center" textRotation="90" wrapText="1"/>
    </xf>
    <xf numFmtId="165" fontId="38" fillId="0" borderId="23" xfId="0" applyNumberFormat="1" applyFont="1" applyBorder="1" applyAlignment="1">
      <alignment horizontal="center" vertical="center" textRotation="90" wrapText="1"/>
    </xf>
    <xf numFmtId="4" fontId="30" fillId="0" borderId="0" xfId="0" applyNumberFormat="1" applyFont="1" applyAlignment="1">
      <alignment horizontal="right" vertical="center"/>
    </xf>
    <xf numFmtId="0" fontId="27" fillId="0" borderId="23" xfId="0" applyFont="1" applyBorder="1" applyAlignment="1">
      <alignment horizontal="center" vertical="center" wrapText="1" readingOrder="1"/>
    </xf>
    <xf numFmtId="4" fontId="27" fillId="0" borderId="26" xfId="0" applyNumberFormat="1" applyFont="1" applyBorder="1" applyAlignment="1">
      <alignment horizontal="center" vertical="center" wrapText="1"/>
    </xf>
    <xf numFmtId="4" fontId="27" fillId="0" borderId="20" xfId="0" applyNumberFormat="1" applyFont="1" applyBorder="1" applyAlignment="1">
      <alignment horizontal="center" vertical="center" wrapText="1"/>
    </xf>
    <xf numFmtId="4" fontId="31" fillId="0" borderId="23" xfId="0" applyNumberFormat="1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d795954ec4854fd/Desktop/&#1363;&#1400;&#1408;&#1393;&#1377;&#1412;&#1398;&#1398;&#1400;&#1410;&#1385;&#1397;&#1400;&#1410;&#1398;/2.3.4.%20&#1392;&#1377;&#1406;&#1381;&#1388;&#1406;&#1377;&#1390;%202024.xls" TargetMode="External"/><Relationship Id="rId1" Type="http://schemas.openxmlformats.org/officeDocument/2006/relationships/externalLinkPath" Target="2.3.4.%20&#1392;&#1377;&#1406;&#1381;&#1388;&#1406;&#1377;&#1390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Գ.հ.ԱՊԱՌՔ"/>
      <sheetName val="EKAMUT - 2022"/>
      <sheetName val="Ekamut-2022"/>
      <sheetName val="Եկամուտ-2024"/>
      <sheetName val="Ծախս-գործ-2024"/>
      <sheetName val="Ծախս-տնտ-2024"/>
      <sheetName val="CAXS.GORCAR- 2022"/>
      <sheetName val="CAXS.TNTESAG- 2022"/>
    </sheetNames>
    <sheetDataSet>
      <sheetData sheetId="0"/>
      <sheetData sheetId="1"/>
      <sheetData sheetId="2"/>
      <sheetData sheetId="3">
        <row r="6">
          <cell r="E6">
            <v>20000</v>
          </cell>
        </row>
        <row r="16">
          <cell r="E16">
            <v>17300</v>
          </cell>
        </row>
        <row r="26">
          <cell r="E26">
            <v>138000</v>
          </cell>
        </row>
        <row r="36">
          <cell r="E36">
            <v>246000</v>
          </cell>
        </row>
        <row r="47">
          <cell r="E47">
            <v>17737.421999999999</v>
          </cell>
        </row>
        <row r="48">
          <cell r="E48">
            <v>16000</v>
          </cell>
        </row>
        <row r="72">
          <cell r="E72">
            <v>82700</v>
          </cell>
        </row>
        <row r="92">
          <cell r="E92">
            <v>761424.27800000005</v>
          </cell>
        </row>
      </sheetData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3"/>
  <sheetViews>
    <sheetView topLeftCell="A25" zoomScaleNormal="100" workbookViewId="0">
      <selection activeCell="D40" sqref="D40:E40"/>
    </sheetView>
  </sheetViews>
  <sheetFormatPr defaultRowHeight="13.5" outlineLevelCol="1" x14ac:dyDescent="0.2"/>
  <cols>
    <col min="1" max="1" width="6" style="93" customWidth="1"/>
    <col min="2" max="2" width="17.28515625" style="92" customWidth="1"/>
    <col min="3" max="3" width="9.28515625" style="311" customWidth="1"/>
    <col min="4" max="4" width="8.7109375" style="92" customWidth="1" outlineLevel="1"/>
    <col min="5" max="5" width="12.42578125" style="320" customWidth="1"/>
    <col min="6" max="6" width="7.5703125" style="312" customWidth="1"/>
    <col min="7" max="7" width="8.42578125" style="312" customWidth="1"/>
    <col min="8" max="8" width="5.5703125" style="93" customWidth="1"/>
    <col min="9" max="9" width="9.7109375" style="93" customWidth="1"/>
    <col min="10" max="10" width="8.5703125" style="93" customWidth="1"/>
    <col min="11" max="11" width="13" style="93" customWidth="1"/>
    <col min="12" max="16384" width="9.140625" style="93"/>
  </cols>
  <sheetData>
    <row r="1" spans="2:14" x14ac:dyDescent="0.2">
      <c r="F1" s="651"/>
      <c r="G1" s="651"/>
      <c r="H1" s="651"/>
      <c r="I1" s="651"/>
      <c r="J1" s="651"/>
    </row>
    <row r="2" spans="2:14" ht="17.25" customHeight="1" x14ac:dyDescent="0.2">
      <c r="B2" s="298"/>
      <c r="D2" s="93"/>
      <c r="E2" s="93"/>
      <c r="G2" s="650"/>
      <c r="H2" s="650"/>
      <c r="I2" s="650"/>
      <c r="J2" s="650"/>
      <c r="K2" s="321"/>
    </row>
    <row r="3" spans="2:14" ht="17.25" customHeight="1" x14ac:dyDescent="0.2">
      <c r="B3" s="298"/>
      <c r="D3" s="93"/>
      <c r="E3" s="93"/>
      <c r="G3" s="650"/>
      <c r="H3" s="650"/>
      <c r="I3" s="650"/>
      <c r="J3" s="650"/>
      <c r="K3" s="321"/>
    </row>
    <row r="4" spans="2:14" ht="21.75" customHeight="1" x14ac:dyDescent="0.2">
      <c r="B4" s="298"/>
      <c r="D4" s="93"/>
      <c r="E4" s="93"/>
      <c r="G4" s="650"/>
      <c r="H4" s="650"/>
      <c r="I4" s="650"/>
      <c r="J4" s="650"/>
      <c r="K4" s="321"/>
    </row>
    <row r="5" spans="2:14" ht="17.25" x14ac:dyDescent="0.2">
      <c r="B5" s="298"/>
      <c r="D5" s="93"/>
      <c r="E5" s="93"/>
      <c r="G5" s="650"/>
      <c r="H5" s="650"/>
      <c r="I5" s="650"/>
      <c r="J5" s="650"/>
      <c r="K5" s="321"/>
    </row>
    <row r="6" spans="2:14" ht="32.25" customHeight="1" x14ac:dyDescent="0.2">
      <c r="B6" s="298"/>
      <c r="D6" s="93"/>
      <c r="E6" s="93"/>
      <c r="G6" s="650"/>
      <c r="H6" s="650"/>
      <c r="I6" s="650"/>
      <c r="J6" s="650"/>
      <c r="K6" s="321"/>
    </row>
    <row r="7" spans="2:14" ht="16.5" customHeight="1" x14ac:dyDescent="0.2">
      <c r="B7" s="313"/>
      <c r="C7" s="313"/>
      <c r="D7" s="313"/>
      <c r="E7" s="313"/>
      <c r="F7" s="314"/>
      <c r="G7" s="650"/>
      <c r="H7" s="650"/>
      <c r="I7" s="650"/>
      <c r="J7" s="650"/>
      <c r="K7" s="321"/>
    </row>
    <row r="8" spans="2:14" ht="18" thickBot="1" x14ac:dyDescent="0.25">
      <c r="B8" s="647" t="s">
        <v>0</v>
      </c>
      <c r="C8" s="647"/>
      <c r="D8" s="647"/>
      <c r="E8" s="647"/>
      <c r="F8" s="647"/>
      <c r="G8" s="649" t="s">
        <v>1</v>
      </c>
      <c r="H8" s="649"/>
      <c r="I8" s="649"/>
      <c r="J8" s="649"/>
      <c r="K8" s="317"/>
      <c r="L8" s="314"/>
      <c r="M8" s="314"/>
      <c r="N8" s="314"/>
    </row>
    <row r="9" spans="2:14" x14ac:dyDescent="0.2">
      <c r="B9" s="646" t="s">
        <v>2</v>
      </c>
      <c r="C9" s="646"/>
      <c r="D9" s="646"/>
      <c r="E9" s="646"/>
      <c r="F9" s="93"/>
      <c r="G9" s="93"/>
    </row>
    <row r="10" spans="2:14" ht="17.25" x14ac:dyDescent="0.2">
      <c r="B10" s="316"/>
      <c r="C10" s="316"/>
      <c r="D10" s="316"/>
      <c r="E10" s="316"/>
      <c r="F10" s="316"/>
      <c r="G10" s="316"/>
      <c r="H10" s="316"/>
    </row>
    <row r="11" spans="2:14" ht="18" thickBot="1" x14ac:dyDescent="0.25">
      <c r="B11" s="647" t="s">
        <v>3</v>
      </c>
      <c r="C11" s="648"/>
      <c r="D11" s="648"/>
      <c r="E11" s="648"/>
      <c r="F11" s="648"/>
      <c r="G11" s="653" t="s">
        <v>4</v>
      </c>
      <c r="H11" s="653"/>
      <c r="I11" s="653"/>
    </row>
    <row r="12" spans="2:14" x14ac:dyDescent="0.2">
      <c r="B12" s="646" t="s">
        <v>5</v>
      </c>
      <c r="C12" s="646"/>
      <c r="D12" s="646"/>
      <c r="E12" s="646"/>
      <c r="F12" s="646"/>
      <c r="G12" s="93"/>
    </row>
    <row r="13" spans="2:14" x14ac:dyDescent="0.2">
      <c r="B13" s="315"/>
      <c r="C13" s="315"/>
      <c r="D13" s="315"/>
      <c r="E13" s="315"/>
      <c r="F13" s="315"/>
      <c r="G13" s="93"/>
    </row>
    <row r="14" spans="2:14" x14ac:dyDescent="0.2">
      <c r="D14" s="93"/>
      <c r="E14" s="93"/>
      <c r="F14" s="93"/>
      <c r="G14" s="93"/>
    </row>
    <row r="15" spans="2:14" ht="17.25" x14ac:dyDescent="0.2">
      <c r="D15" s="93"/>
      <c r="E15" s="317"/>
      <c r="F15" s="93"/>
      <c r="G15" s="93"/>
    </row>
    <row r="16" spans="2:14" x14ac:dyDescent="0.2">
      <c r="D16" s="93"/>
      <c r="E16" s="93"/>
      <c r="F16" s="93"/>
      <c r="G16" s="93"/>
    </row>
    <row r="17" spans="1:11" x14ac:dyDescent="0.2">
      <c r="D17" s="93"/>
      <c r="E17" s="93"/>
      <c r="F17" s="93"/>
      <c r="G17" s="93"/>
    </row>
    <row r="18" spans="1:11" x14ac:dyDescent="0.2">
      <c r="D18" s="93"/>
      <c r="E18" s="93"/>
      <c r="F18" s="93"/>
      <c r="G18" s="93"/>
    </row>
    <row r="19" spans="1:11" x14ac:dyDescent="0.2">
      <c r="D19" s="93"/>
      <c r="E19" s="93"/>
      <c r="F19" s="93"/>
      <c r="G19" s="93"/>
    </row>
    <row r="20" spans="1:11" x14ac:dyDescent="0.2">
      <c r="D20" s="93"/>
      <c r="E20" s="93"/>
      <c r="F20" s="93"/>
      <c r="G20" s="93"/>
    </row>
    <row r="21" spans="1:11" ht="20.25" x14ac:dyDescent="0.2">
      <c r="B21" s="652" t="s">
        <v>878</v>
      </c>
      <c r="C21" s="652"/>
      <c r="D21" s="652"/>
      <c r="E21" s="652"/>
      <c r="F21" s="652"/>
      <c r="G21" s="652"/>
      <c r="H21" s="652"/>
      <c r="I21" s="652"/>
      <c r="J21" s="652"/>
      <c r="K21" s="318"/>
    </row>
    <row r="22" spans="1:11" ht="16.5" x14ac:dyDescent="0.2">
      <c r="A22" s="654"/>
      <c r="B22" s="654"/>
      <c r="C22" s="654"/>
      <c r="D22" s="654"/>
      <c r="E22" s="654"/>
      <c r="F22" s="654"/>
      <c r="G22" s="654"/>
      <c r="H22" s="654"/>
      <c r="I22" s="654"/>
      <c r="J22" s="654"/>
    </row>
    <row r="23" spans="1:11" x14ac:dyDescent="0.2">
      <c r="D23" s="93"/>
      <c r="E23" s="93"/>
      <c r="F23" s="93"/>
      <c r="G23" s="93"/>
    </row>
    <row r="24" spans="1:11" x14ac:dyDescent="0.2">
      <c r="D24" s="93"/>
      <c r="E24" s="93"/>
      <c r="F24" s="93"/>
      <c r="G24" s="93"/>
    </row>
    <row r="25" spans="1:11" ht="17.25" x14ac:dyDescent="0.2">
      <c r="B25" s="298" t="s">
        <v>6</v>
      </c>
      <c r="C25" s="657" t="s">
        <v>7</v>
      </c>
      <c r="D25" s="657"/>
      <c r="E25" s="657"/>
      <c r="F25" s="657"/>
      <c r="G25" s="657"/>
      <c r="H25" s="653" t="s">
        <v>8</v>
      </c>
      <c r="I25" s="653"/>
      <c r="J25" s="653"/>
    </row>
    <row r="26" spans="1:11" x14ac:dyDescent="0.2">
      <c r="D26" s="319" t="s">
        <v>5</v>
      </c>
      <c r="E26" s="319"/>
      <c r="F26" s="319"/>
      <c r="G26" s="319"/>
      <c r="H26" s="319"/>
    </row>
    <row r="27" spans="1:11" x14ac:dyDescent="0.2">
      <c r="D27" s="93"/>
      <c r="E27" s="93"/>
      <c r="F27" s="93"/>
      <c r="G27" s="93"/>
    </row>
    <row r="28" spans="1:11" x14ac:dyDescent="0.2">
      <c r="D28" s="93"/>
      <c r="E28" s="93"/>
      <c r="F28" s="93"/>
      <c r="G28" s="93"/>
    </row>
    <row r="29" spans="1:11" ht="17.25" x14ac:dyDescent="0.2">
      <c r="B29" s="660" t="s">
        <v>884</v>
      </c>
      <c r="C29" s="660"/>
      <c r="D29" s="659" t="s">
        <v>891</v>
      </c>
      <c r="E29" s="659"/>
      <c r="F29" s="659"/>
      <c r="G29" s="656" t="s">
        <v>885</v>
      </c>
      <c r="H29" s="656"/>
      <c r="I29" s="656"/>
      <c r="J29" s="656"/>
    </row>
    <row r="30" spans="1:11" x14ac:dyDescent="0.2">
      <c r="D30" s="661" t="s">
        <v>9</v>
      </c>
      <c r="E30" s="661"/>
      <c r="F30" s="661"/>
      <c r="G30" s="93"/>
    </row>
    <row r="31" spans="1:11" x14ac:dyDescent="0.2">
      <c r="D31" s="93"/>
      <c r="E31" s="93"/>
      <c r="F31" s="93"/>
      <c r="G31" s="93"/>
    </row>
    <row r="32" spans="1:11" x14ac:dyDescent="0.2">
      <c r="D32" s="93"/>
      <c r="E32" s="93"/>
      <c r="F32" s="93"/>
      <c r="G32" s="93"/>
    </row>
    <row r="33" spans="2:10" x14ac:dyDescent="0.2">
      <c r="D33" s="93"/>
      <c r="E33" s="93"/>
      <c r="F33" s="93"/>
      <c r="G33" s="93"/>
    </row>
    <row r="34" spans="2:10" x14ac:dyDescent="0.2">
      <c r="D34" s="93"/>
      <c r="E34" s="93"/>
      <c r="F34" s="93"/>
      <c r="G34" s="93"/>
    </row>
    <row r="35" spans="2:10" ht="17.25" x14ac:dyDescent="0.2">
      <c r="B35" s="658" t="s">
        <v>10</v>
      </c>
      <c r="C35" s="658"/>
      <c r="D35" s="658"/>
      <c r="E35" s="658"/>
      <c r="F35" s="658"/>
      <c r="G35" s="658"/>
      <c r="H35" s="658"/>
      <c r="I35" s="658"/>
    </row>
    <row r="36" spans="2:10" x14ac:dyDescent="0.2">
      <c r="B36" s="661" t="s">
        <v>11</v>
      </c>
      <c r="C36" s="661"/>
      <c r="D36" s="661"/>
      <c r="E36" s="661"/>
      <c r="F36" s="661"/>
      <c r="G36" s="661"/>
      <c r="H36" s="661"/>
      <c r="I36" s="661"/>
    </row>
    <row r="37" spans="2:10" x14ac:dyDescent="0.2">
      <c r="D37" s="93"/>
      <c r="E37" s="93"/>
      <c r="F37" s="93"/>
      <c r="G37" s="93"/>
    </row>
    <row r="38" spans="2:10" x14ac:dyDescent="0.2">
      <c r="D38" s="93"/>
      <c r="E38" s="93"/>
      <c r="F38" s="93"/>
      <c r="G38" s="93"/>
    </row>
    <row r="39" spans="2:10" x14ac:dyDescent="0.2">
      <c r="D39" s="93"/>
      <c r="E39" s="93"/>
      <c r="F39" s="93"/>
      <c r="G39" s="93"/>
    </row>
    <row r="40" spans="2:10" ht="16.5" x14ac:dyDescent="0.3">
      <c r="B40" s="660" t="s">
        <v>12</v>
      </c>
      <c r="C40" s="660"/>
      <c r="D40" s="663"/>
      <c r="E40" s="663"/>
      <c r="F40" s="662" t="s">
        <v>13</v>
      </c>
      <c r="G40" s="662"/>
      <c r="H40" s="662"/>
      <c r="I40" s="662"/>
      <c r="J40" s="662"/>
    </row>
    <row r="41" spans="2:10" x14ac:dyDescent="0.2">
      <c r="C41" s="92"/>
      <c r="D41" s="655" t="s">
        <v>14</v>
      </c>
      <c r="E41" s="655"/>
      <c r="F41" s="655"/>
      <c r="G41" s="655"/>
      <c r="H41" s="655"/>
      <c r="I41" s="655"/>
      <c r="J41" s="655"/>
    </row>
    <row r="42" spans="2:10" x14ac:dyDescent="0.2">
      <c r="D42" s="93"/>
      <c r="E42" s="93"/>
      <c r="F42" s="93"/>
      <c r="G42" s="93"/>
    </row>
    <row r="43" spans="2:10" x14ac:dyDescent="0.2">
      <c r="D43" s="93"/>
      <c r="E43" s="93"/>
      <c r="F43" s="93"/>
      <c r="G43" s="93"/>
    </row>
    <row r="44" spans="2:10" x14ac:dyDescent="0.2">
      <c r="D44" s="93"/>
      <c r="E44" s="93"/>
      <c r="F44" s="93"/>
      <c r="G44" s="93"/>
    </row>
    <row r="45" spans="2:10" x14ac:dyDescent="0.2">
      <c r="D45" s="93"/>
      <c r="E45" s="93"/>
      <c r="F45" s="93"/>
      <c r="G45" s="93"/>
    </row>
    <row r="46" spans="2:10" x14ac:dyDescent="0.2">
      <c r="D46" s="93"/>
      <c r="E46" s="93"/>
      <c r="F46" s="93"/>
      <c r="G46" s="93"/>
    </row>
    <row r="47" spans="2:10" x14ac:dyDescent="0.2">
      <c r="D47" s="93"/>
      <c r="E47" s="93"/>
      <c r="F47" s="93"/>
      <c r="G47" s="93"/>
    </row>
    <row r="48" spans="2:10" x14ac:dyDescent="0.2">
      <c r="D48" s="93"/>
      <c r="E48" s="93"/>
      <c r="F48" s="93"/>
      <c r="G48" s="93"/>
    </row>
    <row r="49" spans="4:7" x14ac:dyDescent="0.2">
      <c r="D49" s="93"/>
      <c r="E49" s="93"/>
      <c r="F49" s="93"/>
      <c r="G49" s="93"/>
    </row>
    <row r="50" spans="4:7" x14ac:dyDescent="0.2">
      <c r="D50" s="93"/>
      <c r="E50" s="93"/>
      <c r="F50" s="93"/>
      <c r="G50" s="93"/>
    </row>
    <row r="51" spans="4:7" x14ac:dyDescent="0.2">
      <c r="D51" s="93"/>
      <c r="E51" s="93"/>
      <c r="F51" s="93"/>
      <c r="G51" s="93"/>
    </row>
    <row r="52" spans="4:7" x14ac:dyDescent="0.2">
      <c r="D52" s="93"/>
      <c r="E52" s="93"/>
      <c r="F52" s="93"/>
      <c r="G52" s="93"/>
    </row>
    <row r="53" spans="4:7" x14ac:dyDescent="0.2">
      <c r="D53" s="93"/>
      <c r="E53" s="93"/>
      <c r="F53" s="93"/>
      <c r="G53" s="93"/>
    </row>
    <row r="54" spans="4:7" x14ac:dyDescent="0.2">
      <c r="D54" s="93"/>
      <c r="E54" s="93"/>
      <c r="F54" s="93"/>
      <c r="G54" s="93"/>
    </row>
    <row r="55" spans="4:7" x14ac:dyDescent="0.2">
      <c r="D55" s="93"/>
      <c r="E55" s="93"/>
      <c r="F55" s="93"/>
      <c r="G55" s="93"/>
    </row>
    <row r="56" spans="4:7" x14ac:dyDescent="0.2">
      <c r="D56" s="93"/>
      <c r="E56" s="93"/>
      <c r="F56" s="93"/>
      <c r="G56" s="93"/>
    </row>
    <row r="57" spans="4:7" x14ac:dyDescent="0.2">
      <c r="D57" s="93"/>
      <c r="E57" s="93"/>
      <c r="F57" s="93"/>
      <c r="G57" s="93"/>
    </row>
    <row r="58" spans="4:7" x14ac:dyDescent="0.2">
      <c r="D58" s="93"/>
      <c r="E58" s="93"/>
      <c r="F58" s="93"/>
      <c r="G58" s="93"/>
    </row>
    <row r="59" spans="4:7" x14ac:dyDescent="0.2">
      <c r="D59" s="93"/>
      <c r="E59" s="93"/>
      <c r="F59" s="93"/>
      <c r="G59" s="93"/>
    </row>
    <row r="60" spans="4:7" x14ac:dyDescent="0.2">
      <c r="D60" s="93"/>
      <c r="E60" s="93"/>
      <c r="F60" s="93"/>
      <c r="G60" s="93"/>
    </row>
    <row r="61" spans="4:7" x14ac:dyDescent="0.2">
      <c r="D61" s="93"/>
      <c r="E61" s="93"/>
      <c r="F61" s="93"/>
      <c r="G61" s="93"/>
    </row>
    <row r="62" spans="4:7" x14ac:dyDescent="0.2">
      <c r="D62" s="93"/>
      <c r="E62" s="93"/>
      <c r="F62" s="93"/>
      <c r="G62" s="93"/>
    </row>
    <row r="63" spans="4:7" x14ac:dyDescent="0.2">
      <c r="D63" s="93"/>
      <c r="E63" s="93"/>
      <c r="F63" s="93"/>
      <c r="G63" s="93"/>
    </row>
    <row r="64" spans="4:7" x14ac:dyDescent="0.2">
      <c r="D64" s="93"/>
      <c r="E64" s="93"/>
      <c r="F64" s="93"/>
      <c r="G64" s="93"/>
    </row>
    <row r="65" spans="4:7" x14ac:dyDescent="0.2">
      <c r="D65" s="93"/>
      <c r="E65" s="93"/>
      <c r="F65" s="93"/>
      <c r="G65" s="93"/>
    </row>
    <row r="66" spans="4:7" x14ac:dyDescent="0.2">
      <c r="D66" s="93"/>
      <c r="E66" s="93"/>
      <c r="F66" s="93"/>
      <c r="G66" s="93"/>
    </row>
    <row r="67" spans="4:7" x14ac:dyDescent="0.2">
      <c r="D67" s="93"/>
      <c r="E67" s="93"/>
      <c r="F67" s="93"/>
      <c r="G67" s="93"/>
    </row>
    <row r="68" spans="4:7" x14ac:dyDescent="0.2">
      <c r="D68" s="93"/>
      <c r="E68" s="93"/>
      <c r="F68" s="93"/>
      <c r="G68" s="93"/>
    </row>
    <row r="69" spans="4:7" x14ac:dyDescent="0.2">
      <c r="D69" s="93"/>
      <c r="E69" s="93"/>
      <c r="F69" s="93"/>
      <c r="G69" s="93"/>
    </row>
    <row r="70" spans="4:7" x14ac:dyDescent="0.2">
      <c r="D70" s="93"/>
      <c r="E70" s="93"/>
      <c r="F70" s="93"/>
      <c r="G70" s="93"/>
    </row>
    <row r="71" spans="4:7" x14ac:dyDescent="0.2">
      <c r="D71" s="93"/>
      <c r="E71" s="93"/>
      <c r="F71" s="93"/>
      <c r="G71" s="93"/>
    </row>
    <row r="72" spans="4:7" x14ac:dyDescent="0.2">
      <c r="D72" s="93"/>
      <c r="E72" s="93"/>
      <c r="F72" s="93"/>
      <c r="G72" s="93"/>
    </row>
    <row r="73" spans="4:7" x14ac:dyDescent="0.2">
      <c r="D73" s="93"/>
      <c r="E73" s="93"/>
      <c r="F73" s="93"/>
      <c r="G73" s="93"/>
    </row>
    <row r="74" spans="4:7" x14ac:dyDescent="0.2">
      <c r="D74" s="93"/>
      <c r="E74" s="93"/>
      <c r="F74" s="93"/>
      <c r="G74" s="93"/>
    </row>
    <row r="75" spans="4:7" x14ac:dyDescent="0.2">
      <c r="D75" s="93"/>
      <c r="E75" s="93"/>
      <c r="F75" s="93"/>
      <c r="G75" s="93"/>
    </row>
    <row r="76" spans="4:7" x14ac:dyDescent="0.2">
      <c r="D76" s="93"/>
      <c r="E76" s="93"/>
      <c r="F76" s="93"/>
      <c r="G76" s="93"/>
    </row>
    <row r="77" spans="4:7" x14ac:dyDescent="0.2">
      <c r="D77" s="93"/>
      <c r="E77" s="93"/>
      <c r="F77" s="93"/>
      <c r="G77" s="93"/>
    </row>
    <row r="78" spans="4:7" x14ac:dyDescent="0.2">
      <c r="D78" s="93"/>
      <c r="E78" s="93"/>
      <c r="F78" s="93"/>
      <c r="G78" s="93"/>
    </row>
    <row r="79" spans="4:7" x14ac:dyDescent="0.2">
      <c r="D79" s="93"/>
      <c r="E79" s="93"/>
      <c r="F79" s="93"/>
      <c r="G79" s="93"/>
    </row>
    <row r="80" spans="4:7" x14ac:dyDescent="0.2">
      <c r="D80" s="93"/>
      <c r="E80" s="93"/>
      <c r="F80" s="93"/>
      <c r="G80" s="93"/>
    </row>
    <row r="81" spans="4:7" x14ac:dyDescent="0.2">
      <c r="D81" s="93"/>
      <c r="E81" s="93"/>
      <c r="F81" s="93"/>
      <c r="G81" s="93"/>
    </row>
    <row r="82" spans="4:7" x14ac:dyDescent="0.2">
      <c r="D82" s="93"/>
      <c r="E82" s="93"/>
      <c r="F82" s="93"/>
      <c r="G82" s="93"/>
    </row>
    <row r="83" spans="4:7" x14ac:dyDescent="0.2">
      <c r="D83" s="93"/>
      <c r="E83" s="93"/>
      <c r="F83" s="93"/>
      <c r="G83" s="93"/>
    </row>
    <row r="84" spans="4:7" x14ac:dyDescent="0.2">
      <c r="D84" s="93"/>
      <c r="E84" s="93"/>
      <c r="F84" s="93"/>
      <c r="G84" s="93"/>
    </row>
    <row r="85" spans="4:7" x14ac:dyDescent="0.2">
      <c r="D85" s="93"/>
      <c r="E85" s="93"/>
      <c r="F85" s="93"/>
      <c r="G85" s="93"/>
    </row>
    <row r="86" spans="4:7" x14ac:dyDescent="0.2">
      <c r="D86" s="93"/>
      <c r="E86" s="93"/>
      <c r="F86" s="93"/>
      <c r="G86" s="93"/>
    </row>
    <row r="87" spans="4:7" x14ac:dyDescent="0.2">
      <c r="D87" s="93"/>
      <c r="E87" s="93"/>
      <c r="F87" s="93"/>
      <c r="G87" s="93"/>
    </row>
    <row r="88" spans="4:7" x14ac:dyDescent="0.2">
      <c r="D88" s="93"/>
      <c r="E88" s="93"/>
      <c r="F88" s="93"/>
      <c r="G88" s="93"/>
    </row>
    <row r="89" spans="4:7" x14ac:dyDescent="0.2">
      <c r="D89" s="93"/>
      <c r="E89" s="93"/>
      <c r="F89" s="93"/>
      <c r="G89" s="93"/>
    </row>
    <row r="90" spans="4:7" x14ac:dyDescent="0.2">
      <c r="D90" s="93"/>
      <c r="E90" s="93"/>
      <c r="F90" s="93"/>
      <c r="G90" s="93"/>
    </row>
    <row r="91" spans="4:7" x14ac:dyDescent="0.2">
      <c r="D91" s="93"/>
      <c r="E91" s="93"/>
      <c r="F91" s="93"/>
      <c r="G91" s="93"/>
    </row>
    <row r="92" spans="4:7" x14ac:dyDescent="0.2">
      <c r="D92" s="93"/>
      <c r="E92" s="93"/>
      <c r="F92" s="93"/>
      <c r="G92" s="93"/>
    </row>
    <row r="93" spans="4:7" x14ac:dyDescent="0.2">
      <c r="D93" s="93"/>
      <c r="E93" s="93"/>
      <c r="F93" s="93"/>
      <c r="G93" s="93"/>
    </row>
    <row r="94" spans="4:7" x14ac:dyDescent="0.2">
      <c r="D94" s="93"/>
      <c r="E94" s="93"/>
      <c r="F94" s="93"/>
      <c r="G94" s="93"/>
    </row>
    <row r="95" spans="4:7" x14ac:dyDescent="0.2">
      <c r="D95" s="93"/>
      <c r="E95" s="93"/>
      <c r="F95" s="93"/>
      <c r="G95" s="93"/>
    </row>
    <row r="96" spans="4:7" x14ac:dyDescent="0.2">
      <c r="D96" s="93"/>
      <c r="E96" s="93"/>
      <c r="F96" s="93"/>
      <c r="G96" s="93"/>
    </row>
    <row r="97" spans="4:7" x14ac:dyDescent="0.2">
      <c r="D97" s="93"/>
      <c r="E97" s="93"/>
      <c r="F97" s="93"/>
      <c r="G97" s="93"/>
    </row>
    <row r="98" spans="4:7" x14ac:dyDescent="0.2">
      <c r="D98" s="93"/>
      <c r="E98" s="93"/>
      <c r="F98" s="93"/>
      <c r="G98" s="93"/>
    </row>
    <row r="99" spans="4:7" x14ac:dyDescent="0.2">
      <c r="D99" s="93"/>
      <c r="E99" s="93"/>
      <c r="F99" s="93"/>
      <c r="G99" s="93"/>
    </row>
    <row r="100" spans="4:7" x14ac:dyDescent="0.2">
      <c r="D100" s="93"/>
      <c r="E100" s="93"/>
      <c r="F100" s="93"/>
      <c r="G100" s="93"/>
    </row>
    <row r="101" spans="4:7" x14ac:dyDescent="0.2">
      <c r="D101" s="93"/>
      <c r="E101" s="93"/>
      <c r="F101" s="93"/>
      <c r="G101" s="93"/>
    </row>
    <row r="102" spans="4:7" x14ac:dyDescent="0.2">
      <c r="D102" s="93"/>
      <c r="E102" s="93"/>
      <c r="F102" s="93"/>
      <c r="G102" s="93"/>
    </row>
    <row r="103" spans="4:7" x14ac:dyDescent="0.2">
      <c r="D103" s="93"/>
      <c r="E103" s="93"/>
      <c r="F103" s="93"/>
      <c r="G103" s="93"/>
    </row>
    <row r="104" spans="4:7" x14ac:dyDescent="0.2">
      <c r="D104" s="93"/>
      <c r="E104" s="93"/>
      <c r="F104" s="93"/>
      <c r="G104" s="93"/>
    </row>
    <row r="105" spans="4:7" x14ac:dyDescent="0.2">
      <c r="D105" s="93"/>
      <c r="E105" s="93"/>
      <c r="F105" s="93"/>
      <c r="G105" s="93"/>
    </row>
    <row r="106" spans="4:7" x14ac:dyDescent="0.2">
      <c r="D106" s="93"/>
      <c r="E106" s="93"/>
      <c r="F106" s="93"/>
      <c r="G106" s="93"/>
    </row>
    <row r="107" spans="4:7" x14ac:dyDescent="0.2">
      <c r="D107" s="93"/>
      <c r="E107" s="93"/>
      <c r="F107" s="93"/>
      <c r="G107" s="93"/>
    </row>
    <row r="108" spans="4:7" x14ac:dyDescent="0.2">
      <c r="D108" s="93"/>
      <c r="E108" s="93"/>
      <c r="F108" s="93"/>
      <c r="G108" s="93"/>
    </row>
    <row r="109" spans="4:7" x14ac:dyDescent="0.2">
      <c r="D109" s="93"/>
      <c r="E109" s="93"/>
      <c r="F109" s="93"/>
      <c r="G109" s="93"/>
    </row>
    <row r="110" spans="4:7" x14ac:dyDescent="0.2">
      <c r="D110" s="93"/>
      <c r="E110" s="93"/>
      <c r="F110" s="93"/>
      <c r="G110" s="93"/>
    </row>
    <row r="111" spans="4:7" x14ac:dyDescent="0.2">
      <c r="D111" s="93"/>
      <c r="E111" s="93"/>
      <c r="F111" s="93"/>
      <c r="G111" s="93"/>
    </row>
    <row r="112" spans="4:7" x14ac:dyDescent="0.2">
      <c r="D112" s="93"/>
      <c r="E112" s="93"/>
      <c r="F112" s="93"/>
      <c r="G112" s="93"/>
    </row>
    <row r="113" spans="4:7" x14ac:dyDescent="0.2">
      <c r="D113" s="93"/>
      <c r="E113" s="93"/>
      <c r="F113" s="93"/>
      <c r="G113" s="93"/>
    </row>
    <row r="114" spans="4:7" x14ac:dyDescent="0.2">
      <c r="D114" s="93"/>
      <c r="E114" s="93"/>
      <c r="F114" s="93"/>
      <c r="G114" s="93"/>
    </row>
    <row r="115" spans="4:7" x14ac:dyDescent="0.2">
      <c r="D115" s="93"/>
      <c r="E115" s="93"/>
      <c r="F115" s="93"/>
      <c r="G115" s="93"/>
    </row>
    <row r="116" spans="4:7" x14ac:dyDescent="0.2">
      <c r="D116" s="93"/>
      <c r="E116" s="93"/>
      <c r="F116" s="93"/>
      <c r="G116" s="93"/>
    </row>
    <row r="117" spans="4:7" x14ac:dyDescent="0.2">
      <c r="D117" s="93"/>
      <c r="E117" s="93"/>
      <c r="F117" s="93"/>
      <c r="G117" s="93"/>
    </row>
    <row r="118" spans="4:7" x14ac:dyDescent="0.2">
      <c r="D118" s="93"/>
      <c r="E118" s="93"/>
      <c r="F118" s="93"/>
      <c r="G118" s="93"/>
    </row>
    <row r="119" spans="4:7" x14ac:dyDescent="0.2">
      <c r="D119" s="93"/>
      <c r="E119" s="93"/>
      <c r="F119" s="93"/>
      <c r="G119" s="93"/>
    </row>
    <row r="120" spans="4:7" x14ac:dyDescent="0.2">
      <c r="D120" s="93"/>
      <c r="E120" s="93"/>
      <c r="F120" s="93"/>
      <c r="G120" s="93"/>
    </row>
    <row r="121" spans="4:7" x14ac:dyDescent="0.2">
      <c r="D121" s="93"/>
      <c r="E121" s="93"/>
      <c r="F121" s="93"/>
      <c r="G121" s="93"/>
    </row>
    <row r="122" spans="4:7" x14ac:dyDescent="0.2">
      <c r="D122" s="93"/>
      <c r="E122" s="93"/>
      <c r="F122" s="93"/>
      <c r="G122" s="93"/>
    </row>
    <row r="123" spans="4:7" x14ac:dyDescent="0.2">
      <c r="D123" s="93"/>
      <c r="E123" s="93"/>
      <c r="F123" s="93"/>
      <c r="G123" s="93"/>
    </row>
    <row r="124" spans="4:7" x14ac:dyDescent="0.2">
      <c r="D124" s="93"/>
      <c r="E124" s="93"/>
      <c r="F124" s="93"/>
      <c r="G124" s="93"/>
    </row>
    <row r="125" spans="4:7" x14ac:dyDescent="0.2">
      <c r="D125" s="93"/>
      <c r="E125" s="93"/>
      <c r="F125" s="93"/>
      <c r="G125" s="93"/>
    </row>
    <row r="126" spans="4:7" x14ac:dyDescent="0.2">
      <c r="D126" s="93"/>
      <c r="E126" s="93"/>
      <c r="F126" s="93"/>
      <c r="G126" s="93"/>
    </row>
    <row r="127" spans="4:7" x14ac:dyDescent="0.2">
      <c r="D127" s="93"/>
      <c r="E127" s="93"/>
      <c r="F127" s="93"/>
      <c r="G127" s="93"/>
    </row>
    <row r="128" spans="4:7" x14ac:dyDescent="0.2">
      <c r="D128" s="93"/>
      <c r="E128" s="93"/>
      <c r="F128" s="93"/>
      <c r="G128" s="93"/>
    </row>
    <row r="129" spans="4:7" x14ac:dyDescent="0.2">
      <c r="D129" s="93"/>
      <c r="E129" s="93"/>
      <c r="F129" s="93"/>
      <c r="G129" s="93"/>
    </row>
    <row r="130" spans="4:7" x14ac:dyDescent="0.2">
      <c r="D130" s="93"/>
      <c r="E130" s="93"/>
      <c r="F130" s="93"/>
      <c r="G130" s="93"/>
    </row>
    <row r="131" spans="4:7" x14ac:dyDescent="0.2">
      <c r="D131" s="93"/>
      <c r="E131" s="93"/>
      <c r="F131" s="93"/>
      <c r="G131" s="93"/>
    </row>
    <row r="132" spans="4:7" x14ac:dyDescent="0.2">
      <c r="D132" s="93"/>
      <c r="E132" s="93"/>
      <c r="F132" s="93"/>
      <c r="G132" s="93"/>
    </row>
    <row r="133" spans="4:7" x14ac:dyDescent="0.2">
      <c r="D133" s="93"/>
      <c r="E133" s="93"/>
      <c r="F133" s="93"/>
      <c r="G133" s="93"/>
    </row>
    <row r="134" spans="4:7" x14ac:dyDescent="0.2">
      <c r="D134" s="93"/>
      <c r="E134" s="93"/>
      <c r="F134" s="93"/>
      <c r="G134" s="93"/>
    </row>
    <row r="135" spans="4:7" x14ac:dyDescent="0.2">
      <c r="D135" s="93"/>
      <c r="E135" s="93"/>
      <c r="F135" s="93"/>
      <c r="G135" s="93"/>
    </row>
    <row r="136" spans="4:7" x14ac:dyDescent="0.2">
      <c r="D136" s="93"/>
      <c r="E136" s="93"/>
      <c r="F136" s="93"/>
      <c r="G136" s="93"/>
    </row>
    <row r="137" spans="4:7" x14ac:dyDescent="0.2">
      <c r="D137" s="93"/>
      <c r="E137" s="93"/>
      <c r="F137" s="93"/>
      <c r="G137" s="93"/>
    </row>
    <row r="138" spans="4:7" x14ac:dyDescent="0.2">
      <c r="D138" s="93"/>
      <c r="E138" s="93"/>
      <c r="F138" s="93"/>
      <c r="G138" s="93"/>
    </row>
    <row r="139" spans="4:7" x14ac:dyDescent="0.2">
      <c r="D139" s="93"/>
      <c r="E139" s="93"/>
      <c r="F139" s="93"/>
      <c r="G139" s="93"/>
    </row>
    <row r="140" spans="4:7" x14ac:dyDescent="0.2">
      <c r="D140" s="93"/>
      <c r="E140" s="93"/>
      <c r="F140" s="93"/>
      <c r="G140" s="93"/>
    </row>
    <row r="141" spans="4:7" x14ac:dyDescent="0.2">
      <c r="D141" s="93"/>
      <c r="E141" s="93"/>
      <c r="F141" s="93"/>
      <c r="G141" s="93"/>
    </row>
    <row r="142" spans="4:7" x14ac:dyDescent="0.2">
      <c r="D142" s="93"/>
      <c r="E142" s="93"/>
      <c r="F142" s="93"/>
      <c r="G142" s="93"/>
    </row>
    <row r="143" spans="4:7" x14ac:dyDescent="0.2">
      <c r="D143" s="93"/>
      <c r="E143" s="93"/>
      <c r="F143" s="93"/>
      <c r="G143" s="93"/>
    </row>
    <row r="144" spans="4:7" x14ac:dyDescent="0.2">
      <c r="D144" s="93"/>
      <c r="E144" s="93"/>
      <c r="F144" s="93"/>
      <c r="G144" s="93"/>
    </row>
    <row r="145" spans="4:7" x14ac:dyDescent="0.2">
      <c r="D145" s="93"/>
      <c r="E145" s="93"/>
      <c r="F145" s="93"/>
      <c r="G145" s="93"/>
    </row>
    <row r="146" spans="4:7" x14ac:dyDescent="0.2">
      <c r="D146" s="93"/>
      <c r="E146" s="93"/>
      <c r="F146" s="93"/>
      <c r="G146" s="93"/>
    </row>
    <row r="147" spans="4:7" x14ac:dyDescent="0.2">
      <c r="D147" s="93"/>
      <c r="E147" s="93"/>
      <c r="F147" s="93"/>
      <c r="G147" s="93"/>
    </row>
    <row r="148" spans="4:7" x14ac:dyDescent="0.2">
      <c r="D148" s="93"/>
      <c r="E148" s="93"/>
      <c r="F148" s="93"/>
      <c r="G148" s="93"/>
    </row>
    <row r="149" spans="4:7" x14ac:dyDescent="0.2">
      <c r="D149" s="93"/>
      <c r="E149" s="93"/>
      <c r="F149" s="93"/>
      <c r="G149" s="93"/>
    </row>
    <row r="150" spans="4:7" x14ac:dyDescent="0.2">
      <c r="D150" s="93"/>
      <c r="E150" s="93"/>
      <c r="F150" s="93"/>
      <c r="G150" s="93"/>
    </row>
    <row r="151" spans="4:7" x14ac:dyDescent="0.2">
      <c r="D151" s="93"/>
      <c r="E151" s="93"/>
      <c r="F151" s="93"/>
      <c r="G151" s="93"/>
    </row>
    <row r="152" spans="4:7" x14ac:dyDescent="0.2">
      <c r="D152" s="93"/>
      <c r="E152" s="93"/>
      <c r="F152" s="93"/>
      <c r="G152" s="93"/>
    </row>
    <row r="153" spans="4:7" x14ac:dyDescent="0.2">
      <c r="D153" s="93"/>
      <c r="E153" s="93"/>
      <c r="F153" s="93"/>
      <c r="G153" s="93"/>
    </row>
    <row r="154" spans="4:7" x14ac:dyDescent="0.2">
      <c r="D154" s="93"/>
      <c r="E154" s="93"/>
      <c r="F154" s="93"/>
      <c r="G154" s="93"/>
    </row>
    <row r="155" spans="4:7" x14ac:dyDescent="0.2">
      <c r="D155" s="93"/>
      <c r="E155" s="93"/>
      <c r="F155" s="93"/>
      <c r="G155" s="93"/>
    </row>
    <row r="156" spans="4:7" x14ac:dyDescent="0.2">
      <c r="D156" s="93"/>
      <c r="E156" s="93"/>
      <c r="F156" s="93"/>
      <c r="G156" s="93"/>
    </row>
    <row r="157" spans="4:7" x14ac:dyDescent="0.2">
      <c r="D157" s="93"/>
      <c r="E157" s="93"/>
      <c r="F157" s="93"/>
      <c r="G157" s="93"/>
    </row>
    <row r="158" spans="4:7" x14ac:dyDescent="0.2">
      <c r="D158" s="93"/>
      <c r="E158" s="93"/>
      <c r="F158" s="93"/>
      <c r="G158" s="93"/>
    </row>
    <row r="159" spans="4:7" x14ac:dyDescent="0.2">
      <c r="D159" s="93"/>
      <c r="E159" s="93"/>
      <c r="F159" s="93"/>
      <c r="G159" s="93"/>
    </row>
    <row r="160" spans="4:7" x14ac:dyDescent="0.2">
      <c r="D160" s="93"/>
      <c r="E160" s="93"/>
      <c r="F160" s="93"/>
      <c r="G160" s="93"/>
    </row>
    <row r="161" spans="4:7" x14ac:dyDescent="0.2">
      <c r="D161" s="93"/>
      <c r="E161" s="93"/>
      <c r="F161" s="93"/>
      <c r="G161" s="93"/>
    </row>
    <row r="162" spans="4:7" x14ac:dyDescent="0.2">
      <c r="D162" s="93"/>
      <c r="E162" s="93"/>
      <c r="F162" s="93"/>
      <c r="G162" s="93"/>
    </row>
    <row r="163" spans="4:7" x14ac:dyDescent="0.2">
      <c r="D163" s="93"/>
      <c r="E163" s="93"/>
      <c r="F163" s="93"/>
      <c r="G163" s="93"/>
    </row>
    <row r="164" spans="4:7" x14ac:dyDescent="0.2">
      <c r="D164" s="93"/>
      <c r="E164" s="93"/>
      <c r="F164" s="93"/>
      <c r="G164" s="93"/>
    </row>
    <row r="165" spans="4:7" x14ac:dyDescent="0.2">
      <c r="D165" s="93"/>
      <c r="E165" s="93"/>
      <c r="F165" s="93"/>
      <c r="G165" s="93"/>
    </row>
    <row r="166" spans="4:7" x14ac:dyDescent="0.2">
      <c r="D166" s="93"/>
      <c r="E166" s="93"/>
      <c r="F166" s="93"/>
      <c r="G166" s="93"/>
    </row>
    <row r="167" spans="4:7" x14ac:dyDescent="0.2">
      <c r="D167" s="93"/>
      <c r="E167" s="93"/>
      <c r="F167" s="93"/>
      <c r="G167" s="93"/>
    </row>
    <row r="168" spans="4:7" x14ac:dyDescent="0.2">
      <c r="D168" s="93"/>
      <c r="E168" s="93"/>
      <c r="F168" s="93"/>
      <c r="G168" s="93"/>
    </row>
    <row r="169" spans="4:7" x14ac:dyDescent="0.2">
      <c r="D169" s="93"/>
      <c r="E169" s="93"/>
      <c r="F169" s="93"/>
      <c r="G169" s="93"/>
    </row>
    <row r="170" spans="4:7" x14ac:dyDescent="0.2">
      <c r="D170" s="93"/>
      <c r="E170" s="93"/>
      <c r="F170" s="93"/>
      <c r="G170" s="93"/>
    </row>
    <row r="171" spans="4:7" x14ac:dyDescent="0.2">
      <c r="D171" s="93"/>
      <c r="E171" s="93"/>
      <c r="F171" s="93"/>
      <c r="G171" s="93"/>
    </row>
    <row r="172" spans="4:7" x14ac:dyDescent="0.2">
      <c r="D172" s="93"/>
      <c r="E172" s="93"/>
      <c r="F172" s="93"/>
      <c r="G172" s="93"/>
    </row>
    <row r="173" spans="4:7" x14ac:dyDescent="0.2">
      <c r="D173" s="93"/>
      <c r="E173" s="93"/>
      <c r="F173" s="93"/>
      <c r="G173" s="93"/>
    </row>
    <row r="174" spans="4:7" x14ac:dyDescent="0.2">
      <c r="D174" s="93"/>
      <c r="E174" s="93"/>
      <c r="F174" s="93"/>
      <c r="G174" s="93"/>
    </row>
    <row r="175" spans="4:7" x14ac:dyDescent="0.2">
      <c r="D175" s="93"/>
      <c r="E175" s="93"/>
      <c r="F175" s="93"/>
      <c r="G175" s="93"/>
    </row>
    <row r="176" spans="4:7" x14ac:dyDescent="0.2">
      <c r="D176" s="93"/>
      <c r="E176" s="93"/>
      <c r="F176" s="93"/>
      <c r="G176" s="93"/>
    </row>
    <row r="177" spans="4:7" x14ac:dyDescent="0.2">
      <c r="D177" s="93"/>
      <c r="E177" s="93"/>
      <c r="F177" s="93"/>
      <c r="G177" s="93"/>
    </row>
    <row r="178" spans="4:7" x14ac:dyDescent="0.2">
      <c r="D178" s="93"/>
      <c r="E178" s="93"/>
      <c r="F178" s="93"/>
      <c r="G178" s="93"/>
    </row>
    <row r="179" spans="4:7" x14ac:dyDescent="0.2">
      <c r="D179" s="93"/>
      <c r="E179" s="93"/>
      <c r="F179" s="93"/>
      <c r="G179" s="93"/>
    </row>
    <row r="180" spans="4:7" x14ac:dyDescent="0.2">
      <c r="D180" s="93"/>
      <c r="E180" s="93"/>
      <c r="F180" s="93"/>
      <c r="G180" s="93"/>
    </row>
    <row r="181" spans="4:7" x14ac:dyDescent="0.2">
      <c r="D181" s="93"/>
      <c r="E181" s="93"/>
      <c r="F181" s="93"/>
      <c r="G181" s="93"/>
    </row>
    <row r="182" spans="4:7" x14ac:dyDescent="0.2">
      <c r="D182" s="93"/>
      <c r="E182" s="93"/>
      <c r="F182" s="93"/>
      <c r="G182" s="93"/>
    </row>
    <row r="183" spans="4:7" x14ac:dyDescent="0.2">
      <c r="D183" s="93"/>
      <c r="E183" s="93"/>
      <c r="F183" s="93"/>
      <c r="G183" s="93"/>
    </row>
    <row r="184" spans="4:7" x14ac:dyDescent="0.2">
      <c r="D184" s="93"/>
      <c r="E184" s="93"/>
      <c r="F184" s="93"/>
      <c r="G184" s="93"/>
    </row>
    <row r="185" spans="4:7" x14ac:dyDescent="0.2">
      <c r="D185" s="93"/>
      <c r="E185" s="93"/>
      <c r="F185" s="93"/>
      <c r="G185" s="93"/>
    </row>
    <row r="186" spans="4:7" x14ac:dyDescent="0.2">
      <c r="D186" s="93"/>
      <c r="E186" s="93"/>
      <c r="F186" s="93"/>
      <c r="G186" s="93"/>
    </row>
    <row r="187" spans="4:7" x14ac:dyDescent="0.2">
      <c r="D187" s="93"/>
      <c r="E187" s="93"/>
      <c r="F187" s="93"/>
      <c r="G187" s="93"/>
    </row>
    <row r="188" spans="4:7" x14ac:dyDescent="0.2">
      <c r="D188" s="93"/>
      <c r="E188" s="93"/>
      <c r="F188" s="93"/>
      <c r="G188" s="93"/>
    </row>
    <row r="189" spans="4:7" x14ac:dyDescent="0.2">
      <c r="D189" s="93"/>
      <c r="E189" s="93"/>
      <c r="F189" s="93"/>
      <c r="G189" s="93"/>
    </row>
    <row r="190" spans="4:7" x14ac:dyDescent="0.2">
      <c r="D190" s="93"/>
      <c r="E190" s="93"/>
      <c r="F190" s="93"/>
      <c r="G190" s="93"/>
    </row>
    <row r="191" spans="4:7" x14ac:dyDescent="0.2">
      <c r="D191" s="93"/>
      <c r="E191" s="93"/>
      <c r="F191" s="93"/>
      <c r="G191" s="93"/>
    </row>
    <row r="192" spans="4:7" x14ac:dyDescent="0.2">
      <c r="D192" s="93"/>
      <c r="E192" s="93"/>
      <c r="F192" s="93"/>
      <c r="G192" s="93"/>
    </row>
    <row r="193" spans="4:7" x14ac:dyDescent="0.2">
      <c r="D193" s="93"/>
      <c r="E193" s="93"/>
      <c r="F193" s="93"/>
      <c r="G193" s="93"/>
    </row>
    <row r="194" spans="4:7" x14ac:dyDescent="0.2">
      <c r="D194" s="93"/>
      <c r="E194" s="93"/>
      <c r="F194" s="93"/>
      <c r="G194" s="93"/>
    </row>
    <row r="195" spans="4:7" x14ac:dyDescent="0.2">
      <c r="D195" s="93"/>
      <c r="E195" s="93"/>
      <c r="F195" s="93"/>
      <c r="G195" s="93"/>
    </row>
    <row r="196" spans="4:7" x14ac:dyDescent="0.2">
      <c r="D196" s="93"/>
      <c r="E196" s="93"/>
      <c r="F196" s="93"/>
      <c r="G196" s="93"/>
    </row>
    <row r="197" spans="4:7" x14ac:dyDescent="0.2">
      <c r="D197" s="93"/>
      <c r="E197" s="93"/>
      <c r="F197" s="93"/>
      <c r="G197" s="93"/>
    </row>
    <row r="198" spans="4:7" x14ac:dyDescent="0.2">
      <c r="D198" s="93"/>
      <c r="E198" s="93"/>
      <c r="F198" s="93"/>
      <c r="G198" s="93"/>
    </row>
    <row r="199" spans="4:7" x14ac:dyDescent="0.2">
      <c r="D199" s="93"/>
      <c r="E199" s="93"/>
      <c r="F199" s="93"/>
      <c r="G199" s="93"/>
    </row>
    <row r="200" spans="4:7" x14ac:dyDescent="0.2">
      <c r="D200" s="93"/>
      <c r="E200" s="93"/>
      <c r="F200" s="93"/>
      <c r="G200" s="93"/>
    </row>
    <row r="201" spans="4:7" x14ac:dyDescent="0.2">
      <c r="D201" s="93"/>
      <c r="E201" s="93"/>
      <c r="F201" s="93"/>
      <c r="G201" s="93"/>
    </row>
    <row r="202" spans="4:7" x14ac:dyDescent="0.2">
      <c r="D202" s="93"/>
      <c r="E202" s="93"/>
      <c r="F202" s="93"/>
      <c r="G202" s="93"/>
    </row>
    <row r="203" spans="4:7" x14ac:dyDescent="0.2">
      <c r="D203" s="93"/>
      <c r="E203" s="93"/>
      <c r="F203" s="93"/>
      <c r="G203" s="93"/>
    </row>
    <row r="204" spans="4:7" x14ac:dyDescent="0.2">
      <c r="D204" s="93"/>
      <c r="E204" s="93"/>
      <c r="F204" s="93"/>
      <c r="G204" s="93"/>
    </row>
    <row r="205" spans="4:7" x14ac:dyDescent="0.2">
      <c r="D205" s="93"/>
      <c r="E205" s="93"/>
      <c r="F205" s="93"/>
      <c r="G205" s="93"/>
    </row>
    <row r="206" spans="4:7" x14ac:dyDescent="0.2">
      <c r="D206" s="93"/>
      <c r="E206" s="93"/>
      <c r="F206" s="93"/>
      <c r="G206" s="93"/>
    </row>
    <row r="207" spans="4:7" x14ac:dyDescent="0.2">
      <c r="D207" s="93"/>
      <c r="E207" s="93"/>
      <c r="F207" s="93"/>
      <c r="G207" s="93"/>
    </row>
    <row r="208" spans="4:7" x14ac:dyDescent="0.2">
      <c r="D208" s="93"/>
      <c r="E208" s="93"/>
      <c r="F208" s="93"/>
      <c r="G208" s="93"/>
    </row>
    <row r="209" spans="4:7" x14ac:dyDescent="0.2">
      <c r="D209" s="93"/>
      <c r="E209" s="93"/>
      <c r="F209" s="93"/>
      <c r="G209" s="93"/>
    </row>
    <row r="210" spans="4:7" x14ac:dyDescent="0.2">
      <c r="D210" s="93"/>
      <c r="E210" s="93"/>
      <c r="F210" s="93"/>
      <c r="G210" s="93"/>
    </row>
    <row r="211" spans="4:7" x14ac:dyDescent="0.2">
      <c r="D211" s="93"/>
      <c r="E211" s="93"/>
      <c r="F211" s="93"/>
      <c r="G211" s="93"/>
    </row>
    <row r="212" spans="4:7" x14ac:dyDescent="0.2">
      <c r="D212" s="93"/>
      <c r="E212" s="93"/>
      <c r="F212" s="93"/>
      <c r="G212" s="93"/>
    </row>
    <row r="213" spans="4:7" x14ac:dyDescent="0.2">
      <c r="D213" s="93"/>
      <c r="E213" s="93"/>
      <c r="F213" s="93"/>
      <c r="G213" s="93"/>
    </row>
    <row r="214" spans="4:7" x14ac:dyDescent="0.2">
      <c r="D214" s="93"/>
      <c r="E214" s="93"/>
      <c r="F214" s="93"/>
      <c r="G214" s="93"/>
    </row>
    <row r="215" spans="4:7" x14ac:dyDescent="0.2">
      <c r="D215" s="93"/>
      <c r="E215" s="93"/>
      <c r="F215" s="93"/>
      <c r="G215" s="93"/>
    </row>
    <row r="216" spans="4:7" x14ac:dyDescent="0.2">
      <c r="D216" s="93"/>
      <c r="E216" s="93"/>
      <c r="F216" s="93"/>
      <c r="G216" s="93"/>
    </row>
    <row r="217" spans="4:7" x14ac:dyDescent="0.2">
      <c r="D217" s="93"/>
      <c r="E217" s="93"/>
      <c r="F217" s="93"/>
      <c r="G217" s="93"/>
    </row>
    <row r="218" spans="4:7" x14ac:dyDescent="0.2">
      <c r="D218" s="93"/>
      <c r="E218" s="93"/>
      <c r="F218" s="93"/>
      <c r="G218" s="93"/>
    </row>
    <row r="219" spans="4:7" x14ac:dyDescent="0.2">
      <c r="D219" s="93"/>
      <c r="E219" s="93"/>
      <c r="F219" s="93"/>
      <c r="G219" s="93"/>
    </row>
    <row r="220" spans="4:7" x14ac:dyDescent="0.2">
      <c r="D220" s="93"/>
      <c r="E220" s="93"/>
      <c r="F220" s="93"/>
      <c r="G220" s="93"/>
    </row>
    <row r="221" spans="4:7" x14ac:dyDescent="0.2">
      <c r="D221" s="93"/>
      <c r="E221" s="93"/>
      <c r="F221" s="93"/>
      <c r="G221" s="93"/>
    </row>
    <row r="222" spans="4:7" x14ac:dyDescent="0.2">
      <c r="D222" s="93"/>
      <c r="E222" s="93"/>
      <c r="F222" s="93"/>
      <c r="G222" s="93"/>
    </row>
    <row r="223" spans="4:7" x14ac:dyDescent="0.2">
      <c r="D223" s="93"/>
      <c r="E223" s="93"/>
      <c r="F223" s="93"/>
      <c r="G223" s="93"/>
    </row>
    <row r="224" spans="4:7" x14ac:dyDescent="0.2">
      <c r="D224" s="93"/>
      <c r="E224" s="93"/>
      <c r="F224" s="93"/>
      <c r="G224" s="93"/>
    </row>
    <row r="225" spans="4:7" x14ac:dyDescent="0.2">
      <c r="D225" s="93"/>
      <c r="E225" s="93"/>
      <c r="F225" s="93"/>
      <c r="G225" s="93"/>
    </row>
    <row r="226" spans="4:7" x14ac:dyDescent="0.2">
      <c r="D226" s="93"/>
      <c r="E226" s="93"/>
      <c r="F226" s="93"/>
      <c r="G226" s="93"/>
    </row>
    <row r="227" spans="4:7" x14ac:dyDescent="0.2">
      <c r="D227" s="93"/>
      <c r="E227" s="93"/>
      <c r="F227" s="93"/>
      <c r="G227" s="93"/>
    </row>
    <row r="228" spans="4:7" x14ac:dyDescent="0.2">
      <c r="D228" s="93"/>
      <c r="E228" s="93"/>
      <c r="F228" s="93"/>
      <c r="G228" s="93"/>
    </row>
    <row r="229" spans="4:7" x14ac:dyDescent="0.2">
      <c r="D229" s="93"/>
      <c r="E229" s="93"/>
      <c r="F229" s="93"/>
      <c r="G229" s="93"/>
    </row>
    <row r="230" spans="4:7" x14ac:dyDescent="0.2">
      <c r="D230" s="93"/>
      <c r="E230" s="93"/>
      <c r="F230" s="93"/>
      <c r="G230" s="93"/>
    </row>
    <row r="231" spans="4:7" x14ac:dyDescent="0.2">
      <c r="D231" s="93"/>
      <c r="E231" s="93"/>
      <c r="F231" s="93"/>
      <c r="G231" s="93"/>
    </row>
    <row r="232" spans="4:7" x14ac:dyDescent="0.2">
      <c r="D232" s="93"/>
      <c r="E232" s="93"/>
      <c r="F232" s="93"/>
      <c r="G232" s="93"/>
    </row>
    <row r="233" spans="4:7" x14ac:dyDescent="0.2">
      <c r="D233" s="93"/>
      <c r="E233" s="93"/>
      <c r="F233" s="93"/>
      <c r="G233" s="93"/>
    </row>
    <row r="234" spans="4:7" x14ac:dyDescent="0.2">
      <c r="D234" s="93"/>
      <c r="E234" s="93"/>
      <c r="F234" s="93"/>
      <c r="G234" s="93"/>
    </row>
    <row r="235" spans="4:7" x14ac:dyDescent="0.2">
      <c r="D235" s="93"/>
      <c r="E235" s="93"/>
      <c r="F235" s="93"/>
      <c r="G235" s="93"/>
    </row>
    <row r="236" spans="4:7" x14ac:dyDescent="0.2">
      <c r="D236" s="93"/>
      <c r="E236" s="93"/>
      <c r="F236" s="93"/>
      <c r="G236" s="93"/>
    </row>
    <row r="237" spans="4:7" x14ac:dyDescent="0.2">
      <c r="D237" s="93"/>
      <c r="E237" s="93"/>
      <c r="F237" s="93"/>
      <c r="G237" s="93"/>
    </row>
    <row r="238" spans="4:7" x14ac:dyDescent="0.2">
      <c r="D238" s="93"/>
      <c r="E238" s="93"/>
      <c r="F238" s="93"/>
      <c r="G238" s="93"/>
    </row>
    <row r="239" spans="4:7" x14ac:dyDescent="0.2">
      <c r="D239" s="93"/>
      <c r="E239" s="93"/>
      <c r="F239" s="93"/>
      <c r="G239" s="93"/>
    </row>
    <row r="240" spans="4:7" x14ac:dyDescent="0.2">
      <c r="D240" s="93"/>
      <c r="E240" s="93"/>
      <c r="F240" s="93"/>
      <c r="G240" s="93"/>
    </row>
    <row r="241" spans="4:7" x14ac:dyDescent="0.2">
      <c r="D241" s="93"/>
      <c r="E241" s="93"/>
      <c r="F241" s="93"/>
      <c r="G241" s="93"/>
    </row>
    <row r="242" spans="4:7" x14ac:dyDescent="0.2">
      <c r="D242" s="93"/>
      <c r="E242" s="93"/>
      <c r="F242" s="93"/>
      <c r="G242" s="93"/>
    </row>
    <row r="243" spans="4:7" x14ac:dyDescent="0.2">
      <c r="D243" s="93"/>
      <c r="E243" s="93"/>
      <c r="F243" s="93"/>
      <c r="G243" s="93"/>
    </row>
    <row r="244" spans="4:7" x14ac:dyDescent="0.2">
      <c r="D244" s="93"/>
      <c r="E244" s="93"/>
      <c r="F244" s="93"/>
      <c r="G244" s="93"/>
    </row>
    <row r="245" spans="4:7" x14ac:dyDescent="0.2">
      <c r="D245" s="93"/>
      <c r="E245" s="93"/>
      <c r="F245" s="93"/>
      <c r="G245" s="93"/>
    </row>
    <row r="246" spans="4:7" x14ac:dyDescent="0.2">
      <c r="D246" s="93"/>
      <c r="E246" s="93"/>
      <c r="F246" s="93"/>
      <c r="G246" s="93"/>
    </row>
    <row r="247" spans="4:7" x14ac:dyDescent="0.2">
      <c r="D247" s="93"/>
      <c r="E247" s="93"/>
      <c r="F247" s="93"/>
      <c r="G247" s="93"/>
    </row>
    <row r="248" spans="4:7" x14ac:dyDescent="0.2">
      <c r="D248" s="93"/>
      <c r="E248" s="93"/>
      <c r="F248" s="93"/>
      <c r="G248" s="93"/>
    </row>
    <row r="249" spans="4:7" x14ac:dyDescent="0.2">
      <c r="D249" s="93"/>
      <c r="E249" s="93"/>
      <c r="F249" s="93"/>
      <c r="G249" s="93"/>
    </row>
    <row r="250" spans="4:7" x14ac:dyDescent="0.2">
      <c r="D250" s="93"/>
      <c r="E250" s="93"/>
      <c r="F250" s="93"/>
      <c r="G250" s="93"/>
    </row>
    <row r="251" spans="4:7" x14ac:dyDescent="0.2">
      <c r="D251" s="93"/>
      <c r="E251" s="93"/>
      <c r="F251" s="93"/>
      <c r="G251" s="93"/>
    </row>
    <row r="252" spans="4:7" x14ac:dyDescent="0.2">
      <c r="D252" s="93"/>
      <c r="E252" s="93"/>
      <c r="F252" s="93"/>
      <c r="G252" s="93"/>
    </row>
    <row r="253" spans="4:7" x14ac:dyDescent="0.2">
      <c r="D253" s="93"/>
      <c r="E253" s="93"/>
      <c r="F253" s="93"/>
      <c r="G253" s="93"/>
    </row>
    <row r="254" spans="4:7" x14ac:dyDescent="0.2">
      <c r="D254" s="93"/>
      <c r="E254" s="93"/>
      <c r="F254" s="93"/>
      <c r="G254" s="93"/>
    </row>
    <row r="255" spans="4:7" x14ac:dyDescent="0.2">
      <c r="D255" s="93"/>
      <c r="E255" s="93"/>
      <c r="F255" s="93"/>
      <c r="G255" s="93"/>
    </row>
    <row r="256" spans="4:7" x14ac:dyDescent="0.2">
      <c r="D256" s="93"/>
      <c r="E256" s="93"/>
      <c r="F256" s="93"/>
      <c r="G256" s="93"/>
    </row>
    <row r="257" spans="4:7" x14ac:dyDescent="0.2">
      <c r="D257" s="93"/>
      <c r="E257" s="93"/>
      <c r="F257" s="93"/>
      <c r="G257" s="93"/>
    </row>
    <row r="258" spans="4:7" x14ac:dyDescent="0.2">
      <c r="D258" s="93"/>
      <c r="E258" s="93"/>
      <c r="F258" s="93"/>
      <c r="G258" s="93"/>
    </row>
    <row r="259" spans="4:7" x14ac:dyDescent="0.2">
      <c r="D259" s="93"/>
      <c r="E259" s="93"/>
      <c r="F259" s="93"/>
      <c r="G259" s="93"/>
    </row>
    <row r="260" spans="4:7" x14ac:dyDescent="0.2">
      <c r="D260" s="93"/>
      <c r="E260" s="93"/>
      <c r="F260" s="93"/>
      <c r="G260" s="93"/>
    </row>
    <row r="261" spans="4:7" x14ac:dyDescent="0.2">
      <c r="D261" s="93"/>
      <c r="E261" s="93"/>
      <c r="F261" s="93"/>
      <c r="G261" s="93"/>
    </row>
    <row r="262" spans="4:7" x14ac:dyDescent="0.2">
      <c r="D262" s="93"/>
      <c r="E262" s="93"/>
      <c r="F262" s="93"/>
      <c r="G262" s="93"/>
    </row>
    <row r="263" spans="4:7" x14ac:dyDescent="0.2">
      <c r="D263" s="93"/>
      <c r="E263" s="93"/>
      <c r="F263" s="93"/>
      <c r="G263" s="93"/>
    </row>
    <row r="264" spans="4:7" x14ac:dyDescent="0.2">
      <c r="D264" s="93"/>
      <c r="E264" s="93"/>
      <c r="F264" s="93"/>
      <c r="G264" s="93"/>
    </row>
    <row r="265" spans="4:7" x14ac:dyDescent="0.2">
      <c r="D265" s="93"/>
      <c r="E265" s="93"/>
      <c r="F265" s="93"/>
      <c r="G265" s="93"/>
    </row>
    <row r="266" spans="4:7" x14ac:dyDescent="0.2">
      <c r="D266" s="93"/>
      <c r="E266" s="93"/>
      <c r="F266" s="93"/>
      <c r="G266" s="93"/>
    </row>
    <row r="267" spans="4:7" x14ac:dyDescent="0.2">
      <c r="D267" s="93"/>
      <c r="E267" s="93"/>
      <c r="F267" s="93"/>
      <c r="G267" s="93"/>
    </row>
    <row r="268" spans="4:7" x14ac:dyDescent="0.2">
      <c r="D268" s="93"/>
      <c r="E268" s="93"/>
      <c r="F268" s="93"/>
      <c r="G268" s="93"/>
    </row>
    <row r="269" spans="4:7" x14ac:dyDescent="0.2">
      <c r="D269" s="93"/>
      <c r="E269" s="93"/>
      <c r="F269" s="93"/>
      <c r="G269" s="93"/>
    </row>
    <row r="270" spans="4:7" x14ac:dyDescent="0.2">
      <c r="D270" s="93"/>
      <c r="E270" s="93"/>
      <c r="F270" s="93"/>
      <c r="G270" s="93"/>
    </row>
    <row r="271" spans="4:7" x14ac:dyDescent="0.2">
      <c r="D271" s="93"/>
      <c r="E271" s="93"/>
      <c r="F271" s="93"/>
      <c r="G271" s="93"/>
    </row>
    <row r="272" spans="4:7" x14ac:dyDescent="0.2">
      <c r="D272" s="93"/>
      <c r="E272" s="93"/>
      <c r="F272" s="93"/>
      <c r="G272" s="93"/>
    </row>
    <row r="273" spans="4:7" x14ac:dyDescent="0.2">
      <c r="D273" s="93"/>
      <c r="E273" s="93"/>
      <c r="F273" s="93"/>
      <c r="G273" s="93"/>
    </row>
    <row r="274" spans="4:7" x14ac:dyDescent="0.2">
      <c r="D274" s="93"/>
      <c r="E274" s="93"/>
      <c r="F274" s="93"/>
      <c r="G274" s="93"/>
    </row>
    <row r="275" spans="4:7" x14ac:dyDescent="0.2">
      <c r="D275" s="93"/>
      <c r="E275" s="93"/>
      <c r="F275" s="93"/>
      <c r="G275" s="93"/>
    </row>
    <row r="276" spans="4:7" x14ac:dyDescent="0.2">
      <c r="D276" s="93"/>
      <c r="E276" s="93"/>
      <c r="F276" s="93"/>
      <c r="G276" s="93"/>
    </row>
    <row r="277" spans="4:7" x14ac:dyDescent="0.2">
      <c r="D277" s="93"/>
      <c r="E277" s="93"/>
      <c r="F277" s="93"/>
      <c r="G277" s="93"/>
    </row>
    <row r="278" spans="4:7" x14ac:dyDescent="0.2">
      <c r="D278" s="93"/>
      <c r="E278" s="93"/>
      <c r="F278" s="93"/>
      <c r="G278" s="93"/>
    </row>
    <row r="279" spans="4:7" x14ac:dyDescent="0.2">
      <c r="D279" s="93"/>
      <c r="E279" s="93"/>
      <c r="F279" s="93"/>
      <c r="G279" s="93"/>
    </row>
    <row r="280" spans="4:7" x14ac:dyDescent="0.2">
      <c r="D280" s="93"/>
      <c r="E280" s="93"/>
      <c r="F280" s="93"/>
      <c r="G280" s="93"/>
    </row>
    <row r="281" spans="4:7" x14ac:dyDescent="0.2">
      <c r="D281" s="93"/>
      <c r="E281" s="93"/>
      <c r="F281" s="93"/>
      <c r="G281" s="93"/>
    </row>
    <row r="282" spans="4:7" x14ac:dyDescent="0.2">
      <c r="D282" s="93"/>
      <c r="E282" s="93"/>
      <c r="F282" s="93"/>
      <c r="G282" s="93"/>
    </row>
    <row r="283" spans="4:7" x14ac:dyDescent="0.2">
      <c r="D283" s="93"/>
      <c r="E283" s="93"/>
      <c r="F283" s="93"/>
      <c r="G283" s="93"/>
    </row>
    <row r="284" spans="4:7" x14ac:dyDescent="0.2">
      <c r="D284" s="93"/>
      <c r="E284" s="93"/>
      <c r="F284" s="93"/>
      <c r="G284" s="93"/>
    </row>
    <row r="285" spans="4:7" x14ac:dyDescent="0.2">
      <c r="D285" s="93"/>
      <c r="E285" s="93"/>
      <c r="F285" s="93"/>
      <c r="G285" s="93"/>
    </row>
    <row r="286" spans="4:7" x14ac:dyDescent="0.2">
      <c r="D286" s="93"/>
      <c r="E286" s="93"/>
      <c r="F286" s="93"/>
      <c r="G286" s="93"/>
    </row>
    <row r="287" spans="4:7" x14ac:dyDescent="0.2">
      <c r="D287" s="93"/>
      <c r="E287" s="93"/>
      <c r="F287" s="93"/>
      <c r="G287" s="93"/>
    </row>
    <row r="288" spans="4:7" x14ac:dyDescent="0.2">
      <c r="D288" s="93"/>
      <c r="E288" s="93"/>
      <c r="F288" s="93"/>
      <c r="G288" s="93"/>
    </row>
    <row r="289" spans="4:7" x14ac:dyDescent="0.2">
      <c r="D289" s="93"/>
      <c r="E289" s="93"/>
      <c r="F289" s="93"/>
      <c r="G289" s="93"/>
    </row>
    <row r="290" spans="4:7" x14ac:dyDescent="0.2">
      <c r="D290" s="93"/>
      <c r="E290" s="93"/>
      <c r="F290" s="93"/>
      <c r="G290" s="93"/>
    </row>
    <row r="291" spans="4:7" x14ac:dyDescent="0.2">
      <c r="D291" s="93"/>
      <c r="E291" s="93"/>
      <c r="F291" s="93"/>
      <c r="G291" s="93"/>
    </row>
    <row r="292" spans="4:7" x14ac:dyDescent="0.2">
      <c r="D292" s="93"/>
      <c r="E292" s="93"/>
      <c r="F292" s="93"/>
      <c r="G292" s="93"/>
    </row>
    <row r="293" spans="4:7" x14ac:dyDescent="0.2">
      <c r="D293" s="93"/>
      <c r="E293" s="93"/>
      <c r="F293" s="93"/>
      <c r="G293" s="93"/>
    </row>
    <row r="294" spans="4:7" x14ac:dyDescent="0.2">
      <c r="D294" s="93"/>
      <c r="E294" s="93"/>
      <c r="F294" s="93"/>
      <c r="G294" s="93"/>
    </row>
    <row r="295" spans="4:7" x14ac:dyDescent="0.2">
      <c r="D295" s="93"/>
      <c r="E295" s="93"/>
      <c r="F295" s="93"/>
      <c r="G295" s="93"/>
    </row>
    <row r="296" spans="4:7" x14ac:dyDescent="0.2">
      <c r="D296" s="93"/>
      <c r="E296" s="93"/>
      <c r="F296" s="93"/>
      <c r="G296" s="93"/>
    </row>
    <row r="297" spans="4:7" x14ac:dyDescent="0.2">
      <c r="D297" s="93"/>
      <c r="E297" s="93"/>
      <c r="F297" s="93"/>
      <c r="G297" s="93"/>
    </row>
    <row r="298" spans="4:7" x14ac:dyDescent="0.2">
      <c r="D298" s="93"/>
      <c r="E298" s="93"/>
      <c r="F298" s="93"/>
      <c r="G298" s="93"/>
    </row>
    <row r="299" spans="4:7" x14ac:dyDescent="0.2">
      <c r="D299" s="93"/>
      <c r="E299" s="93"/>
      <c r="F299" s="93"/>
      <c r="G299" s="93"/>
    </row>
    <row r="300" spans="4:7" x14ac:dyDescent="0.2">
      <c r="D300" s="93"/>
      <c r="E300" s="93"/>
      <c r="F300" s="93"/>
      <c r="G300" s="93"/>
    </row>
    <row r="301" spans="4:7" x14ac:dyDescent="0.2">
      <c r="D301" s="93"/>
      <c r="E301" s="93"/>
      <c r="F301" s="93"/>
      <c r="G301" s="93"/>
    </row>
    <row r="302" spans="4:7" x14ac:dyDescent="0.2">
      <c r="D302" s="93"/>
      <c r="E302" s="93"/>
      <c r="F302" s="93"/>
      <c r="G302" s="93"/>
    </row>
    <row r="303" spans="4:7" x14ac:dyDescent="0.2">
      <c r="D303" s="93"/>
      <c r="E303" s="93"/>
      <c r="F303" s="93"/>
      <c r="G303" s="93"/>
    </row>
    <row r="304" spans="4:7" x14ac:dyDescent="0.2">
      <c r="D304" s="93"/>
      <c r="E304" s="93"/>
      <c r="F304" s="93"/>
      <c r="G304" s="93"/>
    </row>
    <row r="305" spans="4:7" x14ac:dyDescent="0.2">
      <c r="D305" s="93"/>
      <c r="E305" s="93"/>
      <c r="F305" s="93"/>
      <c r="G305" s="93"/>
    </row>
    <row r="306" spans="4:7" x14ac:dyDescent="0.2">
      <c r="D306" s="93"/>
      <c r="E306" s="93"/>
      <c r="F306" s="93"/>
      <c r="G306" s="93"/>
    </row>
    <row r="307" spans="4:7" x14ac:dyDescent="0.2">
      <c r="D307" s="93"/>
      <c r="E307" s="93"/>
      <c r="F307" s="93"/>
      <c r="G307" s="93"/>
    </row>
    <row r="308" spans="4:7" x14ac:dyDescent="0.2">
      <c r="D308" s="93"/>
      <c r="E308" s="93"/>
      <c r="F308" s="93"/>
      <c r="G308" s="93"/>
    </row>
    <row r="309" spans="4:7" x14ac:dyDescent="0.2">
      <c r="D309" s="93"/>
      <c r="E309" s="93"/>
      <c r="F309" s="93"/>
      <c r="G309" s="93"/>
    </row>
    <row r="310" spans="4:7" x14ac:dyDescent="0.2">
      <c r="D310" s="93"/>
      <c r="E310" s="93"/>
      <c r="F310" s="93"/>
      <c r="G310" s="93"/>
    </row>
    <row r="311" spans="4:7" x14ac:dyDescent="0.2">
      <c r="D311" s="93"/>
      <c r="E311" s="93"/>
      <c r="F311" s="93"/>
      <c r="G311" s="93"/>
    </row>
    <row r="312" spans="4:7" x14ac:dyDescent="0.2">
      <c r="D312" s="93"/>
      <c r="E312" s="93"/>
      <c r="F312" s="93"/>
      <c r="G312" s="93"/>
    </row>
    <row r="313" spans="4:7" x14ac:dyDescent="0.2">
      <c r="D313" s="93"/>
      <c r="E313" s="93"/>
      <c r="F313" s="93"/>
      <c r="G313" s="93"/>
    </row>
    <row r="314" spans="4:7" x14ac:dyDescent="0.2">
      <c r="D314" s="93"/>
      <c r="E314" s="93"/>
      <c r="F314" s="93"/>
      <c r="G314" s="93"/>
    </row>
    <row r="315" spans="4:7" x14ac:dyDescent="0.2">
      <c r="D315" s="93"/>
      <c r="E315" s="93"/>
      <c r="F315" s="93"/>
      <c r="G315" s="93"/>
    </row>
    <row r="316" spans="4:7" x14ac:dyDescent="0.2">
      <c r="D316" s="93"/>
      <c r="E316" s="93"/>
      <c r="F316" s="93"/>
      <c r="G316" s="93"/>
    </row>
    <row r="317" spans="4:7" x14ac:dyDescent="0.2">
      <c r="D317" s="93"/>
      <c r="E317" s="93"/>
      <c r="F317" s="93"/>
      <c r="G317" s="93"/>
    </row>
    <row r="318" spans="4:7" x14ac:dyDescent="0.2">
      <c r="D318" s="93"/>
      <c r="E318" s="93"/>
      <c r="F318" s="93"/>
      <c r="G318" s="93"/>
    </row>
    <row r="319" spans="4:7" x14ac:dyDescent="0.2">
      <c r="D319" s="93"/>
      <c r="E319" s="93"/>
      <c r="F319" s="93"/>
      <c r="G319" s="93"/>
    </row>
    <row r="320" spans="4:7" x14ac:dyDescent="0.2">
      <c r="D320" s="93"/>
      <c r="E320" s="93"/>
      <c r="F320" s="93"/>
      <c r="G320" s="93"/>
    </row>
    <row r="321" spans="4:7" x14ac:dyDescent="0.2">
      <c r="D321" s="93"/>
      <c r="E321" s="93"/>
      <c r="F321" s="93"/>
      <c r="G321" s="93"/>
    </row>
    <row r="322" spans="4:7" x14ac:dyDescent="0.2">
      <c r="D322" s="93"/>
      <c r="E322" s="93"/>
      <c r="F322" s="93"/>
      <c r="G322" s="93"/>
    </row>
    <row r="323" spans="4:7" x14ac:dyDescent="0.2">
      <c r="D323" s="93"/>
      <c r="E323" s="93"/>
      <c r="F323" s="93"/>
      <c r="G323" s="93"/>
    </row>
    <row r="324" spans="4:7" x14ac:dyDescent="0.2">
      <c r="D324" s="93"/>
      <c r="E324" s="93"/>
      <c r="F324" s="93"/>
      <c r="G324" s="93"/>
    </row>
    <row r="325" spans="4:7" x14ac:dyDescent="0.2">
      <c r="D325" s="93"/>
      <c r="E325" s="93"/>
      <c r="F325" s="93"/>
      <c r="G325" s="93"/>
    </row>
    <row r="326" spans="4:7" x14ac:dyDescent="0.2">
      <c r="D326" s="93"/>
      <c r="E326" s="93"/>
      <c r="F326" s="93"/>
      <c r="G326" s="93"/>
    </row>
    <row r="327" spans="4:7" x14ac:dyDescent="0.2">
      <c r="D327" s="93"/>
      <c r="E327" s="93"/>
      <c r="F327" s="93"/>
      <c r="G327" s="93"/>
    </row>
    <row r="328" spans="4:7" x14ac:dyDescent="0.2">
      <c r="D328" s="93"/>
      <c r="E328" s="93"/>
      <c r="F328" s="93"/>
      <c r="G328" s="93"/>
    </row>
    <row r="329" spans="4:7" x14ac:dyDescent="0.2">
      <c r="D329" s="93"/>
      <c r="E329" s="93"/>
      <c r="F329" s="93"/>
      <c r="G329" s="93"/>
    </row>
    <row r="330" spans="4:7" x14ac:dyDescent="0.2">
      <c r="D330" s="93"/>
      <c r="E330" s="93"/>
      <c r="F330" s="93"/>
      <c r="G330" s="93"/>
    </row>
    <row r="331" spans="4:7" x14ac:dyDescent="0.2">
      <c r="D331" s="93"/>
      <c r="E331" s="93"/>
      <c r="F331" s="93"/>
      <c r="G331" s="93"/>
    </row>
    <row r="332" spans="4:7" x14ac:dyDescent="0.2">
      <c r="D332" s="93"/>
      <c r="E332" s="93"/>
      <c r="F332" s="93"/>
      <c r="G332" s="93"/>
    </row>
    <row r="333" spans="4:7" x14ac:dyDescent="0.2">
      <c r="D333" s="93"/>
      <c r="E333" s="93"/>
      <c r="F333" s="93"/>
      <c r="G333" s="93"/>
    </row>
    <row r="334" spans="4:7" x14ac:dyDescent="0.2">
      <c r="D334" s="93"/>
      <c r="E334" s="93"/>
      <c r="F334" s="93"/>
      <c r="G334" s="93"/>
    </row>
    <row r="335" spans="4:7" x14ac:dyDescent="0.2">
      <c r="D335" s="93"/>
      <c r="E335" s="93"/>
      <c r="F335" s="93"/>
      <c r="G335" s="93"/>
    </row>
    <row r="336" spans="4:7" x14ac:dyDescent="0.2">
      <c r="D336" s="93"/>
      <c r="E336" s="93"/>
      <c r="F336" s="93"/>
      <c r="G336" s="93"/>
    </row>
    <row r="337" spans="4:7" x14ac:dyDescent="0.2">
      <c r="D337" s="93"/>
      <c r="E337" s="93"/>
      <c r="F337" s="93"/>
      <c r="G337" s="93"/>
    </row>
    <row r="338" spans="4:7" x14ac:dyDescent="0.2">
      <c r="D338" s="93"/>
      <c r="E338" s="93"/>
      <c r="F338" s="93"/>
      <c r="G338" s="93"/>
    </row>
    <row r="339" spans="4:7" x14ac:dyDescent="0.2">
      <c r="D339" s="93"/>
      <c r="E339" s="93"/>
      <c r="F339" s="93"/>
      <c r="G339" s="93"/>
    </row>
    <row r="340" spans="4:7" x14ac:dyDescent="0.2">
      <c r="D340" s="93"/>
      <c r="E340" s="93"/>
      <c r="F340" s="93"/>
      <c r="G340" s="93"/>
    </row>
    <row r="341" spans="4:7" x14ac:dyDescent="0.2">
      <c r="D341" s="93"/>
      <c r="E341" s="93"/>
      <c r="F341" s="93"/>
      <c r="G341" s="93"/>
    </row>
    <row r="342" spans="4:7" x14ac:dyDescent="0.2">
      <c r="D342" s="93"/>
      <c r="E342" s="93"/>
      <c r="F342" s="93"/>
      <c r="G342" s="93"/>
    </row>
    <row r="343" spans="4:7" x14ac:dyDescent="0.2">
      <c r="D343" s="93"/>
      <c r="E343" s="93"/>
      <c r="F343" s="93"/>
      <c r="G343" s="93"/>
    </row>
    <row r="344" spans="4:7" x14ac:dyDescent="0.2">
      <c r="D344" s="93"/>
      <c r="E344" s="93"/>
      <c r="F344" s="93"/>
      <c r="G344" s="93"/>
    </row>
    <row r="345" spans="4:7" x14ac:dyDescent="0.2">
      <c r="D345" s="93"/>
      <c r="E345" s="93"/>
      <c r="F345" s="93"/>
      <c r="G345" s="93"/>
    </row>
    <row r="346" spans="4:7" x14ac:dyDescent="0.2">
      <c r="D346" s="93"/>
      <c r="E346" s="93"/>
      <c r="F346" s="93"/>
      <c r="G346" s="93"/>
    </row>
    <row r="347" spans="4:7" x14ac:dyDescent="0.2">
      <c r="D347" s="93"/>
      <c r="E347" s="93"/>
      <c r="F347" s="93"/>
      <c r="G347" s="93"/>
    </row>
    <row r="348" spans="4:7" x14ac:dyDescent="0.2">
      <c r="D348" s="93"/>
      <c r="E348" s="93"/>
      <c r="F348" s="93"/>
      <c r="G348" s="93"/>
    </row>
    <row r="349" spans="4:7" x14ac:dyDescent="0.2">
      <c r="D349" s="93"/>
      <c r="E349" s="93"/>
      <c r="F349" s="93"/>
      <c r="G349" s="93"/>
    </row>
    <row r="350" spans="4:7" x14ac:dyDescent="0.2">
      <c r="D350" s="93"/>
      <c r="E350" s="93"/>
      <c r="F350" s="93"/>
      <c r="G350" s="93"/>
    </row>
    <row r="351" spans="4:7" x14ac:dyDescent="0.2">
      <c r="D351" s="93"/>
      <c r="E351" s="93"/>
      <c r="F351" s="93"/>
      <c r="G351" s="93"/>
    </row>
    <row r="352" spans="4:7" x14ac:dyDescent="0.2">
      <c r="D352" s="93"/>
      <c r="E352" s="93"/>
      <c r="F352" s="93"/>
      <c r="G352" s="93"/>
    </row>
    <row r="353" spans="4:7" x14ac:dyDescent="0.2">
      <c r="D353" s="93"/>
      <c r="E353" s="93"/>
      <c r="F353" s="93"/>
      <c r="G353" s="93"/>
    </row>
    <row r="354" spans="4:7" x14ac:dyDescent="0.2">
      <c r="D354" s="93"/>
      <c r="E354" s="93"/>
      <c r="F354" s="93"/>
      <c r="G354" s="93"/>
    </row>
    <row r="355" spans="4:7" x14ac:dyDescent="0.2">
      <c r="D355" s="93"/>
      <c r="E355" s="93"/>
      <c r="F355" s="93"/>
      <c r="G355" s="93"/>
    </row>
    <row r="356" spans="4:7" x14ac:dyDescent="0.2">
      <c r="D356" s="93"/>
      <c r="E356" s="93"/>
      <c r="F356" s="93"/>
      <c r="G356" s="93"/>
    </row>
    <row r="357" spans="4:7" x14ac:dyDescent="0.2">
      <c r="D357" s="93"/>
      <c r="E357" s="93"/>
      <c r="F357" s="93"/>
      <c r="G357" s="93"/>
    </row>
    <row r="358" spans="4:7" x14ac:dyDescent="0.2">
      <c r="D358" s="93"/>
      <c r="E358" s="93"/>
      <c r="F358" s="93"/>
      <c r="G358" s="93"/>
    </row>
    <row r="359" spans="4:7" x14ac:dyDescent="0.2">
      <c r="D359" s="93"/>
      <c r="E359" s="93"/>
      <c r="F359" s="93"/>
      <c r="G359" s="93"/>
    </row>
    <row r="360" spans="4:7" x14ac:dyDescent="0.2">
      <c r="D360" s="93"/>
      <c r="E360" s="93"/>
      <c r="F360" s="93"/>
      <c r="G360" s="93"/>
    </row>
    <row r="361" spans="4:7" x14ac:dyDescent="0.2">
      <c r="D361" s="93"/>
      <c r="E361" s="93"/>
      <c r="F361" s="93"/>
      <c r="G361" s="93"/>
    </row>
    <row r="362" spans="4:7" x14ac:dyDescent="0.2">
      <c r="D362" s="93"/>
      <c r="E362" s="93"/>
      <c r="F362" s="93"/>
      <c r="G362" s="93"/>
    </row>
    <row r="363" spans="4:7" x14ac:dyDescent="0.2">
      <c r="D363" s="93"/>
      <c r="E363" s="93"/>
      <c r="F363" s="93"/>
      <c r="G363" s="93"/>
    </row>
    <row r="364" spans="4:7" x14ac:dyDescent="0.2">
      <c r="D364" s="93"/>
      <c r="E364" s="93"/>
      <c r="F364" s="93"/>
      <c r="G364" s="93"/>
    </row>
    <row r="365" spans="4:7" x14ac:dyDescent="0.2">
      <c r="D365" s="93"/>
      <c r="E365" s="93"/>
      <c r="F365" s="93"/>
      <c r="G365" s="93"/>
    </row>
    <row r="366" spans="4:7" x14ac:dyDescent="0.2">
      <c r="D366" s="93"/>
      <c r="E366" s="93"/>
      <c r="F366" s="93"/>
      <c r="G366" s="93"/>
    </row>
    <row r="367" spans="4:7" x14ac:dyDescent="0.2">
      <c r="D367" s="93"/>
      <c r="E367" s="93"/>
      <c r="F367" s="93"/>
      <c r="G367" s="93"/>
    </row>
    <row r="368" spans="4:7" x14ac:dyDescent="0.2">
      <c r="D368" s="93"/>
      <c r="E368" s="93"/>
      <c r="F368" s="93"/>
      <c r="G368" s="93"/>
    </row>
    <row r="369" spans="4:7" x14ac:dyDescent="0.2">
      <c r="D369" s="93"/>
      <c r="E369" s="93"/>
      <c r="F369" s="93"/>
      <c r="G369" s="93"/>
    </row>
    <row r="370" spans="4:7" x14ac:dyDescent="0.2">
      <c r="D370" s="93"/>
      <c r="E370" s="93"/>
      <c r="F370" s="93"/>
      <c r="G370" s="93"/>
    </row>
    <row r="371" spans="4:7" x14ac:dyDescent="0.2">
      <c r="D371" s="93"/>
      <c r="E371" s="93"/>
      <c r="F371" s="93"/>
      <c r="G371" s="93"/>
    </row>
    <row r="372" spans="4:7" x14ac:dyDescent="0.2">
      <c r="D372" s="93"/>
      <c r="E372" s="93"/>
      <c r="F372" s="93"/>
      <c r="G372" s="93"/>
    </row>
    <row r="373" spans="4:7" x14ac:dyDescent="0.2">
      <c r="D373" s="93"/>
      <c r="E373" s="93"/>
      <c r="F373" s="93"/>
      <c r="G373" s="93"/>
    </row>
    <row r="374" spans="4:7" x14ac:dyDescent="0.2">
      <c r="D374" s="93"/>
      <c r="E374" s="93"/>
      <c r="F374" s="93"/>
      <c r="G374" s="93"/>
    </row>
    <row r="375" spans="4:7" x14ac:dyDescent="0.2">
      <c r="D375" s="93"/>
      <c r="E375" s="93"/>
      <c r="F375" s="93"/>
      <c r="G375" s="93"/>
    </row>
    <row r="376" spans="4:7" x14ac:dyDescent="0.2">
      <c r="D376" s="93"/>
      <c r="E376" s="93"/>
      <c r="F376" s="93"/>
      <c r="G376" s="93"/>
    </row>
    <row r="377" spans="4:7" x14ac:dyDescent="0.2">
      <c r="D377" s="93"/>
      <c r="E377" s="93"/>
      <c r="F377" s="93"/>
      <c r="G377" s="93"/>
    </row>
    <row r="378" spans="4:7" x14ac:dyDescent="0.2">
      <c r="D378" s="93"/>
      <c r="E378" s="93"/>
      <c r="F378" s="93"/>
      <c r="G378" s="93"/>
    </row>
    <row r="379" spans="4:7" x14ac:dyDescent="0.2">
      <c r="D379" s="93"/>
      <c r="E379" s="93"/>
      <c r="F379" s="93"/>
      <c r="G379" s="93"/>
    </row>
    <row r="380" spans="4:7" x14ac:dyDescent="0.2">
      <c r="D380" s="93"/>
      <c r="E380" s="93"/>
      <c r="F380" s="93"/>
      <c r="G380" s="93"/>
    </row>
    <row r="381" spans="4:7" x14ac:dyDescent="0.2">
      <c r="D381" s="93"/>
      <c r="E381" s="93"/>
      <c r="F381" s="93"/>
      <c r="G381" s="93"/>
    </row>
    <row r="382" spans="4:7" x14ac:dyDescent="0.2">
      <c r="D382" s="93"/>
      <c r="E382" s="93"/>
      <c r="F382" s="93"/>
      <c r="G382" s="93"/>
    </row>
    <row r="383" spans="4:7" x14ac:dyDescent="0.2">
      <c r="D383" s="93"/>
      <c r="E383" s="93"/>
      <c r="F383" s="93"/>
      <c r="G383" s="93"/>
    </row>
    <row r="384" spans="4:7" x14ac:dyDescent="0.2">
      <c r="D384" s="93"/>
      <c r="E384" s="93"/>
      <c r="F384" s="93"/>
      <c r="G384" s="93"/>
    </row>
    <row r="385" spans="4:7" x14ac:dyDescent="0.2">
      <c r="D385" s="93"/>
      <c r="E385" s="93"/>
      <c r="F385" s="93"/>
      <c r="G385" s="93"/>
    </row>
    <row r="386" spans="4:7" x14ac:dyDescent="0.2">
      <c r="D386" s="93"/>
      <c r="E386" s="93"/>
      <c r="F386" s="93"/>
      <c r="G386" s="93"/>
    </row>
    <row r="387" spans="4:7" x14ac:dyDescent="0.2">
      <c r="D387" s="93"/>
      <c r="E387" s="93"/>
      <c r="F387" s="93"/>
      <c r="G387" s="93"/>
    </row>
    <row r="388" spans="4:7" x14ac:dyDescent="0.2">
      <c r="D388" s="93"/>
      <c r="E388" s="93"/>
      <c r="F388" s="93"/>
      <c r="G388" s="93"/>
    </row>
    <row r="389" spans="4:7" x14ac:dyDescent="0.2">
      <c r="D389" s="93"/>
      <c r="E389" s="93"/>
      <c r="F389" s="93"/>
      <c r="G389" s="93"/>
    </row>
    <row r="390" spans="4:7" x14ac:dyDescent="0.2">
      <c r="D390" s="93"/>
      <c r="E390" s="93"/>
      <c r="F390" s="93"/>
      <c r="G390" s="93"/>
    </row>
    <row r="391" spans="4:7" x14ac:dyDescent="0.2">
      <c r="D391" s="93"/>
      <c r="E391" s="93"/>
      <c r="F391" s="93"/>
      <c r="G391" s="93"/>
    </row>
    <row r="392" spans="4:7" x14ac:dyDescent="0.2">
      <c r="D392" s="93"/>
      <c r="E392" s="93"/>
      <c r="F392" s="93"/>
      <c r="G392" s="93"/>
    </row>
    <row r="393" spans="4:7" x14ac:dyDescent="0.2">
      <c r="D393" s="93"/>
      <c r="E393" s="93"/>
      <c r="F393" s="93"/>
      <c r="G393" s="93"/>
    </row>
    <row r="394" spans="4:7" x14ac:dyDescent="0.2">
      <c r="D394" s="93"/>
      <c r="E394" s="93"/>
      <c r="F394" s="93"/>
      <c r="G394" s="93"/>
    </row>
    <row r="395" spans="4:7" x14ac:dyDescent="0.2">
      <c r="D395" s="93"/>
      <c r="E395" s="93"/>
      <c r="F395" s="93"/>
      <c r="G395" s="93"/>
    </row>
    <row r="396" spans="4:7" x14ac:dyDescent="0.2">
      <c r="D396" s="93"/>
      <c r="E396" s="93"/>
      <c r="F396" s="93"/>
      <c r="G396" s="93"/>
    </row>
    <row r="397" spans="4:7" x14ac:dyDescent="0.2">
      <c r="D397" s="93"/>
      <c r="E397" s="93"/>
      <c r="F397" s="93"/>
      <c r="G397" s="93"/>
    </row>
    <row r="398" spans="4:7" x14ac:dyDescent="0.2">
      <c r="D398" s="93"/>
      <c r="E398" s="93"/>
      <c r="F398" s="93"/>
      <c r="G398" s="93"/>
    </row>
    <row r="399" spans="4:7" x14ac:dyDescent="0.2">
      <c r="D399" s="93"/>
      <c r="E399" s="93"/>
      <c r="F399" s="93"/>
      <c r="G399" s="93"/>
    </row>
    <row r="400" spans="4:7" x14ac:dyDescent="0.2">
      <c r="D400" s="93"/>
      <c r="E400" s="93"/>
      <c r="F400" s="93"/>
      <c r="G400" s="93"/>
    </row>
    <row r="401" spans="4:7" x14ac:dyDescent="0.2">
      <c r="D401" s="93"/>
      <c r="E401" s="93"/>
      <c r="F401" s="93"/>
      <c r="G401" s="93"/>
    </row>
    <row r="402" spans="4:7" x14ac:dyDescent="0.2">
      <c r="D402" s="93"/>
      <c r="E402" s="93"/>
      <c r="F402" s="93"/>
      <c r="G402" s="93"/>
    </row>
    <row r="403" spans="4:7" x14ac:dyDescent="0.2">
      <c r="D403" s="93"/>
      <c r="E403" s="93"/>
      <c r="F403" s="93"/>
      <c r="G403" s="93"/>
    </row>
    <row r="404" spans="4:7" x14ac:dyDescent="0.2">
      <c r="D404" s="93"/>
      <c r="E404" s="93"/>
      <c r="F404" s="93"/>
      <c r="G404" s="93"/>
    </row>
    <row r="405" spans="4:7" x14ac:dyDescent="0.2">
      <c r="D405" s="93"/>
      <c r="E405" s="93"/>
      <c r="F405" s="93"/>
      <c r="G405" s="93"/>
    </row>
    <row r="406" spans="4:7" x14ac:dyDescent="0.2">
      <c r="D406" s="93"/>
      <c r="E406" s="93"/>
      <c r="F406" s="93"/>
      <c r="G406" s="93"/>
    </row>
    <row r="407" spans="4:7" x14ac:dyDescent="0.2">
      <c r="D407" s="93"/>
      <c r="E407" s="93"/>
      <c r="F407" s="93"/>
      <c r="G407" s="93"/>
    </row>
    <row r="408" spans="4:7" x14ac:dyDescent="0.2">
      <c r="D408" s="93"/>
      <c r="E408" s="93"/>
      <c r="F408" s="93"/>
      <c r="G408" s="93"/>
    </row>
    <row r="409" spans="4:7" x14ac:dyDescent="0.2">
      <c r="D409" s="93"/>
      <c r="E409" s="93"/>
      <c r="F409" s="93"/>
      <c r="G409" s="93"/>
    </row>
    <row r="410" spans="4:7" x14ac:dyDescent="0.2">
      <c r="D410" s="93"/>
      <c r="E410" s="93"/>
      <c r="F410" s="93"/>
      <c r="G410" s="93"/>
    </row>
    <row r="411" spans="4:7" x14ac:dyDescent="0.2">
      <c r="D411" s="93"/>
      <c r="E411" s="93"/>
      <c r="F411" s="93"/>
      <c r="G411" s="93"/>
    </row>
    <row r="412" spans="4:7" x14ac:dyDescent="0.2">
      <c r="D412" s="93"/>
      <c r="E412" s="93"/>
      <c r="F412" s="93"/>
      <c r="G412" s="93"/>
    </row>
    <row r="413" spans="4:7" x14ac:dyDescent="0.2">
      <c r="D413" s="93"/>
      <c r="E413" s="93"/>
      <c r="F413" s="93"/>
      <c r="G413" s="93"/>
    </row>
    <row r="414" spans="4:7" x14ac:dyDescent="0.2">
      <c r="D414" s="93"/>
      <c r="E414" s="93"/>
      <c r="F414" s="93"/>
      <c r="G414" s="93"/>
    </row>
    <row r="415" spans="4:7" x14ac:dyDescent="0.2">
      <c r="D415" s="93"/>
      <c r="E415" s="93"/>
      <c r="F415" s="93"/>
      <c r="G415" s="93"/>
    </row>
    <row r="416" spans="4:7" x14ac:dyDescent="0.2">
      <c r="D416" s="93"/>
      <c r="E416" s="93"/>
      <c r="F416" s="93"/>
      <c r="G416" s="93"/>
    </row>
    <row r="417" spans="4:7" x14ac:dyDescent="0.2">
      <c r="D417" s="93"/>
      <c r="E417" s="93"/>
      <c r="F417" s="93"/>
      <c r="G417" s="93"/>
    </row>
    <row r="418" spans="4:7" x14ac:dyDescent="0.2">
      <c r="D418" s="93"/>
      <c r="E418" s="93"/>
      <c r="F418" s="93"/>
      <c r="G418" s="93"/>
    </row>
    <row r="419" spans="4:7" x14ac:dyDescent="0.2">
      <c r="D419" s="93"/>
      <c r="E419" s="93"/>
      <c r="F419" s="93"/>
      <c r="G419" s="93"/>
    </row>
    <row r="420" spans="4:7" x14ac:dyDescent="0.2">
      <c r="D420" s="93"/>
      <c r="E420" s="93"/>
      <c r="F420" s="93"/>
      <c r="G420" s="93"/>
    </row>
    <row r="421" spans="4:7" x14ac:dyDescent="0.2">
      <c r="D421" s="93"/>
      <c r="E421" s="93"/>
      <c r="F421" s="93"/>
      <c r="G421" s="93"/>
    </row>
    <row r="422" spans="4:7" x14ac:dyDescent="0.2">
      <c r="D422" s="93"/>
      <c r="E422" s="93"/>
      <c r="F422" s="93"/>
      <c r="G422" s="93"/>
    </row>
    <row r="423" spans="4:7" x14ac:dyDescent="0.2">
      <c r="D423" s="93"/>
      <c r="E423" s="93"/>
      <c r="F423" s="93"/>
      <c r="G423" s="93"/>
    </row>
    <row r="424" spans="4:7" x14ac:dyDescent="0.2">
      <c r="D424" s="93"/>
      <c r="E424" s="93"/>
      <c r="F424" s="93"/>
      <c r="G424" s="93"/>
    </row>
    <row r="425" spans="4:7" x14ac:dyDescent="0.2">
      <c r="D425" s="93"/>
      <c r="E425" s="93"/>
      <c r="F425" s="93"/>
      <c r="G425" s="93"/>
    </row>
    <row r="426" spans="4:7" x14ac:dyDescent="0.2">
      <c r="D426" s="93"/>
      <c r="E426" s="93"/>
      <c r="F426" s="93"/>
      <c r="G426" s="93"/>
    </row>
    <row r="427" spans="4:7" x14ac:dyDescent="0.2">
      <c r="D427" s="93"/>
      <c r="E427" s="93"/>
      <c r="F427" s="93"/>
      <c r="G427" s="93"/>
    </row>
    <row r="428" spans="4:7" x14ac:dyDescent="0.2">
      <c r="D428" s="93"/>
      <c r="E428" s="93"/>
      <c r="F428" s="93"/>
      <c r="G428" s="93"/>
    </row>
    <row r="429" spans="4:7" x14ac:dyDescent="0.2">
      <c r="D429" s="93"/>
      <c r="E429" s="93"/>
      <c r="F429" s="93"/>
      <c r="G429" s="93"/>
    </row>
    <row r="430" spans="4:7" x14ac:dyDescent="0.2">
      <c r="D430" s="93"/>
      <c r="E430" s="93"/>
      <c r="F430" s="93"/>
      <c r="G430" s="93"/>
    </row>
    <row r="431" spans="4:7" x14ac:dyDescent="0.2">
      <c r="D431" s="93"/>
      <c r="E431" s="93"/>
      <c r="F431" s="93"/>
      <c r="G431" s="93"/>
    </row>
    <row r="432" spans="4:7" x14ac:dyDescent="0.2">
      <c r="D432" s="93"/>
      <c r="E432" s="93"/>
      <c r="F432" s="93"/>
      <c r="G432" s="93"/>
    </row>
    <row r="433" spans="4:7" x14ac:dyDescent="0.2">
      <c r="D433" s="93"/>
      <c r="E433" s="93"/>
      <c r="F433" s="93"/>
      <c r="G433" s="93"/>
    </row>
    <row r="434" spans="4:7" x14ac:dyDescent="0.2">
      <c r="D434" s="93"/>
      <c r="E434" s="93"/>
      <c r="F434" s="93"/>
      <c r="G434" s="93"/>
    </row>
    <row r="435" spans="4:7" x14ac:dyDescent="0.2">
      <c r="D435" s="93"/>
      <c r="E435" s="93"/>
      <c r="F435" s="93"/>
      <c r="G435" s="93"/>
    </row>
    <row r="436" spans="4:7" x14ac:dyDescent="0.2">
      <c r="D436" s="93"/>
      <c r="E436" s="93"/>
      <c r="F436" s="93"/>
      <c r="G436" s="93"/>
    </row>
    <row r="437" spans="4:7" x14ac:dyDescent="0.2">
      <c r="D437" s="93"/>
      <c r="E437" s="93"/>
      <c r="F437" s="93"/>
      <c r="G437" s="93"/>
    </row>
    <row r="438" spans="4:7" x14ac:dyDescent="0.2">
      <c r="D438" s="93"/>
      <c r="E438" s="93"/>
      <c r="F438" s="93"/>
      <c r="G438" s="93"/>
    </row>
    <row r="439" spans="4:7" x14ac:dyDescent="0.2">
      <c r="D439" s="93"/>
      <c r="E439" s="93"/>
      <c r="F439" s="93"/>
      <c r="G439" s="93"/>
    </row>
    <row r="440" spans="4:7" x14ac:dyDescent="0.2">
      <c r="D440" s="93"/>
      <c r="E440" s="93"/>
      <c r="F440" s="93"/>
      <c r="G440" s="93"/>
    </row>
    <row r="441" spans="4:7" x14ac:dyDescent="0.2">
      <c r="D441" s="93"/>
      <c r="E441" s="93"/>
      <c r="F441" s="93"/>
      <c r="G441" s="93"/>
    </row>
    <row r="442" spans="4:7" x14ac:dyDescent="0.2">
      <c r="D442" s="93"/>
      <c r="E442" s="93"/>
      <c r="F442" s="93"/>
      <c r="G442" s="93"/>
    </row>
    <row r="443" spans="4:7" x14ac:dyDescent="0.2">
      <c r="D443" s="93"/>
      <c r="E443" s="93"/>
      <c r="F443" s="93"/>
      <c r="G443" s="93"/>
    </row>
    <row r="444" spans="4:7" x14ac:dyDescent="0.2">
      <c r="D444" s="93"/>
      <c r="E444" s="93"/>
      <c r="F444" s="93"/>
      <c r="G444" s="93"/>
    </row>
    <row r="445" spans="4:7" x14ac:dyDescent="0.2">
      <c r="D445" s="93"/>
      <c r="E445" s="93"/>
      <c r="F445" s="93"/>
      <c r="G445" s="93"/>
    </row>
    <row r="446" spans="4:7" x14ac:dyDescent="0.2">
      <c r="D446" s="93"/>
      <c r="E446" s="93"/>
      <c r="F446" s="93"/>
      <c r="G446" s="93"/>
    </row>
    <row r="447" spans="4:7" x14ac:dyDescent="0.2">
      <c r="D447" s="93"/>
      <c r="E447" s="93"/>
      <c r="F447" s="93"/>
      <c r="G447" s="93"/>
    </row>
    <row r="448" spans="4:7" x14ac:dyDescent="0.2">
      <c r="D448" s="93"/>
      <c r="E448" s="93"/>
      <c r="F448" s="93"/>
      <c r="G448" s="93"/>
    </row>
    <row r="449" spans="4:7" x14ac:dyDescent="0.2">
      <c r="D449" s="93"/>
      <c r="E449" s="93"/>
      <c r="F449" s="93"/>
      <c r="G449" s="93"/>
    </row>
    <row r="450" spans="4:7" x14ac:dyDescent="0.2">
      <c r="D450" s="93"/>
      <c r="E450" s="93"/>
      <c r="F450" s="93"/>
      <c r="G450" s="93"/>
    </row>
    <row r="451" spans="4:7" x14ac:dyDescent="0.2">
      <c r="D451" s="93"/>
      <c r="E451" s="93"/>
      <c r="F451" s="93"/>
      <c r="G451" s="93"/>
    </row>
    <row r="452" spans="4:7" x14ac:dyDescent="0.2">
      <c r="D452" s="93"/>
      <c r="E452" s="93"/>
      <c r="F452" s="93"/>
      <c r="G452" s="93"/>
    </row>
    <row r="453" spans="4:7" x14ac:dyDescent="0.2">
      <c r="D453" s="93"/>
      <c r="E453" s="93"/>
      <c r="F453" s="93"/>
      <c r="G453" s="93"/>
    </row>
    <row r="454" spans="4:7" x14ac:dyDescent="0.2">
      <c r="D454" s="93"/>
      <c r="E454" s="93"/>
      <c r="F454" s="93"/>
      <c r="G454" s="93"/>
    </row>
    <row r="455" spans="4:7" x14ac:dyDescent="0.2">
      <c r="D455" s="93"/>
      <c r="E455" s="93"/>
      <c r="F455" s="93"/>
      <c r="G455" s="93"/>
    </row>
    <row r="456" spans="4:7" x14ac:dyDescent="0.2">
      <c r="D456" s="93"/>
      <c r="E456" s="93"/>
      <c r="F456" s="93"/>
      <c r="G456" s="93"/>
    </row>
    <row r="457" spans="4:7" x14ac:dyDescent="0.2">
      <c r="D457" s="93"/>
      <c r="E457" s="93"/>
      <c r="F457" s="93"/>
      <c r="G457" s="93"/>
    </row>
    <row r="458" spans="4:7" x14ac:dyDescent="0.2">
      <c r="D458" s="93"/>
      <c r="E458" s="93"/>
      <c r="F458" s="93"/>
      <c r="G458" s="93"/>
    </row>
    <row r="459" spans="4:7" x14ac:dyDescent="0.2">
      <c r="D459" s="93"/>
      <c r="E459" s="93"/>
      <c r="F459" s="93"/>
      <c r="G459" s="93"/>
    </row>
    <row r="460" spans="4:7" x14ac:dyDescent="0.2">
      <c r="D460" s="93"/>
      <c r="E460" s="93"/>
      <c r="F460" s="93"/>
      <c r="G460" s="93"/>
    </row>
    <row r="461" spans="4:7" x14ac:dyDescent="0.2">
      <c r="D461" s="93"/>
      <c r="E461" s="93"/>
      <c r="F461" s="93"/>
      <c r="G461" s="93"/>
    </row>
    <row r="462" spans="4:7" x14ac:dyDescent="0.2">
      <c r="D462" s="93"/>
      <c r="E462" s="93"/>
      <c r="F462" s="93"/>
      <c r="G462" s="93"/>
    </row>
    <row r="463" spans="4:7" x14ac:dyDescent="0.2">
      <c r="D463" s="93"/>
      <c r="E463" s="93"/>
      <c r="F463" s="93"/>
      <c r="G463" s="93"/>
    </row>
    <row r="464" spans="4:7" x14ac:dyDescent="0.2">
      <c r="D464" s="93"/>
      <c r="E464" s="93"/>
      <c r="F464" s="93"/>
      <c r="G464" s="93"/>
    </row>
    <row r="465" spans="4:7" x14ac:dyDescent="0.2">
      <c r="D465" s="93"/>
      <c r="E465" s="93"/>
      <c r="F465" s="93"/>
      <c r="G465" s="93"/>
    </row>
    <row r="466" spans="4:7" x14ac:dyDescent="0.2">
      <c r="D466" s="93"/>
      <c r="E466" s="93"/>
      <c r="F466" s="93"/>
      <c r="G466" s="93"/>
    </row>
    <row r="467" spans="4:7" x14ac:dyDescent="0.2">
      <c r="D467" s="93"/>
      <c r="E467" s="93"/>
      <c r="F467" s="93"/>
      <c r="G467" s="93"/>
    </row>
    <row r="468" spans="4:7" x14ac:dyDescent="0.2">
      <c r="D468" s="93"/>
      <c r="E468" s="93"/>
      <c r="F468" s="93"/>
      <c r="G468" s="93"/>
    </row>
    <row r="469" spans="4:7" x14ac:dyDescent="0.2">
      <c r="D469" s="93"/>
      <c r="E469" s="93"/>
      <c r="F469" s="93"/>
      <c r="G469" s="93"/>
    </row>
    <row r="470" spans="4:7" x14ac:dyDescent="0.2">
      <c r="D470" s="93"/>
      <c r="E470" s="93"/>
      <c r="F470" s="93"/>
      <c r="G470" s="93"/>
    </row>
    <row r="471" spans="4:7" x14ac:dyDescent="0.2">
      <c r="D471" s="93"/>
      <c r="E471" s="93"/>
      <c r="F471" s="93"/>
      <c r="G471" s="93"/>
    </row>
    <row r="472" spans="4:7" x14ac:dyDescent="0.2">
      <c r="D472" s="93"/>
      <c r="E472" s="93"/>
      <c r="F472" s="93"/>
      <c r="G472" s="93"/>
    </row>
    <row r="473" spans="4:7" x14ac:dyDescent="0.2">
      <c r="D473" s="93"/>
      <c r="E473" s="93"/>
      <c r="F473" s="93"/>
      <c r="G473" s="93"/>
    </row>
    <row r="474" spans="4:7" x14ac:dyDescent="0.2">
      <c r="D474" s="93"/>
      <c r="E474" s="93"/>
      <c r="F474" s="93"/>
      <c r="G474" s="93"/>
    </row>
    <row r="475" spans="4:7" x14ac:dyDescent="0.2">
      <c r="D475" s="93"/>
      <c r="E475" s="93"/>
      <c r="F475" s="93"/>
      <c r="G475" s="93"/>
    </row>
    <row r="476" spans="4:7" x14ac:dyDescent="0.2">
      <c r="D476" s="93"/>
      <c r="E476" s="93"/>
      <c r="F476" s="93"/>
      <c r="G476" s="93"/>
    </row>
    <row r="477" spans="4:7" x14ac:dyDescent="0.2">
      <c r="D477" s="93"/>
      <c r="E477" s="93"/>
      <c r="F477" s="93"/>
      <c r="G477" s="93"/>
    </row>
    <row r="478" spans="4:7" x14ac:dyDescent="0.2">
      <c r="D478" s="93"/>
      <c r="E478" s="93"/>
      <c r="F478" s="93"/>
      <c r="G478" s="93"/>
    </row>
    <row r="479" spans="4:7" x14ac:dyDescent="0.2">
      <c r="D479" s="93"/>
      <c r="E479" s="93"/>
      <c r="F479" s="93"/>
      <c r="G479" s="93"/>
    </row>
    <row r="480" spans="4:7" x14ac:dyDescent="0.2">
      <c r="D480" s="93"/>
      <c r="E480" s="93"/>
      <c r="F480" s="93"/>
      <c r="G480" s="93"/>
    </row>
    <row r="481" spans="4:7" x14ac:dyDescent="0.2">
      <c r="D481" s="93"/>
      <c r="E481" s="93"/>
      <c r="F481" s="93"/>
      <c r="G481" s="93"/>
    </row>
    <row r="482" spans="4:7" x14ac:dyDescent="0.2">
      <c r="D482" s="93"/>
      <c r="E482" s="93"/>
      <c r="F482" s="93"/>
      <c r="G482" s="93"/>
    </row>
    <row r="483" spans="4:7" x14ac:dyDescent="0.2">
      <c r="D483" s="93"/>
      <c r="E483" s="93"/>
      <c r="F483" s="93"/>
      <c r="G483" s="93"/>
    </row>
    <row r="484" spans="4:7" x14ac:dyDescent="0.2">
      <c r="D484" s="93"/>
      <c r="E484" s="93"/>
      <c r="F484" s="93"/>
      <c r="G484" s="93"/>
    </row>
    <row r="485" spans="4:7" x14ac:dyDescent="0.2">
      <c r="D485" s="93"/>
      <c r="E485" s="93"/>
      <c r="F485" s="93"/>
      <c r="G485" s="93"/>
    </row>
    <row r="486" spans="4:7" x14ac:dyDescent="0.2">
      <c r="D486" s="93"/>
      <c r="E486" s="93"/>
      <c r="F486" s="93"/>
      <c r="G486" s="93"/>
    </row>
    <row r="487" spans="4:7" x14ac:dyDescent="0.2">
      <c r="D487" s="93"/>
      <c r="E487" s="93"/>
      <c r="F487" s="93"/>
      <c r="G487" s="93"/>
    </row>
    <row r="488" spans="4:7" x14ac:dyDescent="0.2">
      <c r="D488" s="93"/>
      <c r="E488" s="93"/>
      <c r="F488" s="93"/>
      <c r="G488" s="93"/>
    </row>
    <row r="489" spans="4:7" x14ac:dyDescent="0.2">
      <c r="D489" s="93"/>
      <c r="E489" s="93"/>
      <c r="F489" s="93"/>
      <c r="G489" s="93"/>
    </row>
    <row r="490" spans="4:7" x14ac:dyDescent="0.2">
      <c r="D490" s="93"/>
      <c r="E490" s="93"/>
      <c r="F490" s="93"/>
      <c r="G490" s="93"/>
    </row>
    <row r="491" spans="4:7" x14ac:dyDescent="0.2">
      <c r="D491" s="93"/>
      <c r="E491" s="93"/>
      <c r="F491" s="93"/>
      <c r="G491" s="93"/>
    </row>
    <row r="492" spans="4:7" x14ac:dyDescent="0.2">
      <c r="D492" s="93"/>
      <c r="E492" s="93"/>
      <c r="F492" s="93"/>
      <c r="G492" s="93"/>
    </row>
    <row r="493" spans="4:7" x14ac:dyDescent="0.2">
      <c r="D493" s="93"/>
      <c r="E493" s="93"/>
      <c r="F493" s="93"/>
      <c r="G493" s="93"/>
    </row>
    <row r="494" spans="4:7" x14ac:dyDescent="0.2">
      <c r="D494" s="93"/>
      <c r="E494" s="93"/>
      <c r="F494" s="93"/>
      <c r="G494" s="93"/>
    </row>
    <row r="495" spans="4:7" x14ac:dyDescent="0.2">
      <c r="D495" s="93"/>
      <c r="E495" s="93"/>
      <c r="F495" s="93"/>
      <c r="G495" s="93"/>
    </row>
    <row r="496" spans="4:7" x14ac:dyDescent="0.2">
      <c r="D496" s="93"/>
      <c r="E496" s="93"/>
      <c r="F496" s="93"/>
      <c r="G496" s="93"/>
    </row>
    <row r="497" spans="4:7" x14ac:dyDescent="0.2">
      <c r="D497" s="93"/>
      <c r="E497" s="93"/>
      <c r="F497" s="93"/>
      <c r="G497" s="93"/>
    </row>
    <row r="498" spans="4:7" x14ac:dyDescent="0.2">
      <c r="D498" s="93"/>
      <c r="E498" s="93"/>
      <c r="F498" s="93"/>
      <c r="G498" s="93"/>
    </row>
    <row r="499" spans="4:7" x14ac:dyDescent="0.2">
      <c r="D499" s="93"/>
      <c r="E499" s="93"/>
      <c r="F499" s="93"/>
      <c r="G499" s="93"/>
    </row>
    <row r="500" spans="4:7" x14ac:dyDescent="0.2">
      <c r="D500" s="93"/>
      <c r="E500" s="93"/>
      <c r="F500" s="93"/>
      <c r="G500" s="93"/>
    </row>
    <row r="501" spans="4:7" x14ac:dyDescent="0.2">
      <c r="D501" s="93"/>
      <c r="E501" s="93"/>
      <c r="F501" s="93"/>
      <c r="G501" s="93"/>
    </row>
    <row r="502" spans="4:7" x14ac:dyDescent="0.2">
      <c r="D502" s="93"/>
      <c r="E502" s="93"/>
      <c r="F502" s="93"/>
      <c r="G502" s="93"/>
    </row>
    <row r="503" spans="4:7" x14ac:dyDescent="0.2">
      <c r="D503" s="93"/>
      <c r="E503" s="93"/>
      <c r="F503" s="93"/>
      <c r="G503" s="93"/>
    </row>
    <row r="504" spans="4:7" x14ac:dyDescent="0.2">
      <c r="D504" s="93"/>
      <c r="E504" s="93"/>
      <c r="F504" s="93"/>
      <c r="G504" s="93"/>
    </row>
    <row r="505" spans="4:7" x14ac:dyDescent="0.2">
      <c r="D505" s="93"/>
      <c r="E505" s="93"/>
      <c r="F505" s="93"/>
      <c r="G505" s="93"/>
    </row>
    <row r="506" spans="4:7" x14ac:dyDescent="0.2">
      <c r="D506" s="93"/>
      <c r="E506" s="93"/>
      <c r="F506" s="93"/>
      <c r="G506" s="93"/>
    </row>
    <row r="507" spans="4:7" x14ac:dyDescent="0.2">
      <c r="D507" s="93"/>
      <c r="E507" s="93"/>
      <c r="F507" s="93"/>
      <c r="G507" s="93"/>
    </row>
    <row r="508" spans="4:7" x14ac:dyDescent="0.2">
      <c r="D508" s="93"/>
      <c r="E508" s="93"/>
      <c r="F508" s="93"/>
      <c r="G508" s="93"/>
    </row>
    <row r="509" spans="4:7" x14ac:dyDescent="0.2">
      <c r="D509" s="93"/>
      <c r="E509" s="93"/>
      <c r="F509" s="93"/>
      <c r="G509" s="93"/>
    </row>
    <row r="510" spans="4:7" x14ac:dyDescent="0.2">
      <c r="D510" s="93"/>
      <c r="E510" s="93"/>
      <c r="F510" s="93"/>
      <c r="G510" s="93"/>
    </row>
    <row r="511" spans="4:7" x14ac:dyDescent="0.2">
      <c r="D511" s="93"/>
      <c r="E511" s="93"/>
      <c r="F511" s="93"/>
      <c r="G511" s="93"/>
    </row>
    <row r="512" spans="4:7" x14ac:dyDescent="0.2">
      <c r="D512" s="93"/>
      <c r="E512" s="93"/>
      <c r="F512" s="93"/>
      <c r="G512" s="93"/>
    </row>
    <row r="513" spans="4:7" x14ac:dyDescent="0.2">
      <c r="D513" s="93"/>
      <c r="E513" s="93"/>
      <c r="F513" s="93"/>
      <c r="G513" s="93"/>
    </row>
    <row r="514" spans="4:7" x14ac:dyDescent="0.2">
      <c r="D514" s="93"/>
      <c r="E514" s="93"/>
      <c r="F514" s="93"/>
      <c r="G514" s="93"/>
    </row>
    <row r="515" spans="4:7" x14ac:dyDescent="0.2">
      <c r="D515" s="93"/>
      <c r="E515" s="93"/>
      <c r="F515" s="93"/>
      <c r="G515" s="93"/>
    </row>
    <row r="516" spans="4:7" x14ac:dyDescent="0.2">
      <c r="D516" s="93"/>
      <c r="E516" s="93"/>
      <c r="F516" s="93"/>
      <c r="G516" s="93"/>
    </row>
    <row r="517" spans="4:7" x14ac:dyDescent="0.2">
      <c r="D517" s="93"/>
      <c r="E517" s="93"/>
      <c r="F517" s="93"/>
      <c r="G517" s="93"/>
    </row>
    <row r="518" spans="4:7" x14ac:dyDescent="0.2">
      <c r="D518" s="93"/>
      <c r="E518" s="93"/>
      <c r="F518" s="93"/>
      <c r="G518" s="93"/>
    </row>
    <row r="519" spans="4:7" x14ac:dyDescent="0.2">
      <c r="D519" s="93"/>
      <c r="E519" s="93"/>
      <c r="F519" s="93"/>
      <c r="G519" s="93"/>
    </row>
    <row r="520" spans="4:7" x14ac:dyDescent="0.2">
      <c r="D520" s="93"/>
      <c r="E520" s="93"/>
      <c r="F520" s="93"/>
      <c r="G520" s="93"/>
    </row>
    <row r="521" spans="4:7" x14ac:dyDescent="0.2">
      <c r="D521" s="93"/>
      <c r="E521" s="93"/>
      <c r="F521" s="93"/>
      <c r="G521" s="93"/>
    </row>
    <row r="522" spans="4:7" x14ac:dyDescent="0.2">
      <c r="D522" s="93"/>
      <c r="E522" s="93"/>
      <c r="F522" s="93"/>
      <c r="G522" s="93"/>
    </row>
    <row r="523" spans="4:7" x14ac:dyDescent="0.2">
      <c r="D523" s="93"/>
      <c r="E523" s="93"/>
      <c r="F523" s="93"/>
      <c r="G523" s="93"/>
    </row>
    <row r="524" spans="4:7" x14ac:dyDescent="0.2">
      <c r="D524" s="93"/>
      <c r="E524" s="93"/>
      <c r="F524" s="93"/>
      <c r="G524" s="93"/>
    </row>
    <row r="525" spans="4:7" x14ac:dyDescent="0.2">
      <c r="D525" s="93"/>
      <c r="E525" s="93"/>
      <c r="F525" s="93"/>
      <c r="G525" s="93"/>
    </row>
    <row r="526" spans="4:7" x14ac:dyDescent="0.2">
      <c r="D526" s="93"/>
      <c r="E526" s="93"/>
      <c r="F526" s="93"/>
      <c r="G526" s="93"/>
    </row>
    <row r="527" spans="4:7" x14ac:dyDescent="0.2">
      <c r="D527" s="93"/>
      <c r="E527" s="93"/>
      <c r="F527" s="93"/>
      <c r="G527" s="93"/>
    </row>
    <row r="528" spans="4:7" x14ac:dyDescent="0.2">
      <c r="D528" s="93"/>
      <c r="E528" s="93"/>
      <c r="F528" s="93"/>
      <c r="G528" s="93"/>
    </row>
    <row r="529" spans="4:7" x14ac:dyDescent="0.2">
      <c r="D529" s="93"/>
      <c r="E529" s="93"/>
      <c r="F529" s="93"/>
      <c r="G529" s="93"/>
    </row>
    <row r="530" spans="4:7" x14ac:dyDescent="0.2">
      <c r="D530" s="93"/>
      <c r="E530" s="93"/>
      <c r="F530" s="93"/>
      <c r="G530" s="93"/>
    </row>
    <row r="531" spans="4:7" x14ac:dyDescent="0.2">
      <c r="D531" s="93"/>
      <c r="E531" s="93"/>
      <c r="F531" s="93"/>
      <c r="G531" s="93"/>
    </row>
    <row r="532" spans="4:7" x14ac:dyDescent="0.2">
      <c r="D532" s="93"/>
      <c r="E532" s="93"/>
      <c r="F532" s="93"/>
      <c r="G532" s="93"/>
    </row>
    <row r="533" spans="4:7" x14ac:dyDescent="0.2">
      <c r="D533" s="93"/>
      <c r="E533" s="93"/>
      <c r="F533" s="93"/>
      <c r="G533" s="93"/>
    </row>
    <row r="534" spans="4:7" x14ac:dyDescent="0.2">
      <c r="D534" s="93"/>
      <c r="E534" s="93"/>
      <c r="F534" s="93"/>
      <c r="G534" s="93"/>
    </row>
    <row r="535" spans="4:7" x14ac:dyDescent="0.2">
      <c r="D535" s="93"/>
      <c r="E535" s="93"/>
      <c r="F535" s="93"/>
      <c r="G535" s="93"/>
    </row>
    <row r="536" spans="4:7" x14ac:dyDescent="0.2">
      <c r="D536" s="93"/>
      <c r="E536" s="93"/>
      <c r="F536" s="93"/>
      <c r="G536" s="93"/>
    </row>
    <row r="537" spans="4:7" x14ac:dyDescent="0.2">
      <c r="D537" s="93"/>
      <c r="E537" s="93"/>
      <c r="F537" s="93"/>
      <c r="G537" s="93"/>
    </row>
    <row r="538" spans="4:7" x14ac:dyDescent="0.2">
      <c r="D538" s="93"/>
      <c r="E538" s="93"/>
      <c r="F538" s="93"/>
      <c r="G538" s="93"/>
    </row>
    <row r="539" spans="4:7" x14ac:dyDescent="0.2">
      <c r="D539" s="93"/>
      <c r="E539" s="93"/>
      <c r="F539" s="93"/>
      <c r="G539" s="93"/>
    </row>
    <row r="540" spans="4:7" x14ac:dyDescent="0.2">
      <c r="D540" s="93"/>
      <c r="E540" s="93"/>
      <c r="F540" s="93"/>
      <c r="G540" s="93"/>
    </row>
    <row r="541" spans="4:7" x14ac:dyDescent="0.2">
      <c r="D541" s="93"/>
      <c r="E541" s="93"/>
      <c r="F541" s="93"/>
      <c r="G541" s="93"/>
    </row>
    <row r="542" spans="4:7" x14ac:dyDescent="0.2">
      <c r="D542" s="93"/>
      <c r="E542" s="93"/>
      <c r="F542" s="93"/>
      <c r="G542" s="93"/>
    </row>
    <row r="543" spans="4:7" x14ac:dyDescent="0.2">
      <c r="D543" s="93"/>
      <c r="E543" s="93"/>
      <c r="F543" s="93"/>
      <c r="G543" s="93"/>
    </row>
    <row r="544" spans="4:7" x14ac:dyDescent="0.2">
      <c r="D544" s="93"/>
      <c r="E544" s="93"/>
      <c r="F544" s="93"/>
      <c r="G544" s="93"/>
    </row>
    <row r="545" spans="4:7" x14ac:dyDescent="0.2">
      <c r="D545" s="93"/>
      <c r="E545" s="93"/>
      <c r="F545" s="93"/>
      <c r="G545" s="93"/>
    </row>
    <row r="546" spans="4:7" x14ac:dyDescent="0.2">
      <c r="D546" s="93"/>
      <c r="E546" s="93"/>
      <c r="F546" s="93"/>
      <c r="G546" s="93"/>
    </row>
    <row r="547" spans="4:7" x14ac:dyDescent="0.2">
      <c r="D547" s="93"/>
      <c r="E547" s="93"/>
      <c r="F547" s="93"/>
      <c r="G547" s="93"/>
    </row>
    <row r="548" spans="4:7" x14ac:dyDescent="0.2">
      <c r="D548" s="93"/>
      <c r="E548" s="93"/>
      <c r="F548" s="93"/>
      <c r="G548" s="93"/>
    </row>
    <row r="549" spans="4:7" x14ac:dyDescent="0.2">
      <c r="D549" s="93"/>
      <c r="E549" s="93"/>
      <c r="F549" s="93"/>
      <c r="G549" s="93"/>
    </row>
    <row r="550" spans="4:7" x14ac:dyDescent="0.2">
      <c r="D550" s="93"/>
      <c r="E550" s="93"/>
      <c r="F550" s="93"/>
      <c r="G550" s="93"/>
    </row>
    <row r="551" spans="4:7" x14ac:dyDescent="0.2">
      <c r="D551" s="93"/>
      <c r="E551" s="93"/>
      <c r="F551" s="93"/>
      <c r="G551" s="93"/>
    </row>
    <row r="552" spans="4:7" x14ac:dyDescent="0.2">
      <c r="D552" s="93"/>
      <c r="E552" s="93"/>
      <c r="F552" s="93"/>
      <c r="G552" s="93"/>
    </row>
    <row r="553" spans="4:7" x14ac:dyDescent="0.2">
      <c r="D553" s="93"/>
      <c r="E553" s="93"/>
      <c r="F553" s="93"/>
      <c r="G553" s="93"/>
    </row>
    <row r="554" spans="4:7" x14ac:dyDescent="0.2">
      <c r="D554" s="93"/>
      <c r="E554" s="93"/>
      <c r="F554" s="93"/>
      <c r="G554" s="93"/>
    </row>
    <row r="555" spans="4:7" x14ac:dyDescent="0.2">
      <c r="D555" s="93"/>
      <c r="E555" s="93"/>
      <c r="F555" s="93"/>
      <c r="G555" s="93"/>
    </row>
    <row r="556" spans="4:7" x14ac:dyDescent="0.2">
      <c r="D556" s="93"/>
      <c r="E556" s="93"/>
      <c r="F556" s="93"/>
      <c r="G556" s="93"/>
    </row>
    <row r="557" spans="4:7" x14ac:dyDescent="0.2">
      <c r="D557" s="93"/>
      <c r="E557" s="93"/>
      <c r="F557" s="93"/>
      <c r="G557" s="93"/>
    </row>
    <row r="558" spans="4:7" x14ac:dyDescent="0.2">
      <c r="D558" s="93"/>
      <c r="E558" s="93"/>
      <c r="F558" s="93"/>
      <c r="G558" s="93"/>
    </row>
    <row r="559" spans="4:7" x14ac:dyDescent="0.2">
      <c r="D559" s="93"/>
      <c r="E559" s="93"/>
      <c r="F559" s="93"/>
      <c r="G559" s="93"/>
    </row>
    <row r="560" spans="4:7" x14ac:dyDescent="0.2">
      <c r="D560" s="93"/>
      <c r="E560" s="93"/>
      <c r="F560" s="93"/>
      <c r="G560" s="93"/>
    </row>
    <row r="561" spans="4:7" x14ac:dyDescent="0.2">
      <c r="D561" s="93"/>
      <c r="E561" s="93"/>
      <c r="F561" s="93"/>
      <c r="G561" s="93"/>
    </row>
    <row r="562" spans="4:7" x14ac:dyDescent="0.2">
      <c r="D562" s="93"/>
      <c r="E562" s="93"/>
      <c r="F562" s="93"/>
      <c r="G562" s="93"/>
    </row>
    <row r="563" spans="4:7" x14ac:dyDescent="0.2">
      <c r="D563" s="93"/>
      <c r="E563" s="93"/>
      <c r="F563" s="93"/>
      <c r="G563" s="93"/>
    </row>
    <row r="564" spans="4:7" x14ac:dyDescent="0.2">
      <c r="D564" s="93"/>
      <c r="E564" s="93"/>
      <c r="F564" s="93"/>
      <c r="G564" s="93"/>
    </row>
    <row r="565" spans="4:7" x14ac:dyDescent="0.2">
      <c r="D565" s="93"/>
      <c r="E565" s="93"/>
      <c r="F565" s="93"/>
      <c r="G565" s="93"/>
    </row>
    <row r="566" spans="4:7" x14ac:dyDescent="0.2">
      <c r="D566" s="93"/>
      <c r="E566" s="93"/>
      <c r="F566" s="93"/>
      <c r="G566" s="93"/>
    </row>
    <row r="567" spans="4:7" x14ac:dyDescent="0.2">
      <c r="D567" s="93"/>
      <c r="E567" s="93"/>
      <c r="F567" s="93"/>
      <c r="G567" s="93"/>
    </row>
    <row r="568" spans="4:7" x14ac:dyDescent="0.2">
      <c r="D568" s="93"/>
      <c r="E568" s="93"/>
      <c r="F568" s="93"/>
      <c r="G568" s="93"/>
    </row>
    <row r="569" spans="4:7" x14ac:dyDescent="0.2">
      <c r="D569" s="93"/>
      <c r="E569" s="93"/>
      <c r="F569" s="93"/>
      <c r="G569" s="93"/>
    </row>
    <row r="570" spans="4:7" x14ac:dyDescent="0.2">
      <c r="D570" s="93"/>
      <c r="E570" s="93"/>
      <c r="F570" s="93"/>
      <c r="G570" s="93"/>
    </row>
    <row r="571" spans="4:7" x14ac:dyDescent="0.2">
      <c r="D571" s="93"/>
      <c r="E571" s="93"/>
      <c r="F571" s="93"/>
      <c r="G571" s="93"/>
    </row>
    <row r="572" spans="4:7" x14ac:dyDescent="0.2">
      <c r="D572" s="93"/>
      <c r="E572" s="93"/>
      <c r="F572" s="93"/>
      <c r="G572" s="93"/>
    </row>
    <row r="573" spans="4:7" x14ac:dyDescent="0.2">
      <c r="D573" s="93"/>
      <c r="E573" s="93"/>
      <c r="F573" s="93"/>
      <c r="G573" s="93"/>
    </row>
    <row r="574" spans="4:7" x14ac:dyDescent="0.2">
      <c r="D574" s="93"/>
      <c r="E574" s="93"/>
      <c r="F574" s="93"/>
      <c r="G574" s="93"/>
    </row>
    <row r="575" spans="4:7" x14ac:dyDescent="0.2">
      <c r="D575" s="93"/>
      <c r="E575" s="93"/>
      <c r="F575" s="93"/>
      <c r="G575" s="93"/>
    </row>
    <row r="576" spans="4:7" x14ac:dyDescent="0.2">
      <c r="D576" s="93"/>
      <c r="E576" s="93"/>
      <c r="F576" s="93"/>
      <c r="G576" s="93"/>
    </row>
    <row r="577" spans="4:7" x14ac:dyDescent="0.2">
      <c r="D577" s="93"/>
      <c r="E577" s="93"/>
      <c r="F577" s="93"/>
      <c r="G577" s="93"/>
    </row>
    <row r="578" spans="4:7" x14ac:dyDescent="0.2">
      <c r="D578" s="93"/>
      <c r="E578" s="93"/>
      <c r="F578" s="93"/>
      <c r="G578" s="93"/>
    </row>
    <row r="579" spans="4:7" x14ac:dyDescent="0.2">
      <c r="D579" s="93"/>
      <c r="E579" s="93"/>
      <c r="F579" s="93"/>
      <c r="G579" s="93"/>
    </row>
    <row r="580" spans="4:7" x14ac:dyDescent="0.2">
      <c r="D580" s="93"/>
      <c r="E580" s="93"/>
      <c r="F580" s="93"/>
      <c r="G580" s="93"/>
    </row>
    <row r="581" spans="4:7" x14ac:dyDescent="0.2">
      <c r="D581" s="93"/>
      <c r="E581" s="93"/>
      <c r="F581" s="93"/>
      <c r="G581" s="93"/>
    </row>
    <row r="582" spans="4:7" x14ac:dyDescent="0.2">
      <c r="D582" s="93"/>
      <c r="E582" s="93"/>
      <c r="F582" s="93"/>
      <c r="G582" s="93"/>
    </row>
    <row r="583" spans="4:7" x14ac:dyDescent="0.2">
      <c r="D583" s="93"/>
      <c r="E583" s="93"/>
      <c r="F583" s="93"/>
      <c r="G583" s="93"/>
    </row>
    <row r="584" spans="4:7" x14ac:dyDescent="0.2">
      <c r="D584" s="93"/>
      <c r="E584" s="93"/>
      <c r="F584" s="93"/>
      <c r="G584" s="93"/>
    </row>
    <row r="585" spans="4:7" x14ac:dyDescent="0.2">
      <c r="D585" s="93"/>
      <c r="E585" s="93"/>
      <c r="F585" s="93"/>
      <c r="G585" s="93"/>
    </row>
    <row r="586" spans="4:7" x14ac:dyDescent="0.2">
      <c r="D586" s="93"/>
      <c r="E586" s="93"/>
      <c r="F586" s="93"/>
      <c r="G586" s="93"/>
    </row>
    <row r="587" spans="4:7" x14ac:dyDescent="0.2">
      <c r="D587" s="93"/>
      <c r="E587" s="93"/>
      <c r="F587" s="93"/>
      <c r="G587" s="93"/>
    </row>
    <row r="588" spans="4:7" x14ac:dyDescent="0.2">
      <c r="D588" s="93"/>
      <c r="E588" s="93"/>
      <c r="F588" s="93"/>
      <c r="G588" s="93"/>
    </row>
    <row r="589" spans="4:7" x14ac:dyDescent="0.2">
      <c r="D589" s="93"/>
      <c r="E589" s="93"/>
      <c r="F589" s="93"/>
      <c r="G589" s="93"/>
    </row>
    <row r="590" spans="4:7" x14ac:dyDescent="0.2">
      <c r="D590" s="93"/>
      <c r="E590" s="93"/>
      <c r="F590" s="93"/>
      <c r="G590" s="93"/>
    </row>
    <row r="591" spans="4:7" x14ac:dyDescent="0.2">
      <c r="D591" s="93"/>
      <c r="E591" s="93"/>
      <c r="F591" s="93"/>
      <c r="G591" s="93"/>
    </row>
    <row r="592" spans="4:7" x14ac:dyDescent="0.2">
      <c r="D592" s="93"/>
      <c r="E592" s="93"/>
      <c r="F592" s="93"/>
      <c r="G592" s="93"/>
    </row>
    <row r="593" spans="4:7" x14ac:dyDescent="0.2">
      <c r="D593" s="93"/>
      <c r="E593" s="93"/>
      <c r="F593" s="93"/>
      <c r="G593" s="93"/>
    </row>
    <row r="594" spans="4:7" x14ac:dyDescent="0.2">
      <c r="D594" s="93"/>
      <c r="E594" s="93"/>
      <c r="F594" s="93"/>
      <c r="G594" s="93"/>
    </row>
    <row r="595" spans="4:7" x14ac:dyDescent="0.2">
      <c r="D595" s="93"/>
      <c r="E595" s="93"/>
      <c r="F595" s="93"/>
      <c r="G595" s="93"/>
    </row>
    <row r="596" spans="4:7" x14ac:dyDescent="0.2">
      <c r="D596" s="93"/>
      <c r="E596" s="93"/>
      <c r="F596" s="93"/>
      <c r="G596" s="93"/>
    </row>
    <row r="597" spans="4:7" x14ac:dyDescent="0.2">
      <c r="D597" s="93"/>
      <c r="E597" s="93"/>
      <c r="F597" s="93"/>
      <c r="G597" s="93"/>
    </row>
    <row r="598" spans="4:7" x14ac:dyDescent="0.2">
      <c r="D598" s="93"/>
      <c r="E598" s="93"/>
      <c r="F598" s="93"/>
      <c r="G598" s="93"/>
    </row>
    <row r="599" spans="4:7" x14ac:dyDescent="0.2">
      <c r="D599" s="93"/>
      <c r="E599" s="93"/>
      <c r="F599" s="93"/>
      <c r="G599" s="93"/>
    </row>
    <row r="600" spans="4:7" x14ac:dyDescent="0.2">
      <c r="D600" s="93"/>
      <c r="E600" s="93"/>
      <c r="F600" s="93"/>
      <c r="G600" s="93"/>
    </row>
    <row r="601" spans="4:7" x14ac:dyDescent="0.2">
      <c r="D601" s="93"/>
      <c r="E601" s="93"/>
      <c r="F601" s="93"/>
      <c r="G601" s="93"/>
    </row>
    <row r="602" spans="4:7" x14ac:dyDescent="0.2">
      <c r="D602" s="93"/>
      <c r="E602" s="93"/>
      <c r="F602" s="93"/>
      <c r="G602" s="93"/>
    </row>
    <row r="603" spans="4:7" x14ac:dyDescent="0.2">
      <c r="D603" s="93"/>
      <c r="E603" s="93"/>
      <c r="F603" s="93"/>
      <c r="G603" s="93"/>
    </row>
    <row r="604" spans="4:7" x14ac:dyDescent="0.2">
      <c r="D604" s="93"/>
      <c r="E604" s="93"/>
      <c r="F604" s="93"/>
      <c r="G604" s="93"/>
    </row>
    <row r="605" spans="4:7" x14ac:dyDescent="0.2">
      <c r="D605" s="93"/>
      <c r="E605" s="93"/>
      <c r="F605" s="93"/>
      <c r="G605" s="93"/>
    </row>
    <row r="606" spans="4:7" x14ac:dyDescent="0.2">
      <c r="D606" s="93"/>
      <c r="E606" s="93"/>
      <c r="F606" s="93"/>
      <c r="G606" s="93"/>
    </row>
    <row r="607" spans="4:7" x14ac:dyDescent="0.2">
      <c r="D607" s="93"/>
      <c r="E607" s="93"/>
      <c r="F607" s="93"/>
      <c r="G607" s="93"/>
    </row>
    <row r="608" spans="4:7" x14ac:dyDescent="0.2">
      <c r="D608" s="93"/>
      <c r="E608" s="93"/>
      <c r="F608" s="93"/>
      <c r="G608" s="93"/>
    </row>
    <row r="609" spans="4:7" x14ac:dyDescent="0.2">
      <c r="D609" s="93"/>
      <c r="E609" s="93"/>
      <c r="F609" s="93"/>
      <c r="G609" s="93"/>
    </row>
    <row r="610" spans="4:7" x14ac:dyDescent="0.2">
      <c r="D610" s="93"/>
      <c r="E610" s="93"/>
      <c r="F610" s="93"/>
      <c r="G610" s="93"/>
    </row>
    <row r="611" spans="4:7" x14ac:dyDescent="0.2">
      <c r="D611" s="93"/>
      <c r="E611" s="93"/>
      <c r="F611" s="93"/>
      <c r="G611" s="93"/>
    </row>
    <row r="612" spans="4:7" x14ac:dyDescent="0.2">
      <c r="D612" s="93"/>
      <c r="E612" s="93"/>
      <c r="F612" s="93"/>
      <c r="G612" s="93"/>
    </row>
    <row r="613" spans="4:7" x14ac:dyDescent="0.2">
      <c r="D613" s="93"/>
      <c r="E613" s="93"/>
      <c r="F613" s="93"/>
      <c r="G613" s="93"/>
    </row>
    <row r="614" spans="4:7" x14ac:dyDescent="0.2">
      <c r="D614" s="93"/>
      <c r="E614" s="93"/>
      <c r="F614" s="93"/>
      <c r="G614" s="93"/>
    </row>
    <row r="615" spans="4:7" x14ac:dyDescent="0.2">
      <c r="D615" s="93"/>
      <c r="E615" s="93"/>
      <c r="F615" s="93"/>
      <c r="G615" s="93"/>
    </row>
    <row r="616" spans="4:7" x14ac:dyDescent="0.2">
      <c r="D616" s="93"/>
      <c r="E616" s="93"/>
      <c r="F616" s="93"/>
      <c r="G616" s="93"/>
    </row>
    <row r="617" spans="4:7" x14ac:dyDescent="0.2">
      <c r="D617" s="93"/>
      <c r="E617" s="93"/>
      <c r="F617" s="93"/>
      <c r="G617" s="93"/>
    </row>
    <row r="618" spans="4:7" x14ac:dyDescent="0.2">
      <c r="D618" s="93"/>
      <c r="E618" s="93"/>
      <c r="F618" s="93"/>
      <c r="G618" s="93"/>
    </row>
    <row r="619" spans="4:7" x14ac:dyDescent="0.2">
      <c r="D619" s="93"/>
      <c r="E619" s="93"/>
      <c r="F619" s="93"/>
      <c r="G619" s="93"/>
    </row>
    <row r="620" spans="4:7" x14ac:dyDescent="0.2">
      <c r="D620" s="93"/>
      <c r="E620" s="93"/>
      <c r="F620" s="93"/>
      <c r="G620" s="93"/>
    </row>
    <row r="621" spans="4:7" x14ac:dyDescent="0.2">
      <c r="D621" s="93"/>
      <c r="E621" s="93"/>
      <c r="F621" s="93"/>
      <c r="G621" s="93"/>
    </row>
    <row r="622" spans="4:7" x14ac:dyDescent="0.2">
      <c r="D622" s="93"/>
      <c r="E622" s="93"/>
      <c r="F622" s="93"/>
      <c r="G622" s="93"/>
    </row>
    <row r="623" spans="4:7" x14ac:dyDescent="0.2">
      <c r="D623" s="93"/>
      <c r="E623" s="93"/>
      <c r="F623" s="93"/>
      <c r="G623" s="93"/>
    </row>
    <row r="624" spans="4:7" x14ac:dyDescent="0.2">
      <c r="D624" s="93"/>
      <c r="E624" s="93"/>
      <c r="F624" s="93"/>
      <c r="G624" s="93"/>
    </row>
    <row r="625" spans="4:7" x14ac:dyDescent="0.2">
      <c r="D625" s="93"/>
      <c r="E625" s="93"/>
      <c r="F625" s="93"/>
      <c r="G625" s="93"/>
    </row>
    <row r="626" spans="4:7" x14ac:dyDescent="0.2">
      <c r="D626" s="93"/>
      <c r="E626" s="93"/>
      <c r="F626" s="93"/>
      <c r="G626" s="93"/>
    </row>
    <row r="627" spans="4:7" x14ac:dyDescent="0.2">
      <c r="D627" s="93"/>
      <c r="E627" s="93"/>
      <c r="F627" s="93"/>
      <c r="G627" s="93"/>
    </row>
    <row r="628" spans="4:7" x14ac:dyDescent="0.2">
      <c r="D628" s="93"/>
      <c r="E628" s="93"/>
      <c r="F628" s="93"/>
      <c r="G628" s="93"/>
    </row>
    <row r="629" spans="4:7" x14ac:dyDescent="0.2">
      <c r="D629" s="93"/>
      <c r="E629" s="93"/>
      <c r="F629" s="93"/>
      <c r="G629" s="93"/>
    </row>
    <row r="630" spans="4:7" x14ac:dyDescent="0.2">
      <c r="D630" s="93"/>
      <c r="E630" s="93"/>
      <c r="F630" s="93"/>
      <c r="G630" s="93"/>
    </row>
    <row r="631" spans="4:7" x14ac:dyDescent="0.2">
      <c r="D631" s="93"/>
      <c r="E631" s="93"/>
      <c r="F631" s="93"/>
      <c r="G631" s="93"/>
    </row>
    <row r="632" spans="4:7" x14ac:dyDescent="0.2">
      <c r="D632" s="93"/>
      <c r="E632" s="93"/>
      <c r="F632" s="93"/>
      <c r="G632" s="93"/>
    </row>
    <row r="633" spans="4:7" x14ac:dyDescent="0.2">
      <c r="D633" s="93"/>
      <c r="E633" s="93"/>
      <c r="F633" s="93"/>
      <c r="G633" s="93"/>
    </row>
    <row r="634" spans="4:7" x14ac:dyDescent="0.2">
      <c r="D634" s="93"/>
      <c r="E634" s="93"/>
      <c r="F634" s="93"/>
      <c r="G634" s="93"/>
    </row>
    <row r="635" spans="4:7" x14ac:dyDescent="0.2">
      <c r="D635" s="93"/>
      <c r="E635" s="93"/>
      <c r="F635" s="93"/>
      <c r="G635" s="93"/>
    </row>
    <row r="636" spans="4:7" x14ac:dyDescent="0.2">
      <c r="D636" s="93"/>
      <c r="E636" s="93"/>
      <c r="F636" s="93"/>
      <c r="G636" s="93"/>
    </row>
    <row r="637" spans="4:7" x14ac:dyDescent="0.2">
      <c r="D637" s="93"/>
      <c r="E637" s="93"/>
      <c r="F637" s="93"/>
      <c r="G637" s="93"/>
    </row>
    <row r="638" spans="4:7" x14ac:dyDescent="0.2">
      <c r="D638" s="93"/>
      <c r="E638" s="93"/>
      <c r="F638" s="93"/>
      <c r="G638" s="93"/>
    </row>
    <row r="639" spans="4:7" x14ac:dyDescent="0.2">
      <c r="D639" s="93"/>
      <c r="E639" s="93"/>
      <c r="F639" s="93"/>
      <c r="G639" s="93"/>
    </row>
    <row r="640" spans="4:7" x14ac:dyDescent="0.2">
      <c r="D640" s="93"/>
      <c r="E640" s="93"/>
      <c r="F640" s="93"/>
      <c r="G640" s="93"/>
    </row>
    <row r="641" spans="4:7" x14ac:dyDescent="0.2">
      <c r="D641" s="93"/>
      <c r="E641" s="93"/>
      <c r="F641" s="93"/>
      <c r="G641" s="93"/>
    </row>
    <row r="642" spans="4:7" x14ac:dyDescent="0.2">
      <c r="D642" s="93"/>
      <c r="E642" s="93"/>
      <c r="F642" s="93"/>
      <c r="G642" s="93"/>
    </row>
    <row r="643" spans="4:7" x14ac:dyDescent="0.2">
      <c r="D643" s="93"/>
      <c r="E643" s="93"/>
      <c r="F643" s="93"/>
      <c r="G643" s="93"/>
    </row>
    <row r="644" spans="4:7" x14ac:dyDescent="0.2">
      <c r="D644" s="93"/>
      <c r="E644" s="93"/>
      <c r="F644" s="93"/>
      <c r="G644" s="93"/>
    </row>
    <row r="645" spans="4:7" x14ac:dyDescent="0.2">
      <c r="D645" s="93"/>
      <c r="E645" s="93"/>
      <c r="F645" s="93"/>
      <c r="G645" s="93"/>
    </row>
    <row r="646" spans="4:7" x14ac:dyDescent="0.2">
      <c r="D646" s="93"/>
      <c r="E646" s="93"/>
      <c r="F646" s="93"/>
      <c r="G646" s="93"/>
    </row>
    <row r="647" spans="4:7" x14ac:dyDescent="0.2">
      <c r="D647" s="93"/>
      <c r="E647" s="93"/>
      <c r="F647" s="93"/>
      <c r="G647" s="93"/>
    </row>
    <row r="648" spans="4:7" x14ac:dyDescent="0.2">
      <c r="D648" s="93"/>
      <c r="E648" s="93"/>
      <c r="F648" s="93"/>
      <c r="G648" s="93"/>
    </row>
    <row r="649" spans="4:7" x14ac:dyDescent="0.2">
      <c r="D649" s="93"/>
      <c r="E649" s="93"/>
      <c r="F649" s="93"/>
      <c r="G649" s="93"/>
    </row>
    <row r="650" spans="4:7" x14ac:dyDescent="0.2">
      <c r="D650" s="93"/>
      <c r="E650" s="93"/>
      <c r="F650" s="93"/>
      <c r="G650" s="93"/>
    </row>
    <row r="651" spans="4:7" x14ac:dyDescent="0.2">
      <c r="D651" s="93"/>
      <c r="E651" s="93"/>
      <c r="F651" s="93"/>
      <c r="G651" s="93"/>
    </row>
    <row r="652" spans="4:7" x14ac:dyDescent="0.2">
      <c r="D652" s="93"/>
      <c r="E652" s="93"/>
      <c r="F652" s="93"/>
      <c r="G652" s="93"/>
    </row>
    <row r="653" spans="4:7" x14ac:dyDescent="0.2">
      <c r="D653" s="93"/>
      <c r="E653" s="93"/>
      <c r="F653" s="93"/>
      <c r="G653" s="93"/>
    </row>
    <row r="654" spans="4:7" x14ac:dyDescent="0.2">
      <c r="D654" s="93"/>
      <c r="E654" s="93"/>
      <c r="F654" s="93"/>
      <c r="G654" s="93"/>
    </row>
    <row r="655" spans="4:7" x14ac:dyDescent="0.2">
      <c r="D655" s="93"/>
      <c r="E655" s="93"/>
      <c r="F655" s="93"/>
      <c r="G655" s="93"/>
    </row>
    <row r="656" spans="4:7" x14ac:dyDescent="0.2">
      <c r="D656" s="93"/>
      <c r="E656" s="93"/>
      <c r="F656" s="93"/>
      <c r="G656" s="93"/>
    </row>
    <row r="657" spans="4:7" x14ac:dyDescent="0.2">
      <c r="D657" s="93"/>
      <c r="E657" s="93"/>
      <c r="F657" s="93"/>
      <c r="G657" s="93"/>
    </row>
    <row r="658" spans="4:7" x14ac:dyDescent="0.2">
      <c r="D658" s="93"/>
      <c r="E658" s="93"/>
      <c r="F658" s="93"/>
      <c r="G658" s="93"/>
    </row>
    <row r="659" spans="4:7" x14ac:dyDescent="0.2">
      <c r="D659" s="93"/>
      <c r="E659" s="93"/>
      <c r="F659" s="93"/>
      <c r="G659" s="93"/>
    </row>
    <row r="660" spans="4:7" x14ac:dyDescent="0.2">
      <c r="D660" s="93"/>
      <c r="E660" s="93"/>
      <c r="F660" s="93"/>
      <c r="G660" s="93"/>
    </row>
    <row r="661" spans="4:7" x14ac:dyDescent="0.2">
      <c r="D661" s="93"/>
      <c r="E661" s="93"/>
      <c r="F661" s="93"/>
      <c r="G661" s="93"/>
    </row>
    <row r="662" spans="4:7" x14ac:dyDescent="0.2">
      <c r="D662" s="93"/>
      <c r="E662" s="93"/>
      <c r="F662" s="93"/>
      <c r="G662" s="93"/>
    </row>
    <row r="663" spans="4:7" x14ac:dyDescent="0.2">
      <c r="D663" s="93"/>
      <c r="E663" s="93"/>
      <c r="F663" s="93"/>
      <c r="G663" s="93"/>
    </row>
    <row r="664" spans="4:7" x14ac:dyDescent="0.2">
      <c r="D664" s="93"/>
      <c r="E664" s="93"/>
      <c r="F664" s="93"/>
      <c r="G664" s="93"/>
    </row>
    <row r="665" spans="4:7" x14ac:dyDescent="0.2">
      <c r="D665" s="93"/>
      <c r="E665" s="93"/>
      <c r="F665" s="93"/>
      <c r="G665" s="93"/>
    </row>
    <row r="666" spans="4:7" x14ac:dyDescent="0.2">
      <c r="D666" s="93"/>
      <c r="E666" s="93"/>
      <c r="F666" s="93"/>
      <c r="G666" s="93"/>
    </row>
    <row r="667" spans="4:7" x14ac:dyDescent="0.2">
      <c r="D667" s="93"/>
      <c r="E667" s="93"/>
      <c r="F667" s="93"/>
      <c r="G667" s="93"/>
    </row>
    <row r="668" spans="4:7" x14ac:dyDescent="0.2">
      <c r="D668" s="93"/>
      <c r="E668" s="93"/>
      <c r="F668" s="93"/>
      <c r="G668" s="93"/>
    </row>
    <row r="669" spans="4:7" x14ac:dyDescent="0.2">
      <c r="D669" s="93"/>
      <c r="E669" s="93"/>
      <c r="F669" s="93"/>
      <c r="G669" s="93"/>
    </row>
    <row r="670" spans="4:7" x14ac:dyDescent="0.2">
      <c r="D670" s="93"/>
      <c r="E670" s="93"/>
      <c r="F670" s="93"/>
      <c r="G670" s="93"/>
    </row>
    <row r="671" spans="4:7" x14ac:dyDescent="0.2">
      <c r="D671" s="93"/>
      <c r="E671" s="93"/>
      <c r="F671" s="93"/>
      <c r="G671" s="93"/>
    </row>
    <row r="672" spans="4:7" x14ac:dyDescent="0.2">
      <c r="D672" s="93"/>
      <c r="E672" s="93"/>
      <c r="F672" s="93"/>
      <c r="G672" s="93"/>
    </row>
    <row r="673" spans="4:7" x14ac:dyDescent="0.2">
      <c r="D673" s="93"/>
      <c r="E673" s="93"/>
      <c r="F673" s="93"/>
      <c r="G673" s="93"/>
    </row>
    <row r="674" spans="4:7" x14ac:dyDescent="0.2">
      <c r="D674" s="93"/>
      <c r="E674" s="93"/>
      <c r="F674" s="93"/>
      <c r="G674" s="93"/>
    </row>
    <row r="675" spans="4:7" x14ac:dyDescent="0.2">
      <c r="D675" s="93"/>
      <c r="E675" s="93"/>
      <c r="F675" s="93"/>
      <c r="G675" s="93"/>
    </row>
    <row r="676" spans="4:7" x14ac:dyDescent="0.2">
      <c r="D676" s="93"/>
      <c r="E676" s="93"/>
      <c r="F676" s="93"/>
      <c r="G676" s="93"/>
    </row>
    <row r="677" spans="4:7" x14ac:dyDescent="0.2">
      <c r="D677" s="93"/>
      <c r="E677" s="93"/>
      <c r="F677" s="93"/>
      <c r="G677" s="93"/>
    </row>
    <row r="678" spans="4:7" x14ac:dyDescent="0.2">
      <c r="D678" s="93"/>
      <c r="E678" s="93"/>
      <c r="F678" s="93"/>
      <c r="G678" s="93"/>
    </row>
    <row r="679" spans="4:7" x14ac:dyDescent="0.2">
      <c r="D679" s="93"/>
      <c r="E679" s="93"/>
      <c r="F679" s="93"/>
      <c r="G679" s="93"/>
    </row>
    <row r="680" spans="4:7" x14ac:dyDescent="0.2">
      <c r="D680" s="93"/>
      <c r="E680" s="93"/>
      <c r="F680" s="93"/>
      <c r="G680" s="93"/>
    </row>
    <row r="681" spans="4:7" x14ac:dyDescent="0.2">
      <c r="D681" s="93"/>
      <c r="E681" s="93"/>
      <c r="F681" s="93"/>
      <c r="G681" s="93"/>
    </row>
    <row r="682" spans="4:7" x14ac:dyDescent="0.2">
      <c r="D682" s="93"/>
      <c r="E682" s="93"/>
      <c r="F682" s="93"/>
      <c r="G682" s="93"/>
    </row>
    <row r="683" spans="4:7" x14ac:dyDescent="0.2">
      <c r="D683" s="93"/>
      <c r="E683" s="93"/>
      <c r="F683" s="93"/>
      <c r="G683" s="93"/>
    </row>
    <row r="684" spans="4:7" x14ac:dyDescent="0.2">
      <c r="D684" s="93"/>
      <c r="E684" s="93"/>
      <c r="F684" s="93"/>
      <c r="G684" s="93"/>
    </row>
    <row r="685" spans="4:7" x14ac:dyDescent="0.2">
      <c r="D685" s="93"/>
      <c r="E685" s="93"/>
      <c r="F685" s="93"/>
      <c r="G685" s="93"/>
    </row>
    <row r="686" spans="4:7" x14ac:dyDescent="0.2">
      <c r="D686" s="93"/>
      <c r="E686" s="93"/>
      <c r="F686" s="93"/>
      <c r="G686" s="93"/>
    </row>
    <row r="687" spans="4:7" x14ac:dyDescent="0.2">
      <c r="D687" s="93"/>
      <c r="E687" s="93"/>
      <c r="F687" s="93"/>
      <c r="G687" s="93"/>
    </row>
    <row r="688" spans="4:7" x14ac:dyDescent="0.2">
      <c r="D688" s="93"/>
      <c r="E688" s="93"/>
      <c r="F688" s="93"/>
      <c r="G688" s="93"/>
    </row>
    <row r="689" spans="4:7" x14ac:dyDescent="0.2">
      <c r="D689" s="93"/>
      <c r="E689" s="93"/>
      <c r="F689" s="93"/>
      <c r="G689" s="93"/>
    </row>
    <row r="690" spans="4:7" x14ac:dyDescent="0.2">
      <c r="D690" s="93"/>
      <c r="E690" s="93"/>
      <c r="F690" s="93"/>
      <c r="G690" s="93"/>
    </row>
    <row r="691" spans="4:7" x14ac:dyDescent="0.2">
      <c r="D691" s="93"/>
      <c r="E691" s="93"/>
      <c r="F691" s="93"/>
      <c r="G691" s="93"/>
    </row>
    <row r="692" spans="4:7" x14ac:dyDescent="0.2">
      <c r="D692" s="93"/>
      <c r="E692" s="93"/>
      <c r="F692" s="93"/>
      <c r="G692" s="93"/>
    </row>
    <row r="693" spans="4:7" x14ac:dyDescent="0.2">
      <c r="D693" s="93"/>
      <c r="E693" s="93"/>
      <c r="F693" s="93"/>
      <c r="G693" s="93"/>
    </row>
    <row r="694" spans="4:7" x14ac:dyDescent="0.2">
      <c r="D694" s="93"/>
      <c r="E694" s="93"/>
      <c r="F694" s="93"/>
      <c r="G694" s="93"/>
    </row>
    <row r="695" spans="4:7" x14ac:dyDescent="0.2">
      <c r="D695" s="93"/>
      <c r="E695" s="93"/>
      <c r="F695" s="93"/>
      <c r="G695" s="93"/>
    </row>
    <row r="696" spans="4:7" x14ac:dyDescent="0.2">
      <c r="D696" s="93"/>
      <c r="E696" s="93"/>
      <c r="F696" s="93"/>
      <c r="G696" s="93"/>
    </row>
    <row r="697" spans="4:7" x14ac:dyDescent="0.2">
      <c r="D697" s="93"/>
      <c r="E697" s="93"/>
      <c r="F697" s="93"/>
      <c r="G697" s="93"/>
    </row>
    <row r="698" spans="4:7" x14ac:dyDescent="0.2">
      <c r="D698" s="93"/>
      <c r="E698" s="93"/>
      <c r="F698" s="93"/>
      <c r="G698" s="93"/>
    </row>
    <row r="699" spans="4:7" x14ac:dyDescent="0.2">
      <c r="D699" s="93"/>
      <c r="E699" s="93"/>
      <c r="F699" s="93"/>
      <c r="G699" s="93"/>
    </row>
    <row r="700" spans="4:7" x14ac:dyDescent="0.2">
      <c r="D700" s="93"/>
      <c r="E700" s="93"/>
      <c r="F700" s="93"/>
      <c r="G700" s="93"/>
    </row>
    <row r="701" spans="4:7" x14ac:dyDescent="0.2">
      <c r="D701" s="93"/>
      <c r="E701" s="93"/>
      <c r="F701" s="93"/>
      <c r="G701" s="93"/>
    </row>
    <row r="702" spans="4:7" x14ac:dyDescent="0.2">
      <c r="D702" s="93"/>
      <c r="E702" s="93"/>
      <c r="F702" s="93"/>
      <c r="G702" s="93"/>
    </row>
    <row r="703" spans="4:7" x14ac:dyDescent="0.2">
      <c r="D703" s="93"/>
      <c r="E703" s="93"/>
      <c r="F703" s="93"/>
      <c r="G703" s="93"/>
    </row>
    <row r="704" spans="4:7" x14ac:dyDescent="0.2">
      <c r="D704" s="93"/>
      <c r="E704" s="93"/>
      <c r="F704" s="93"/>
      <c r="G704" s="93"/>
    </row>
    <row r="705" spans="4:7" x14ac:dyDescent="0.2">
      <c r="D705" s="93"/>
      <c r="E705" s="93"/>
      <c r="F705" s="93"/>
      <c r="G705" s="93"/>
    </row>
    <row r="706" spans="4:7" x14ac:dyDescent="0.2">
      <c r="D706" s="93"/>
      <c r="E706" s="93"/>
      <c r="F706" s="93"/>
      <c r="G706" s="93"/>
    </row>
    <row r="707" spans="4:7" x14ac:dyDescent="0.2">
      <c r="D707" s="93"/>
      <c r="E707" s="93"/>
      <c r="F707" s="93"/>
      <c r="G707" s="93"/>
    </row>
    <row r="708" spans="4:7" x14ac:dyDescent="0.2">
      <c r="D708" s="93"/>
      <c r="E708" s="93"/>
      <c r="F708" s="93"/>
      <c r="G708" s="93"/>
    </row>
    <row r="709" spans="4:7" x14ac:dyDescent="0.2">
      <c r="D709" s="93"/>
      <c r="E709" s="93"/>
      <c r="F709" s="93"/>
      <c r="G709" s="93"/>
    </row>
    <row r="710" spans="4:7" x14ac:dyDescent="0.2">
      <c r="D710" s="93"/>
      <c r="E710" s="93"/>
      <c r="F710" s="93"/>
      <c r="G710" s="93"/>
    </row>
    <row r="711" spans="4:7" x14ac:dyDescent="0.2">
      <c r="D711" s="93"/>
      <c r="E711" s="93"/>
      <c r="F711" s="93"/>
      <c r="G711" s="93"/>
    </row>
    <row r="712" spans="4:7" x14ac:dyDescent="0.2">
      <c r="D712" s="93"/>
      <c r="E712" s="93"/>
      <c r="F712" s="93"/>
      <c r="G712" s="93"/>
    </row>
    <row r="713" spans="4:7" x14ac:dyDescent="0.2">
      <c r="D713" s="93"/>
      <c r="E713" s="93"/>
      <c r="F713" s="93"/>
      <c r="G713" s="93"/>
    </row>
    <row r="714" spans="4:7" x14ac:dyDescent="0.2">
      <c r="D714" s="93"/>
      <c r="E714" s="93"/>
      <c r="F714" s="93"/>
      <c r="G714" s="93"/>
    </row>
    <row r="715" spans="4:7" x14ac:dyDescent="0.2">
      <c r="D715" s="93"/>
      <c r="E715" s="93"/>
      <c r="F715" s="93"/>
      <c r="G715" s="93"/>
    </row>
    <row r="716" spans="4:7" x14ac:dyDescent="0.2">
      <c r="D716" s="93"/>
      <c r="E716" s="93"/>
      <c r="F716" s="93"/>
      <c r="G716" s="93"/>
    </row>
    <row r="717" spans="4:7" x14ac:dyDescent="0.2">
      <c r="D717" s="93"/>
      <c r="E717" s="93"/>
      <c r="F717" s="93"/>
      <c r="G717" s="93"/>
    </row>
    <row r="718" spans="4:7" x14ac:dyDescent="0.2">
      <c r="D718" s="93"/>
      <c r="E718" s="93"/>
      <c r="F718" s="93"/>
      <c r="G718" s="93"/>
    </row>
    <row r="719" spans="4:7" x14ac:dyDescent="0.2">
      <c r="D719" s="93"/>
      <c r="E719" s="93"/>
      <c r="F719" s="93"/>
      <c r="G719" s="93"/>
    </row>
    <row r="720" spans="4:7" x14ac:dyDescent="0.2">
      <c r="D720" s="93"/>
      <c r="E720" s="93"/>
      <c r="F720" s="93"/>
      <c r="G720" s="93"/>
    </row>
    <row r="721" spans="4:7" x14ac:dyDescent="0.2">
      <c r="D721" s="93"/>
      <c r="E721" s="93"/>
      <c r="F721" s="93"/>
      <c r="G721" s="93"/>
    </row>
    <row r="722" spans="4:7" x14ac:dyDescent="0.2">
      <c r="D722" s="93"/>
      <c r="E722" s="93"/>
      <c r="F722" s="93"/>
      <c r="G722" s="93"/>
    </row>
    <row r="723" spans="4:7" x14ac:dyDescent="0.2">
      <c r="D723" s="93"/>
      <c r="E723" s="93"/>
      <c r="F723" s="93"/>
      <c r="G723" s="93"/>
    </row>
    <row r="724" spans="4:7" x14ac:dyDescent="0.2">
      <c r="D724" s="93"/>
      <c r="E724" s="93"/>
      <c r="F724" s="93"/>
      <c r="G724" s="93"/>
    </row>
    <row r="725" spans="4:7" x14ac:dyDescent="0.2">
      <c r="D725" s="93"/>
      <c r="E725" s="93"/>
      <c r="F725" s="93"/>
      <c r="G725" s="93"/>
    </row>
    <row r="726" spans="4:7" x14ac:dyDescent="0.2">
      <c r="D726" s="93"/>
      <c r="E726" s="93"/>
      <c r="F726" s="93"/>
      <c r="G726" s="93"/>
    </row>
    <row r="727" spans="4:7" x14ac:dyDescent="0.2">
      <c r="D727" s="93"/>
      <c r="E727" s="93"/>
      <c r="F727" s="93"/>
      <c r="G727" s="93"/>
    </row>
    <row r="728" spans="4:7" x14ac:dyDescent="0.2">
      <c r="D728" s="93"/>
      <c r="E728" s="93"/>
      <c r="F728" s="93"/>
      <c r="G728" s="93"/>
    </row>
    <row r="729" spans="4:7" x14ac:dyDescent="0.2">
      <c r="D729" s="93"/>
      <c r="E729" s="93"/>
      <c r="F729" s="93"/>
      <c r="G729" s="93"/>
    </row>
    <row r="730" spans="4:7" x14ac:dyDescent="0.2">
      <c r="D730" s="93"/>
      <c r="E730" s="93"/>
      <c r="F730" s="93"/>
      <c r="G730" s="93"/>
    </row>
    <row r="731" spans="4:7" x14ac:dyDescent="0.2">
      <c r="D731" s="93"/>
      <c r="E731" s="93"/>
      <c r="F731" s="93"/>
      <c r="G731" s="93"/>
    </row>
    <row r="732" spans="4:7" x14ac:dyDescent="0.2">
      <c r="D732" s="93"/>
      <c r="E732" s="93"/>
      <c r="F732" s="93"/>
      <c r="G732" s="93"/>
    </row>
    <row r="733" spans="4:7" x14ac:dyDescent="0.2">
      <c r="D733" s="93"/>
      <c r="E733" s="93"/>
      <c r="F733" s="93"/>
      <c r="G733" s="93"/>
    </row>
    <row r="734" spans="4:7" x14ac:dyDescent="0.2">
      <c r="D734" s="93"/>
      <c r="E734" s="93"/>
      <c r="F734" s="93"/>
      <c r="G734" s="93"/>
    </row>
    <row r="735" spans="4:7" x14ac:dyDescent="0.2">
      <c r="D735" s="93"/>
      <c r="E735" s="93"/>
      <c r="F735" s="93"/>
      <c r="G735" s="93"/>
    </row>
    <row r="736" spans="4:7" x14ac:dyDescent="0.2">
      <c r="D736" s="93"/>
      <c r="E736" s="93"/>
      <c r="F736" s="93"/>
      <c r="G736" s="93"/>
    </row>
    <row r="737" spans="4:7" x14ac:dyDescent="0.2">
      <c r="D737" s="93"/>
      <c r="E737" s="93"/>
      <c r="F737" s="93"/>
      <c r="G737" s="93"/>
    </row>
    <row r="738" spans="4:7" x14ac:dyDescent="0.2">
      <c r="D738" s="93"/>
      <c r="E738" s="93"/>
      <c r="F738" s="93"/>
      <c r="G738" s="93"/>
    </row>
    <row r="739" spans="4:7" x14ac:dyDescent="0.2">
      <c r="D739" s="93"/>
      <c r="E739" s="93"/>
      <c r="F739" s="93"/>
      <c r="G739" s="93"/>
    </row>
    <row r="740" spans="4:7" x14ac:dyDescent="0.2">
      <c r="D740" s="93"/>
      <c r="E740" s="93"/>
      <c r="F740" s="93"/>
      <c r="G740" s="93"/>
    </row>
    <row r="741" spans="4:7" x14ac:dyDescent="0.2">
      <c r="D741" s="93"/>
      <c r="E741" s="93"/>
      <c r="F741" s="93"/>
      <c r="G741" s="93"/>
    </row>
    <row r="742" spans="4:7" x14ac:dyDescent="0.2">
      <c r="D742" s="93"/>
      <c r="E742" s="93"/>
      <c r="F742" s="93"/>
      <c r="G742" s="93"/>
    </row>
    <row r="743" spans="4:7" x14ac:dyDescent="0.2">
      <c r="D743" s="93"/>
      <c r="E743" s="93"/>
      <c r="F743" s="93"/>
      <c r="G743" s="93"/>
    </row>
    <row r="744" spans="4:7" x14ac:dyDescent="0.2">
      <c r="D744" s="93"/>
      <c r="E744" s="93"/>
      <c r="F744" s="93"/>
      <c r="G744" s="93"/>
    </row>
    <row r="745" spans="4:7" x14ac:dyDescent="0.2">
      <c r="D745" s="93"/>
      <c r="E745" s="93"/>
      <c r="F745" s="93"/>
      <c r="G745" s="93"/>
    </row>
    <row r="746" spans="4:7" x14ac:dyDescent="0.2">
      <c r="D746" s="93"/>
      <c r="E746" s="93"/>
      <c r="F746" s="93"/>
      <c r="G746" s="93"/>
    </row>
    <row r="747" spans="4:7" x14ac:dyDescent="0.2">
      <c r="D747" s="93"/>
      <c r="E747" s="93"/>
      <c r="F747" s="93"/>
      <c r="G747" s="93"/>
    </row>
    <row r="748" spans="4:7" x14ac:dyDescent="0.2">
      <c r="D748" s="93"/>
      <c r="E748" s="93"/>
      <c r="F748" s="93"/>
      <c r="G748" s="93"/>
    </row>
    <row r="749" spans="4:7" x14ac:dyDescent="0.2">
      <c r="D749" s="93"/>
      <c r="E749" s="93"/>
      <c r="F749" s="93"/>
      <c r="G749" s="93"/>
    </row>
    <row r="750" spans="4:7" x14ac:dyDescent="0.2">
      <c r="D750" s="93"/>
      <c r="E750" s="93"/>
      <c r="F750" s="93"/>
      <c r="G750" s="93"/>
    </row>
    <row r="751" spans="4:7" x14ac:dyDescent="0.2">
      <c r="D751" s="93"/>
      <c r="E751" s="93"/>
      <c r="F751" s="93"/>
      <c r="G751" s="93"/>
    </row>
    <row r="752" spans="4:7" x14ac:dyDescent="0.2">
      <c r="D752" s="93"/>
      <c r="E752" s="93"/>
      <c r="F752" s="93"/>
      <c r="G752" s="93"/>
    </row>
    <row r="753" spans="4:7" x14ac:dyDescent="0.2">
      <c r="D753" s="93"/>
      <c r="E753" s="93"/>
      <c r="F753" s="93"/>
      <c r="G753" s="93"/>
    </row>
    <row r="754" spans="4:7" x14ac:dyDescent="0.2">
      <c r="D754" s="93"/>
      <c r="E754" s="93"/>
      <c r="F754" s="93"/>
      <c r="G754" s="93"/>
    </row>
    <row r="755" spans="4:7" x14ac:dyDescent="0.2">
      <c r="D755" s="93"/>
      <c r="E755" s="93"/>
      <c r="F755" s="93"/>
      <c r="G755" s="93"/>
    </row>
    <row r="756" spans="4:7" x14ac:dyDescent="0.2">
      <c r="D756" s="93"/>
      <c r="E756" s="93"/>
      <c r="F756" s="93"/>
      <c r="G756" s="93"/>
    </row>
    <row r="757" spans="4:7" x14ac:dyDescent="0.2">
      <c r="D757" s="93"/>
      <c r="E757" s="93"/>
      <c r="F757" s="93"/>
      <c r="G757" s="93"/>
    </row>
    <row r="758" spans="4:7" x14ac:dyDescent="0.2">
      <c r="D758" s="93"/>
      <c r="E758" s="93"/>
      <c r="F758" s="93"/>
      <c r="G758" s="93"/>
    </row>
    <row r="759" spans="4:7" x14ac:dyDescent="0.2">
      <c r="D759" s="93"/>
      <c r="E759" s="93"/>
      <c r="F759" s="93"/>
      <c r="G759" s="93"/>
    </row>
    <row r="760" spans="4:7" x14ac:dyDescent="0.2">
      <c r="D760" s="93"/>
      <c r="E760" s="93"/>
      <c r="F760" s="93"/>
      <c r="G760" s="93"/>
    </row>
    <row r="761" spans="4:7" x14ac:dyDescent="0.2">
      <c r="D761" s="93"/>
      <c r="E761" s="93"/>
      <c r="F761" s="93"/>
      <c r="G761" s="93"/>
    </row>
    <row r="762" spans="4:7" x14ac:dyDescent="0.2">
      <c r="D762" s="93"/>
      <c r="E762" s="93"/>
      <c r="F762" s="93"/>
      <c r="G762" s="93"/>
    </row>
    <row r="763" spans="4:7" x14ac:dyDescent="0.2">
      <c r="D763" s="93"/>
      <c r="E763" s="93"/>
      <c r="F763" s="93"/>
      <c r="G763" s="93"/>
    </row>
    <row r="764" spans="4:7" x14ac:dyDescent="0.2">
      <c r="D764" s="93"/>
      <c r="E764" s="93"/>
      <c r="F764" s="93"/>
      <c r="G764" s="93"/>
    </row>
    <row r="765" spans="4:7" x14ac:dyDescent="0.2">
      <c r="D765" s="93"/>
      <c r="E765" s="93"/>
      <c r="F765" s="93"/>
      <c r="G765" s="93"/>
    </row>
    <row r="766" spans="4:7" x14ac:dyDescent="0.2">
      <c r="D766" s="93"/>
      <c r="E766" s="93"/>
      <c r="F766" s="93"/>
      <c r="G766" s="93"/>
    </row>
    <row r="767" spans="4:7" x14ac:dyDescent="0.2">
      <c r="D767" s="93"/>
      <c r="E767" s="93"/>
      <c r="F767" s="93"/>
      <c r="G767" s="93"/>
    </row>
    <row r="768" spans="4:7" x14ac:dyDescent="0.2">
      <c r="D768" s="93"/>
      <c r="E768" s="93"/>
      <c r="F768" s="93"/>
      <c r="G768" s="93"/>
    </row>
    <row r="769" spans="4:7" x14ac:dyDescent="0.2">
      <c r="D769" s="93"/>
      <c r="E769" s="93"/>
      <c r="F769" s="93"/>
      <c r="G769" s="93"/>
    </row>
    <row r="770" spans="4:7" x14ac:dyDescent="0.2">
      <c r="D770" s="93"/>
      <c r="E770" s="93"/>
      <c r="F770" s="93"/>
      <c r="G770" s="93"/>
    </row>
    <row r="771" spans="4:7" x14ac:dyDescent="0.2">
      <c r="D771" s="93"/>
      <c r="E771" s="93"/>
      <c r="F771" s="93"/>
      <c r="G771" s="93"/>
    </row>
    <row r="772" spans="4:7" x14ac:dyDescent="0.2">
      <c r="D772" s="93"/>
      <c r="E772" s="93"/>
      <c r="F772" s="93"/>
      <c r="G772" s="93"/>
    </row>
    <row r="773" spans="4:7" x14ac:dyDescent="0.2">
      <c r="D773" s="93"/>
      <c r="E773" s="93"/>
      <c r="F773" s="93"/>
      <c r="G773" s="93"/>
    </row>
  </sheetData>
  <mergeCells count="22">
    <mergeCell ref="F1:J1"/>
    <mergeCell ref="B21:J21"/>
    <mergeCell ref="G11:I11"/>
    <mergeCell ref="A22:J22"/>
    <mergeCell ref="D41:J41"/>
    <mergeCell ref="H25:J25"/>
    <mergeCell ref="G29:J29"/>
    <mergeCell ref="C25:G25"/>
    <mergeCell ref="B35:I35"/>
    <mergeCell ref="D29:F29"/>
    <mergeCell ref="B29:C29"/>
    <mergeCell ref="D30:F30"/>
    <mergeCell ref="B40:C40"/>
    <mergeCell ref="B36:I36"/>
    <mergeCell ref="F40:J40"/>
    <mergeCell ref="D40:E40"/>
    <mergeCell ref="B12:F12"/>
    <mergeCell ref="B11:F11"/>
    <mergeCell ref="G8:J8"/>
    <mergeCell ref="G2:J7"/>
    <mergeCell ref="B8:F8"/>
    <mergeCell ref="B9:E9"/>
  </mergeCells>
  <phoneticPr fontId="0" type="noConversion"/>
  <printOptions horizontalCentered="1"/>
  <pageMargins left="0.5" right="0" top="0" bottom="0" header="0" footer="0"/>
  <pageSetup scale="9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2"/>
  <sheetViews>
    <sheetView tabSelected="1" topLeftCell="A5" zoomScaleNormal="100" zoomScaleSheetLayoutView="80" workbookViewId="0">
      <selection activeCell="D2" sqref="D2:F5"/>
    </sheetView>
  </sheetViews>
  <sheetFormatPr defaultRowHeight="12.75" outlineLevelCol="1" x14ac:dyDescent="0.2"/>
  <cols>
    <col min="1" max="1" width="5.7109375" style="54" customWidth="1"/>
    <col min="2" max="2" width="65.85546875" style="58" customWidth="1"/>
    <col min="3" max="3" width="8.7109375" style="54" hidden="1" customWidth="1" outlineLevel="1"/>
    <col min="4" max="4" width="18.5703125" style="603" customWidth="1" collapsed="1"/>
    <col min="5" max="5" width="17.42578125" style="603" customWidth="1"/>
    <col min="6" max="6" width="14.85546875" style="57" customWidth="1"/>
    <col min="7" max="7" width="15.28515625" style="55" customWidth="1"/>
    <col min="8" max="8" width="7.42578125" style="55" customWidth="1"/>
    <col min="9" max="9" width="38.28515625" style="55" customWidth="1"/>
    <col min="10" max="10" width="14.140625" style="55" customWidth="1"/>
    <col min="11" max="11" width="13.140625" style="55" customWidth="1"/>
    <col min="12" max="12" width="27.7109375" style="55" customWidth="1"/>
    <col min="13" max="13" width="11.85546875" style="55" customWidth="1"/>
    <col min="14" max="16384" width="9.140625" style="55"/>
  </cols>
  <sheetData>
    <row r="1" spans="1:11" customFormat="1" ht="23.25" customHeight="1" x14ac:dyDescent="0.2">
      <c r="C1" s="38"/>
      <c r="D1" s="588"/>
      <c r="E1" s="588"/>
      <c r="F1" s="588" t="s">
        <v>871</v>
      </c>
      <c r="I1" s="587"/>
      <c r="J1" s="587"/>
      <c r="K1" s="587"/>
    </row>
    <row r="2" spans="1:11" customFormat="1" x14ac:dyDescent="0.2">
      <c r="C2" s="38"/>
      <c r="D2" s="670" t="s">
        <v>888</v>
      </c>
      <c r="E2" s="670"/>
      <c r="F2" s="670"/>
      <c r="I2" s="587"/>
      <c r="J2" s="587"/>
      <c r="K2" s="587"/>
    </row>
    <row r="3" spans="1:11" customFormat="1" x14ac:dyDescent="0.2">
      <c r="C3" s="38"/>
      <c r="D3" s="670"/>
      <c r="E3" s="670"/>
      <c r="F3" s="670"/>
      <c r="I3" s="587"/>
      <c r="J3" s="587"/>
      <c r="K3" s="587"/>
    </row>
    <row r="4" spans="1:11" customFormat="1" x14ac:dyDescent="0.2">
      <c r="C4" s="38"/>
      <c r="D4" s="670"/>
      <c r="E4" s="670"/>
      <c r="F4" s="670"/>
      <c r="I4" s="587"/>
      <c r="J4" s="587"/>
      <c r="K4" s="587"/>
    </row>
    <row r="5" spans="1:11" customFormat="1" x14ac:dyDescent="0.2">
      <c r="C5" s="38"/>
      <c r="D5" s="670"/>
      <c r="E5" s="670"/>
      <c r="F5" s="670"/>
      <c r="I5" s="587"/>
      <c r="J5" s="587"/>
      <c r="K5" s="587"/>
    </row>
    <row r="6" spans="1:11" customFormat="1" hidden="1" x14ac:dyDescent="0.2">
      <c r="C6" s="38"/>
      <c r="D6" s="588"/>
      <c r="E6" s="588"/>
      <c r="I6" s="587"/>
      <c r="J6" s="587"/>
      <c r="K6" s="587"/>
    </row>
    <row r="7" spans="1:11" customFormat="1" hidden="1" x14ac:dyDescent="0.2">
      <c r="C7" s="38"/>
      <c r="D7" s="588"/>
      <c r="E7" s="588" t="s">
        <v>865</v>
      </c>
      <c r="F7" s="589" t="s">
        <v>864</v>
      </c>
      <c r="I7" s="587"/>
      <c r="J7" s="587"/>
      <c r="K7" s="587"/>
    </row>
    <row r="8" spans="1:11" customFormat="1" ht="12.75" hidden="1" customHeight="1" x14ac:dyDescent="0.2">
      <c r="C8" s="38"/>
      <c r="D8" s="670" t="s">
        <v>866</v>
      </c>
      <c r="E8" s="670"/>
      <c r="F8" s="670"/>
      <c r="H8" s="59"/>
      <c r="I8" s="587"/>
      <c r="J8" s="587"/>
      <c r="K8" s="587"/>
    </row>
    <row r="9" spans="1:11" customFormat="1" ht="5.25" hidden="1" customHeight="1" x14ac:dyDescent="0.2">
      <c r="C9" s="38"/>
      <c r="D9" s="670"/>
      <c r="E9" s="670"/>
      <c r="F9" s="670"/>
      <c r="H9" s="671"/>
      <c r="I9" s="671"/>
      <c r="J9" s="671"/>
      <c r="K9" s="587"/>
    </row>
    <row r="10" spans="1:11" customFormat="1" ht="11.25" hidden="1" customHeight="1" x14ac:dyDescent="0.2">
      <c r="C10" s="38"/>
      <c r="D10" s="670"/>
      <c r="E10" s="670"/>
      <c r="F10" s="670"/>
      <c r="H10" s="671"/>
      <c r="I10" s="671"/>
      <c r="J10" s="671"/>
      <c r="K10" s="587"/>
    </row>
    <row r="11" spans="1:11" customFormat="1" ht="24.75" hidden="1" customHeight="1" x14ac:dyDescent="0.2">
      <c r="C11" s="38"/>
      <c r="D11" s="670"/>
      <c r="E11" s="670"/>
      <c r="F11" s="670"/>
      <c r="H11" s="671"/>
      <c r="I11" s="671"/>
      <c r="J11" s="671"/>
      <c r="K11" s="587"/>
    </row>
    <row r="12" spans="1:11" ht="30" hidden="1" customHeight="1" x14ac:dyDescent="0.2">
      <c r="D12" s="321"/>
      <c r="E12" s="321"/>
      <c r="F12" s="586"/>
      <c r="I12" s="587"/>
      <c r="J12" s="587"/>
      <c r="K12" s="587"/>
    </row>
    <row r="13" spans="1:11" ht="30" customHeight="1" x14ac:dyDescent="0.2">
      <c r="D13" s="321"/>
      <c r="E13" s="321"/>
      <c r="F13" s="586"/>
      <c r="I13" s="587"/>
      <c r="J13" s="587"/>
      <c r="K13" s="587"/>
    </row>
    <row r="14" spans="1:11" s="1" customFormat="1" ht="18.75" customHeight="1" x14ac:dyDescent="0.35">
      <c r="A14" s="676" t="s">
        <v>15</v>
      </c>
      <c r="B14" s="676"/>
      <c r="C14" s="676"/>
      <c r="D14" s="676"/>
      <c r="E14" s="676"/>
      <c r="F14" s="676"/>
      <c r="G14" s="86"/>
    </row>
    <row r="15" spans="1:11" s="7" customFormat="1" ht="17.25" x14ac:dyDescent="0.3">
      <c r="A15" s="665" t="s">
        <v>16</v>
      </c>
      <c r="B15" s="665"/>
      <c r="C15" s="665"/>
      <c r="D15" s="665"/>
      <c r="E15" s="665"/>
      <c r="F15" s="665"/>
    </row>
    <row r="16" spans="1:11" ht="13.5" x14ac:dyDescent="0.25">
      <c r="A16" s="668"/>
      <c r="B16" s="668"/>
      <c r="C16" s="668"/>
      <c r="D16" s="668"/>
      <c r="E16" s="668"/>
      <c r="F16" s="668"/>
    </row>
    <row r="17" spans="1:13" ht="12.75" customHeight="1" x14ac:dyDescent="0.2">
      <c r="A17" s="92"/>
      <c r="B17" s="92"/>
      <c r="C17" s="92"/>
      <c r="D17" s="94"/>
      <c r="E17" s="94"/>
      <c r="F17" s="94" t="s">
        <v>17</v>
      </c>
    </row>
    <row r="18" spans="1:13" ht="17.25" customHeight="1" x14ac:dyDescent="0.2">
      <c r="A18" s="666" t="s">
        <v>18</v>
      </c>
      <c r="B18" s="666" t="s">
        <v>19</v>
      </c>
      <c r="C18" s="666" t="s">
        <v>20</v>
      </c>
      <c r="D18" s="667" t="s">
        <v>21</v>
      </c>
      <c r="E18" s="594" t="s">
        <v>22</v>
      </c>
      <c r="F18" s="368"/>
      <c r="L18" s="300"/>
    </row>
    <row r="19" spans="1:13" s="54" customFormat="1" ht="28.5" x14ac:dyDescent="0.2">
      <c r="A19" s="666"/>
      <c r="B19" s="666"/>
      <c r="C19" s="666"/>
      <c r="D19" s="667"/>
      <c r="E19" s="594" t="s">
        <v>23</v>
      </c>
      <c r="F19" s="367" t="s">
        <v>24</v>
      </c>
      <c r="H19" s="55"/>
      <c r="I19" s="55"/>
      <c r="J19" s="55"/>
      <c r="K19" s="55"/>
      <c r="L19" s="55"/>
    </row>
    <row r="20" spans="1:13" s="54" customFormat="1" ht="14.25" x14ac:dyDescent="0.2">
      <c r="A20" s="369" t="s">
        <v>25</v>
      </c>
      <c r="B20" s="367">
        <v>2</v>
      </c>
      <c r="C20" s="370">
        <v>3</v>
      </c>
      <c r="D20" s="602">
        <v>4</v>
      </c>
      <c r="E20" s="602">
        <v>5</v>
      </c>
      <c r="F20" s="367">
        <v>6</v>
      </c>
      <c r="H20" s="56"/>
      <c r="I20" s="56"/>
      <c r="J20" s="56"/>
      <c r="K20" s="56"/>
      <c r="L20" s="56"/>
    </row>
    <row r="21" spans="1:13" ht="40.5" customHeight="1" x14ac:dyDescent="0.25">
      <c r="A21" s="371">
        <v>1000</v>
      </c>
      <c r="B21" s="439" t="s">
        <v>26</v>
      </c>
      <c r="C21" s="372"/>
      <c r="D21" s="617">
        <f>E21+F21</f>
        <v>1470000.0000000002</v>
      </c>
      <c r="E21" s="618">
        <f>E23+E74+E108</f>
        <v>1470000.0000000002</v>
      </c>
      <c r="F21" s="553">
        <f>F74+F108</f>
        <v>0</v>
      </c>
      <c r="G21" s="300"/>
      <c r="M21" s="85"/>
    </row>
    <row r="22" spans="1:13" ht="13.5" customHeight="1" x14ac:dyDescent="0.2">
      <c r="A22" s="373"/>
      <c r="B22" s="374" t="s">
        <v>27</v>
      </c>
      <c r="C22" s="372"/>
      <c r="D22" s="619"/>
      <c r="E22" s="619"/>
      <c r="F22" s="372"/>
      <c r="K22" s="669"/>
      <c r="L22" s="669"/>
      <c r="M22" s="85"/>
    </row>
    <row r="23" spans="1:13" s="56" customFormat="1" ht="38.25" customHeight="1" x14ac:dyDescent="0.2">
      <c r="A23" s="375">
        <v>1100</v>
      </c>
      <c r="B23" s="376" t="s">
        <v>28</v>
      </c>
      <c r="C23" s="377">
        <v>7100</v>
      </c>
      <c r="D23" s="620">
        <f>E23</f>
        <v>455100</v>
      </c>
      <c r="E23" s="620">
        <f>E26+E31+E34+E58+E65</f>
        <v>455100</v>
      </c>
      <c r="F23" s="377" t="s">
        <v>29</v>
      </c>
      <c r="H23" s="673" t="s">
        <v>46</v>
      </c>
      <c r="I23" s="673"/>
      <c r="J23" s="673"/>
      <c r="K23" s="673"/>
      <c r="L23" s="673"/>
    </row>
    <row r="24" spans="1:13" ht="13.5" customHeight="1" x14ac:dyDescent="0.3">
      <c r="A24" s="373"/>
      <c r="B24" s="378" t="s">
        <v>30</v>
      </c>
      <c r="C24" s="379"/>
      <c r="D24" s="619"/>
      <c r="E24" s="619"/>
      <c r="F24" s="379"/>
      <c r="H24" s="95"/>
      <c r="I24" s="91"/>
      <c r="J24" s="91"/>
      <c r="K24" s="91"/>
      <c r="L24" s="94" t="s">
        <v>17</v>
      </c>
    </row>
    <row r="25" spans="1:13" ht="66" customHeight="1" x14ac:dyDescent="0.2">
      <c r="A25" s="373"/>
      <c r="B25" s="380" t="s">
        <v>31</v>
      </c>
      <c r="C25" s="379"/>
      <c r="D25" s="619"/>
      <c r="E25" s="619"/>
      <c r="F25" s="379"/>
      <c r="H25" s="581" t="s">
        <v>49</v>
      </c>
      <c r="I25" s="581" t="s">
        <v>19</v>
      </c>
      <c r="J25" s="605" t="s">
        <v>875</v>
      </c>
      <c r="K25" s="605" t="s">
        <v>877</v>
      </c>
      <c r="L25" s="581" t="s">
        <v>861</v>
      </c>
    </row>
    <row r="26" spans="1:13" s="56" customFormat="1" ht="17.25" customHeight="1" x14ac:dyDescent="0.25">
      <c r="A26" s="375">
        <v>1110</v>
      </c>
      <c r="B26" s="381" t="s">
        <v>32</v>
      </c>
      <c r="C26" s="377">
        <v>7131</v>
      </c>
      <c r="D26" s="620">
        <f>E26</f>
        <v>175300</v>
      </c>
      <c r="E26" s="620">
        <f>E28+E29+E30</f>
        <v>175300</v>
      </c>
      <c r="F26" s="377" t="s">
        <v>29</v>
      </c>
      <c r="H26" s="367" t="s">
        <v>51</v>
      </c>
      <c r="I26" s="367"/>
      <c r="J26" s="582">
        <v>1</v>
      </c>
      <c r="K26" s="582">
        <v>2</v>
      </c>
      <c r="L26" s="583">
        <v>3</v>
      </c>
    </row>
    <row r="27" spans="1:13" ht="43.5" customHeight="1" x14ac:dyDescent="0.2">
      <c r="A27" s="373"/>
      <c r="B27" s="380" t="s">
        <v>31</v>
      </c>
      <c r="C27" s="379"/>
      <c r="D27" s="619"/>
      <c r="E27" s="619"/>
      <c r="F27" s="379"/>
      <c r="H27" s="340">
        <v>1</v>
      </c>
      <c r="I27" s="380" t="s">
        <v>34</v>
      </c>
      <c r="J27" s="607">
        <v>90493.444000000003</v>
      </c>
      <c r="K27" s="607"/>
      <c r="L27" s="585">
        <v>0</v>
      </c>
    </row>
    <row r="28" spans="1:13" ht="42" customHeight="1" x14ac:dyDescent="0.2">
      <c r="A28" s="382" t="s">
        <v>33</v>
      </c>
      <c r="B28" s="383" t="s">
        <v>34</v>
      </c>
      <c r="C28" s="384"/>
      <c r="D28" s="621">
        <f>E28</f>
        <v>17300</v>
      </c>
      <c r="E28" s="621">
        <f>+'[1]Եկամուտ-2024'!$E$16</f>
        <v>17300</v>
      </c>
      <c r="F28" s="384" t="s">
        <v>29</v>
      </c>
      <c r="H28" s="340">
        <v>2</v>
      </c>
      <c r="I28" s="380" t="s">
        <v>58</v>
      </c>
      <c r="J28" s="607">
        <v>101550.673</v>
      </c>
      <c r="K28" s="607"/>
      <c r="L28" s="585">
        <v>0</v>
      </c>
    </row>
    <row r="29" spans="1:13" ht="27.75" customHeight="1" x14ac:dyDescent="0.2">
      <c r="A29" s="382" t="s">
        <v>35</v>
      </c>
      <c r="B29" s="383" t="s">
        <v>36</v>
      </c>
      <c r="C29" s="384"/>
      <c r="D29" s="621">
        <f>E29</f>
        <v>20000</v>
      </c>
      <c r="E29" s="621">
        <f>+'[1]Եկամուտ-2024'!$E$6</f>
        <v>20000</v>
      </c>
      <c r="F29" s="384" t="s">
        <v>29</v>
      </c>
      <c r="H29" s="340">
        <v>3</v>
      </c>
      <c r="I29" s="380" t="s">
        <v>38</v>
      </c>
      <c r="J29" s="606">
        <v>79578.69</v>
      </c>
      <c r="K29" s="584">
        <v>62152</v>
      </c>
      <c r="L29" s="585">
        <v>128024</v>
      </c>
      <c r="M29" s="608"/>
    </row>
    <row r="30" spans="1:13" ht="27.75" customHeight="1" x14ac:dyDescent="0.2">
      <c r="A30" s="373" t="s">
        <v>37</v>
      </c>
      <c r="B30" s="383" t="s">
        <v>38</v>
      </c>
      <c r="C30" s="384"/>
      <c r="D30" s="621">
        <f>E30</f>
        <v>138000</v>
      </c>
      <c r="E30" s="621">
        <f>+'[1]Եկամուտ-2024'!$E$26</f>
        <v>138000</v>
      </c>
      <c r="F30" s="384"/>
      <c r="H30" s="340">
        <v>4</v>
      </c>
      <c r="I30" s="380" t="s">
        <v>41</v>
      </c>
      <c r="J30" s="606">
        <v>264685.09399999998</v>
      </c>
      <c r="K30" s="584">
        <f>87073+138154</f>
        <v>225227</v>
      </c>
      <c r="L30" s="585">
        <v>217000</v>
      </c>
      <c r="M30" s="609"/>
    </row>
    <row r="31" spans="1:13" s="56" customFormat="1" ht="17.25" x14ac:dyDescent="0.2">
      <c r="A31" s="375">
        <v>1120</v>
      </c>
      <c r="B31" s="381" t="s">
        <v>39</v>
      </c>
      <c r="C31" s="377">
        <v>7136</v>
      </c>
      <c r="D31" s="620">
        <f>E31</f>
        <v>246000</v>
      </c>
      <c r="E31" s="557">
        <f>E33</f>
        <v>246000</v>
      </c>
      <c r="F31" s="377" t="s">
        <v>29</v>
      </c>
      <c r="H31" s="340">
        <v>5</v>
      </c>
      <c r="I31" s="380" t="s">
        <v>63</v>
      </c>
      <c r="J31" s="366"/>
      <c r="K31" s="366" t="s">
        <v>862</v>
      </c>
      <c r="L31" s="339" t="s">
        <v>64</v>
      </c>
    </row>
    <row r="32" spans="1:13" ht="27" x14ac:dyDescent="0.2">
      <c r="A32" s="373"/>
      <c r="B32" s="380" t="s">
        <v>31</v>
      </c>
      <c r="C32" s="379"/>
      <c r="D32" s="619"/>
      <c r="E32" s="621"/>
      <c r="F32" s="379"/>
      <c r="H32" s="340">
        <v>6</v>
      </c>
      <c r="I32" s="380" t="s">
        <v>67</v>
      </c>
      <c r="J32" s="366" t="s">
        <v>862</v>
      </c>
      <c r="K32" s="366" t="s">
        <v>862</v>
      </c>
      <c r="L32" s="339" t="s">
        <v>64</v>
      </c>
    </row>
    <row r="33" spans="1:12" ht="17.25" x14ac:dyDescent="0.2">
      <c r="A33" s="382" t="s">
        <v>40</v>
      </c>
      <c r="B33" s="383" t="s">
        <v>41</v>
      </c>
      <c r="C33" s="384"/>
      <c r="D33" s="621">
        <f>E33</f>
        <v>246000</v>
      </c>
      <c r="E33" s="621">
        <f>+'[1]Եկամուտ-2024'!$E$36</f>
        <v>246000</v>
      </c>
      <c r="F33" s="384" t="s">
        <v>29</v>
      </c>
    </row>
    <row r="34" spans="1:12" s="56" customFormat="1" ht="28.5" x14ac:dyDescent="0.2">
      <c r="A34" s="375">
        <v>1130</v>
      </c>
      <c r="B34" s="381" t="s">
        <v>42</v>
      </c>
      <c r="C34" s="377">
        <v>7145</v>
      </c>
      <c r="D34" s="620">
        <f>E34</f>
        <v>33800</v>
      </c>
      <c r="E34" s="557">
        <f>+E37</f>
        <v>33800</v>
      </c>
      <c r="F34" s="377" t="s">
        <v>29</v>
      </c>
      <c r="H34" s="55"/>
      <c r="I34" s="55"/>
      <c r="J34" s="55"/>
      <c r="K34" s="55"/>
      <c r="L34" s="55"/>
    </row>
    <row r="35" spans="1:12" ht="17.25" x14ac:dyDescent="0.2">
      <c r="A35" s="373"/>
      <c r="B35" s="380" t="s">
        <v>31</v>
      </c>
      <c r="C35" s="379"/>
      <c r="D35" s="619"/>
      <c r="E35" s="621"/>
      <c r="F35" s="379"/>
    </row>
    <row r="36" spans="1:12" ht="15" customHeight="1" x14ac:dyDescent="0.2">
      <c r="A36" s="382" t="s">
        <v>43</v>
      </c>
      <c r="B36" s="383" t="s">
        <v>44</v>
      </c>
      <c r="C36" s="384">
        <v>71452</v>
      </c>
      <c r="D36" s="621"/>
      <c r="E36" s="621"/>
      <c r="F36" s="384" t="s">
        <v>29</v>
      </c>
    </row>
    <row r="37" spans="1:12" ht="38.25" customHeight="1" x14ac:dyDescent="0.2">
      <c r="A37" s="382"/>
      <c r="B37" s="387" t="s">
        <v>45</v>
      </c>
      <c r="C37" s="379"/>
      <c r="D37" s="621">
        <f>+D39+D43+D44+D45+D46+D47+D48+D49+D50+D549+D51+D52+D53+D54+D55+D56+D57</f>
        <v>33800</v>
      </c>
      <c r="E37" s="621">
        <f>+E39+E43+E44+E45+E46+E47+E48+E49+E50+E549+E51+E52+E53+E54+E55+E56+E57</f>
        <v>33800</v>
      </c>
      <c r="F37" s="384"/>
    </row>
    <row r="38" spans="1:12" ht="17.25" x14ac:dyDescent="0.2">
      <c r="A38" s="382"/>
      <c r="B38" s="383" t="s">
        <v>31</v>
      </c>
      <c r="C38" s="379"/>
      <c r="D38" s="619"/>
      <c r="E38" s="621"/>
      <c r="F38" s="384"/>
    </row>
    <row r="39" spans="1:12" ht="37.5" customHeight="1" x14ac:dyDescent="0.2">
      <c r="A39" s="382" t="s">
        <v>47</v>
      </c>
      <c r="B39" s="388" t="s">
        <v>48</v>
      </c>
      <c r="C39" s="384"/>
      <c r="D39" s="621">
        <f>E39</f>
        <v>6450</v>
      </c>
      <c r="E39" s="622">
        <f>+E41</f>
        <v>6450</v>
      </c>
      <c r="F39" s="384" t="s">
        <v>29</v>
      </c>
    </row>
    <row r="40" spans="1:12" ht="15" customHeight="1" x14ac:dyDescent="0.2">
      <c r="A40" s="389"/>
      <c r="B40" s="388" t="s">
        <v>50</v>
      </c>
      <c r="C40" s="379"/>
      <c r="D40" s="621"/>
      <c r="E40" s="622"/>
      <c r="F40" s="384"/>
    </row>
    <row r="41" spans="1:12" ht="21" customHeight="1" x14ac:dyDescent="0.25">
      <c r="A41" s="382" t="s">
        <v>52</v>
      </c>
      <c r="B41" s="390" t="s">
        <v>53</v>
      </c>
      <c r="C41" s="384"/>
      <c r="D41" s="621">
        <f>E41</f>
        <v>6450</v>
      </c>
      <c r="E41" s="622">
        <v>6450</v>
      </c>
      <c r="F41" s="384" t="s">
        <v>29</v>
      </c>
      <c r="G41" s="62"/>
    </row>
    <row r="42" spans="1:12" ht="23.25" customHeight="1" x14ac:dyDescent="0.25">
      <c r="A42" s="382" t="s">
        <v>54</v>
      </c>
      <c r="B42" s="390" t="s">
        <v>55</v>
      </c>
      <c r="C42" s="384"/>
      <c r="D42" s="621"/>
      <c r="E42" s="622"/>
      <c r="F42" s="384" t="s">
        <v>29</v>
      </c>
      <c r="G42" s="62"/>
    </row>
    <row r="43" spans="1:12" ht="88.5" customHeight="1" x14ac:dyDescent="0.2">
      <c r="A43" s="382" t="s">
        <v>56</v>
      </c>
      <c r="B43" s="388" t="s">
        <v>57</v>
      </c>
      <c r="C43" s="384"/>
      <c r="D43" s="621">
        <f>E43</f>
        <v>600</v>
      </c>
      <c r="E43" s="622">
        <v>600</v>
      </c>
      <c r="F43" s="384" t="s">
        <v>29</v>
      </c>
    </row>
    <row r="44" spans="1:12" ht="48" customHeight="1" x14ac:dyDescent="0.2">
      <c r="A44" s="373" t="s">
        <v>59</v>
      </c>
      <c r="B44" s="388" t="s">
        <v>60</v>
      </c>
      <c r="C44" s="384"/>
      <c r="D44" s="621">
        <f>E44</f>
        <v>100</v>
      </c>
      <c r="E44" s="622">
        <v>100</v>
      </c>
      <c r="F44" s="384" t="s">
        <v>29</v>
      </c>
      <c r="H44" s="56"/>
      <c r="I44" s="56"/>
      <c r="J44" s="56"/>
      <c r="K44" s="56"/>
      <c r="L44" s="56"/>
    </row>
    <row r="45" spans="1:12" ht="60" customHeight="1" x14ac:dyDescent="0.2">
      <c r="A45" s="382" t="s">
        <v>61</v>
      </c>
      <c r="B45" s="388" t="s">
        <v>62</v>
      </c>
      <c r="C45" s="384"/>
      <c r="D45" s="622">
        <f>E45</f>
        <v>6731.3</v>
      </c>
      <c r="E45" s="622">
        <v>6731.3</v>
      </c>
      <c r="F45" s="384" t="s">
        <v>29</v>
      </c>
    </row>
    <row r="46" spans="1:12" ht="30.75" customHeight="1" x14ac:dyDescent="0.2">
      <c r="A46" s="382" t="s">
        <v>65</v>
      </c>
      <c r="B46" s="388" t="s">
        <v>66</v>
      </c>
      <c r="C46" s="384"/>
      <c r="D46" s="622">
        <f>E46</f>
        <v>164.7</v>
      </c>
      <c r="E46" s="622">
        <v>164.7</v>
      </c>
      <c r="F46" s="384" t="s">
        <v>29</v>
      </c>
    </row>
    <row r="47" spans="1:12" ht="54" x14ac:dyDescent="0.2">
      <c r="A47" s="382" t="s">
        <v>68</v>
      </c>
      <c r="B47" s="388" t="s">
        <v>69</v>
      </c>
      <c r="C47" s="384"/>
      <c r="D47" s="622">
        <f>E47</f>
        <v>3220</v>
      </c>
      <c r="E47" s="622">
        <v>3220</v>
      </c>
      <c r="F47" s="384" t="s">
        <v>29</v>
      </c>
    </row>
    <row r="48" spans="1:12" ht="71.25" customHeight="1" x14ac:dyDescent="0.2">
      <c r="A48" s="382" t="s">
        <v>70</v>
      </c>
      <c r="B48" s="388" t="s">
        <v>71</v>
      </c>
      <c r="C48" s="384"/>
      <c r="D48" s="621">
        <f>+E48</f>
        <v>3597</v>
      </c>
      <c r="E48" s="622">
        <v>3597</v>
      </c>
      <c r="F48" s="384" t="s">
        <v>29</v>
      </c>
    </row>
    <row r="49" spans="1:12" ht="40.5" x14ac:dyDescent="0.2">
      <c r="A49" s="382" t="s">
        <v>72</v>
      </c>
      <c r="B49" s="388" t="s">
        <v>73</v>
      </c>
      <c r="C49" s="384"/>
      <c r="D49" s="621"/>
      <c r="E49" s="622"/>
      <c r="F49" s="384" t="s">
        <v>29</v>
      </c>
    </row>
    <row r="50" spans="1:12" ht="27" x14ac:dyDescent="0.2">
      <c r="A50" s="382" t="s">
        <v>74</v>
      </c>
      <c r="B50" s="388" t="s">
        <v>75</v>
      </c>
      <c r="C50" s="384"/>
      <c r="D50" s="621">
        <f>E50</f>
        <v>12187</v>
      </c>
      <c r="E50" s="622">
        <v>12187</v>
      </c>
      <c r="F50" s="384" t="s">
        <v>29</v>
      </c>
    </row>
    <row r="51" spans="1:12" ht="27" x14ac:dyDescent="0.2">
      <c r="A51" s="382" t="s">
        <v>76</v>
      </c>
      <c r="B51" s="388" t="s">
        <v>77</v>
      </c>
      <c r="C51" s="384"/>
      <c r="D51" s="621">
        <f>E51</f>
        <v>0</v>
      </c>
      <c r="E51" s="622"/>
      <c r="F51" s="384" t="s">
        <v>29</v>
      </c>
      <c r="H51" s="56"/>
      <c r="I51" s="56"/>
      <c r="J51" s="56"/>
      <c r="K51" s="56"/>
      <c r="L51" s="56"/>
    </row>
    <row r="52" spans="1:12" ht="40.5" x14ac:dyDescent="0.2">
      <c r="A52" s="382" t="s">
        <v>78</v>
      </c>
      <c r="B52" s="388" t="s">
        <v>79</v>
      </c>
      <c r="C52" s="384"/>
      <c r="D52" s="621"/>
      <c r="E52" s="622"/>
      <c r="F52" s="384" t="s">
        <v>29</v>
      </c>
    </row>
    <row r="53" spans="1:12" ht="27" x14ac:dyDescent="0.2">
      <c r="A53" s="382" t="s">
        <v>80</v>
      </c>
      <c r="B53" s="388" t="s">
        <v>81</v>
      </c>
      <c r="C53" s="384"/>
      <c r="D53" s="621">
        <f>E53</f>
        <v>0</v>
      </c>
      <c r="E53" s="622">
        <v>0</v>
      </c>
      <c r="F53" s="384" t="s">
        <v>29</v>
      </c>
    </row>
    <row r="54" spans="1:12" ht="25.5" x14ac:dyDescent="0.2">
      <c r="A54" s="373" t="s">
        <v>82</v>
      </c>
      <c r="B54" s="604" t="s">
        <v>874</v>
      </c>
      <c r="C54" s="384"/>
      <c r="D54" s="621">
        <f>E54</f>
        <v>500</v>
      </c>
      <c r="E54" s="622">
        <v>500</v>
      </c>
      <c r="F54" s="384"/>
    </row>
    <row r="55" spans="1:12" ht="25.5" x14ac:dyDescent="0.2">
      <c r="A55" s="373" t="s">
        <v>83</v>
      </c>
      <c r="B55" s="338" t="s">
        <v>84</v>
      </c>
      <c r="C55" s="384"/>
      <c r="D55" s="622"/>
      <c r="E55" s="622"/>
      <c r="F55" s="384"/>
    </row>
    <row r="56" spans="1:12" ht="31.5" customHeight="1" x14ac:dyDescent="0.2">
      <c r="A56" s="373" t="s">
        <v>85</v>
      </c>
      <c r="B56" s="338" t="s">
        <v>86</v>
      </c>
      <c r="C56" s="384"/>
      <c r="D56" s="622">
        <f>+E56</f>
        <v>0</v>
      </c>
      <c r="E56" s="622"/>
      <c r="F56" s="384"/>
    </row>
    <row r="57" spans="1:12" ht="25.5" x14ac:dyDescent="0.2">
      <c r="A57" s="373" t="s">
        <v>87</v>
      </c>
      <c r="B57" s="338" t="s">
        <v>88</v>
      </c>
      <c r="C57" s="384"/>
      <c r="D57" s="621">
        <f>+E57</f>
        <v>250</v>
      </c>
      <c r="E57" s="622">
        <v>250</v>
      </c>
      <c r="F57" s="384"/>
    </row>
    <row r="58" spans="1:12" s="56" customFormat="1" ht="28.5" x14ac:dyDescent="0.2">
      <c r="A58" s="375">
        <v>1150</v>
      </c>
      <c r="B58" s="381" t="s">
        <v>89</v>
      </c>
      <c r="C58" s="377">
        <v>7146</v>
      </c>
      <c r="D58" s="620"/>
      <c r="E58" s="623"/>
      <c r="F58" s="377" t="s">
        <v>29</v>
      </c>
      <c r="H58" s="55"/>
      <c r="I58" s="55"/>
      <c r="J58" s="55"/>
      <c r="K58" s="55"/>
      <c r="L58" s="55"/>
    </row>
    <row r="59" spans="1:12" ht="13.5" customHeight="1" x14ac:dyDescent="0.2">
      <c r="A59" s="373"/>
      <c r="B59" s="380" t="s">
        <v>31</v>
      </c>
      <c r="C59" s="379"/>
      <c r="D59" s="619"/>
      <c r="E59" s="624"/>
      <c r="F59" s="379"/>
    </row>
    <row r="60" spans="1:12" ht="14.25" customHeight="1" x14ac:dyDescent="0.2">
      <c r="A60" s="382" t="s">
        <v>90</v>
      </c>
      <c r="B60" s="383" t="s">
        <v>91</v>
      </c>
      <c r="C60" s="384"/>
      <c r="D60" s="621"/>
      <c r="E60" s="622"/>
      <c r="F60" s="384" t="s">
        <v>29</v>
      </c>
      <c r="H60" s="56"/>
      <c r="I60" s="56"/>
      <c r="J60" s="56"/>
      <c r="K60" s="56"/>
      <c r="L60" s="56"/>
    </row>
    <row r="61" spans="1:12" ht="17.25" x14ac:dyDescent="0.2">
      <c r="A61" s="382"/>
      <c r="B61" s="387" t="s">
        <v>92</v>
      </c>
      <c r="C61" s="379"/>
      <c r="D61" s="619"/>
      <c r="E61" s="622"/>
      <c r="F61" s="384"/>
    </row>
    <row r="62" spans="1:12" ht="14.25" customHeight="1" x14ac:dyDescent="0.2">
      <c r="A62" s="382"/>
      <c r="B62" s="383" t="s">
        <v>31</v>
      </c>
      <c r="C62" s="379"/>
      <c r="D62" s="619"/>
      <c r="E62" s="622"/>
      <c r="F62" s="384"/>
    </row>
    <row r="63" spans="1:12" ht="93.75" customHeight="1" x14ac:dyDescent="0.2">
      <c r="A63" s="382" t="s">
        <v>93</v>
      </c>
      <c r="B63" s="388" t="s">
        <v>94</v>
      </c>
      <c r="C63" s="384"/>
      <c r="D63" s="621"/>
      <c r="E63" s="622"/>
      <c r="F63" s="384" t="s">
        <v>29</v>
      </c>
      <c r="H63" s="56"/>
      <c r="I63" s="56"/>
      <c r="J63" s="56"/>
      <c r="K63" s="56"/>
      <c r="L63" s="56"/>
    </row>
    <row r="64" spans="1:12" ht="96.75" customHeight="1" x14ac:dyDescent="0.2">
      <c r="A64" s="373" t="s">
        <v>95</v>
      </c>
      <c r="B64" s="388" t="s">
        <v>96</v>
      </c>
      <c r="C64" s="384"/>
      <c r="D64" s="621"/>
      <c r="E64" s="622"/>
      <c r="F64" s="384" t="s">
        <v>29</v>
      </c>
    </row>
    <row r="65" spans="1:12" s="56" customFormat="1" ht="17.25" x14ac:dyDescent="0.2">
      <c r="A65" s="375">
        <v>1160</v>
      </c>
      <c r="B65" s="381" t="s">
        <v>97</v>
      </c>
      <c r="C65" s="377">
        <v>7161</v>
      </c>
      <c r="D65" s="620"/>
      <c r="E65" s="620"/>
      <c r="F65" s="377" t="s">
        <v>29</v>
      </c>
      <c r="H65" s="55"/>
      <c r="I65" s="55"/>
      <c r="J65" s="55"/>
      <c r="K65" s="55"/>
      <c r="L65" s="55"/>
    </row>
    <row r="66" spans="1:12" ht="13.5" customHeight="1" x14ac:dyDescent="0.2">
      <c r="A66" s="382"/>
      <c r="B66" s="387" t="s">
        <v>98</v>
      </c>
      <c r="C66" s="379"/>
      <c r="D66" s="619"/>
      <c r="E66" s="619"/>
      <c r="F66" s="384"/>
      <c r="H66" s="56"/>
      <c r="I66" s="56"/>
      <c r="J66" s="56"/>
      <c r="K66" s="56"/>
      <c r="L66" s="56"/>
    </row>
    <row r="67" spans="1:12" ht="12" customHeight="1" x14ac:dyDescent="0.2">
      <c r="A67" s="373"/>
      <c r="B67" s="383" t="s">
        <v>31</v>
      </c>
      <c r="C67" s="379"/>
      <c r="D67" s="619"/>
      <c r="E67" s="619"/>
      <c r="F67" s="379"/>
      <c r="H67" s="56"/>
      <c r="I67" s="56"/>
      <c r="J67" s="56"/>
      <c r="K67" s="56"/>
      <c r="L67" s="56"/>
    </row>
    <row r="68" spans="1:12" ht="32.25" customHeight="1" x14ac:dyDescent="0.2">
      <c r="A68" s="382" t="s">
        <v>99</v>
      </c>
      <c r="B68" s="383" t="s">
        <v>100</v>
      </c>
      <c r="C68" s="384"/>
      <c r="D68" s="621"/>
      <c r="E68" s="621"/>
      <c r="F68" s="384" t="s">
        <v>29</v>
      </c>
    </row>
    <row r="69" spans="1:12" ht="12.75" customHeight="1" x14ac:dyDescent="0.2">
      <c r="A69" s="382"/>
      <c r="B69" s="387" t="s">
        <v>101</v>
      </c>
      <c r="C69" s="379"/>
      <c r="D69" s="619"/>
      <c r="E69" s="621"/>
      <c r="F69" s="384"/>
      <c r="H69" s="56"/>
      <c r="I69" s="56"/>
      <c r="J69" s="56"/>
      <c r="K69" s="56"/>
      <c r="L69" s="56"/>
    </row>
    <row r="70" spans="1:12" ht="17.25" x14ac:dyDescent="0.2">
      <c r="A70" s="391" t="s">
        <v>102</v>
      </c>
      <c r="B70" s="388" t="s">
        <v>103</v>
      </c>
      <c r="C70" s="384"/>
      <c r="D70" s="621"/>
      <c r="E70" s="621"/>
      <c r="F70" s="384" t="s">
        <v>29</v>
      </c>
      <c r="H70" s="56"/>
      <c r="I70" s="56"/>
      <c r="J70" s="56"/>
      <c r="K70" s="56"/>
      <c r="L70" s="56"/>
    </row>
    <row r="71" spans="1:12" ht="17.25" x14ac:dyDescent="0.2">
      <c r="A71" s="391" t="s">
        <v>104</v>
      </c>
      <c r="B71" s="388" t="s">
        <v>105</v>
      </c>
      <c r="C71" s="384"/>
      <c r="D71" s="621"/>
      <c r="E71" s="621"/>
      <c r="F71" s="384" t="s">
        <v>29</v>
      </c>
    </row>
    <row r="72" spans="1:12" ht="40.5" x14ac:dyDescent="0.2">
      <c r="A72" s="391" t="s">
        <v>106</v>
      </c>
      <c r="B72" s="388" t="s">
        <v>107</v>
      </c>
      <c r="C72" s="384"/>
      <c r="D72" s="621"/>
      <c r="E72" s="621"/>
      <c r="F72" s="384" t="s">
        <v>29</v>
      </c>
      <c r="H72" s="56"/>
      <c r="I72" s="56"/>
      <c r="J72" s="56"/>
      <c r="K72" s="56"/>
      <c r="L72" s="56"/>
    </row>
    <row r="73" spans="1:12" ht="67.5" x14ac:dyDescent="0.2">
      <c r="A73" s="391" t="s">
        <v>108</v>
      </c>
      <c r="B73" s="383" t="s">
        <v>109</v>
      </c>
      <c r="C73" s="384"/>
      <c r="D73" s="621"/>
      <c r="E73" s="621"/>
      <c r="F73" s="384" t="s">
        <v>29</v>
      </c>
      <c r="G73" s="60"/>
      <c r="H73" s="56"/>
      <c r="I73" s="56"/>
      <c r="J73" s="56"/>
      <c r="K73" s="56"/>
      <c r="L73" s="56"/>
    </row>
    <row r="74" spans="1:12" s="56" customFormat="1" ht="17.25" x14ac:dyDescent="0.2">
      <c r="A74" s="375">
        <v>1200</v>
      </c>
      <c r="B74" s="376" t="s">
        <v>110</v>
      </c>
      <c r="C74" s="377">
        <v>7300</v>
      </c>
      <c r="D74" s="620">
        <f>E74+F74</f>
        <v>766435.5780000001</v>
      </c>
      <c r="E74" s="620">
        <f>E89</f>
        <v>766435.5780000001</v>
      </c>
      <c r="F74" s="377"/>
      <c r="H74" s="55"/>
      <c r="I74" s="55"/>
      <c r="J74" s="55"/>
      <c r="K74" s="55"/>
      <c r="L74" s="55"/>
    </row>
    <row r="75" spans="1:12" ht="28.5" customHeight="1" x14ac:dyDescent="0.2">
      <c r="A75" s="373"/>
      <c r="B75" s="378" t="s">
        <v>111</v>
      </c>
      <c r="C75" s="379"/>
      <c r="D75" s="619"/>
      <c r="E75" s="619"/>
      <c r="F75" s="379"/>
      <c r="H75" s="56"/>
      <c r="I75" s="56"/>
      <c r="J75" s="56"/>
      <c r="K75" s="56"/>
      <c r="L75" s="56"/>
    </row>
    <row r="76" spans="1:12" ht="14.25" customHeight="1" x14ac:dyDescent="0.2">
      <c r="A76" s="373"/>
      <c r="B76" s="380" t="s">
        <v>31</v>
      </c>
      <c r="C76" s="379"/>
      <c r="D76" s="619"/>
      <c r="E76" s="619"/>
      <c r="F76" s="379"/>
    </row>
    <row r="77" spans="1:12" s="56" customFormat="1" ht="28.5" x14ac:dyDescent="0.2">
      <c r="A77" s="375">
        <v>1210</v>
      </c>
      <c r="B77" s="381" t="s">
        <v>112</v>
      </c>
      <c r="C77" s="377">
        <v>7311</v>
      </c>
      <c r="D77" s="620"/>
      <c r="E77" s="620"/>
      <c r="F77" s="377" t="s">
        <v>29</v>
      </c>
      <c r="H77" s="55"/>
      <c r="I77" s="55"/>
      <c r="J77" s="55"/>
      <c r="K77" s="55"/>
      <c r="L77" s="55"/>
    </row>
    <row r="78" spans="1:12" ht="13.5" customHeight="1" x14ac:dyDescent="0.2">
      <c r="A78" s="373"/>
      <c r="B78" s="380" t="s">
        <v>31</v>
      </c>
      <c r="C78" s="379"/>
      <c r="D78" s="619"/>
      <c r="E78" s="619"/>
      <c r="F78" s="379"/>
    </row>
    <row r="79" spans="1:12" ht="54" x14ac:dyDescent="0.2">
      <c r="A79" s="382" t="s">
        <v>113</v>
      </c>
      <c r="B79" s="383" t="s">
        <v>114</v>
      </c>
      <c r="C79" s="324"/>
      <c r="D79" s="621"/>
      <c r="E79" s="621"/>
      <c r="F79" s="384" t="s">
        <v>29</v>
      </c>
    </row>
    <row r="80" spans="1:12" s="56" customFormat="1" ht="28.5" x14ac:dyDescent="0.2">
      <c r="A80" s="392" t="s">
        <v>115</v>
      </c>
      <c r="B80" s="381" t="s">
        <v>116</v>
      </c>
      <c r="C80" s="393">
        <v>7312</v>
      </c>
      <c r="D80" s="557"/>
      <c r="E80" s="557" t="s">
        <v>29</v>
      </c>
      <c r="F80" s="384"/>
      <c r="H80" s="55"/>
      <c r="I80" s="55"/>
      <c r="J80" s="55"/>
      <c r="K80" s="55"/>
      <c r="L80" s="55"/>
    </row>
    <row r="81" spans="1:12" s="56" customFormat="1" ht="17.25" x14ac:dyDescent="0.2">
      <c r="A81" s="392"/>
      <c r="B81" s="380" t="s">
        <v>31</v>
      </c>
      <c r="C81" s="377"/>
      <c r="D81" s="557"/>
      <c r="E81" s="557"/>
      <c r="F81" s="377"/>
      <c r="H81" s="55"/>
      <c r="I81" s="55"/>
      <c r="J81" s="55"/>
      <c r="K81" s="55"/>
      <c r="L81" s="55"/>
    </row>
    <row r="82" spans="1:12" ht="54" x14ac:dyDescent="0.2">
      <c r="A82" s="373" t="s">
        <v>117</v>
      </c>
      <c r="B82" s="383" t="s">
        <v>118</v>
      </c>
      <c r="C82" s="324"/>
      <c r="D82" s="621"/>
      <c r="E82" s="621" t="s">
        <v>29</v>
      </c>
      <c r="F82" s="384"/>
    </row>
    <row r="83" spans="1:12" s="56" customFormat="1" ht="28.5" x14ac:dyDescent="0.2">
      <c r="A83" s="392" t="s">
        <v>119</v>
      </c>
      <c r="B83" s="381" t="s">
        <v>120</v>
      </c>
      <c r="C83" s="393">
        <v>7321</v>
      </c>
      <c r="D83" s="557"/>
      <c r="E83" s="557"/>
      <c r="F83" s="377" t="s">
        <v>29</v>
      </c>
      <c r="H83" s="55"/>
      <c r="I83" s="55"/>
      <c r="J83" s="55"/>
      <c r="K83" s="55"/>
      <c r="L83" s="55"/>
    </row>
    <row r="84" spans="1:12" s="56" customFormat="1" ht="17.25" x14ac:dyDescent="0.2">
      <c r="A84" s="392"/>
      <c r="B84" s="380" t="s">
        <v>31</v>
      </c>
      <c r="C84" s="377"/>
      <c r="D84" s="557"/>
      <c r="E84" s="557"/>
      <c r="F84" s="377"/>
      <c r="H84" s="55"/>
      <c r="I84" s="55"/>
      <c r="J84" s="55"/>
      <c r="K84" s="55"/>
      <c r="L84" s="55"/>
    </row>
    <row r="85" spans="1:12" ht="40.5" x14ac:dyDescent="0.2">
      <c r="A85" s="382" t="s">
        <v>121</v>
      </c>
      <c r="B85" s="383" t="s">
        <v>122</v>
      </c>
      <c r="C85" s="324"/>
      <c r="D85" s="621"/>
      <c r="E85" s="621"/>
      <c r="F85" s="384" t="s">
        <v>29</v>
      </c>
    </row>
    <row r="86" spans="1:12" s="56" customFormat="1" ht="28.5" x14ac:dyDescent="0.2">
      <c r="A86" s="392" t="s">
        <v>123</v>
      </c>
      <c r="B86" s="381" t="s">
        <v>124</v>
      </c>
      <c r="C86" s="393">
        <v>7322</v>
      </c>
      <c r="D86" s="557"/>
      <c r="E86" s="557" t="s">
        <v>29</v>
      </c>
      <c r="F86" s="384"/>
      <c r="H86" s="55"/>
      <c r="I86" s="55"/>
      <c r="J86" s="55"/>
      <c r="K86" s="55"/>
      <c r="L86" s="55"/>
    </row>
    <row r="87" spans="1:12" s="56" customFormat="1" ht="17.25" x14ac:dyDescent="0.2">
      <c r="A87" s="392"/>
      <c r="B87" s="380" t="s">
        <v>31</v>
      </c>
      <c r="C87" s="377"/>
      <c r="D87" s="557"/>
      <c r="E87" s="557"/>
      <c r="F87" s="377"/>
    </row>
    <row r="88" spans="1:12" ht="40.5" x14ac:dyDescent="0.2">
      <c r="A88" s="382" t="s">
        <v>125</v>
      </c>
      <c r="B88" s="383" t="s">
        <v>126</v>
      </c>
      <c r="C88" s="324"/>
      <c r="D88" s="621"/>
      <c r="E88" s="621" t="s">
        <v>29</v>
      </c>
      <c r="F88" s="384"/>
    </row>
    <row r="89" spans="1:12" s="56" customFormat="1" ht="28.5" x14ac:dyDescent="0.2">
      <c r="A89" s="375">
        <v>1250</v>
      </c>
      <c r="B89" s="381" t="s">
        <v>127</v>
      </c>
      <c r="C89" s="377">
        <v>7331</v>
      </c>
      <c r="D89" s="620">
        <f>E89</f>
        <v>766435.5780000001</v>
      </c>
      <c r="E89" s="620">
        <f>+E92+E93+E97+E96</f>
        <v>766435.5780000001</v>
      </c>
      <c r="F89" s="377" t="s">
        <v>29</v>
      </c>
      <c r="H89" s="55"/>
      <c r="I89" s="55"/>
      <c r="J89" s="55"/>
      <c r="K89" s="55"/>
      <c r="L89" s="55"/>
    </row>
    <row r="90" spans="1:12" ht="17.25" x14ac:dyDescent="0.2">
      <c r="A90" s="373"/>
      <c r="B90" s="378" t="s">
        <v>128</v>
      </c>
      <c r="C90" s="379"/>
      <c r="D90" s="619"/>
      <c r="E90" s="619"/>
      <c r="F90" s="379"/>
    </row>
    <row r="91" spans="1:12" ht="14.25" customHeight="1" x14ac:dyDescent="0.2">
      <c r="A91" s="373"/>
      <c r="B91" s="380" t="s">
        <v>50</v>
      </c>
      <c r="C91" s="379"/>
      <c r="D91" s="619"/>
      <c r="E91" s="619"/>
      <c r="F91" s="379"/>
    </row>
    <row r="92" spans="1:12" ht="27" x14ac:dyDescent="0.2">
      <c r="A92" s="382" t="s">
        <v>129</v>
      </c>
      <c r="B92" s="383" t="s">
        <v>130</v>
      </c>
      <c r="C92" s="384"/>
      <c r="D92" s="621">
        <f>E92</f>
        <v>761424.27800000005</v>
      </c>
      <c r="E92" s="625">
        <f>+'[1]Եկամուտ-2024'!$E$92</f>
        <v>761424.27800000005</v>
      </c>
      <c r="F92" s="384" t="s">
        <v>29</v>
      </c>
    </row>
    <row r="93" spans="1:12" ht="27" x14ac:dyDescent="0.2">
      <c r="A93" s="382" t="s">
        <v>131</v>
      </c>
      <c r="B93" s="383" t="s">
        <v>132</v>
      </c>
      <c r="C93" s="324"/>
      <c r="D93" s="621">
        <f>+E93</f>
        <v>0</v>
      </c>
      <c r="E93" s="621"/>
      <c r="F93" s="384" t="s">
        <v>29</v>
      </c>
    </row>
    <row r="94" spans="1:12" ht="14.25" customHeight="1" x14ac:dyDescent="0.2">
      <c r="A94" s="382"/>
      <c r="B94" s="388" t="s">
        <v>31</v>
      </c>
      <c r="C94" s="324"/>
      <c r="D94" s="621"/>
      <c r="E94" s="621"/>
      <c r="F94" s="384"/>
      <c r="H94" s="56"/>
      <c r="I94" s="56"/>
      <c r="J94" s="56"/>
      <c r="K94" s="56"/>
      <c r="L94" s="56"/>
    </row>
    <row r="95" spans="1:12" ht="40.5" x14ac:dyDescent="0.2">
      <c r="A95" s="382" t="s">
        <v>133</v>
      </c>
      <c r="B95" s="390" t="s">
        <v>134</v>
      </c>
      <c r="C95" s="384"/>
      <c r="D95" s="621">
        <f>+E95</f>
        <v>0</v>
      </c>
      <c r="E95" s="621"/>
      <c r="F95" s="384" t="s">
        <v>29</v>
      </c>
    </row>
    <row r="96" spans="1:12" ht="27" x14ac:dyDescent="0.2">
      <c r="A96" s="382" t="s">
        <v>135</v>
      </c>
      <c r="B96" s="390" t="s">
        <v>136</v>
      </c>
      <c r="C96" s="384"/>
      <c r="D96" s="621">
        <f>+E96</f>
        <v>0</v>
      </c>
      <c r="E96" s="621"/>
      <c r="F96" s="384" t="s">
        <v>29</v>
      </c>
    </row>
    <row r="97" spans="1:12" ht="27" x14ac:dyDescent="0.2">
      <c r="A97" s="382" t="s">
        <v>137</v>
      </c>
      <c r="B97" s="383" t="s">
        <v>138</v>
      </c>
      <c r="C97" s="324"/>
      <c r="D97" s="621">
        <f>+E97</f>
        <v>5011.3</v>
      </c>
      <c r="E97" s="626">
        <v>5011.3</v>
      </c>
      <c r="F97" s="384" t="s">
        <v>29</v>
      </c>
      <c r="H97" s="56"/>
      <c r="I97" s="56"/>
      <c r="J97" s="56"/>
      <c r="K97" s="56"/>
      <c r="L97" s="56"/>
    </row>
    <row r="98" spans="1:12" ht="27" x14ac:dyDescent="0.2">
      <c r="A98" s="382" t="s">
        <v>139</v>
      </c>
      <c r="B98" s="383" t="s">
        <v>140</v>
      </c>
      <c r="C98" s="324"/>
      <c r="D98" s="621"/>
      <c r="E98" s="621"/>
      <c r="F98" s="384" t="s">
        <v>29</v>
      </c>
    </row>
    <row r="99" spans="1:12" ht="14.25" customHeight="1" x14ac:dyDescent="0.2">
      <c r="A99" s="373"/>
      <c r="B99" s="380" t="s">
        <v>50</v>
      </c>
      <c r="C99" s="379"/>
      <c r="D99" s="619"/>
      <c r="E99" s="619"/>
      <c r="F99" s="379"/>
    </row>
    <row r="100" spans="1:12" ht="39" customHeight="1" x14ac:dyDescent="0.2">
      <c r="A100" s="382" t="s">
        <v>141</v>
      </c>
      <c r="B100" s="390" t="s">
        <v>142</v>
      </c>
      <c r="C100" s="324"/>
      <c r="D100" s="621"/>
      <c r="E100" s="621"/>
      <c r="F100" s="384" t="s">
        <v>29</v>
      </c>
      <c r="H100" s="56"/>
      <c r="I100" s="56"/>
      <c r="J100" s="56"/>
      <c r="K100" s="56"/>
      <c r="L100" s="56"/>
    </row>
    <row r="101" spans="1:12" s="56" customFormat="1" ht="28.5" customHeight="1" x14ac:dyDescent="0.2">
      <c r="A101" s="375">
        <v>1260</v>
      </c>
      <c r="B101" s="381" t="s">
        <v>143</v>
      </c>
      <c r="C101" s="377">
        <v>7332</v>
      </c>
      <c r="D101" s="620">
        <f>+F101</f>
        <v>0</v>
      </c>
      <c r="E101" s="557" t="s">
        <v>29</v>
      </c>
      <c r="F101" s="600">
        <f>+F104+F105</f>
        <v>0</v>
      </c>
      <c r="H101" s="55"/>
      <c r="I101" s="55"/>
      <c r="J101" s="55"/>
      <c r="K101" s="55"/>
      <c r="L101" s="55"/>
    </row>
    <row r="102" spans="1:12" ht="17.25" x14ac:dyDescent="0.2">
      <c r="A102" s="373"/>
      <c r="B102" s="378" t="s">
        <v>144</v>
      </c>
      <c r="C102" s="379"/>
      <c r="D102" s="619"/>
      <c r="E102" s="621"/>
      <c r="F102" s="601"/>
    </row>
    <row r="103" spans="1:12" ht="13.5" customHeight="1" x14ac:dyDescent="0.2">
      <c r="A103" s="373"/>
      <c r="B103" s="380" t="s">
        <v>31</v>
      </c>
      <c r="C103" s="379"/>
      <c r="D103" s="619"/>
      <c r="E103" s="621"/>
      <c r="F103" s="601"/>
      <c r="H103" s="56"/>
      <c r="I103" s="56"/>
      <c r="J103" s="56"/>
      <c r="K103" s="56"/>
      <c r="L103" s="56"/>
    </row>
    <row r="104" spans="1:12" ht="27" x14ac:dyDescent="0.2">
      <c r="A104" s="382" t="s">
        <v>145</v>
      </c>
      <c r="B104" s="383" t="s">
        <v>146</v>
      </c>
      <c r="C104" s="324"/>
      <c r="D104" s="621">
        <f>+F104</f>
        <v>0</v>
      </c>
      <c r="E104" s="621" t="s">
        <v>29</v>
      </c>
      <c r="F104" s="558"/>
    </row>
    <row r="105" spans="1:12" ht="27" x14ac:dyDescent="0.2">
      <c r="A105" s="382" t="s">
        <v>147</v>
      </c>
      <c r="B105" s="383" t="s">
        <v>148</v>
      </c>
      <c r="C105" s="324"/>
      <c r="D105" s="621"/>
      <c r="E105" s="621" t="s">
        <v>29</v>
      </c>
      <c r="F105" s="384"/>
    </row>
    <row r="106" spans="1:12" ht="14.25" customHeight="1" x14ac:dyDescent="0.2">
      <c r="A106" s="373"/>
      <c r="B106" s="380" t="s">
        <v>50</v>
      </c>
      <c r="C106" s="379"/>
      <c r="D106" s="619"/>
      <c r="E106" s="619"/>
      <c r="F106" s="379"/>
    </row>
    <row r="107" spans="1:12" ht="24.75" customHeight="1" x14ac:dyDescent="0.2">
      <c r="A107" s="382" t="s">
        <v>149</v>
      </c>
      <c r="B107" s="390" t="s">
        <v>142</v>
      </c>
      <c r="C107" s="324"/>
      <c r="D107" s="621"/>
      <c r="E107" s="621" t="s">
        <v>29</v>
      </c>
      <c r="F107" s="384"/>
    </row>
    <row r="108" spans="1:12" s="56" customFormat="1" ht="17.25" x14ac:dyDescent="0.2">
      <c r="A108" s="375">
        <v>1300</v>
      </c>
      <c r="B108" s="381" t="s">
        <v>150</v>
      </c>
      <c r="C108" s="377">
        <v>7400</v>
      </c>
      <c r="D108" s="620">
        <f>E108+F108</f>
        <v>248464.42199999999</v>
      </c>
      <c r="E108" s="557">
        <f>E114+E117+E124+E130+E135+E140+E150</f>
        <v>248464.42199999999</v>
      </c>
      <c r="F108" s="377">
        <f>F111+F145+F150</f>
        <v>0</v>
      </c>
      <c r="H108" s="55"/>
      <c r="I108" s="55"/>
      <c r="J108" s="55"/>
      <c r="K108" s="55"/>
      <c r="L108" s="55"/>
    </row>
    <row r="109" spans="1:12" ht="27" x14ac:dyDescent="0.2">
      <c r="A109" s="373"/>
      <c r="B109" s="378" t="s">
        <v>151</v>
      </c>
      <c r="C109" s="379"/>
      <c r="D109" s="619"/>
      <c r="E109" s="619"/>
      <c r="F109" s="379"/>
    </row>
    <row r="110" spans="1:12" ht="15" customHeight="1" x14ac:dyDescent="0.2">
      <c r="A110" s="373"/>
      <c r="B110" s="380" t="s">
        <v>31</v>
      </c>
      <c r="C110" s="379"/>
      <c r="D110" s="619"/>
      <c r="E110" s="619"/>
      <c r="F110" s="379"/>
      <c r="H110" s="56"/>
      <c r="I110" s="56"/>
      <c r="J110" s="56"/>
      <c r="K110" s="56"/>
      <c r="L110" s="56"/>
    </row>
    <row r="111" spans="1:12" s="56" customFormat="1" ht="17.25" x14ac:dyDescent="0.2">
      <c r="A111" s="375">
        <v>1310</v>
      </c>
      <c r="B111" s="381" t="s">
        <v>152</v>
      </c>
      <c r="C111" s="377">
        <v>7411</v>
      </c>
      <c r="D111" s="620"/>
      <c r="E111" s="557" t="s">
        <v>29</v>
      </c>
      <c r="F111" s="377"/>
      <c r="H111" s="55"/>
      <c r="I111" s="55"/>
      <c r="J111" s="55"/>
      <c r="K111" s="55"/>
      <c r="L111" s="55"/>
    </row>
    <row r="112" spans="1:12" ht="13.5" customHeight="1" x14ac:dyDescent="0.2">
      <c r="A112" s="373"/>
      <c r="B112" s="380" t="s">
        <v>31</v>
      </c>
      <c r="C112" s="379"/>
      <c r="D112" s="619"/>
      <c r="E112" s="621"/>
      <c r="F112" s="379"/>
    </row>
    <row r="113" spans="1:12" ht="30.75" customHeight="1" x14ac:dyDescent="0.2">
      <c r="A113" s="382" t="s">
        <v>153</v>
      </c>
      <c r="B113" s="383" t="s">
        <v>154</v>
      </c>
      <c r="C113" s="324"/>
      <c r="D113" s="621"/>
      <c r="E113" s="621" t="s">
        <v>29</v>
      </c>
      <c r="F113" s="384"/>
    </row>
    <row r="114" spans="1:12" s="56" customFormat="1" ht="17.25" x14ac:dyDescent="0.2">
      <c r="A114" s="375">
        <v>1320</v>
      </c>
      <c r="B114" s="381" t="s">
        <v>155</v>
      </c>
      <c r="C114" s="377">
        <v>7412</v>
      </c>
      <c r="D114" s="620"/>
      <c r="E114" s="620"/>
      <c r="F114" s="377" t="s">
        <v>29</v>
      </c>
    </row>
    <row r="115" spans="1:12" ht="15" customHeight="1" x14ac:dyDescent="0.2">
      <c r="A115" s="373"/>
      <c r="B115" s="380" t="s">
        <v>31</v>
      </c>
      <c r="C115" s="379"/>
      <c r="D115" s="619"/>
      <c r="E115" s="619"/>
      <c r="F115" s="379"/>
    </row>
    <row r="116" spans="1:12" ht="27" x14ac:dyDescent="0.2">
      <c r="A116" s="382" t="s">
        <v>156</v>
      </c>
      <c r="B116" s="383" t="s">
        <v>157</v>
      </c>
      <c r="C116" s="324"/>
      <c r="D116" s="621"/>
      <c r="E116" s="621"/>
      <c r="F116" s="384" t="s">
        <v>29</v>
      </c>
      <c r="H116" s="56"/>
      <c r="I116" s="56"/>
      <c r="J116" s="56"/>
      <c r="K116" s="56"/>
      <c r="L116" s="56"/>
    </row>
    <row r="117" spans="1:12" s="56" customFormat="1" ht="17.25" x14ac:dyDescent="0.2">
      <c r="A117" s="375">
        <v>1330</v>
      </c>
      <c r="B117" s="381" t="s">
        <v>158</v>
      </c>
      <c r="C117" s="377">
        <v>7415</v>
      </c>
      <c r="D117" s="620">
        <f>E117</f>
        <v>16000</v>
      </c>
      <c r="E117" s="620">
        <f>+E120+E123</f>
        <v>16000</v>
      </c>
      <c r="F117" s="377" t="s">
        <v>29</v>
      </c>
      <c r="H117" s="55"/>
      <c r="I117" s="55"/>
      <c r="J117" s="55"/>
      <c r="K117" s="55"/>
      <c r="L117" s="55"/>
    </row>
    <row r="118" spans="1:12" ht="14.25" customHeight="1" x14ac:dyDescent="0.2">
      <c r="A118" s="373"/>
      <c r="B118" s="378" t="s">
        <v>159</v>
      </c>
      <c r="C118" s="379"/>
      <c r="D118" s="619"/>
      <c r="E118" s="619"/>
      <c r="F118" s="379"/>
    </row>
    <row r="119" spans="1:12" ht="14.25" customHeight="1" x14ac:dyDescent="0.2">
      <c r="A119" s="373"/>
      <c r="B119" s="380" t="s">
        <v>31</v>
      </c>
      <c r="C119" s="379"/>
      <c r="D119" s="619"/>
      <c r="E119" s="619"/>
      <c r="F119" s="379"/>
      <c r="H119" s="56"/>
      <c r="I119" s="56"/>
      <c r="J119" s="56"/>
      <c r="K119" s="56"/>
      <c r="L119" s="56"/>
    </row>
    <row r="120" spans="1:12" ht="25.5" customHeight="1" x14ac:dyDescent="0.2">
      <c r="A120" s="382" t="s">
        <v>160</v>
      </c>
      <c r="B120" s="383" t="s">
        <v>161</v>
      </c>
      <c r="C120" s="324"/>
      <c r="D120" s="621">
        <f>E120</f>
        <v>16000</v>
      </c>
      <c r="E120" s="627">
        <f>+E121</f>
        <v>16000</v>
      </c>
      <c r="F120" s="384" t="s">
        <v>29</v>
      </c>
      <c r="H120" s="55" t="s">
        <v>182</v>
      </c>
    </row>
    <row r="121" spans="1:12" ht="27" x14ac:dyDescent="0.2">
      <c r="A121" s="382" t="s">
        <v>162</v>
      </c>
      <c r="B121" s="383" t="s">
        <v>163</v>
      </c>
      <c r="C121" s="324"/>
      <c r="D121" s="621">
        <f>+E121</f>
        <v>16000</v>
      </c>
      <c r="E121" s="621">
        <f>+'[1]Եկամուտ-2024'!$E$48</f>
        <v>16000</v>
      </c>
      <c r="F121" s="384" t="s">
        <v>29</v>
      </c>
      <c r="H121" s="56"/>
      <c r="I121" s="56"/>
      <c r="J121" s="56"/>
      <c r="K121" s="56"/>
      <c r="L121" s="56"/>
    </row>
    <row r="122" spans="1:12" ht="52.5" customHeight="1" x14ac:dyDescent="0.2">
      <c r="A122" s="382" t="s">
        <v>164</v>
      </c>
      <c r="B122" s="383" t="s">
        <v>165</v>
      </c>
      <c r="C122" s="324"/>
      <c r="D122" s="621"/>
      <c r="E122" s="621"/>
      <c r="F122" s="384" t="s">
        <v>29</v>
      </c>
    </row>
    <row r="123" spans="1:12" ht="14.25" customHeight="1" x14ac:dyDescent="0.2">
      <c r="A123" s="373" t="s">
        <v>166</v>
      </c>
      <c r="B123" s="383" t="s">
        <v>167</v>
      </c>
      <c r="C123" s="324"/>
      <c r="D123" s="621">
        <f>+E123</f>
        <v>0</v>
      </c>
      <c r="E123" s="621"/>
      <c r="F123" s="384" t="s">
        <v>29</v>
      </c>
    </row>
    <row r="124" spans="1:12" s="56" customFormat="1" ht="28.5" x14ac:dyDescent="0.2">
      <c r="A124" s="375">
        <v>1340</v>
      </c>
      <c r="B124" s="381" t="s">
        <v>168</v>
      </c>
      <c r="C124" s="377">
        <v>7421</v>
      </c>
      <c r="D124" s="620">
        <f>D127+D128+D129</f>
        <v>0</v>
      </c>
      <c r="E124" s="620">
        <f>E127+E128+E129</f>
        <v>0</v>
      </c>
      <c r="F124" s="377" t="s">
        <v>29</v>
      </c>
      <c r="H124" s="55"/>
      <c r="I124" s="55"/>
      <c r="J124" s="55"/>
      <c r="K124" s="55"/>
      <c r="L124" s="55"/>
    </row>
    <row r="125" spans="1:12" ht="14.25" customHeight="1" x14ac:dyDescent="0.2">
      <c r="A125" s="373"/>
      <c r="B125" s="378" t="s">
        <v>169</v>
      </c>
      <c r="C125" s="379"/>
      <c r="D125" s="619"/>
      <c r="E125" s="619"/>
      <c r="F125" s="379"/>
      <c r="H125" s="56"/>
      <c r="I125" s="56"/>
      <c r="J125" s="56"/>
      <c r="K125" s="56"/>
      <c r="L125" s="56"/>
    </row>
    <row r="126" spans="1:12" ht="12" customHeight="1" x14ac:dyDescent="0.2">
      <c r="A126" s="373"/>
      <c r="B126" s="380" t="s">
        <v>31</v>
      </c>
      <c r="C126" s="379"/>
      <c r="D126" s="619"/>
      <c r="E126" s="619"/>
      <c r="F126" s="379"/>
      <c r="H126" s="56"/>
      <c r="I126" s="56"/>
      <c r="J126" s="56"/>
      <c r="K126" s="56"/>
      <c r="L126" s="56"/>
    </row>
    <row r="127" spans="1:12" ht="67.5" x14ac:dyDescent="0.2">
      <c r="A127" s="382" t="s">
        <v>170</v>
      </c>
      <c r="B127" s="383" t="s">
        <v>171</v>
      </c>
      <c r="C127" s="324"/>
      <c r="D127" s="621"/>
      <c r="E127" s="621"/>
      <c r="F127" s="384" t="s">
        <v>29</v>
      </c>
    </row>
    <row r="128" spans="1:12" s="56" customFormat="1" ht="40.5" x14ac:dyDescent="0.2">
      <c r="A128" s="382" t="s">
        <v>172</v>
      </c>
      <c r="B128" s="383" t="s">
        <v>173</v>
      </c>
      <c r="C128" s="384"/>
      <c r="D128" s="621">
        <f>E128</f>
        <v>0</v>
      </c>
      <c r="E128" s="621">
        <v>0</v>
      </c>
      <c r="F128" s="384" t="s">
        <v>29</v>
      </c>
      <c r="H128" s="55"/>
      <c r="I128" s="55"/>
      <c r="J128" s="55"/>
      <c r="K128" s="55"/>
      <c r="L128" s="55"/>
    </row>
    <row r="129" spans="1:12" ht="61.5" customHeight="1" x14ac:dyDescent="0.2">
      <c r="A129" s="382" t="s">
        <v>174</v>
      </c>
      <c r="B129" s="383" t="s">
        <v>175</v>
      </c>
      <c r="C129" s="384"/>
      <c r="D129" s="621">
        <f>E129</f>
        <v>0</v>
      </c>
      <c r="E129" s="621"/>
      <c r="F129" s="384" t="s">
        <v>29</v>
      </c>
      <c r="H129" s="56"/>
      <c r="I129" s="56"/>
      <c r="J129" s="56"/>
      <c r="K129" s="56"/>
      <c r="L129" s="56"/>
    </row>
    <row r="130" spans="1:12" s="56" customFormat="1" ht="23.25" customHeight="1" x14ac:dyDescent="0.2">
      <c r="A130" s="375">
        <v>1350</v>
      </c>
      <c r="B130" s="381" t="s">
        <v>176</v>
      </c>
      <c r="C130" s="377">
        <v>7422</v>
      </c>
      <c r="D130" s="620">
        <f>D133+D134</f>
        <v>214727</v>
      </c>
      <c r="E130" s="620">
        <f>+E133+E134</f>
        <v>214727</v>
      </c>
      <c r="F130" s="377" t="s">
        <v>29</v>
      </c>
    </row>
    <row r="131" spans="1:12" ht="16.5" customHeight="1" x14ac:dyDescent="0.2">
      <c r="A131" s="373"/>
      <c r="B131" s="378" t="s">
        <v>177</v>
      </c>
      <c r="C131" s="379"/>
      <c r="D131" s="619"/>
      <c r="E131" s="619"/>
      <c r="F131" s="379"/>
      <c r="H131" s="56"/>
      <c r="I131" s="56"/>
      <c r="J131" s="56"/>
      <c r="K131" s="56"/>
      <c r="L131" s="56"/>
    </row>
    <row r="132" spans="1:12" ht="12" customHeight="1" x14ac:dyDescent="0.2">
      <c r="A132" s="373"/>
      <c r="B132" s="380" t="s">
        <v>31</v>
      </c>
      <c r="C132" s="379"/>
      <c r="D132" s="619"/>
      <c r="E132" s="619"/>
      <c r="F132" s="379"/>
    </row>
    <row r="133" spans="1:12" s="56" customFormat="1" ht="13.5" customHeight="1" x14ac:dyDescent="0.2">
      <c r="A133" s="382" t="s">
        <v>178</v>
      </c>
      <c r="B133" s="383" t="s">
        <v>179</v>
      </c>
      <c r="C133" s="394"/>
      <c r="D133" s="621">
        <f>E133</f>
        <v>132027</v>
      </c>
      <c r="E133" s="621">
        <v>132027</v>
      </c>
      <c r="F133" s="384" t="s">
        <v>29</v>
      </c>
      <c r="H133" s="55"/>
      <c r="I133" s="55"/>
      <c r="J133" s="55"/>
      <c r="K133" s="55"/>
      <c r="L133" s="55"/>
    </row>
    <row r="134" spans="1:12" ht="27" x14ac:dyDescent="0.2">
      <c r="A134" s="382" t="s">
        <v>180</v>
      </c>
      <c r="B134" s="383" t="s">
        <v>181</v>
      </c>
      <c r="C134" s="384"/>
      <c r="D134" s="621">
        <f>E134</f>
        <v>82700</v>
      </c>
      <c r="E134" s="621">
        <f>+'[1]Եկամուտ-2024'!$E$72</f>
        <v>82700</v>
      </c>
      <c r="F134" s="384" t="s">
        <v>29</v>
      </c>
    </row>
    <row r="135" spans="1:12" s="56" customFormat="1" ht="17.25" x14ac:dyDescent="0.2">
      <c r="A135" s="375">
        <v>1360</v>
      </c>
      <c r="B135" s="381" t="s">
        <v>183</v>
      </c>
      <c r="C135" s="377">
        <v>7431</v>
      </c>
      <c r="D135" s="620">
        <f>E135</f>
        <v>0</v>
      </c>
      <c r="E135" s="620">
        <f>E138+E139</f>
        <v>0</v>
      </c>
      <c r="F135" s="377" t="s">
        <v>29</v>
      </c>
    </row>
    <row r="136" spans="1:12" ht="17.25" x14ac:dyDescent="0.2">
      <c r="A136" s="373"/>
      <c r="B136" s="380" t="s">
        <v>184</v>
      </c>
      <c r="C136" s="379"/>
      <c r="D136" s="619"/>
      <c r="E136" s="619"/>
      <c r="F136" s="379"/>
      <c r="H136" s="56"/>
      <c r="I136" s="56"/>
      <c r="J136" s="56"/>
      <c r="K136" s="56"/>
      <c r="L136" s="56"/>
    </row>
    <row r="137" spans="1:12" ht="14.25" customHeight="1" x14ac:dyDescent="0.2">
      <c r="A137" s="373"/>
      <c r="B137" s="380" t="s">
        <v>31</v>
      </c>
      <c r="C137" s="379"/>
      <c r="D137" s="619"/>
      <c r="E137" s="619"/>
      <c r="F137" s="379"/>
    </row>
    <row r="138" spans="1:12" ht="40.5" x14ac:dyDescent="0.2">
      <c r="A138" s="382" t="s">
        <v>185</v>
      </c>
      <c r="B138" s="383" t="s">
        <v>186</v>
      </c>
      <c r="C138" s="324"/>
      <c r="D138" s="621">
        <f>E138</f>
        <v>0</v>
      </c>
      <c r="E138" s="621"/>
      <c r="F138" s="384" t="s">
        <v>29</v>
      </c>
    </row>
    <row r="139" spans="1:12" s="56" customFormat="1" ht="27" x14ac:dyDescent="0.2">
      <c r="A139" s="382" t="s">
        <v>187</v>
      </c>
      <c r="B139" s="383" t="s">
        <v>188</v>
      </c>
      <c r="C139" s="324"/>
      <c r="D139" s="621"/>
      <c r="E139" s="621"/>
      <c r="F139" s="384" t="s">
        <v>29</v>
      </c>
      <c r="H139" s="55"/>
      <c r="I139" s="55"/>
      <c r="J139" s="55"/>
      <c r="K139" s="55"/>
      <c r="L139" s="55"/>
    </row>
    <row r="140" spans="1:12" s="56" customFormat="1" ht="17.25" x14ac:dyDescent="0.2">
      <c r="A140" s="375">
        <v>1370</v>
      </c>
      <c r="B140" s="381" t="s">
        <v>189</v>
      </c>
      <c r="C140" s="377">
        <v>7441</v>
      </c>
      <c r="D140" s="621"/>
      <c r="E140" s="621"/>
      <c r="F140" s="377" t="s">
        <v>29</v>
      </c>
      <c r="H140" s="55"/>
      <c r="I140" s="55"/>
      <c r="J140" s="55"/>
      <c r="K140" s="55"/>
      <c r="L140" s="55"/>
    </row>
    <row r="141" spans="1:12" ht="17.25" x14ac:dyDescent="0.2">
      <c r="A141" s="373"/>
      <c r="B141" s="378" t="s">
        <v>190</v>
      </c>
      <c r="C141" s="379"/>
      <c r="D141" s="619"/>
      <c r="E141" s="621"/>
      <c r="F141" s="379"/>
    </row>
    <row r="142" spans="1:12" ht="13.5" customHeight="1" x14ac:dyDescent="0.2">
      <c r="A142" s="373"/>
      <c r="B142" s="380" t="s">
        <v>31</v>
      </c>
      <c r="C142" s="379"/>
      <c r="D142" s="619"/>
      <c r="E142" s="621"/>
      <c r="F142" s="379"/>
      <c r="H142" s="674"/>
      <c r="I142" s="674"/>
      <c r="J142" s="674"/>
      <c r="K142" s="674"/>
    </row>
    <row r="143" spans="1:12" s="56" customFormat="1" ht="81" x14ac:dyDescent="0.2">
      <c r="A143" s="373" t="s">
        <v>191</v>
      </c>
      <c r="B143" s="383" t="s">
        <v>192</v>
      </c>
      <c r="C143" s="324"/>
      <c r="D143" s="621"/>
      <c r="E143" s="621"/>
      <c r="F143" s="384" t="s">
        <v>29</v>
      </c>
      <c r="H143" s="55"/>
      <c r="I143" s="55"/>
      <c r="J143" s="55"/>
      <c r="K143" s="55"/>
      <c r="L143" s="55"/>
    </row>
    <row r="144" spans="1:12" s="56" customFormat="1" ht="81" x14ac:dyDescent="0.2">
      <c r="A144" s="382" t="s">
        <v>193</v>
      </c>
      <c r="B144" s="383" t="s">
        <v>194</v>
      </c>
      <c r="C144" s="324"/>
      <c r="D144" s="621"/>
      <c r="E144" s="621"/>
      <c r="F144" s="384" t="s">
        <v>29</v>
      </c>
      <c r="H144" s="55"/>
      <c r="I144" s="55"/>
      <c r="J144" s="55"/>
      <c r="K144" s="55"/>
      <c r="L144" s="55"/>
    </row>
    <row r="145" spans="1:17" s="56" customFormat="1" ht="17.25" x14ac:dyDescent="0.2">
      <c r="A145" s="375">
        <v>1380</v>
      </c>
      <c r="B145" s="381" t="s">
        <v>195</v>
      </c>
      <c r="C145" s="377">
        <v>7442</v>
      </c>
      <c r="D145" s="620"/>
      <c r="E145" s="557" t="s">
        <v>29</v>
      </c>
      <c r="F145" s="377"/>
      <c r="H145" s="55"/>
      <c r="I145" s="55"/>
      <c r="J145" s="55"/>
      <c r="K145" s="55"/>
      <c r="L145" s="55"/>
    </row>
    <row r="146" spans="1:17" ht="13.5" customHeight="1" x14ac:dyDescent="0.2">
      <c r="A146" s="373"/>
      <c r="B146" s="378" t="s">
        <v>196</v>
      </c>
      <c r="C146" s="379"/>
      <c r="D146" s="619"/>
      <c r="E146" s="621"/>
      <c r="F146" s="379"/>
      <c r="H146" s="58"/>
      <c r="I146" s="54"/>
      <c r="J146" s="59"/>
      <c r="K146" s="57"/>
      <c r="L146" s="57"/>
    </row>
    <row r="147" spans="1:17" ht="10.5" customHeight="1" x14ac:dyDescent="0.2">
      <c r="A147" s="373"/>
      <c r="B147" s="380" t="s">
        <v>31</v>
      </c>
      <c r="C147" s="379"/>
      <c r="D147" s="619"/>
      <c r="E147" s="621"/>
      <c r="F147" s="379"/>
      <c r="H147" s="295"/>
      <c r="I147" s="674"/>
      <c r="J147" s="674"/>
      <c r="K147" s="674"/>
      <c r="L147" s="674"/>
    </row>
    <row r="148" spans="1:17" ht="108.75" customHeight="1" x14ac:dyDescent="0.25">
      <c r="A148" s="382" t="s">
        <v>197</v>
      </c>
      <c r="B148" s="383" t="s">
        <v>198</v>
      </c>
      <c r="C148" s="324"/>
      <c r="D148" s="621"/>
      <c r="E148" s="621" t="s">
        <v>29</v>
      </c>
      <c r="F148" s="384"/>
      <c r="H148" s="299"/>
      <c r="I148" s="292"/>
      <c r="J148" s="91"/>
      <c r="K148" s="293"/>
      <c r="L148" s="91"/>
    </row>
    <row r="149" spans="1:17" s="56" customFormat="1" ht="94.5" x14ac:dyDescent="0.2">
      <c r="A149" s="382" t="s">
        <v>199</v>
      </c>
      <c r="B149" s="383" t="s">
        <v>200</v>
      </c>
      <c r="C149" s="324"/>
      <c r="D149" s="621"/>
      <c r="E149" s="621" t="s">
        <v>29</v>
      </c>
      <c r="F149" s="395"/>
      <c r="H149" s="294"/>
      <c r="I149" s="675"/>
      <c r="J149" s="675"/>
      <c r="K149" s="675"/>
      <c r="L149" s="675"/>
    </row>
    <row r="150" spans="1:17" s="56" customFormat="1" ht="17.25" x14ac:dyDescent="0.2">
      <c r="A150" s="392" t="s">
        <v>201</v>
      </c>
      <c r="B150" s="381" t="s">
        <v>202</v>
      </c>
      <c r="C150" s="377">
        <v>7451</v>
      </c>
      <c r="D150" s="620">
        <f>+E150+F150</f>
        <v>17737.421999999999</v>
      </c>
      <c r="E150" s="620">
        <f>+E155</f>
        <v>17737.421999999999</v>
      </c>
      <c r="F150" s="377"/>
      <c r="H150" s="55"/>
      <c r="I150" s="55"/>
      <c r="J150" s="55"/>
      <c r="K150" s="55"/>
      <c r="L150" s="55"/>
    </row>
    <row r="151" spans="1:17" ht="12.75" customHeight="1" x14ac:dyDescent="0.2">
      <c r="A151" s="382"/>
      <c r="B151" s="378" t="s">
        <v>203</v>
      </c>
      <c r="C151" s="377"/>
      <c r="D151" s="619"/>
      <c r="E151" s="619"/>
      <c r="F151" s="379"/>
    </row>
    <row r="152" spans="1:17" ht="12" customHeight="1" x14ac:dyDescent="0.2">
      <c r="A152" s="382"/>
      <c r="B152" s="380" t="s">
        <v>31</v>
      </c>
      <c r="C152" s="377"/>
      <c r="D152" s="619"/>
      <c r="E152" s="619"/>
      <c r="F152" s="379"/>
    </row>
    <row r="153" spans="1:17" ht="17.25" x14ac:dyDescent="0.2">
      <c r="A153" s="382" t="s">
        <v>204</v>
      </c>
      <c r="B153" s="383" t="s">
        <v>205</v>
      </c>
      <c r="C153" s="324"/>
      <c r="D153" s="621"/>
      <c r="E153" s="621" t="s">
        <v>29</v>
      </c>
      <c r="F153" s="384"/>
    </row>
    <row r="154" spans="1:17" ht="27" x14ac:dyDescent="0.2">
      <c r="A154" s="382" t="s">
        <v>206</v>
      </c>
      <c r="B154" s="383" t="s">
        <v>207</v>
      </c>
      <c r="C154" s="324"/>
      <c r="D154" s="621"/>
      <c r="E154" s="621" t="s">
        <v>29</v>
      </c>
      <c r="F154" s="384"/>
    </row>
    <row r="155" spans="1:17" ht="27" x14ac:dyDescent="0.2">
      <c r="A155" s="382" t="s">
        <v>208</v>
      </c>
      <c r="B155" s="383" t="s">
        <v>209</v>
      </c>
      <c r="C155" s="324"/>
      <c r="D155" s="621">
        <f>E155</f>
        <v>17737.421999999999</v>
      </c>
      <c r="E155" s="621">
        <f>+'[1]Եկամուտ-2024'!$E$47</f>
        <v>17737.421999999999</v>
      </c>
      <c r="F155" s="384"/>
    </row>
    <row r="156" spans="1:17" ht="13.5" x14ac:dyDescent="0.2">
      <c r="A156" s="55"/>
      <c r="B156" s="93"/>
      <c r="C156" s="55"/>
      <c r="D156" s="593"/>
      <c r="E156" s="593"/>
      <c r="F156" s="55"/>
      <c r="G156" s="295"/>
    </row>
    <row r="157" spans="1:17" ht="13.5" x14ac:dyDescent="0.25">
      <c r="A157" s="55"/>
      <c r="B157" s="323" t="s">
        <v>210</v>
      </c>
      <c r="C157" s="295"/>
      <c r="D157" s="672" t="s">
        <v>863</v>
      </c>
      <c r="E157" s="672"/>
      <c r="F157" s="672"/>
      <c r="M157" s="297"/>
      <c r="N157" s="292"/>
      <c r="O157" s="91"/>
      <c r="P157" s="293"/>
      <c r="Q157" s="91"/>
    </row>
    <row r="158" spans="1:17" ht="13.5" x14ac:dyDescent="0.25">
      <c r="A158" s="55"/>
      <c r="B158" s="93"/>
      <c r="C158" s="299"/>
      <c r="D158" s="592"/>
      <c r="E158" s="599"/>
      <c r="F158" s="293"/>
      <c r="M158" s="91"/>
      <c r="N158" s="322"/>
      <c r="O158" s="322"/>
      <c r="P158" s="322"/>
      <c r="Q158" s="322"/>
    </row>
    <row r="159" spans="1:17" ht="25.5" customHeight="1" x14ac:dyDescent="0.2">
      <c r="B159" s="644" t="s">
        <v>886</v>
      </c>
      <c r="C159" s="294"/>
      <c r="D159" s="664"/>
      <c r="E159" s="664"/>
      <c r="F159" s="664"/>
      <c r="M159" s="322"/>
    </row>
    <row r="161" spans="2:7" x14ac:dyDescent="0.2">
      <c r="G161" s="58"/>
    </row>
    <row r="174" spans="2:7" x14ac:dyDescent="0.2">
      <c r="C174" s="55"/>
      <c r="D174" s="593"/>
      <c r="E174" s="593"/>
      <c r="F174" s="55"/>
    </row>
    <row r="175" spans="2:7" x14ac:dyDescent="0.2">
      <c r="B175" s="58" t="s">
        <v>182</v>
      </c>
      <c r="C175" s="55"/>
      <c r="D175" s="593"/>
      <c r="E175" s="593"/>
      <c r="F175" s="55"/>
    </row>
    <row r="176" spans="2:7" x14ac:dyDescent="0.2">
      <c r="C176" s="55"/>
      <c r="D176" s="593"/>
      <c r="E176" s="593"/>
      <c r="F176" s="55"/>
    </row>
    <row r="177" spans="2:6" x14ac:dyDescent="0.2">
      <c r="C177" s="55"/>
      <c r="D177" s="593"/>
      <c r="E177" s="593"/>
      <c r="F177" s="55"/>
    </row>
    <row r="178" spans="2:6" x14ac:dyDescent="0.2">
      <c r="C178" s="55"/>
      <c r="D178" s="593"/>
      <c r="E178" s="593"/>
      <c r="F178" s="55"/>
    </row>
    <row r="182" spans="2:6" x14ac:dyDescent="0.2">
      <c r="C182" s="55"/>
      <c r="D182" s="593"/>
      <c r="E182" s="593"/>
      <c r="F182" s="55"/>
    </row>
    <row r="183" spans="2:6" x14ac:dyDescent="0.2">
      <c r="C183" s="55"/>
      <c r="D183" s="593"/>
      <c r="E183" s="593"/>
      <c r="F183" s="55"/>
    </row>
    <row r="184" spans="2:6" x14ac:dyDescent="0.2">
      <c r="C184" s="55"/>
      <c r="D184" s="593"/>
      <c r="E184" s="593"/>
      <c r="F184" s="55"/>
    </row>
    <row r="185" spans="2:6" x14ac:dyDescent="0.2">
      <c r="C185" s="55"/>
      <c r="D185" s="593"/>
      <c r="E185" s="593"/>
      <c r="F185" s="55"/>
    </row>
    <row r="186" spans="2:6" x14ac:dyDescent="0.2">
      <c r="C186" s="55"/>
      <c r="D186" s="593"/>
      <c r="E186" s="593"/>
      <c r="F186" s="55"/>
    </row>
    <row r="187" spans="2:6" x14ac:dyDescent="0.2">
      <c r="C187" s="55"/>
      <c r="D187" s="593"/>
      <c r="E187" s="593"/>
      <c r="F187" s="55"/>
    </row>
    <row r="191" spans="2:6" x14ac:dyDescent="0.2">
      <c r="B191" s="55"/>
      <c r="C191" s="55"/>
      <c r="D191" s="593"/>
      <c r="E191" s="593"/>
      <c r="F191" s="55"/>
    </row>
    <row r="192" spans="2:6" x14ac:dyDescent="0.2">
      <c r="C192" s="55"/>
      <c r="D192" s="593"/>
      <c r="E192" s="593"/>
      <c r="F192" s="55"/>
    </row>
    <row r="193" spans="3:6" x14ac:dyDescent="0.2">
      <c r="C193" s="55"/>
      <c r="D193" s="593"/>
      <c r="E193" s="593"/>
      <c r="F193" s="55"/>
    </row>
    <row r="194" spans="3:6" x14ac:dyDescent="0.2">
      <c r="C194" s="55"/>
      <c r="D194" s="593"/>
      <c r="E194" s="593"/>
      <c r="F194" s="55"/>
    </row>
    <row r="195" spans="3:6" x14ac:dyDescent="0.2">
      <c r="C195" s="55"/>
      <c r="D195" s="593"/>
      <c r="E195" s="593"/>
      <c r="F195" s="55"/>
    </row>
    <row r="199" spans="3:6" x14ac:dyDescent="0.2">
      <c r="C199" s="55"/>
      <c r="D199" s="593"/>
      <c r="E199" s="593"/>
      <c r="F199" s="55"/>
    </row>
    <row r="200" spans="3:6" x14ac:dyDescent="0.2">
      <c r="C200" s="55"/>
      <c r="D200" s="593"/>
      <c r="E200" s="593"/>
      <c r="F200" s="55"/>
    </row>
    <row r="201" spans="3:6" x14ac:dyDescent="0.2">
      <c r="C201" s="55"/>
      <c r="D201" s="593"/>
      <c r="E201" s="593"/>
      <c r="F201" s="55"/>
    </row>
    <row r="202" spans="3:6" x14ac:dyDescent="0.2">
      <c r="C202" s="55"/>
      <c r="D202" s="593"/>
      <c r="E202" s="593"/>
      <c r="F202" s="55"/>
    </row>
    <row r="203" spans="3:6" x14ac:dyDescent="0.2">
      <c r="C203" s="55"/>
      <c r="D203" s="593"/>
      <c r="E203" s="593"/>
      <c r="F203" s="55"/>
    </row>
    <row r="204" spans="3:6" x14ac:dyDescent="0.2">
      <c r="C204" s="55"/>
      <c r="D204" s="593"/>
      <c r="E204" s="593"/>
      <c r="F204" s="55"/>
    </row>
    <row r="205" spans="3:6" x14ac:dyDescent="0.2">
      <c r="C205" s="55"/>
      <c r="D205" s="593"/>
      <c r="E205" s="593"/>
      <c r="F205" s="55"/>
    </row>
    <row r="206" spans="3:6" x14ac:dyDescent="0.2">
      <c r="C206" s="55"/>
      <c r="D206" s="593"/>
      <c r="E206" s="593"/>
      <c r="F206" s="55"/>
    </row>
    <row r="207" spans="3:6" x14ac:dyDescent="0.2">
      <c r="C207" s="55"/>
      <c r="D207" s="593"/>
      <c r="E207" s="593"/>
      <c r="F207" s="55"/>
    </row>
    <row r="208" spans="3:6" x14ac:dyDescent="0.2">
      <c r="C208" s="55"/>
      <c r="D208" s="593"/>
      <c r="E208" s="593"/>
      <c r="F208" s="55"/>
    </row>
    <row r="209" spans="3:6" x14ac:dyDescent="0.2">
      <c r="C209" s="55"/>
      <c r="D209" s="593"/>
      <c r="E209" s="593"/>
      <c r="F209" s="55"/>
    </row>
    <row r="210" spans="3:6" x14ac:dyDescent="0.2">
      <c r="C210" s="55"/>
      <c r="D210" s="593"/>
      <c r="E210" s="593"/>
      <c r="F210" s="55"/>
    </row>
    <row r="211" spans="3:6" x14ac:dyDescent="0.2">
      <c r="C211" s="55"/>
      <c r="D211" s="593"/>
      <c r="E211" s="593"/>
      <c r="F211" s="55"/>
    </row>
    <row r="212" spans="3:6" x14ac:dyDescent="0.2">
      <c r="C212" s="55"/>
      <c r="D212" s="593"/>
      <c r="E212" s="593"/>
      <c r="F212" s="55"/>
    </row>
    <row r="213" spans="3:6" x14ac:dyDescent="0.2">
      <c r="C213" s="55"/>
      <c r="D213" s="593"/>
      <c r="E213" s="593"/>
      <c r="F213" s="55"/>
    </row>
    <row r="214" spans="3:6" x14ac:dyDescent="0.2">
      <c r="C214" s="55"/>
      <c r="D214" s="593"/>
      <c r="E214" s="593"/>
      <c r="F214" s="55"/>
    </row>
    <row r="215" spans="3:6" x14ac:dyDescent="0.2">
      <c r="C215" s="55"/>
      <c r="D215" s="593"/>
      <c r="E215" s="593"/>
      <c r="F215" s="55"/>
    </row>
    <row r="216" spans="3:6" x14ac:dyDescent="0.2">
      <c r="C216" s="55"/>
      <c r="D216" s="593"/>
      <c r="E216" s="593"/>
      <c r="F216" s="55"/>
    </row>
    <row r="217" spans="3:6" x14ac:dyDescent="0.2">
      <c r="C217" s="55"/>
      <c r="D217" s="593"/>
      <c r="E217" s="593"/>
      <c r="F217" s="55"/>
    </row>
    <row r="218" spans="3:6" x14ac:dyDescent="0.2">
      <c r="C218" s="55"/>
      <c r="D218" s="593"/>
      <c r="E218" s="593"/>
      <c r="F218" s="55"/>
    </row>
    <row r="219" spans="3:6" x14ac:dyDescent="0.2">
      <c r="C219" s="55"/>
      <c r="D219" s="593"/>
      <c r="E219" s="593"/>
      <c r="F219" s="55"/>
    </row>
    <row r="220" spans="3:6" x14ac:dyDescent="0.2">
      <c r="C220" s="55"/>
      <c r="D220" s="593"/>
      <c r="E220" s="593"/>
      <c r="F220" s="55"/>
    </row>
    <row r="221" spans="3:6" x14ac:dyDescent="0.2">
      <c r="C221" s="55"/>
      <c r="D221" s="593"/>
      <c r="E221" s="593"/>
      <c r="F221" s="55"/>
    </row>
    <row r="222" spans="3:6" x14ac:dyDescent="0.2">
      <c r="C222" s="55"/>
      <c r="D222" s="593"/>
      <c r="E222" s="593"/>
      <c r="F222" s="55"/>
    </row>
    <row r="223" spans="3:6" x14ac:dyDescent="0.2">
      <c r="C223" s="55"/>
      <c r="D223" s="593"/>
      <c r="E223" s="593"/>
      <c r="F223" s="55"/>
    </row>
    <row r="224" spans="3:6" x14ac:dyDescent="0.2">
      <c r="C224" s="55"/>
      <c r="D224" s="593"/>
      <c r="E224" s="593"/>
      <c r="F224" s="55"/>
    </row>
    <row r="225" spans="3:6" x14ac:dyDescent="0.2">
      <c r="C225" s="55"/>
      <c r="D225" s="593"/>
      <c r="E225" s="593"/>
      <c r="F225" s="55"/>
    </row>
    <row r="226" spans="3:6" x14ac:dyDescent="0.2">
      <c r="C226" s="55"/>
      <c r="D226" s="593"/>
      <c r="E226" s="593"/>
      <c r="F226" s="55"/>
    </row>
    <row r="227" spans="3:6" x14ac:dyDescent="0.2">
      <c r="C227" s="55"/>
      <c r="D227" s="593"/>
      <c r="E227" s="593"/>
      <c r="F227" s="55"/>
    </row>
    <row r="228" spans="3:6" x14ac:dyDescent="0.2">
      <c r="C228" s="55"/>
      <c r="D228" s="593"/>
      <c r="E228" s="593"/>
      <c r="F228" s="55"/>
    </row>
    <row r="229" spans="3:6" x14ac:dyDescent="0.2">
      <c r="C229" s="55"/>
      <c r="D229" s="593"/>
      <c r="E229" s="593"/>
      <c r="F229" s="55"/>
    </row>
    <row r="230" spans="3:6" x14ac:dyDescent="0.2">
      <c r="C230" s="55"/>
      <c r="D230" s="593"/>
      <c r="E230" s="593"/>
      <c r="F230" s="55"/>
    </row>
    <row r="231" spans="3:6" x14ac:dyDescent="0.2">
      <c r="C231" s="55"/>
      <c r="D231" s="593"/>
      <c r="E231" s="593"/>
      <c r="F231" s="55"/>
    </row>
    <row r="232" spans="3:6" x14ac:dyDescent="0.2">
      <c r="C232" s="55"/>
      <c r="D232" s="593"/>
      <c r="E232" s="593"/>
      <c r="F232" s="55"/>
    </row>
    <row r="233" spans="3:6" x14ac:dyDescent="0.2">
      <c r="C233" s="55"/>
      <c r="D233" s="593"/>
      <c r="E233" s="593"/>
      <c r="F233" s="55"/>
    </row>
    <row r="234" spans="3:6" x14ac:dyDescent="0.2">
      <c r="C234" s="55"/>
      <c r="D234" s="593"/>
      <c r="E234" s="593"/>
      <c r="F234" s="55"/>
    </row>
    <row r="235" spans="3:6" x14ac:dyDescent="0.2">
      <c r="C235" s="55"/>
      <c r="D235" s="593"/>
      <c r="E235" s="593"/>
      <c r="F235" s="55"/>
    </row>
    <row r="236" spans="3:6" x14ac:dyDescent="0.2">
      <c r="C236" s="55"/>
      <c r="D236" s="593"/>
      <c r="E236" s="593"/>
      <c r="F236" s="55"/>
    </row>
    <row r="237" spans="3:6" x14ac:dyDescent="0.2">
      <c r="C237" s="55"/>
      <c r="D237" s="593"/>
      <c r="E237" s="593"/>
      <c r="F237" s="55"/>
    </row>
    <row r="238" spans="3:6" x14ac:dyDescent="0.2">
      <c r="C238" s="55"/>
      <c r="D238" s="593"/>
      <c r="E238" s="593"/>
      <c r="F238" s="55"/>
    </row>
    <row r="239" spans="3:6" x14ac:dyDescent="0.2">
      <c r="C239" s="55"/>
      <c r="D239" s="593"/>
      <c r="E239" s="593"/>
      <c r="F239" s="55"/>
    </row>
    <row r="240" spans="3:6" x14ac:dyDescent="0.2">
      <c r="C240" s="55"/>
      <c r="D240" s="593"/>
      <c r="E240" s="593"/>
      <c r="F240" s="55"/>
    </row>
    <row r="241" spans="3:6" x14ac:dyDescent="0.2">
      <c r="C241" s="55"/>
      <c r="D241" s="593"/>
      <c r="E241" s="593"/>
      <c r="F241" s="55"/>
    </row>
    <row r="242" spans="3:6" x14ac:dyDescent="0.2">
      <c r="C242" s="55"/>
      <c r="D242" s="593"/>
      <c r="E242" s="593"/>
      <c r="F242" s="55"/>
    </row>
    <row r="243" spans="3:6" x14ac:dyDescent="0.2">
      <c r="C243" s="55"/>
      <c r="D243" s="593"/>
      <c r="E243" s="593"/>
      <c r="F243" s="55"/>
    </row>
    <row r="244" spans="3:6" x14ac:dyDescent="0.2">
      <c r="C244" s="55"/>
      <c r="D244" s="593"/>
      <c r="E244" s="593"/>
      <c r="F244" s="55"/>
    </row>
    <row r="245" spans="3:6" x14ac:dyDescent="0.2">
      <c r="C245" s="55"/>
      <c r="D245" s="593"/>
      <c r="E245" s="593"/>
      <c r="F245" s="55"/>
    </row>
    <row r="246" spans="3:6" x14ac:dyDescent="0.2">
      <c r="C246" s="55"/>
      <c r="D246" s="593"/>
      <c r="E246" s="593"/>
      <c r="F246" s="55"/>
    </row>
    <row r="247" spans="3:6" x14ac:dyDescent="0.2">
      <c r="C247" s="55"/>
      <c r="D247" s="593"/>
      <c r="E247" s="593"/>
      <c r="F247" s="55"/>
    </row>
    <row r="248" spans="3:6" x14ac:dyDescent="0.2">
      <c r="C248" s="55"/>
      <c r="D248" s="593"/>
      <c r="E248" s="593"/>
      <c r="F248" s="55"/>
    </row>
    <row r="249" spans="3:6" x14ac:dyDescent="0.2">
      <c r="C249" s="55"/>
      <c r="D249" s="593"/>
      <c r="E249" s="593"/>
      <c r="F249" s="55"/>
    </row>
    <row r="250" spans="3:6" x14ac:dyDescent="0.2">
      <c r="C250" s="55"/>
      <c r="D250" s="593"/>
      <c r="E250" s="593"/>
      <c r="F250" s="55"/>
    </row>
    <row r="251" spans="3:6" x14ac:dyDescent="0.2">
      <c r="C251" s="55"/>
      <c r="D251" s="593"/>
      <c r="E251" s="593"/>
      <c r="F251" s="55"/>
    </row>
    <row r="252" spans="3:6" x14ac:dyDescent="0.2">
      <c r="C252" s="55"/>
      <c r="D252" s="593"/>
      <c r="E252" s="593"/>
      <c r="F252" s="55"/>
    </row>
    <row r="253" spans="3:6" x14ac:dyDescent="0.2">
      <c r="C253" s="55"/>
      <c r="D253" s="593"/>
      <c r="E253" s="593"/>
      <c r="F253" s="55"/>
    </row>
    <row r="254" spans="3:6" x14ac:dyDescent="0.2">
      <c r="C254" s="55"/>
      <c r="D254" s="593"/>
      <c r="E254" s="593"/>
      <c r="F254" s="55"/>
    </row>
    <row r="255" spans="3:6" x14ac:dyDescent="0.2">
      <c r="C255" s="55"/>
      <c r="D255" s="593"/>
      <c r="E255" s="593"/>
      <c r="F255" s="55"/>
    </row>
    <row r="256" spans="3:6" x14ac:dyDescent="0.2">
      <c r="C256" s="55"/>
      <c r="D256" s="593"/>
      <c r="E256" s="593"/>
      <c r="F256" s="55"/>
    </row>
    <row r="257" spans="3:6" x14ac:dyDescent="0.2">
      <c r="C257" s="55"/>
      <c r="D257" s="593"/>
      <c r="E257" s="593"/>
      <c r="F257" s="55"/>
    </row>
    <row r="258" spans="3:6" x14ac:dyDescent="0.2">
      <c r="C258" s="55"/>
      <c r="D258" s="593"/>
      <c r="E258" s="593"/>
      <c r="F258" s="55"/>
    </row>
    <row r="259" spans="3:6" x14ac:dyDescent="0.2">
      <c r="C259" s="55"/>
      <c r="D259" s="593"/>
      <c r="E259" s="593"/>
      <c r="F259" s="55"/>
    </row>
    <row r="260" spans="3:6" x14ac:dyDescent="0.2">
      <c r="C260" s="55"/>
      <c r="D260" s="593"/>
      <c r="E260" s="593"/>
      <c r="F260" s="55"/>
    </row>
    <row r="261" spans="3:6" x14ac:dyDescent="0.2">
      <c r="C261" s="55"/>
      <c r="D261" s="593"/>
      <c r="E261" s="593"/>
      <c r="F261" s="55"/>
    </row>
    <row r="262" spans="3:6" x14ac:dyDescent="0.2">
      <c r="C262" s="55"/>
      <c r="D262" s="593"/>
      <c r="E262" s="593"/>
      <c r="F262" s="55"/>
    </row>
    <row r="263" spans="3:6" x14ac:dyDescent="0.2">
      <c r="C263" s="55"/>
      <c r="D263" s="593"/>
      <c r="E263" s="593"/>
      <c r="F263" s="55"/>
    </row>
    <row r="264" spans="3:6" x14ac:dyDescent="0.2">
      <c r="C264" s="55"/>
      <c r="D264" s="593"/>
      <c r="E264" s="593"/>
      <c r="F264" s="55"/>
    </row>
    <row r="265" spans="3:6" x14ac:dyDescent="0.2">
      <c r="C265" s="55"/>
      <c r="D265" s="593"/>
      <c r="E265" s="593"/>
      <c r="F265" s="55"/>
    </row>
    <row r="266" spans="3:6" x14ac:dyDescent="0.2">
      <c r="C266" s="55"/>
      <c r="D266" s="593"/>
      <c r="E266" s="593"/>
      <c r="F266" s="55"/>
    </row>
    <row r="267" spans="3:6" x14ac:dyDescent="0.2">
      <c r="C267" s="55"/>
      <c r="D267" s="593"/>
      <c r="E267" s="593"/>
      <c r="F267" s="55"/>
    </row>
    <row r="268" spans="3:6" x14ac:dyDescent="0.2">
      <c r="C268" s="55"/>
      <c r="D268" s="593"/>
      <c r="E268" s="593"/>
      <c r="F268" s="55"/>
    </row>
    <row r="269" spans="3:6" x14ac:dyDescent="0.2">
      <c r="C269" s="55"/>
      <c r="D269" s="593"/>
      <c r="E269" s="593"/>
      <c r="F269" s="55"/>
    </row>
    <row r="270" spans="3:6" x14ac:dyDescent="0.2">
      <c r="C270" s="55"/>
      <c r="D270" s="593"/>
      <c r="E270" s="593"/>
      <c r="F270" s="55"/>
    </row>
    <row r="271" spans="3:6" x14ac:dyDescent="0.2">
      <c r="C271" s="55"/>
      <c r="D271" s="593"/>
      <c r="E271" s="593"/>
      <c r="F271" s="55"/>
    </row>
    <row r="272" spans="3:6" x14ac:dyDescent="0.2">
      <c r="C272" s="55"/>
      <c r="D272" s="593"/>
      <c r="E272" s="593"/>
      <c r="F272" s="55"/>
    </row>
    <row r="273" spans="3:6" x14ac:dyDescent="0.2">
      <c r="C273" s="55"/>
      <c r="D273" s="593"/>
      <c r="E273" s="593"/>
      <c r="F273" s="55"/>
    </row>
    <row r="274" spans="3:6" x14ac:dyDescent="0.2">
      <c r="C274" s="55"/>
      <c r="D274" s="593"/>
      <c r="E274" s="593"/>
      <c r="F274" s="55"/>
    </row>
    <row r="275" spans="3:6" x14ac:dyDescent="0.2">
      <c r="C275" s="55"/>
      <c r="D275" s="593"/>
      <c r="E275" s="593"/>
      <c r="F275" s="55"/>
    </row>
    <row r="276" spans="3:6" x14ac:dyDescent="0.2">
      <c r="C276" s="55"/>
      <c r="D276" s="593"/>
      <c r="E276" s="593"/>
      <c r="F276" s="55"/>
    </row>
    <row r="277" spans="3:6" x14ac:dyDescent="0.2">
      <c r="C277" s="55"/>
      <c r="D277" s="593"/>
      <c r="E277" s="593"/>
      <c r="F277" s="55"/>
    </row>
    <row r="278" spans="3:6" x14ac:dyDescent="0.2">
      <c r="C278" s="55"/>
      <c r="D278" s="593"/>
      <c r="E278" s="593"/>
      <c r="F278" s="55"/>
    </row>
    <row r="279" spans="3:6" x14ac:dyDescent="0.2">
      <c r="C279" s="55"/>
      <c r="D279" s="593"/>
      <c r="E279" s="593"/>
      <c r="F279" s="55"/>
    </row>
    <row r="280" spans="3:6" x14ac:dyDescent="0.2">
      <c r="C280" s="55"/>
      <c r="D280" s="593"/>
      <c r="E280" s="593"/>
      <c r="F280" s="55"/>
    </row>
    <row r="281" spans="3:6" x14ac:dyDescent="0.2">
      <c r="C281" s="55"/>
      <c r="D281" s="593"/>
      <c r="E281" s="593"/>
      <c r="F281" s="55"/>
    </row>
    <row r="282" spans="3:6" x14ac:dyDescent="0.2">
      <c r="C282" s="55"/>
      <c r="D282" s="593"/>
      <c r="E282" s="593"/>
      <c r="F282" s="55"/>
    </row>
    <row r="283" spans="3:6" x14ac:dyDescent="0.2">
      <c r="C283" s="55"/>
      <c r="D283" s="593"/>
      <c r="E283" s="593"/>
      <c r="F283" s="55"/>
    </row>
    <row r="284" spans="3:6" x14ac:dyDescent="0.2">
      <c r="C284" s="55"/>
      <c r="D284" s="593"/>
      <c r="E284" s="593"/>
      <c r="F284" s="55"/>
    </row>
    <row r="285" spans="3:6" x14ac:dyDescent="0.2">
      <c r="C285" s="55"/>
      <c r="D285" s="593"/>
      <c r="E285" s="593"/>
      <c r="F285" s="55"/>
    </row>
    <row r="286" spans="3:6" x14ac:dyDescent="0.2">
      <c r="C286" s="55"/>
      <c r="D286" s="593"/>
      <c r="E286" s="593"/>
      <c r="F286" s="55"/>
    </row>
    <row r="287" spans="3:6" x14ac:dyDescent="0.2">
      <c r="C287" s="55"/>
      <c r="D287" s="593"/>
      <c r="E287" s="593"/>
      <c r="F287" s="55"/>
    </row>
    <row r="288" spans="3:6" x14ac:dyDescent="0.2">
      <c r="C288" s="55"/>
      <c r="D288" s="593"/>
      <c r="E288" s="593"/>
      <c r="F288" s="55"/>
    </row>
    <row r="289" spans="3:6" x14ac:dyDescent="0.2">
      <c r="C289" s="55"/>
      <c r="D289" s="593"/>
      <c r="E289" s="593"/>
      <c r="F289" s="55"/>
    </row>
    <row r="290" spans="3:6" x14ac:dyDescent="0.2">
      <c r="C290" s="55"/>
      <c r="D290" s="593"/>
      <c r="E290" s="593"/>
      <c r="F290" s="55"/>
    </row>
    <row r="291" spans="3:6" x14ac:dyDescent="0.2">
      <c r="C291" s="55"/>
      <c r="D291" s="593"/>
      <c r="E291" s="593"/>
      <c r="F291" s="55"/>
    </row>
    <row r="292" spans="3:6" x14ac:dyDescent="0.2">
      <c r="C292" s="55"/>
      <c r="D292" s="593"/>
      <c r="E292" s="593"/>
      <c r="F292" s="55"/>
    </row>
    <row r="293" spans="3:6" x14ac:dyDescent="0.2">
      <c r="C293" s="55"/>
      <c r="D293" s="593"/>
      <c r="E293" s="593"/>
      <c r="F293" s="55"/>
    </row>
    <row r="294" spans="3:6" x14ac:dyDescent="0.2">
      <c r="C294" s="55"/>
      <c r="D294" s="593"/>
      <c r="E294" s="593"/>
      <c r="F294" s="55"/>
    </row>
    <row r="295" spans="3:6" x14ac:dyDescent="0.2">
      <c r="C295" s="55"/>
      <c r="D295" s="593"/>
      <c r="E295" s="593"/>
      <c r="F295" s="55"/>
    </row>
    <row r="296" spans="3:6" x14ac:dyDescent="0.2">
      <c r="C296" s="55"/>
      <c r="D296" s="593"/>
      <c r="E296" s="593"/>
      <c r="F296" s="55"/>
    </row>
    <row r="297" spans="3:6" x14ac:dyDescent="0.2">
      <c r="C297" s="55"/>
      <c r="D297" s="593"/>
      <c r="E297" s="593"/>
      <c r="F297" s="55"/>
    </row>
    <row r="298" spans="3:6" x14ac:dyDescent="0.2">
      <c r="C298" s="55"/>
      <c r="D298" s="593"/>
      <c r="E298" s="593"/>
      <c r="F298" s="55"/>
    </row>
    <row r="299" spans="3:6" x14ac:dyDescent="0.2">
      <c r="C299" s="55"/>
      <c r="D299" s="593"/>
      <c r="E299" s="593"/>
      <c r="F299" s="55"/>
    </row>
    <row r="300" spans="3:6" x14ac:dyDescent="0.2">
      <c r="C300" s="55"/>
      <c r="D300" s="593"/>
      <c r="E300" s="593"/>
      <c r="F300" s="55"/>
    </row>
    <row r="301" spans="3:6" x14ac:dyDescent="0.2">
      <c r="C301" s="55"/>
      <c r="D301" s="593"/>
      <c r="E301" s="593"/>
      <c r="F301" s="55"/>
    </row>
    <row r="302" spans="3:6" x14ac:dyDescent="0.2">
      <c r="C302" s="55"/>
      <c r="D302" s="593"/>
      <c r="E302" s="593"/>
      <c r="F302" s="55"/>
    </row>
    <row r="303" spans="3:6" x14ac:dyDescent="0.2">
      <c r="C303" s="55"/>
      <c r="D303" s="593"/>
      <c r="E303" s="593"/>
      <c r="F303" s="55"/>
    </row>
    <row r="304" spans="3:6" x14ac:dyDescent="0.2">
      <c r="C304" s="55"/>
      <c r="D304" s="593"/>
      <c r="E304" s="593"/>
      <c r="F304" s="55"/>
    </row>
    <row r="305" spans="3:6" x14ac:dyDescent="0.2">
      <c r="C305" s="55"/>
      <c r="D305" s="593"/>
      <c r="E305" s="593"/>
      <c r="F305" s="55"/>
    </row>
    <row r="306" spans="3:6" x14ac:dyDescent="0.2">
      <c r="C306" s="55"/>
      <c r="D306" s="593"/>
      <c r="E306" s="593"/>
      <c r="F306" s="55"/>
    </row>
    <row r="307" spans="3:6" x14ac:dyDescent="0.2">
      <c r="C307" s="55"/>
      <c r="D307" s="593"/>
      <c r="E307" s="593"/>
      <c r="F307" s="55"/>
    </row>
    <row r="308" spans="3:6" x14ac:dyDescent="0.2">
      <c r="C308" s="55"/>
      <c r="D308" s="593"/>
      <c r="E308" s="593"/>
      <c r="F308" s="55"/>
    </row>
    <row r="309" spans="3:6" x14ac:dyDescent="0.2">
      <c r="C309" s="55"/>
      <c r="D309" s="593"/>
      <c r="E309" s="593"/>
      <c r="F309" s="55"/>
    </row>
    <row r="310" spans="3:6" x14ac:dyDescent="0.2">
      <c r="C310" s="55"/>
      <c r="D310" s="593"/>
      <c r="E310" s="593"/>
      <c r="F310" s="55"/>
    </row>
    <row r="311" spans="3:6" x14ac:dyDescent="0.2">
      <c r="C311" s="55"/>
      <c r="D311" s="593"/>
      <c r="E311" s="593"/>
      <c r="F311" s="55"/>
    </row>
    <row r="312" spans="3:6" x14ac:dyDescent="0.2">
      <c r="C312" s="55"/>
      <c r="D312" s="593"/>
      <c r="E312" s="593"/>
      <c r="F312" s="55"/>
    </row>
    <row r="313" spans="3:6" x14ac:dyDescent="0.2">
      <c r="C313" s="55"/>
      <c r="D313" s="593"/>
      <c r="E313" s="593"/>
      <c r="F313" s="55"/>
    </row>
    <row r="314" spans="3:6" x14ac:dyDescent="0.2">
      <c r="C314" s="55"/>
      <c r="D314" s="593"/>
      <c r="E314" s="593"/>
      <c r="F314" s="55"/>
    </row>
    <row r="315" spans="3:6" x14ac:dyDescent="0.2">
      <c r="C315" s="55"/>
      <c r="D315" s="593"/>
      <c r="E315" s="593"/>
      <c r="F315" s="55"/>
    </row>
    <row r="316" spans="3:6" x14ac:dyDescent="0.2">
      <c r="C316" s="55"/>
      <c r="D316" s="593"/>
      <c r="E316" s="593"/>
      <c r="F316" s="55"/>
    </row>
    <row r="317" spans="3:6" x14ac:dyDescent="0.2">
      <c r="C317" s="55"/>
      <c r="D317" s="593"/>
      <c r="E317" s="593"/>
      <c r="F317" s="55"/>
    </row>
    <row r="318" spans="3:6" x14ac:dyDescent="0.2">
      <c r="C318" s="55"/>
      <c r="D318" s="593"/>
      <c r="E318" s="593"/>
      <c r="F318" s="55"/>
    </row>
    <row r="319" spans="3:6" x14ac:dyDescent="0.2">
      <c r="C319" s="55"/>
      <c r="D319" s="593"/>
      <c r="E319" s="593"/>
      <c r="F319" s="55"/>
    </row>
    <row r="320" spans="3:6" x14ac:dyDescent="0.2">
      <c r="C320" s="55"/>
      <c r="D320" s="593"/>
      <c r="E320" s="593"/>
      <c r="F320" s="55"/>
    </row>
    <row r="321" spans="3:6" x14ac:dyDescent="0.2">
      <c r="C321" s="55"/>
      <c r="D321" s="593"/>
      <c r="E321" s="593"/>
      <c r="F321" s="55"/>
    </row>
    <row r="322" spans="3:6" x14ac:dyDescent="0.2">
      <c r="C322" s="55"/>
      <c r="D322" s="593"/>
      <c r="E322" s="593"/>
      <c r="F322" s="55"/>
    </row>
    <row r="323" spans="3:6" x14ac:dyDescent="0.2">
      <c r="C323" s="55"/>
      <c r="D323" s="593"/>
      <c r="E323" s="593"/>
      <c r="F323" s="55"/>
    </row>
    <row r="324" spans="3:6" x14ac:dyDescent="0.2">
      <c r="C324" s="55"/>
      <c r="D324" s="593"/>
      <c r="E324" s="593"/>
      <c r="F324" s="55"/>
    </row>
    <row r="325" spans="3:6" x14ac:dyDescent="0.2">
      <c r="C325" s="55"/>
      <c r="D325" s="593"/>
      <c r="E325" s="593"/>
      <c r="F325" s="55"/>
    </row>
    <row r="326" spans="3:6" x14ac:dyDescent="0.2">
      <c r="C326" s="55"/>
      <c r="D326" s="593"/>
      <c r="E326" s="593"/>
      <c r="F326" s="55"/>
    </row>
    <row r="327" spans="3:6" x14ac:dyDescent="0.2">
      <c r="C327" s="55"/>
      <c r="D327" s="593"/>
      <c r="E327" s="593"/>
      <c r="F327" s="55"/>
    </row>
    <row r="328" spans="3:6" x14ac:dyDescent="0.2">
      <c r="C328" s="55"/>
      <c r="D328" s="593"/>
      <c r="E328" s="593"/>
      <c r="F328" s="55"/>
    </row>
    <row r="329" spans="3:6" x14ac:dyDescent="0.2">
      <c r="C329" s="55"/>
      <c r="D329" s="593"/>
      <c r="E329" s="593"/>
      <c r="F329" s="55"/>
    </row>
    <row r="330" spans="3:6" x14ac:dyDescent="0.2">
      <c r="C330" s="55"/>
      <c r="D330" s="593"/>
      <c r="E330" s="593"/>
      <c r="F330" s="55"/>
    </row>
    <row r="331" spans="3:6" x14ac:dyDescent="0.2">
      <c r="C331" s="55"/>
      <c r="D331" s="593"/>
      <c r="E331" s="593"/>
      <c r="F331" s="55"/>
    </row>
    <row r="332" spans="3:6" x14ac:dyDescent="0.2">
      <c r="C332" s="55"/>
      <c r="D332" s="593"/>
      <c r="E332" s="593"/>
      <c r="F332" s="55"/>
    </row>
    <row r="333" spans="3:6" x14ac:dyDescent="0.2">
      <c r="C333" s="55"/>
      <c r="D333" s="593"/>
      <c r="E333" s="593"/>
      <c r="F333" s="55"/>
    </row>
    <row r="334" spans="3:6" x14ac:dyDescent="0.2">
      <c r="C334" s="55"/>
      <c r="D334" s="593"/>
      <c r="E334" s="593"/>
      <c r="F334" s="55"/>
    </row>
    <row r="335" spans="3:6" x14ac:dyDescent="0.2">
      <c r="C335" s="55"/>
      <c r="D335" s="593"/>
      <c r="E335" s="593"/>
      <c r="F335" s="55"/>
    </row>
    <row r="336" spans="3:6" x14ac:dyDescent="0.2">
      <c r="C336" s="55"/>
      <c r="D336" s="593"/>
      <c r="E336" s="593"/>
      <c r="F336" s="55"/>
    </row>
    <row r="337" spans="3:6" x14ac:dyDescent="0.2">
      <c r="C337" s="55"/>
      <c r="D337" s="593"/>
      <c r="E337" s="593"/>
      <c r="F337" s="55"/>
    </row>
    <row r="338" spans="3:6" x14ac:dyDescent="0.2">
      <c r="C338" s="55"/>
      <c r="D338" s="593"/>
      <c r="E338" s="593"/>
      <c r="F338" s="55"/>
    </row>
    <row r="339" spans="3:6" x14ac:dyDescent="0.2">
      <c r="C339" s="55"/>
      <c r="D339" s="593"/>
      <c r="E339" s="593"/>
      <c r="F339" s="55"/>
    </row>
    <row r="340" spans="3:6" x14ac:dyDescent="0.2">
      <c r="C340" s="55"/>
      <c r="D340" s="593"/>
      <c r="E340" s="593"/>
      <c r="F340" s="55"/>
    </row>
    <row r="341" spans="3:6" x14ac:dyDescent="0.2">
      <c r="C341" s="55"/>
      <c r="D341" s="593"/>
      <c r="E341" s="593"/>
      <c r="F341" s="55"/>
    </row>
    <row r="342" spans="3:6" x14ac:dyDescent="0.2">
      <c r="C342" s="55"/>
      <c r="D342" s="593"/>
      <c r="E342" s="593"/>
      <c r="F342" s="55"/>
    </row>
    <row r="343" spans="3:6" x14ac:dyDescent="0.2">
      <c r="C343" s="55"/>
      <c r="D343" s="593"/>
      <c r="E343" s="593"/>
      <c r="F343" s="55"/>
    </row>
    <row r="344" spans="3:6" x14ac:dyDescent="0.2">
      <c r="C344" s="55"/>
      <c r="D344" s="593"/>
      <c r="E344" s="593"/>
      <c r="F344" s="55"/>
    </row>
    <row r="345" spans="3:6" x14ac:dyDescent="0.2">
      <c r="C345" s="55"/>
      <c r="D345" s="593"/>
      <c r="E345" s="593"/>
      <c r="F345" s="55"/>
    </row>
    <row r="346" spans="3:6" x14ac:dyDescent="0.2">
      <c r="C346" s="55"/>
      <c r="D346" s="593"/>
      <c r="E346" s="593"/>
      <c r="F346" s="55"/>
    </row>
    <row r="347" spans="3:6" x14ac:dyDescent="0.2">
      <c r="C347" s="55"/>
      <c r="D347" s="593"/>
      <c r="E347" s="593"/>
      <c r="F347" s="55"/>
    </row>
    <row r="348" spans="3:6" x14ac:dyDescent="0.2">
      <c r="C348" s="55"/>
      <c r="D348" s="593"/>
      <c r="E348" s="593"/>
      <c r="F348" s="55"/>
    </row>
    <row r="349" spans="3:6" x14ac:dyDescent="0.2">
      <c r="C349" s="55"/>
      <c r="D349" s="593"/>
      <c r="E349" s="593"/>
      <c r="F349" s="55"/>
    </row>
    <row r="350" spans="3:6" x14ac:dyDescent="0.2">
      <c r="C350" s="55"/>
      <c r="D350" s="593"/>
      <c r="E350" s="593"/>
      <c r="F350" s="55"/>
    </row>
    <row r="351" spans="3:6" x14ac:dyDescent="0.2">
      <c r="C351" s="55"/>
      <c r="D351" s="593"/>
      <c r="E351" s="593"/>
      <c r="F351" s="55"/>
    </row>
    <row r="352" spans="3:6" x14ac:dyDescent="0.2">
      <c r="C352" s="55"/>
      <c r="D352" s="593"/>
      <c r="E352" s="593"/>
      <c r="F352" s="55"/>
    </row>
    <row r="353" spans="3:6" x14ac:dyDescent="0.2">
      <c r="C353" s="55"/>
      <c r="D353" s="593"/>
      <c r="E353" s="593"/>
      <c r="F353" s="55"/>
    </row>
    <row r="354" spans="3:6" x14ac:dyDescent="0.2">
      <c r="C354" s="55"/>
      <c r="D354" s="593"/>
      <c r="E354" s="593"/>
      <c r="F354" s="55"/>
    </row>
    <row r="355" spans="3:6" x14ac:dyDescent="0.2">
      <c r="C355" s="55"/>
      <c r="D355" s="593"/>
      <c r="E355" s="593"/>
      <c r="F355" s="55"/>
    </row>
    <row r="356" spans="3:6" x14ac:dyDescent="0.2">
      <c r="C356" s="55"/>
      <c r="D356" s="593"/>
      <c r="E356" s="593"/>
      <c r="F356" s="55"/>
    </row>
    <row r="357" spans="3:6" x14ac:dyDescent="0.2">
      <c r="C357" s="55"/>
      <c r="D357" s="593"/>
      <c r="E357" s="593"/>
      <c r="F357" s="55"/>
    </row>
    <row r="358" spans="3:6" x14ac:dyDescent="0.2">
      <c r="C358" s="55"/>
      <c r="D358" s="593"/>
      <c r="E358" s="593"/>
      <c r="F358" s="55"/>
    </row>
    <row r="359" spans="3:6" x14ac:dyDescent="0.2">
      <c r="C359" s="55"/>
      <c r="D359" s="593"/>
      <c r="E359" s="593"/>
      <c r="F359" s="55"/>
    </row>
    <row r="360" spans="3:6" x14ac:dyDescent="0.2">
      <c r="C360" s="55"/>
      <c r="D360" s="593"/>
      <c r="E360" s="593"/>
      <c r="F360" s="55"/>
    </row>
    <row r="361" spans="3:6" x14ac:dyDescent="0.2">
      <c r="C361" s="55"/>
      <c r="D361" s="593"/>
      <c r="E361" s="593"/>
      <c r="F361" s="55"/>
    </row>
    <row r="362" spans="3:6" x14ac:dyDescent="0.2">
      <c r="C362" s="55"/>
      <c r="D362" s="593"/>
      <c r="E362" s="593"/>
      <c r="F362" s="55"/>
    </row>
    <row r="363" spans="3:6" x14ac:dyDescent="0.2">
      <c r="C363" s="55"/>
      <c r="D363" s="593"/>
      <c r="E363" s="593"/>
      <c r="F363" s="55"/>
    </row>
    <row r="364" spans="3:6" x14ac:dyDescent="0.2">
      <c r="C364" s="55"/>
      <c r="D364" s="593"/>
      <c r="E364" s="593"/>
      <c r="F364" s="55"/>
    </row>
    <row r="365" spans="3:6" x14ac:dyDescent="0.2">
      <c r="C365" s="55"/>
      <c r="D365" s="593"/>
      <c r="E365" s="593"/>
      <c r="F365" s="55"/>
    </row>
    <row r="366" spans="3:6" x14ac:dyDescent="0.2">
      <c r="C366" s="55"/>
      <c r="D366" s="593"/>
      <c r="E366" s="593"/>
      <c r="F366" s="55"/>
    </row>
    <row r="367" spans="3:6" x14ac:dyDescent="0.2">
      <c r="C367" s="55"/>
      <c r="D367" s="593"/>
      <c r="E367" s="593"/>
      <c r="F367" s="55"/>
    </row>
    <row r="368" spans="3:6" x14ac:dyDescent="0.2">
      <c r="C368" s="55"/>
      <c r="D368" s="593"/>
      <c r="E368" s="593"/>
      <c r="F368" s="55"/>
    </row>
    <row r="369" spans="3:6" x14ac:dyDescent="0.2">
      <c r="C369" s="55"/>
      <c r="D369" s="593"/>
      <c r="E369" s="593"/>
      <c r="F369" s="55"/>
    </row>
    <row r="370" spans="3:6" x14ac:dyDescent="0.2">
      <c r="C370" s="55"/>
      <c r="D370" s="593"/>
      <c r="E370" s="593"/>
      <c r="F370" s="55"/>
    </row>
    <row r="371" spans="3:6" x14ac:dyDescent="0.2">
      <c r="C371" s="55"/>
      <c r="D371" s="593"/>
      <c r="E371" s="593"/>
      <c r="F371" s="55"/>
    </row>
    <row r="372" spans="3:6" x14ac:dyDescent="0.2">
      <c r="C372" s="55"/>
      <c r="D372" s="593"/>
      <c r="E372" s="593"/>
      <c r="F372" s="55"/>
    </row>
    <row r="373" spans="3:6" x14ac:dyDescent="0.2">
      <c r="C373" s="55"/>
      <c r="D373" s="593"/>
      <c r="E373" s="593"/>
      <c r="F373" s="55"/>
    </row>
    <row r="374" spans="3:6" x14ac:dyDescent="0.2">
      <c r="C374" s="55"/>
      <c r="D374" s="593"/>
      <c r="E374" s="593"/>
      <c r="F374" s="55"/>
    </row>
    <row r="375" spans="3:6" x14ac:dyDescent="0.2">
      <c r="C375" s="55"/>
      <c r="D375" s="593"/>
      <c r="E375" s="593"/>
      <c r="F375" s="55"/>
    </row>
    <row r="376" spans="3:6" x14ac:dyDescent="0.2">
      <c r="C376" s="55"/>
      <c r="D376" s="593"/>
      <c r="E376" s="593"/>
      <c r="F376" s="55"/>
    </row>
    <row r="377" spans="3:6" x14ac:dyDescent="0.2">
      <c r="C377" s="55"/>
      <c r="D377" s="593"/>
      <c r="E377" s="593"/>
      <c r="F377" s="55"/>
    </row>
    <row r="378" spans="3:6" x14ac:dyDescent="0.2">
      <c r="C378" s="55"/>
      <c r="D378" s="593"/>
      <c r="E378" s="593"/>
      <c r="F378" s="55"/>
    </row>
    <row r="379" spans="3:6" x14ac:dyDescent="0.2">
      <c r="C379" s="55"/>
      <c r="D379" s="593"/>
      <c r="E379" s="593"/>
      <c r="F379" s="55"/>
    </row>
    <row r="380" spans="3:6" x14ac:dyDescent="0.2">
      <c r="C380" s="55"/>
      <c r="D380" s="593"/>
      <c r="E380" s="593"/>
      <c r="F380" s="55"/>
    </row>
    <row r="381" spans="3:6" x14ac:dyDescent="0.2">
      <c r="C381" s="55"/>
      <c r="D381" s="593"/>
      <c r="E381" s="593"/>
      <c r="F381" s="55"/>
    </row>
    <row r="382" spans="3:6" x14ac:dyDescent="0.2">
      <c r="C382" s="55"/>
      <c r="D382" s="593"/>
      <c r="E382" s="593"/>
      <c r="F382" s="55"/>
    </row>
    <row r="383" spans="3:6" x14ac:dyDescent="0.2">
      <c r="C383" s="55"/>
      <c r="D383" s="593"/>
      <c r="E383" s="593"/>
      <c r="F383" s="55"/>
    </row>
    <row r="384" spans="3:6" x14ac:dyDescent="0.2">
      <c r="C384" s="55"/>
      <c r="D384" s="593"/>
      <c r="E384" s="593"/>
      <c r="F384" s="55"/>
    </row>
    <row r="385" spans="3:6" x14ac:dyDescent="0.2">
      <c r="C385" s="55"/>
      <c r="D385" s="593"/>
      <c r="E385" s="593"/>
      <c r="F385" s="55"/>
    </row>
    <row r="386" spans="3:6" x14ac:dyDescent="0.2">
      <c r="C386" s="55"/>
      <c r="D386" s="593"/>
      <c r="E386" s="593"/>
      <c r="F386" s="55"/>
    </row>
    <row r="387" spans="3:6" x14ac:dyDescent="0.2">
      <c r="C387" s="55"/>
      <c r="D387" s="593"/>
      <c r="E387" s="593"/>
      <c r="F387" s="55"/>
    </row>
    <row r="388" spans="3:6" x14ac:dyDescent="0.2">
      <c r="C388" s="55"/>
      <c r="D388" s="593"/>
      <c r="E388" s="593"/>
      <c r="F388" s="55"/>
    </row>
    <row r="389" spans="3:6" x14ac:dyDescent="0.2">
      <c r="C389" s="55"/>
      <c r="D389" s="593"/>
      <c r="E389" s="593"/>
      <c r="F389" s="55"/>
    </row>
    <row r="390" spans="3:6" x14ac:dyDescent="0.2">
      <c r="C390" s="55"/>
      <c r="D390" s="593"/>
      <c r="E390" s="593"/>
      <c r="F390" s="55"/>
    </row>
    <row r="391" spans="3:6" x14ac:dyDescent="0.2">
      <c r="C391" s="55"/>
      <c r="D391" s="593"/>
      <c r="E391" s="593"/>
      <c r="F391" s="55"/>
    </row>
    <row r="392" spans="3:6" x14ac:dyDescent="0.2">
      <c r="C392" s="55"/>
      <c r="D392" s="593"/>
      <c r="E392" s="593"/>
      <c r="F392" s="55"/>
    </row>
    <row r="393" spans="3:6" x14ac:dyDescent="0.2">
      <c r="C393" s="55"/>
      <c r="D393" s="593"/>
      <c r="E393" s="593"/>
      <c r="F393" s="55"/>
    </row>
    <row r="394" spans="3:6" x14ac:dyDescent="0.2">
      <c r="C394" s="55"/>
      <c r="D394" s="593"/>
      <c r="E394" s="593"/>
      <c r="F394" s="55"/>
    </row>
    <row r="395" spans="3:6" x14ac:dyDescent="0.2">
      <c r="C395" s="55"/>
      <c r="D395" s="593"/>
      <c r="E395" s="593"/>
      <c r="F395" s="55"/>
    </row>
    <row r="396" spans="3:6" x14ac:dyDescent="0.2">
      <c r="C396" s="55"/>
      <c r="D396" s="593"/>
      <c r="E396" s="593"/>
      <c r="F396" s="55"/>
    </row>
    <row r="397" spans="3:6" x14ac:dyDescent="0.2">
      <c r="C397" s="55"/>
      <c r="D397" s="593"/>
      <c r="E397" s="593"/>
      <c r="F397" s="55"/>
    </row>
    <row r="398" spans="3:6" x14ac:dyDescent="0.2">
      <c r="C398" s="55"/>
      <c r="D398" s="593"/>
      <c r="E398" s="593"/>
      <c r="F398" s="55"/>
    </row>
    <row r="399" spans="3:6" x14ac:dyDescent="0.2">
      <c r="C399" s="55"/>
      <c r="D399" s="593"/>
      <c r="E399" s="593"/>
      <c r="F399" s="55"/>
    </row>
    <row r="400" spans="3:6" x14ac:dyDescent="0.2">
      <c r="C400" s="55"/>
      <c r="D400" s="593"/>
      <c r="E400" s="593"/>
      <c r="F400" s="55"/>
    </row>
    <row r="401" spans="3:6" x14ac:dyDescent="0.2">
      <c r="C401" s="55"/>
      <c r="D401" s="593"/>
      <c r="E401" s="593"/>
      <c r="F401" s="55"/>
    </row>
    <row r="402" spans="3:6" x14ac:dyDescent="0.2">
      <c r="C402" s="55"/>
      <c r="D402" s="593"/>
      <c r="E402" s="593"/>
      <c r="F402" s="55"/>
    </row>
    <row r="403" spans="3:6" x14ac:dyDescent="0.2">
      <c r="C403" s="55"/>
      <c r="D403" s="593"/>
      <c r="E403" s="593"/>
      <c r="F403" s="55"/>
    </row>
    <row r="404" spans="3:6" x14ac:dyDescent="0.2">
      <c r="C404" s="55"/>
      <c r="D404" s="593"/>
      <c r="E404" s="593"/>
      <c r="F404" s="55"/>
    </row>
    <row r="405" spans="3:6" x14ac:dyDescent="0.2">
      <c r="C405" s="55"/>
      <c r="D405" s="593"/>
      <c r="E405" s="593"/>
      <c r="F405" s="55"/>
    </row>
    <row r="406" spans="3:6" x14ac:dyDescent="0.2">
      <c r="C406" s="55"/>
      <c r="D406" s="593"/>
      <c r="E406" s="593"/>
      <c r="F406" s="55"/>
    </row>
    <row r="407" spans="3:6" x14ac:dyDescent="0.2">
      <c r="C407" s="55"/>
      <c r="D407" s="593"/>
      <c r="E407" s="593"/>
      <c r="F407" s="55"/>
    </row>
    <row r="408" spans="3:6" x14ac:dyDescent="0.2">
      <c r="C408" s="55"/>
      <c r="D408" s="593"/>
      <c r="E408" s="593"/>
      <c r="F408" s="55"/>
    </row>
    <row r="409" spans="3:6" x14ac:dyDescent="0.2">
      <c r="C409" s="55"/>
      <c r="D409" s="593"/>
      <c r="E409" s="593"/>
      <c r="F409" s="55"/>
    </row>
    <row r="410" spans="3:6" x14ac:dyDescent="0.2">
      <c r="C410" s="55"/>
      <c r="D410" s="593"/>
      <c r="E410" s="593"/>
      <c r="F410" s="55"/>
    </row>
    <row r="411" spans="3:6" x14ac:dyDescent="0.2">
      <c r="C411" s="55"/>
      <c r="D411" s="593"/>
      <c r="E411" s="593"/>
      <c r="F411" s="55"/>
    </row>
    <row r="412" spans="3:6" x14ac:dyDescent="0.2">
      <c r="C412" s="55"/>
      <c r="D412" s="593"/>
      <c r="E412" s="593"/>
      <c r="F412" s="55"/>
    </row>
    <row r="413" spans="3:6" x14ac:dyDescent="0.2">
      <c r="C413" s="55"/>
      <c r="D413" s="593"/>
      <c r="E413" s="593"/>
      <c r="F413" s="55"/>
    </row>
    <row r="414" spans="3:6" x14ac:dyDescent="0.2">
      <c r="C414" s="55"/>
      <c r="D414" s="593"/>
      <c r="E414" s="593"/>
      <c r="F414" s="55"/>
    </row>
    <row r="415" spans="3:6" x14ac:dyDescent="0.2">
      <c r="C415" s="55"/>
      <c r="D415" s="593"/>
      <c r="E415" s="593"/>
      <c r="F415" s="55"/>
    </row>
    <row r="416" spans="3:6" x14ac:dyDescent="0.2">
      <c r="C416" s="55"/>
      <c r="D416" s="593"/>
      <c r="E416" s="593"/>
      <c r="F416" s="55"/>
    </row>
    <row r="417" spans="3:6" x14ac:dyDescent="0.2">
      <c r="C417" s="55"/>
      <c r="D417" s="593"/>
      <c r="E417" s="593"/>
      <c r="F417" s="55"/>
    </row>
    <row r="418" spans="3:6" x14ac:dyDescent="0.2">
      <c r="C418" s="55"/>
      <c r="D418" s="593"/>
      <c r="E418" s="593"/>
      <c r="F418" s="55"/>
    </row>
    <row r="419" spans="3:6" x14ac:dyDescent="0.2">
      <c r="C419" s="55"/>
      <c r="D419" s="593"/>
      <c r="E419" s="593"/>
      <c r="F419" s="55"/>
    </row>
    <row r="420" spans="3:6" x14ac:dyDescent="0.2">
      <c r="C420" s="55"/>
      <c r="D420" s="593"/>
      <c r="E420" s="593"/>
      <c r="F420" s="55"/>
    </row>
    <row r="421" spans="3:6" x14ac:dyDescent="0.2">
      <c r="C421" s="55"/>
      <c r="D421" s="593"/>
      <c r="E421" s="593"/>
      <c r="F421" s="55"/>
    </row>
    <row r="422" spans="3:6" x14ac:dyDescent="0.2">
      <c r="C422" s="55"/>
      <c r="D422" s="593"/>
      <c r="E422" s="593"/>
      <c r="F422" s="55"/>
    </row>
    <row r="423" spans="3:6" x14ac:dyDescent="0.2">
      <c r="C423" s="55"/>
      <c r="D423" s="593"/>
      <c r="E423" s="593"/>
      <c r="F423" s="55"/>
    </row>
    <row r="424" spans="3:6" x14ac:dyDescent="0.2">
      <c r="C424" s="55"/>
      <c r="D424" s="593"/>
      <c r="E424" s="593"/>
      <c r="F424" s="55"/>
    </row>
    <row r="425" spans="3:6" x14ac:dyDescent="0.2">
      <c r="C425" s="55"/>
      <c r="D425" s="593"/>
      <c r="E425" s="593"/>
      <c r="F425" s="55"/>
    </row>
    <row r="426" spans="3:6" x14ac:dyDescent="0.2">
      <c r="C426" s="55"/>
      <c r="D426" s="593"/>
      <c r="E426" s="593"/>
      <c r="F426" s="55"/>
    </row>
    <row r="427" spans="3:6" x14ac:dyDescent="0.2">
      <c r="C427" s="55"/>
      <c r="D427" s="593"/>
      <c r="E427" s="593"/>
      <c r="F427" s="55"/>
    </row>
    <row r="428" spans="3:6" x14ac:dyDescent="0.2">
      <c r="C428" s="55"/>
      <c r="D428" s="593"/>
      <c r="E428" s="593"/>
      <c r="F428" s="55"/>
    </row>
    <row r="429" spans="3:6" x14ac:dyDescent="0.2">
      <c r="C429" s="55"/>
      <c r="D429" s="593"/>
      <c r="E429" s="593"/>
      <c r="F429" s="55"/>
    </row>
    <row r="430" spans="3:6" x14ac:dyDescent="0.2">
      <c r="C430" s="55"/>
      <c r="D430" s="593"/>
      <c r="E430" s="593"/>
      <c r="F430" s="55"/>
    </row>
    <row r="431" spans="3:6" x14ac:dyDescent="0.2">
      <c r="C431" s="55"/>
      <c r="D431" s="593"/>
      <c r="E431" s="593"/>
      <c r="F431" s="55"/>
    </row>
    <row r="432" spans="3:6" x14ac:dyDescent="0.2">
      <c r="C432" s="55"/>
      <c r="D432" s="593"/>
      <c r="E432" s="593"/>
      <c r="F432" s="55"/>
    </row>
    <row r="433" spans="3:6" x14ac:dyDescent="0.2">
      <c r="C433" s="55"/>
      <c r="D433" s="593"/>
      <c r="E433" s="593"/>
      <c r="F433" s="55"/>
    </row>
    <row r="434" spans="3:6" x14ac:dyDescent="0.2">
      <c r="C434" s="55"/>
      <c r="D434" s="593"/>
      <c r="E434" s="593"/>
      <c r="F434" s="55"/>
    </row>
    <row r="435" spans="3:6" x14ac:dyDescent="0.2">
      <c r="C435" s="55"/>
      <c r="D435" s="593"/>
      <c r="E435" s="593"/>
      <c r="F435" s="55"/>
    </row>
    <row r="436" spans="3:6" x14ac:dyDescent="0.2">
      <c r="C436" s="55"/>
      <c r="D436" s="593"/>
      <c r="E436" s="593"/>
      <c r="F436" s="55"/>
    </row>
    <row r="437" spans="3:6" x14ac:dyDescent="0.2">
      <c r="C437" s="55"/>
      <c r="D437" s="593"/>
      <c r="E437" s="593"/>
      <c r="F437" s="55"/>
    </row>
    <row r="438" spans="3:6" x14ac:dyDescent="0.2">
      <c r="C438" s="55"/>
      <c r="D438" s="593"/>
      <c r="E438" s="593"/>
      <c r="F438" s="55"/>
    </row>
    <row r="439" spans="3:6" x14ac:dyDescent="0.2">
      <c r="C439" s="55"/>
      <c r="D439" s="593"/>
      <c r="E439" s="593"/>
      <c r="F439" s="55"/>
    </row>
    <row r="440" spans="3:6" x14ac:dyDescent="0.2">
      <c r="C440" s="55"/>
      <c r="D440" s="593"/>
      <c r="E440" s="593"/>
      <c r="F440" s="55"/>
    </row>
    <row r="441" spans="3:6" x14ac:dyDescent="0.2">
      <c r="C441" s="55"/>
      <c r="D441" s="593"/>
      <c r="E441" s="593"/>
      <c r="F441" s="55"/>
    </row>
    <row r="442" spans="3:6" x14ac:dyDescent="0.2">
      <c r="C442" s="55"/>
      <c r="D442" s="593"/>
      <c r="E442" s="593"/>
      <c r="F442" s="55"/>
    </row>
    <row r="443" spans="3:6" x14ac:dyDescent="0.2">
      <c r="C443" s="55"/>
      <c r="D443" s="593"/>
      <c r="E443" s="593"/>
      <c r="F443" s="55"/>
    </row>
    <row r="444" spans="3:6" x14ac:dyDescent="0.2">
      <c r="C444" s="55"/>
      <c r="D444" s="593"/>
      <c r="E444" s="593"/>
      <c r="F444" s="55"/>
    </row>
    <row r="445" spans="3:6" x14ac:dyDescent="0.2">
      <c r="C445" s="55"/>
      <c r="D445" s="593"/>
      <c r="E445" s="593"/>
      <c r="F445" s="55"/>
    </row>
    <row r="446" spans="3:6" x14ac:dyDescent="0.2">
      <c r="C446" s="55"/>
      <c r="D446" s="593"/>
      <c r="E446" s="593"/>
      <c r="F446" s="55"/>
    </row>
    <row r="447" spans="3:6" x14ac:dyDescent="0.2">
      <c r="C447" s="55"/>
      <c r="D447" s="593"/>
      <c r="E447" s="593"/>
      <c r="F447" s="55"/>
    </row>
    <row r="448" spans="3:6" x14ac:dyDescent="0.2">
      <c r="C448" s="55"/>
      <c r="D448" s="593"/>
      <c r="E448" s="593"/>
      <c r="F448" s="55"/>
    </row>
    <row r="449" spans="3:6" x14ac:dyDescent="0.2">
      <c r="C449" s="55"/>
      <c r="D449" s="593"/>
      <c r="E449" s="593"/>
      <c r="F449" s="55"/>
    </row>
    <row r="450" spans="3:6" x14ac:dyDescent="0.2">
      <c r="C450" s="55"/>
      <c r="D450" s="593"/>
      <c r="E450" s="593"/>
      <c r="F450" s="55"/>
    </row>
    <row r="451" spans="3:6" x14ac:dyDescent="0.2">
      <c r="C451" s="55"/>
      <c r="D451" s="593"/>
      <c r="E451" s="593"/>
      <c r="F451" s="55"/>
    </row>
    <row r="452" spans="3:6" x14ac:dyDescent="0.2">
      <c r="C452" s="55"/>
      <c r="D452" s="593"/>
      <c r="E452" s="593"/>
      <c r="F452" s="55"/>
    </row>
    <row r="453" spans="3:6" x14ac:dyDescent="0.2">
      <c r="C453" s="55"/>
      <c r="D453" s="593"/>
      <c r="E453" s="593"/>
      <c r="F453" s="55"/>
    </row>
    <row r="454" spans="3:6" x14ac:dyDescent="0.2">
      <c r="C454" s="55"/>
      <c r="D454" s="593"/>
      <c r="E454" s="593"/>
      <c r="F454" s="55"/>
    </row>
    <row r="455" spans="3:6" x14ac:dyDescent="0.2">
      <c r="C455" s="55"/>
      <c r="D455" s="593"/>
      <c r="E455" s="593"/>
      <c r="F455" s="55"/>
    </row>
    <row r="456" spans="3:6" x14ac:dyDescent="0.2">
      <c r="C456" s="55"/>
      <c r="D456" s="593"/>
      <c r="E456" s="593"/>
      <c r="F456" s="55"/>
    </row>
    <row r="457" spans="3:6" x14ac:dyDescent="0.2">
      <c r="C457" s="55"/>
      <c r="D457" s="593"/>
      <c r="E457" s="593"/>
      <c r="F457" s="55"/>
    </row>
    <row r="458" spans="3:6" x14ac:dyDescent="0.2">
      <c r="C458" s="55"/>
      <c r="D458" s="593"/>
      <c r="E458" s="593"/>
      <c r="F458" s="55"/>
    </row>
    <row r="459" spans="3:6" x14ac:dyDescent="0.2">
      <c r="C459" s="55"/>
      <c r="D459" s="593"/>
      <c r="E459" s="593"/>
      <c r="F459" s="55"/>
    </row>
    <row r="460" spans="3:6" x14ac:dyDescent="0.2">
      <c r="C460" s="55"/>
      <c r="D460" s="593"/>
      <c r="E460" s="593"/>
      <c r="F460" s="55"/>
    </row>
    <row r="461" spans="3:6" x14ac:dyDescent="0.2">
      <c r="C461" s="55"/>
      <c r="D461" s="593"/>
      <c r="E461" s="593"/>
      <c r="F461" s="55"/>
    </row>
    <row r="462" spans="3:6" x14ac:dyDescent="0.2">
      <c r="C462" s="55"/>
      <c r="D462" s="593"/>
      <c r="E462" s="593"/>
      <c r="F462" s="55"/>
    </row>
    <row r="463" spans="3:6" x14ac:dyDescent="0.2">
      <c r="C463" s="55"/>
      <c r="D463" s="593"/>
      <c r="E463" s="593"/>
      <c r="F463" s="55"/>
    </row>
    <row r="464" spans="3:6" x14ac:dyDescent="0.2">
      <c r="C464" s="55"/>
      <c r="D464" s="593"/>
      <c r="E464" s="593"/>
      <c r="F464" s="55"/>
    </row>
    <row r="465" spans="3:6" x14ac:dyDescent="0.2">
      <c r="C465" s="55"/>
      <c r="D465" s="593"/>
      <c r="E465" s="593"/>
      <c r="F465" s="55"/>
    </row>
    <row r="466" spans="3:6" x14ac:dyDescent="0.2">
      <c r="C466" s="55"/>
      <c r="D466" s="593"/>
      <c r="E466" s="593"/>
      <c r="F466" s="55"/>
    </row>
    <row r="467" spans="3:6" x14ac:dyDescent="0.2">
      <c r="C467" s="55"/>
      <c r="D467" s="593"/>
      <c r="E467" s="593"/>
      <c r="F467" s="55"/>
    </row>
    <row r="468" spans="3:6" x14ac:dyDescent="0.2">
      <c r="C468" s="55"/>
      <c r="D468" s="593"/>
      <c r="E468" s="593"/>
      <c r="F468" s="55"/>
    </row>
    <row r="469" spans="3:6" x14ac:dyDescent="0.2">
      <c r="C469" s="55"/>
      <c r="D469" s="593"/>
      <c r="E469" s="593"/>
      <c r="F469" s="55"/>
    </row>
    <row r="470" spans="3:6" x14ac:dyDescent="0.2">
      <c r="C470" s="55"/>
      <c r="D470" s="593"/>
      <c r="E470" s="593"/>
      <c r="F470" s="55"/>
    </row>
    <row r="471" spans="3:6" x14ac:dyDescent="0.2">
      <c r="C471" s="55"/>
      <c r="D471" s="593"/>
      <c r="E471" s="593"/>
      <c r="F471" s="55"/>
    </row>
    <row r="472" spans="3:6" x14ac:dyDescent="0.2">
      <c r="C472" s="55"/>
      <c r="D472" s="593"/>
      <c r="E472" s="593"/>
      <c r="F472" s="55"/>
    </row>
    <row r="473" spans="3:6" x14ac:dyDescent="0.2">
      <c r="C473" s="55"/>
      <c r="D473" s="593"/>
      <c r="E473" s="593"/>
      <c r="F473" s="55"/>
    </row>
    <row r="474" spans="3:6" x14ac:dyDescent="0.2">
      <c r="C474" s="55"/>
      <c r="D474" s="593"/>
      <c r="E474" s="593"/>
      <c r="F474" s="55"/>
    </row>
    <row r="475" spans="3:6" x14ac:dyDescent="0.2">
      <c r="C475" s="55"/>
      <c r="D475" s="593"/>
      <c r="E475" s="593"/>
      <c r="F475" s="55"/>
    </row>
    <row r="476" spans="3:6" x14ac:dyDescent="0.2">
      <c r="C476" s="55"/>
      <c r="D476" s="593"/>
      <c r="E476" s="593"/>
      <c r="F476" s="55"/>
    </row>
    <row r="477" spans="3:6" x14ac:dyDescent="0.2">
      <c r="C477" s="55"/>
      <c r="D477" s="593"/>
      <c r="E477" s="593"/>
      <c r="F477" s="55"/>
    </row>
    <row r="478" spans="3:6" x14ac:dyDescent="0.2">
      <c r="C478" s="55"/>
      <c r="D478" s="593"/>
      <c r="E478" s="593"/>
      <c r="F478" s="55"/>
    </row>
    <row r="479" spans="3:6" x14ac:dyDescent="0.2">
      <c r="C479" s="55"/>
      <c r="D479" s="593"/>
      <c r="E479" s="593"/>
      <c r="F479" s="55"/>
    </row>
    <row r="480" spans="3:6" x14ac:dyDescent="0.2">
      <c r="C480" s="55"/>
      <c r="D480" s="593"/>
      <c r="E480" s="593"/>
      <c r="F480" s="55"/>
    </row>
    <row r="481" spans="3:6" x14ac:dyDescent="0.2">
      <c r="C481" s="55"/>
      <c r="D481" s="593"/>
      <c r="E481" s="593"/>
      <c r="F481" s="55"/>
    </row>
    <row r="482" spans="3:6" x14ac:dyDescent="0.2">
      <c r="C482" s="55"/>
      <c r="D482" s="593"/>
      <c r="E482" s="593"/>
      <c r="F482" s="55"/>
    </row>
    <row r="483" spans="3:6" x14ac:dyDescent="0.2">
      <c r="C483" s="55"/>
      <c r="D483" s="593"/>
      <c r="E483" s="593"/>
      <c r="F483" s="55"/>
    </row>
    <row r="484" spans="3:6" x14ac:dyDescent="0.2">
      <c r="C484" s="55"/>
      <c r="D484" s="593"/>
      <c r="E484" s="593"/>
      <c r="F484" s="55"/>
    </row>
    <row r="485" spans="3:6" x14ac:dyDescent="0.2">
      <c r="C485" s="55"/>
      <c r="D485" s="593"/>
      <c r="E485" s="593"/>
      <c r="F485" s="55"/>
    </row>
    <row r="486" spans="3:6" x14ac:dyDescent="0.2">
      <c r="C486" s="55"/>
      <c r="D486" s="593"/>
      <c r="E486" s="593"/>
      <c r="F486" s="55"/>
    </row>
    <row r="487" spans="3:6" x14ac:dyDescent="0.2">
      <c r="C487" s="55"/>
      <c r="D487" s="593"/>
      <c r="E487" s="593"/>
      <c r="F487" s="55"/>
    </row>
    <row r="488" spans="3:6" x14ac:dyDescent="0.2">
      <c r="C488" s="55"/>
      <c r="D488" s="593"/>
      <c r="E488" s="593"/>
      <c r="F488" s="55"/>
    </row>
    <row r="489" spans="3:6" x14ac:dyDescent="0.2">
      <c r="C489" s="55"/>
      <c r="D489" s="593"/>
      <c r="E489" s="593"/>
      <c r="F489" s="55"/>
    </row>
    <row r="490" spans="3:6" x14ac:dyDescent="0.2">
      <c r="C490" s="55"/>
      <c r="D490" s="593"/>
      <c r="E490" s="593"/>
      <c r="F490" s="55"/>
    </row>
    <row r="491" spans="3:6" x14ac:dyDescent="0.2">
      <c r="C491" s="55"/>
      <c r="D491" s="593"/>
      <c r="E491" s="593"/>
      <c r="F491" s="55"/>
    </row>
    <row r="492" spans="3:6" x14ac:dyDescent="0.2">
      <c r="C492" s="55"/>
      <c r="D492" s="593"/>
      <c r="E492" s="593"/>
      <c r="F492" s="55"/>
    </row>
    <row r="493" spans="3:6" x14ac:dyDescent="0.2">
      <c r="C493" s="55"/>
      <c r="D493" s="593"/>
      <c r="E493" s="593"/>
      <c r="F493" s="55"/>
    </row>
    <row r="494" spans="3:6" x14ac:dyDescent="0.2">
      <c r="C494" s="55"/>
      <c r="D494" s="593"/>
      <c r="E494" s="593"/>
      <c r="F494" s="55"/>
    </row>
    <row r="495" spans="3:6" x14ac:dyDescent="0.2">
      <c r="C495" s="55"/>
      <c r="D495" s="593"/>
      <c r="E495" s="593"/>
      <c r="F495" s="55"/>
    </row>
    <row r="496" spans="3:6" x14ac:dyDescent="0.2">
      <c r="C496" s="55"/>
      <c r="D496" s="593"/>
      <c r="E496" s="593"/>
      <c r="F496" s="55"/>
    </row>
    <row r="497" spans="3:6" x14ac:dyDescent="0.2">
      <c r="C497" s="55"/>
      <c r="D497" s="593"/>
      <c r="E497" s="593"/>
      <c r="F497" s="55"/>
    </row>
    <row r="498" spans="3:6" x14ac:dyDescent="0.2">
      <c r="C498" s="55"/>
      <c r="D498" s="593"/>
      <c r="E498" s="593"/>
      <c r="F498" s="55"/>
    </row>
    <row r="499" spans="3:6" x14ac:dyDescent="0.2">
      <c r="C499" s="55"/>
      <c r="D499" s="593"/>
      <c r="E499" s="593"/>
      <c r="F499" s="55"/>
    </row>
    <row r="500" spans="3:6" x14ac:dyDescent="0.2">
      <c r="C500" s="55"/>
      <c r="D500" s="593"/>
      <c r="E500" s="593"/>
      <c r="F500" s="55"/>
    </row>
    <row r="501" spans="3:6" x14ac:dyDescent="0.2">
      <c r="C501" s="55"/>
      <c r="D501" s="593"/>
      <c r="E501" s="593"/>
      <c r="F501" s="55"/>
    </row>
    <row r="502" spans="3:6" x14ac:dyDescent="0.2">
      <c r="C502" s="55"/>
      <c r="D502" s="593"/>
      <c r="E502" s="593"/>
      <c r="F502" s="55"/>
    </row>
    <row r="503" spans="3:6" x14ac:dyDescent="0.2">
      <c r="C503" s="55"/>
      <c r="D503" s="593"/>
      <c r="E503" s="593"/>
      <c r="F503" s="55"/>
    </row>
    <row r="504" spans="3:6" x14ac:dyDescent="0.2">
      <c r="C504" s="55"/>
      <c r="D504" s="593"/>
      <c r="E504" s="593"/>
      <c r="F504" s="55"/>
    </row>
    <row r="505" spans="3:6" x14ac:dyDescent="0.2">
      <c r="C505" s="55"/>
      <c r="D505" s="593"/>
      <c r="E505" s="593"/>
      <c r="F505" s="55"/>
    </row>
    <row r="506" spans="3:6" x14ac:dyDescent="0.2">
      <c r="C506" s="55"/>
      <c r="D506" s="593"/>
      <c r="E506" s="593"/>
      <c r="F506" s="55"/>
    </row>
    <row r="507" spans="3:6" x14ac:dyDescent="0.2">
      <c r="C507" s="55"/>
      <c r="D507" s="593"/>
      <c r="E507" s="593"/>
      <c r="F507" s="55"/>
    </row>
    <row r="508" spans="3:6" x14ac:dyDescent="0.2">
      <c r="C508" s="55"/>
      <c r="D508" s="593"/>
      <c r="E508" s="593"/>
      <c r="F508" s="55"/>
    </row>
    <row r="509" spans="3:6" x14ac:dyDescent="0.2">
      <c r="C509" s="55"/>
      <c r="D509" s="593"/>
      <c r="E509" s="593"/>
      <c r="F509" s="55"/>
    </row>
    <row r="510" spans="3:6" x14ac:dyDescent="0.2">
      <c r="C510" s="55"/>
      <c r="D510" s="593"/>
      <c r="E510" s="593"/>
      <c r="F510" s="55"/>
    </row>
    <row r="511" spans="3:6" x14ac:dyDescent="0.2">
      <c r="C511" s="55"/>
      <c r="D511" s="593"/>
      <c r="E511" s="593"/>
      <c r="F511" s="55"/>
    </row>
    <row r="512" spans="3:6" x14ac:dyDescent="0.2">
      <c r="C512" s="55"/>
      <c r="D512" s="593"/>
      <c r="E512" s="593"/>
      <c r="F512" s="55"/>
    </row>
    <row r="513" spans="3:6" x14ac:dyDescent="0.2">
      <c r="C513" s="55"/>
      <c r="D513" s="593"/>
      <c r="E513" s="593"/>
      <c r="F513" s="55"/>
    </row>
    <row r="514" spans="3:6" x14ac:dyDescent="0.2">
      <c r="C514" s="55"/>
      <c r="D514" s="593"/>
      <c r="E514" s="593"/>
      <c r="F514" s="55"/>
    </row>
    <row r="515" spans="3:6" x14ac:dyDescent="0.2">
      <c r="C515" s="55"/>
      <c r="D515" s="593"/>
      <c r="E515" s="593"/>
      <c r="F515" s="55"/>
    </row>
    <row r="516" spans="3:6" x14ac:dyDescent="0.2">
      <c r="C516" s="55"/>
      <c r="D516" s="593"/>
      <c r="E516" s="593"/>
      <c r="F516" s="55"/>
    </row>
    <row r="517" spans="3:6" x14ac:dyDescent="0.2">
      <c r="C517" s="55"/>
      <c r="D517" s="593"/>
      <c r="E517" s="593"/>
      <c r="F517" s="55"/>
    </row>
    <row r="518" spans="3:6" x14ac:dyDescent="0.2">
      <c r="C518" s="55"/>
      <c r="D518" s="593"/>
      <c r="E518" s="593"/>
      <c r="F518" s="55"/>
    </row>
    <row r="519" spans="3:6" x14ac:dyDescent="0.2">
      <c r="C519" s="55"/>
      <c r="D519" s="593"/>
      <c r="E519" s="593"/>
      <c r="F519" s="55"/>
    </row>
    <row r="520" spans="3:6" x14ac:dyDescent="0.2">
      <c r="C520" s="55"/>
      <c r="D520" s="593"/>
      <c r="E520" s="593"/>
      <c r="F520" s="55"/>
    </row>
    <row r="521" spans="3:6" x14ac:dyDescent="0.2">
      <c r="C521" s="55"/>
      <c r="D521" s="593"/>
      <c r="E521" s="593"/>
      <c r="F521" s="55"/>
    </row>
    <row r="522" spans="3:6" x14ac:dyDescent="0.2">
      <c r="C522" s="55"/>
      <c r="D522" s="593"/>
      <c r="E522" s="593"/>
      <c r="F522" s="55"/>
    </row>
    <row r="523" spans="3:6" x14ac:dyDescent="0.2">
      <c r="C523" s="55"/>
      <c r="D523" s="593"/>
      <c r="E523" s="593"/>
      <c r="F523" s="55"/>
    </row>
    <row r="524" spans="3:6" x14ac:dyDescent="0.2">
      <c r="C524" s="55"/>
      <c r="D524" s="593"/>
      <c r="E524" s="593"/>
      <c r="F524" s="55"/>
    </row>
    <row r="525" spans="3:6" x14ac:dyDescent="0.2">
      <c r="C525" s="55"/>
      <c r="D525" s="593"/>
      <c r="E525" s="593"/>
      <c r="F525" s="55"/>
    </row>
    <row r="526" spans="3:6" x14ac:dyDescent="0.2">
      <c r="C526" s="55"/>
      <c r="D526" s="593"/>
      <c r="E526" s="593"/>
      <c r="F526" s="55"/>
    </row>
    <row r="527" spans="3:6" x14ac:dyDescent="0.2">
      <c r="C527" s="55"/>
      <c r="D527" s="593"/>
      <c r="E527" s="593"/>
      <c r="F527" s="55"/>
    </row>
    <row r="528" spans="3:6" x14ac:dyDescent="0.2">
      <c r="C528" s="55"/>
      <c r="D528" s="593"/>
      <c r="E528" s="593"/>
      <c r="F528" s="55"/>
    </row>
    <row r="529" spans="3:6" x14ac:dyDescent="0.2">
      <c r="C529" s="55"/>
      <c r="D529" s="593"/>
      <c r="E529" s="593"/>
      <c r="F529" s="55"/>
    </row>
    <row r="530" spans="3:6" x14ac:dyDescent="0.2">
      <c r="C530" s="55"/>
      <c r="D530" s="593"/>
      <c r="E530" s="593"/>
      <c r="F530" s="55"/>
    </row>
    <row r="531" spans="3:6" x14ac:dyDescent="0.2">
      <c r="C531" s="55"/>
      <c r="D531" s="593"/>
      <c r="E531" s="593"/>
      <c r="F531" s="55"/>
    </row>
    <row r="532" spans="3:6" x14ac:dyDescent="0.2">
      <c r="C532" s="55"/>
      <c r="D532" s="593"/>
      <c r="E532" s="593"/>
      <c r="F532" s="55"/>
    </row>
    <row r="533" spans="3:6" x14ac:dyDescent="0.2">
      <c r="C533" s="55"/>
      <c r="D533" s="593"/>
      <c r="E533" s="593"/>
      <c r="F533" s="55"/>
    </row>
    <row r="534" spans="3:6" x14ac:dyDescent="0.2">
      <c r="C534" s="55"/>
      <c r="D534" s="593"/>
      <c r="E534" s="593"/>
      <c r="F534" s="55"/>
    </row>
    <row r="535" spans="3:6" x14ac:dyDescent="0.2">
      <c r="C535" s="55"/>
      <c r="D535" s="593"/>
      <c r="E535" s="593"/>
      <c r="F535" s="55"/>
    </row>
    <row r="536" spans="3:6" x14ac:dyDescent="0.2">
      <c r="C536" s="55"/>
      <c r="D536" s="593"/>
      <c r="E536" s="593"/>
      <c r="F536" s="55"/>
    </row>
    <row r="537" spans="3:6" x14ac:dyDescent="0.2">
      <c r="C537" s="55"/>
      <c r="D537" s="593"/>
      <c r="E537" s="593"/>
      <c r="F537" s="55"/>
    </row>
    <row r="538" spans="3:6" x14ac:dyDescent="0.2">
      <c r="C538" s="55"/>
      <c r="D538" s="593"/>
      <c r="E538" s="593"/>
      <c r="F538" s="55"/>
    </row>
    <row r="539" spans="3:6" x14ac:dyDescent="0.2">
      <c r="C539" s="55"/>
      <c r="D539" s="593"/>
      <c r="E539" s="593"/>
      <c r="F539" s="55"/>
    </row>
    <row r="540" spans="3:6" x14ac:dyDescent="0.2">
      <c r="C540" s="55"/>
      <c r="D540" s="593"/>
      <c r="E540" s="593"/>
      <c r="F540" s="55"/>
    </row>
    <row r="541" spans="3:6" x14ac:dyDescent="0.2">
      <c r="C541" s="55"/>
      <c r="D541" s="593"/>
      <c r="E541" s="593"/>
      <c r="F541" s="55"/>
    </row>
    <row r="542" spans="3:6" x14ac:dyDescent="0.2">
      <c r="C542" s="55"/>
      <c r="D542" s="593"/>
      <c r="E542" s="593"/>
      <c r="F542" s="55"/>
    </row>
    <row r="543" spans="3:6" x14ac:dyDescent="0.2">
      <c r="C543" s="55"/>
      <c r="D543" s="593"/>
      <c r="E543" s="593"/>
      <c r="F543" s="55"/>
    </row>
    <row r="544" spans="3:6" x14ac:dyDescent="0.2">
      <c r="C544" s="55"/>
      <c r="D544" s="593"/>
      <c r="E544" s="593"/>
      <c r="F544" s="55"/>
    </row>
    <row r="545" spans="3:6" x14ac:dyDescent="0.2">
      <c r="C545" s="55"/>
      <c r="D545" s="593"/>
      <c r="E545" s="593"/>
      <c r="F545" s="55"/>
    </row>
    <row r="546" spans="3:6" x14ac:dyDescent="0.2">
      <c r="C546" s="55"/>
      <c r="D546" s="593"/>
      <c r="E546" s="593"/>
      <c r="F546" s="55"/>
    </row>
    <row r="547" spans="3:6" x14ac:dyDescent="0.2">
      <c r="C547" s="55"/>
      <c r="D547" s="593"/>
      <c r="E547" s="593"/>
      <c r="F547" s="55"/>
    </row>
    <row r="548" spans="3:6" x14ac:dyDescent="0.2">
      <c r="C548" s="55"/>
      <c r="D548" s="593"/>
      <c r="E548" s="593"/>
      <c r="F548" s="55"/>
    </row>
    <row r="549" spans="3:6" x14ac:dyDescent="0.2">
      <c r="C549" s="55"/>
      <c r="D549" s="593"/>
      <c r="E549" s="593"/>
      <c r="F549" s="55"/>
    </row>
    <row r="550" spans="3:6" x14ac:dyDescent="0.2">
      <c r="C550" s="55"/>
      <c r="D550" s="593"/>
      <c r="E550" s="593"/>
      <c r="F550" s="55"/>
    </row>
    <row r="551" spans="3:6" x14ac:dyDescent="0.2">
      <c r="C551" s="55"/>
      <c r="D551" s="593"/>
      <c r="E551" s="593"/>
      <c r="F551" s="55"/>
    </row>
    <row r="552" spans="3:6" x14ac:dyDescent="0.2">
      <c r="C552" s="55"/>
      <c r="D552" s="593"/>
      <c r="E552" s="593"/>
      <c r="F552" s="55"/>
    </row>
    <row r="553" spans="3:6" x14ac:dyDescent="0.2">
      <c r="C553" s="55"/>
      <c r="D553" s="593"/>
      <c r="E553" s="593"/>
      <c r="F553" s="55"/>
    </row>
    <row r="554" spans="3:6" x14ac:dyDescent="0.2">
      <c r="C554" s="55"/>
      <c r="D554" s="593"/>
      <c r="E554" s="593"/>
      <c r="F554" s="55"/>
    </row>
    <row r="555" spans="3:6" x14ac:dyDescent="0.2">
      <c r="C555" s="55"/>
      <c r="D555" s="593"/>
      <c r="E555" s="593"/>
      <c r="F555" s="55"/>
    </row>
    <row r="556" spans="3:6" x14ac:dyDescent="0.2">
      <c r="C556" s="55"/>
      <c r="D556" s="593"/>
      <c r="E556" s="593"/>
      <c r="F556" s="55"/>
    </row>
    <row r="557" spans="3:6" x14ac:dyDescent="0.2">
      <c r="C557" s="55"/>
      <c r="D557" s="593"/>
      <c r="E557" s="593"/>
      <c r="F557" s="55"/>
    </row>
    <row r="558" spans="3:6" x14ac:dyDescent="0.2">
      <c r="C558" s="55"/>
      <c r="D558" s="593"/>
      <c r="E558" s="593"/>
      <c r="F558" s="55"/>
    </row>
    <row r="559" spans="3:6" x14ac:dyDescent="0.2">
      <c r="C559" s="55"/>
      <c r="D559" s="593"/>
      <c r="E559" s="593"/>
      <c r="F559" s="55"/>
    </row>
    <row r="560" spans="3:6" x14ac:dyDescent="0.2">
      <c r="C560" s="55"/>
      <c r="D560" s="593"/>
      <c r="E560" s="593"/>
      <c r="F560" s="55"/>
    </row>
    <row r="561" spans="3:6" x14ac:dyDescent="0.2">
      <c r="C561" s="55"/>
      <c r="D561" s="593"/>
      <c r="E561" s="593"/>
      <c r="F561" s="55"/>
    </row>
    <row r="562" spans="3:6" x14ac:dyDescent="0.2">
      <c r="C562" s="55"/>
      <c r="D562" s="593"/>
      <c r="E562" s="593"/>
      <c r="F562" s="55"/>
    </row>
    <row r="563" spans="3:6" x14ac:dyDescent="0.2">
      <c r="C563" s="55"/>
      <c r="D563" s="593"/>
      <c r="E563" s="593"/>
      <c r="F563" s="55"/>
    </row>
    <row r="564" spans="3:6" x14ac:dyDescent="0.2">
      <c r="C564" s="55"/>
      <c r="D564" s="593"/>
      <c r="E564" s="593"/>
      <c r="F564" s="55"/>
    </row>
    <row r="565" spans="3:6" x14ac:dyDescent="0.2">
      <c r="C565" s="55"/>
      <c r="D565" s="593"/>
      <c r="E565" s="593"/>
      <c r="F565" s="55"/>
    </row>
    <row r="566" spans="3:6" x14ac:dyDescent="0.2">
      <c r="C566" s="55"/>
      <c r="D566" s="593"/>
      <c r="E566" s="593"/>
      <c r="F566" s="55"/>
    </row>
    <row r="567" spans="3:6" x14ac:dyDescent="0.2">
      <c r="C567" s="55"/>
      <c r="D567" s="593"/>
      <c r="E567" s="593"/>
      <c r="F567" s="55"/>
    </row>
    <row r="568" spans="3:6" x14ac:dyDescent="0.2">
      <c r="C568" s="55"/>
      <c r="D568" s="593"/>
      <c r="E568" s="593"/>
      <c r="F568" s="55"/>
    </row>
    <row r="569" spans="3:6" x14ac:dyDescent="0.2">
      <c r="C569" s="55"/>
      <c r="D569" s="593"/>
      <c r="E569" s="593"/>
      <c r="F569" s="55"/>
    </row>
    <row r="570" spans="3:6" x14ac:dyDescent="0.2">
      <c r="C570" s="55"/>
      <c r="D570" s="593"/>
      <c r="E570" s="593"/>
      <c r="F570" s="55"/>
    </row>
    <row r="571" spans="3:6" x14ac:dyDescent="0.2">
      <c r="C571" s="55"/>
      <c r="D571" s="593"/>
      <c r="E571" s="593"/>
      <c r="F571" s="55"/>
    </row>
    <row r="572" spans="3:6" x14ac:dyDescent="0.2">
      <c r="C572" s="55"/>
      <c r="D572" s="593"/>
      <c r="E572" s="593"/>
      <c r="F572" s="55"/>
    </row>
    <row r="573" spans="3:6" x14ac:dyDescent="0.2">
      <c r="C573" s="55"/>
      <c r="D573" s="593"/>
      <c r="E573" s="593"/>
      <c r="F573" s="55"/>
    </row>
    <row r="574" spans="3:6" x14ac:dyDescent="0.2">
      <c r="C574" s="55"/>
      <c r="D574" s="593"/>
      <c r="E574" s="593"/>
      <c r="F574" s="55"/>
    </row>
    <row r="575" spans="3:6" x14ac:dyDescent="0.2">
      <c r="C575" s="55"/>
      <c r="D575" s="593"/>
      <c r="E575" s="593"/>
      <c r="F575" s="55"/>
    </row>
    <row r="576" spans="3:6" x14ac:dyDescent="0.2">
      <c r="C576" s="55"/>
      <c r="D576" s="593"/>
      <c r="E576" s="593"/>
      <c r="F576" s="55"/>
    </row>
    <row r="577" spans="3:6" x14ac:dyDescent="0.2">
      <c r="C577" s="55"/>
      <c r="D577" s="593"/>
      <c r="E577" s="593"/>
      <c r="F577" s="55"/>
    </row>
    <row r="578" spans="3:6" x14ac:dyDescent="0.2">
      <c r="C578" s="55"/>
      <c r="D578" s="593"/>
      <c r="E578" s="593"/>
      <c r="F578" s="55"/>
    </row>
    <row r="579" spans="3:6" x14ac:dyDescent="0.2">
      <c r="C579" s="55"/>
      <c r="D579" s="593"/>
      <c r="E579" s="593"/>
      <c r="F579" s="55"/>
    </row>
    <row r="580" spans="3:6" x14ac:dyDescent="0.2">
      <c r="C580" s="55"/>
      <c r="D580" s="593"/>
      <c r="E580" s="593"/>
      <c r="F580" s="55"/>
    </row>
    <row r="581" spans="3:6" x14ac:dyDescent="0.2">
      <c r="C581" s="55"/>
      <c r="D581" s="593"/>
      <c r="E581" s="593"/>
      <c r="F581" s="55"/>
    </row>
    <row r="582" spans="3:6" x14ac:dyDescent="0.2">
      <c r="C582" s="55"/>
      <c r="D582" s="593"/>
      <c r="E582" s="593"/>
      <c r="F582" s="55"/>
    </row>
    <row r="583" spans="3:6" x14ac:dyDescent="0.2">
      <c r="C583" s="55"/>
      <c r="D583" s="593"/>
      <c r="E583" s="593"/>
      <c r="F583" s="55"/>
    </row>
    <row r="584" spans="3:6" x14ac:dyDescent="0.2">
      <c r="C584" s="55"/>
      <c r="D584" s="593"/>
      <c r="E584" s="593"/>
      <c r="F584" s="55"/>
    </row>
    <row r="585" spans="3:6" x14ac:dyDescent="0.2">
      <c r="C585" s="55"/>
      <c r="D585" s="593"/>
      <c r="E585" s="593"/>
      <c r="F585" s="55"/>
    </row>
    <row r="586" spans="3:6" x14ac:dyDescent="0.2">
      <c r="C586" s="55"/>
      <c r="D586" s="593"/>
      <c r="E586" s="593"/>
      <c r="F586" s="55"/>
    </row>
    <row r="587" spans="3:6" x14ac:dyDescent="0.2">
      <c r="C587" s="55"/>
      <c r="D587" s="593"/>
      <c r="E587" s="593"/>
      <c r="F587" s="55"/>
    </row>
    <row r="588" spans="3:6" x14ac:dyDescent="0.2">
      <c r="C588" s="55"/>
      <c r="D588" s="593"/>
      <c r="E588" s="593"/>
      <c r="F588" s="55"/>
    </row>
    <row r="589" spans="3:6" x14ac:dyDescent="0.2">
      <c r="C589" s="55"/>
      <c r="D589" s="593"/>
      <c r="E589" s="593"/>
      <c r="F589" s="55"/>
    </row>
    <row r="590" spans="3:6" x14ac:dyDescent="0.2">
      <c r="C590" s="55"/>
      <c r="D590" s="593"/>
      <c r="E590" s="593"/>
      <c r="F590" s="55"/>
    </row>
    <row r="591" spans="3:6" x14ac:dyDescent="0.2">
      <c r="C591" s="55"/>
      <c r="D591" s="593"/>
      <c r="E591" s="593"/>
      <c r="F591" s="55"/>
    </row>
    <row r="592" spans="3:6" x14ac:dyDescent="0.2">
      <c r="C592" s="55"/>
      <c r="D592" s="593"/>
      <c r="E592" s="593"/>
      <c r="F592" s="55"/>
    </row>
    <row r="593" spans="3:6" x14ac:dyDescent="0.2">
      <c r="C593" s="55"/>
      <c r="D593" s="593"/>
      <c r="E593" s="593"/>
      <c r="F593" s="55"/>
    </row>
    <row r="594" spans="3:6" x14ac:dyDescent="0.2">
      <c r="C594" s="55"/>
      <c r="D594" s="593"/>
      <c r="E594" s="593"/>
      <c r="F594" s="55"/>
    </row>
    <row r="595" spans="3:6" x14ac:dyDescent="0.2">
      <c r="C595" s="55"/>
      <c r="D595" s="593"/>
      <c r="E595" s="593"/>
      <c r="F595" s="55"/>
    </row>
    <row r="596" spans="3:6" x14ac:dyDescent="0.2">
      <c r="C596" s="55"/>
      <c r="D596" s="593"/>
      <c r="E596" s="593"/>
      <c r="F596" s="55"/>
    </row>
    <row r="597" spans="3:6" x14ac:dyDescent="0.2">
      <c r="C597" s="55"/>
      <c r="D597" s="593"/>
      <c r="E597" s="593"/>
      <c r="F597" s="55"/>
    </row>
    <row r="598" spans="3:6" x14ac:dyDescent="0.2">
      <c r="C598" s="55"/>
      <c r="D598" s="593"/>
      <c r="E598" s="593"/>
      <c r="F598" s="55"/>
    </row>
    <row r="599" spans="3:6" x14ac:dyDescent="0.2">
      <c r="C599" s="55"/>
      <c r="D599" s="593"/>
      <c r="E599" s="593"/>
      <c r="F599" s="55"/>
    </row>
    <row r="600" spans="3:6" x14ac:dyDescent="0.2">
      <c r="C600" s="55"/>
      <c r="D600" s="593"/>
      <c r="E600" s="593"/>
      <c r="F600" s="55"/>
    </row>
    <row r="601" spans="3:6" x14ac:dyDescent="0.2">
      <c r="C601" s="55"/>
      <c r="D601" s="593"/>
      <c r="E601" s="593"/>
      <c r="F601" s="55"/>
    </row>
    <row r="602" spans="3:6" x14ac:dyDescent="0.2">
      <c r="C602" s="55"/>
      <c r="D602" s="593"/>
      <c r="E602" s="593"/>
      <c r="F602" s="55"/>
    </row>
    <row r="603" spans="3:6" x14ac:dyDescent="0.2">
      <c r="C603" s="55"/>
      <c r="D603" s="593"/>
      <c r="E603" s="593"/>
      <c r="F603" s="55"/>
    </row>
    <row r="604" spans="3:6" x14ac:dyDescent="0.2">
      <c r="C604" s="55"/>
      <c r="D604" s="593"/>
      <c r="E604" s="593"/>
      <c r="F604" s="55"/>
    </row>
    <row r="605" spans="3:6" x14ac:dyDescent="0.2">
      <c r="C605" s="55"/>
      <c r="D605" s="593"/>
      <c r="E605" s="593"/>
      <c r="F605" s="55"/>
    </row>
    <row r="606" spans="3:6" x14ac:dyDescent="0.2">
      <c r="C606" s="55"/>
      <c r="D606" s="593"/>
      <c r="E606" s="593"/>
      <c r="F606" s="55"/>
    </row>
    <row r="607" spans="3:6" x14ac:dyDescent="0.2">
      <c r="C607" s="55"/>
      <c r="D607" s="593"/>
      <c r="E607" s="593"/>
      <c r="F607" s="55"/>
    </row>
    <row r="608" spans="3:6" x14ac:dyDescent="0.2">
      <c r="C608" s="55"/>
      <c r="D608" s="593"/>
      <c r="E608" s="593"/>
      <c r="F608" s="55"/>
    </row>
    <row r="609" spans="3:6" x14ac:dyDescent="0.2">
      <c r="C609" s="55"/>
      <c r="D609" s="593"/>
      <c r="E609" s="593"/>
      <c r="F609" s="55"/>
    </row>
    <row r="610" spans="3:6" x14ac:dyDescent="0.2">
      <c r="C610" s="55"/>
      <c r="D610" s="593"/>
      <c r="E610" s="593"/>
      <c r="F610" s="55"/>
    </row>
    <row r="611" spans="3:6" x14ac:dyDescent="0.2">
      <c r="C611" s="55"/>
      <c r="D611" s="593"/>
      <c r="E611" s="593"/>
      <c r="F611" s="55"/>
    </row>
    <row r="612" spans="3:6" x14ac:dyDescent="0.2">
      <c r="C612" s="55"/>
      <c r="D612" s="593"/>
      <c r="E612" s="593"/>
      <c r="F612" s="55"/>
    </row>
    <row r="613" spans="3:6" x14ac:dyDescent="0.2">
      <c r="C613" s="55"/>
      <c r="D613" s="593"/>
      <c r="E613" s="593"/>
      <c r="F613" s="55"/>
    </row>
    <row r="614" spans="3:6" x14ac:dyDescent="0.2">
      <c r="C614" s="55"/>
      <c r="D614" s="593"/>
      <c r="E614" s="593"/>
      <c r="F614" s="55"/>
    </row>
    <row r="615" spans="3:6" x14ac:dyDescent="0.2">
      <c r="C615" s="55"/>
      <c r="D615" s="593"/>
      <c r="E615" s="593"/>
      <c r="F615" s="55"/>
    </row>
    <row r="616" spans="3:6" x14ac:dyDescent="0.2">
      <c r="C616" s="55"/>
      <c r="D616" s="593"/>
      <c r="E616" s="593"/>
      <c r="F616" s="55"/>
    </row>
    <row r="617" spans="3:6" x14ac:dyDescent="0.2">
      <c r="C617" s="55"/>
      <c r="D617" s="593"/>
      <c r="E617" s="593"/>
      <c r="F617" s="55"/>
    </row>
    <row r="618" spans="3:6" x14ac:dyDescent="0.2">
      <c r="C618" s="55"/>
      <c r="D618" s="593"/>
      <c r="E618" s="593"/>
      <c r="F618" s="55"/>
    </row>
    <row r="619" spans="3:6" x14ac:dyDescent="0.2">
      <c r="C619" s="55"/>
      <c r="D619" s="593"/>
      <c r="E619" s="593"/>
      <c r="F619" s="55"/>
    </row>
    <row r="620" spans="3:6" x14ac:dyDescent="0.2">
      <c r="C620" s="55"/>
      <c r="D620" s="593"/>
      <c r="E620" s="593"/>
      <c r="F620" s="55"/>
    </row>
    <row r="621" spans="3:6" x14ac:dyDescent="0.2">
      <c r="C621" s="55"/>
      <c r="D621" s="593"/>
      <c r="E621" s="593"/>
      <c r="F621" s="55"/>
    </row>
    <row r="622" spans="3:6" x14ac:dyDescent="0.2">
      <c r="C622" s="55"/>
      <c r="D622" s="593"/>
      <c r="E622" s="593"/>
      <c r="F622" s="55"/>
    </row>
    <row r="623" spans="3:6" x14ac:dyDescent="0.2">
      <c r="C623" s="55"/>
      <c r="D623" s="593"/>
      <c r="E623" s="593"/>
      <c r="F623" s="55"/>
    </row>
    <row r="624" spans="3:6" x14ac:dyDescent="0.2">
      <c r="C624" s="55"/>
      <c r="D624" s="593"/>
      <c r="E624" s="593"/>
      <c r="F624" s="55"/>
    </row>
    <row r="625" spans="3:6" x14ac:dyDescent="0.2">
      <c r="C625" s="55"/>
      <c r="D625" s="593"/>
      <c r="E625" s="593"/>
      <c r="F625" s="55"/>
    </row>
    <row r="626" spans="3:6" x14ac:dyDescent="0.2">
      <c r="C626" s="55"/>
      <c r="D626" s="593"/>
      <c r="E626" s="593"/>
      <c r="F626" s="55"/>
    </row>
    <row r="627" spans="3:6" x14ac:dyDescent="0.2">
      <c r="C627" s="55"/>
      <c r="D627" s="593"/>
      <c r="E627" s="593"/>
      <c r="F627" s="55"/>
    </row>
    <row r="628" spans="3:6" x14ac:dyDescent="0.2">
      <c r="C628" s="55"/>
      <c r="D628" s="593"/>
      <c r="E628" s="593"/>
      <c r="F628" s="55"/>
    </row>
    <row r="629" spans="3:6" x14ac:dyDescent="0.2">
      <c r="C629" s="55"/>
      <c r="D629" s="593"/>
      <c r="E629" s="593"/>
      <c r="F629" s="55"/>
    </row>
    <row r="630" spans="3:6" x14ac:dyDescent="0.2">
      <c r="C630" s="55"/>
      <c r="D630" s="593"/>
      <c r="E630" s="593"/>
      <c r="F630" s="55"/>
    </row>
    <row r="631" spans="3:6" x14ac:dyDescent="0.2">
      <c r="C631" s="55"/>
      <c r="D631" s="593"/>
      <c r="E631" s="593"/>
      <c r="F631" s="55"/>
    </row>
    <row r="632" spans="3:6" x14ac:dyDescent="0.2">
      <c r="C632" s="55"/>
      <c r="D632" s="593"/>
      <c r="E632" s="593"/>
      <c r="F632" s="55"/>
    </row>
    <row r="633" spans="3:6" x14ac:dyDescent="0.2">
      <c r="C633" s="55"/>
      <c r="D633" s="593"/>
      <c r="E633" s="593"/>
      <c r="F633" s="55"/>
    </row>
    <row r="634" spans="3:6" x14ac:dyDescent="0.2">
      <c r="C634" s="55"/>
      <c r="D634" s="593"/>
      <c r="E634" s="593"/>
      <c r="F634" s="55"/>
    </row>
    <row r="635" spans="3:6" x14ac:dyDescent="0.2">
      <c r="C635" s="55"/>
      <c r="D635" s="593"/>
      <c r="E635" s="593"/>
      <c r="F635" s="55"/>
    </row>
    <row r="636" spans="3:6" x14ac:dyDescent="0.2">
      <c r="C636" s="55"/>
      <c r="D636" s="593"/>
      <c r="E636" s="593"/>
      <c r="F636" s="55"/>
    </row>
    <row r="637" spans="3:6" x14ac:dyDescent="0.2">
      <c r="C637" s="55"/>
      <c r="D637" s="593"/>
      <c r="E637" s="593"/>
      <c r="F637" s="55"/>
    </row>
    <row r="638" spans="3:6" x14ac:dyDescent="0.2">
      <c r="C638" s="55"/>
      <c r="D638" s="593"/>
      <c r="E638" s="593"/>
      <c r="F638" s="55"/>
    </row>
    <row r="639" spans="3:6" x14ac:dyDescent="0.2">
      <c r="C639" s="55"/>
      <c r="D639" s="593"/>
      <c r="E639" s="593"/>
      <c r="F639" s="55"/>
    </row>
    <row r="640" spans="3:6" x14ac:dyDescent="0.2">
      <c r="C640" s="55"/>
      <c r="D640" s="593"/>
      <c r="E640" s="593"/>
      <c r="F640" s="55"/>
    </row>
    <row r="641" spans="3:6" x14ac:dyDescent="0.2">
      <c r="C641" s="55"/>
      <c r="D641" s="593"/>
      <c r="E641" s="593"/>
      <c r="F641" s="55"/>
    </row>
    <row r="642" spans="3:6" x14ac:dyDescent="0.2">
      <c r="C642" s="55"/>
      <c r="D642" s="593"/>
      <c r="E642" s="593"/>
      <c r="F642" s="55"/>
    </row>
    <row r="643" spans="3:6" x14ac:dyDescent="0.2">
      <c r="C643" s="55"/>
      <c r="D643" s="593"/>
      <c r="E643" s="593"/>
      <c r="F643" s="55"/>
    </row>
    <row r="644" spans="3:6" x14ac:dyDescent="0.2">
      <c r="C644" s="55"/>
      <c r="D644" s="593"/>
      <c r="E644" s="593"/>
      <c r="F644" s="55"/>
    </row>
    <row r="645" spans="3:6" x14ac:dyDescent="0.2">
      <c r="C645" s="55"/>
      <c r="D645" s="593"/>
      <c r="E645" s="593"/>
      <c r="F645" s="55"/>
    </row>
    <row r="646" spans="3:6" x14ac:dyDescent="0.2">
      <c r="C646" s="55"/>
      <c r="D646" s="593"/>
      <c r="E646" s="593"/>
      <c r="F646" s="55"/>
    </row>
    <row r="647" spans="3:6" x14ac:dyDescent="0.2">
      <c r="C647" s="55"/>
      <c r="D647" s="593"/>
      <c r="E647" s="593"/>
      <c r="F647" s="55"/>
    </row>
    <row r="648" spans="3:6" x14ac:dyDescent="0.2">
      <c r="C648" s="55"/>
      <c r="D648" s="593"/>
      <c r="E648" s="593"/>
      <c r="F648" s="55"/>
    </row>
    <row r="649" spans="3:6" x14ac:dyDescent="0.2">
      <c r="C649" s="55"/>
      <c r="D649" s="593"/>
      <c r="E649" s="593"/>
      <c r="F649" s="55"/>
    </row>
    <row r="650" spans="3:6" x14ac:dyDescent="0.2">
      <c r="C650" s="55"/>
      <c r="D650" s="593"/>
      <c r="E650" s="593"/>
      <c r="F650" s="55"/>
    </row>
    <row r="651" spans="3:6" x14ac:dyDescent="0.2">
      <c r="C651" s="55"/>
      <c r="D651" s="593"/>
      <c r="E651" s="593"/>
      <c r="F651" s="55"/>
    </row>
    <row r="652" spans="3:6" x14ac:dyDescent="0.2">
      <c r="C652" s="55"/>
      <c r="D652" s="593"/>
      <c r="E652" s="593"/>
      <c r="F652" s="55"/>
    </row>
    <row r="653" spans="3:6" x14ac:dyDescent="0.2">
      <c r="C653" s="55"/>
      <c r="D653" s="593"/>
      <c r="E653" s="593"/>
      <c r="F653" s="55"/>
    </row>
    <row r="654" spans="3:6" x14ac:dyDescent="0.2">
      <c r="C654" s="55"/>
      <c r="D654" s="593"/>
      <c r="E654" s="593"/>
      <c r="F654" s="55"/>
    </row>
    <row r="655" spans="3:6" x14ac:dyDescent="0.2">
      <c r="C655" s="55"/>
      <c r="D655" s="593"/>
      <c r="E655" s="593"/>
      <c r="F655" s="55"/>
    </row>
    <row r="656" spans="3:6" x14ac:dyDescent="0.2">
      <c r="C656" s="55"/>
      <c r="D656" s="593"/>
      <c r="E656" s="593"/>
      <c r="F656" s="55"/>
    </row>
    <row r="657" spans="3:6" x14ac:dyDescent="0.2">
      <c r="C657" s="55"/>
      <c r="D657" s="593"/>
      <c r="E657" s="593"/>
      <c r="F657" s="55"/>
    </row>
    <row r="658" spans="3:6" x14ac:dyDescent="0.2">
      <c r="C658" s="55"/>
      <c r="D658" s="593"/>
      <c r="E658" s="593"/>
      <c r="F658" s="55"/>
    </row>
    <row r="659" spans="3:6" x14ac:dyDescent="0.2">
      <c r="C659" s="55"/>
      <c r="D659" s="593"/>
      <c r="E659" s="593"/>
      <c r="F659" s="55"/>
    </row>
    <row r="660" spans="3:6" x14ac:dyDescent="0.2">
      <c r="C660" s="55"/>
      <c r="D660" s="593"/>
      <c r="E660" s="593"/>
      <c r="F660" s="55"/>
    </row>
    <row r="661" spans="3:6" x14ac:dyDescent="0.2">
      <c r="C661" s="55"/>
      <c r="D661" s="593"/>
      <c r="E661" s="593"/>
      <c r="F661" s="55"/>
    </row>
    <row r="662" spans="3:6" x14ac:dyDescent="0.2">
      <c r="C662" s="55"/>
      <c r="D662" s="593"/>
      <c r="E662" s="593"/>
      <c r="F662" s="55"/>
    </row>
    <row r="663" spans="3:6" x14ac:dyDescent="0.2">
      <c r="C663" s="55"/>
      <c r="D663" s="593"/>
      <c r="E663" s="593"/>
      <c r="F663" s="55"/>
    </row>
    <row r="664" spans="3:6" x14ac:dyDescent="0.2">
      <c r="C664" s="55"/>
      <c r="D664" s="593"/>
      <c r="E664" s="593"/>
      <c r="F664" s="55"/>
    </row>
    <row r="665" spans="3:6" x14ac:dyDescent="0.2">
      <c r="C665" s="55"/>
      <c r="D665" s="593"/>
      <c r="E665" s="593"/>
      <c r="F665" s="55"/>
    </row>
    <row r="666" spans="3:6" x14ac:dyDescent="0.2">
      <c r="C666" s="55"/>
      <c r="D666" s="593"/>
      <c r="E666" s="593"/>
      <c r="F666" s="55"/>
    </row>
    <row r="667" spans="3:6" x14ac:dyDescent="0.2">
      <c r="C667" s="55"/>
      <c r="D667" s="593"/>
      <c r="E667" s="593"/>
      <c r="F667" s="55"/>
    </row>
    <row r="668" spans="3:6" x14ac:dyDescent="0.2">
      <c r="C668" s="55"/>
      <c r="D668" s="593"/>
      <c r="E668" s="593"/>
      <c r="F668" s="55"/>
    </row>
    <row r="669" spans="3:6" x14ac:dyDescent="0.2">
      <c r="C669" s="55"/>
      <c r="D669" s="593"/>
      <c r="E669" s="593"/>
      <c r="F669" s="55"/>
    </row>
    <row r="670" spans="3:6" x14ac:dyDescent="0.2">
      <c r="C670" s="55"/>
      <c r="D670" s="593"/>
      <c r="E670" s="593"/>
      <c r="F670" s="55"/>
    </row>
    <row r="671" spans="3:6" x14ac:dyDescent="0.2">
      <c r="C671" s="55"/>
      <c r="D671" s="593"/>
      <c r="E671" s="593"/>
      <c r="F671" s="55"/>
    </row>
    <row r="672" spans="3:6" x14ac:dyDescent="0.2">
      <c r="C672" s="55"/>
      <c r="D672" s="593"/>
      <c r="E672" s="593"/>
      <c r="F672" s="55"/>
    </row>
    <row r="673" spans="3:6" x14ac:dyDescent="0.2">
      <c r="C673" s="55"/>
      <c r="D673" s="593"/>
      <c r="E673" s="593"/>
      <c r="F673" s="55"/>
    </row>
    <row r="674" spans="3:6" x14ac:dyDescent="0.2">
      <c r="C674" s="55"/>
      <c r="D674" s="593"/>
      <c r="E674" s="593"/>
      <c r="F674" s="55"/>
    </row>
    <row r="675" spans="3:6" x14ac:dyDescent="0.2">
      <c r="C675" s="55"/>
      <c r="D675" s="593"/>
      <c r="E675" s="593"/>
      <c r="F675" s="55"/>
    </row>
    <row r="676" spans="3:6" x14ac:dyDescent="0.2">
      <c r="C676" s="55"/>
      <c r="D676" s="593"/>
      <c r="E676" s="593"/>
      <c r="F676" s="55"/>
    </row>
    <row r="677" spans="3:6" x14ac:dyDescent="0.2">
      <c r="C677" s="55"/>
      <c r="D677" s="593"/>
      <c r="E677" s="593"/>
      <c r="F677" s="55"/>
    </row>
    <row r="678" spans="3:6" x14ac:dyDescent="0.2">
      <c r="C678" s="55"/>
      <c r="D678" s="593"/>
      <c r="E678" s="593"/>
      <c r="F678" s="55"/>
    </row>
    <row r="679" spans="3:6" x14ac:dyDescent="0.2">
      <c r="C679" s="55"/>
      <c r="D679" s="593"/>
      <c r="E679" s="593"/>
      <c r="F679" s="55"/>
    </row>
    <row r="680" spans="3:6" x14ac:dyDescent="0.2">
      <c r="C680" s="55"/>
      <c r="D680" s="593"/>
      <c r="E680" s="593"/>
      <c r="F680" s="55"/>
    </row>
    <row r="681" spans="3:6" x14ac:dyDescent="0.2">
      <c r="C681" s="55"/>
      <c r="D681" s="593"/>
      <c r="E681" s="593"/>
      <c r="F681" s="55"/>
    </row>
    <row r="682" spans="3:6" x14ac:dyDescent="0.2">
      <c r="C682" s="55"/>
      <c r="D682" s="593"/>
      <c r="E682" s="593"/>
      <c r="F682" s="55"/>
    </row>
    <row r="683" spans="3:6" x14ac:dyDescent="0.2">
      <c r="C683" s="55"/>
      <c r="D683" s="593"/>
      <c r="E683" s="593"/>
      <c r="F683" s="55"/>
    </row>
    <row r="684" spans="3:6" x14ac:dyDescent="0.2">
      <c r="C684" s="55"/>
      <c r="D684" s="593"/>
      <c r="E684" s="593"/>
      <c r="F684" s="55"/>
    </row>
    <row r="685" spans="3:6" x14ac:dyDescent="0.2">
      <c r="C685" s="55"/>
      <c r="D685" s="593"/>
      <c r="E685" s="593"/>
      <c r="F685" s="55"/>
    </row>
    <row r="686" spans="3:6" x14ac:dyDescent="0.2">
      <c r="C686" s="55"/>
      <c r="D686" s="593"/>
      <c r="E686" s="593"/>
      <c r="F686" s="55"/>
    </row>
    <row r="687" spans="3:6" x14ac:dyDescent="0.2">
      <c r="C687" s="55"/>
      <c r="D687" s="593"/>
      <c r="E687" s="593"/>
      <c r="F687" s="55"/>
    </row>
    <row r="688" spans="3:6" x14ac:dyDescent="0.2">
      <c r="C688" s="55"/>
      <c r="D688" s="593"/>
      <c r="E688" s="593"/>
      <c r="F688" s="55"/>
    </row>
    <row r="689" spans="3:6" x14ac:dyDescent="0.2">
      <c r="C689" s="55"/>
      <c r="D689" s="593"/>
      <c r="E689" s="593"/>
      <c r="F689" s="55"/>
    </row>
    <row r="690" spans="3:6" x14ac:dyDescent="0.2">
      <c r="C690" s="55"/>
      <c r="D690" s="593"/>
      <c r="E690" s="593"/>
      <c r="F690" s="55"/>
    </row>
    <row r="691" spans="3:6" x14ac:dyDescent="0.2">
      <c r="C691" s="55"/>
      <c r="D691" s="593"/>
      <c r="E691" s="593"/>
      <c r="F691" s="55"/>
    </row>
    <row r="692" spans="3:6" x14ac:dyDescent="0.2">
      <c r="C692" s="55"/>
      <c r="D692" s="593"/>
      <c r="E692" s="593"/>
      <c r="F692" s="55"/>
    </row>
    <row r="693" spans="3:6" x14ac:dyDescent="0.2">
      <c r="C693" s="55"/>
      <c r="D693" s="593"/>
      <c r="E693" s="593"/>
      <c r="F693" s="55"/>
    </row>
    <row r="694" spans="3:6" x14ac:dyDescent="0.2">
      <c r="C694" s="55"/>
      <c r="D694" s="593"/>
      <c r="E694" s="593"/>
      <c r="F694" s="55"/>
    </row>
    <row r="695" spans="3:6" x14ac:dyDescent="0.2">
      <c r="C695" s="55"/>
      <c r="D695" s="593"/>
      <c r="E695" s="593"/>
      <c r="F695" s="55"/>
    </row>
    <row r="696" spans="3:6" x14ac:dyDescent="0.2">
      <c r="C696" s="55"/>
      <c r="D696" s="593"/>
      <c r="E696" s="593"/>
      <c r="F696" s="55"/>
    </row>
    <row r="697" spans="3:6" x14ac:dyDescent="0.2">
      <c r="C697" s="55"/>
      <c r="D697" s="593"/>
      <c r="E697" s="593"/>
      <c r="F697" s="55"/>
    </row>
    <row r="698" spans="3:6" x14ac:dyDescent="0.2">
      <c r="C698" s="55"/>
      <c r="D698" s="593"/>
      <c r="E698" s="593"/>
      <c r="F698" s="55"/>
    </row>
    <row r="699" spans="3:6" x14ac:dyDescent="0.2">
      <c r="C699" s="55"/>
      <c r="D699" s="593"/>
      <c r="E699" s="593"/>
      <c r="F699" s="55"/>
    </row>
    <row r="700" spans="3:6" x14ac:dyDescent="0.2">
      <c r="C700" s="55"/>
      <c r="D700" s="593"/>
      <c r="E700" s="593"/>
      <c r="F700" s="55"/>
    </row>
    <row r="701" spans="3:6" x14ac:dyDescent="0.2">
      <c r="C701" s="55"/>
      <c r="D701" s="593"/>
      <c r="E701" s="593"/>
      <c r="F701" s="55"/>
    </row>
    <row r="702" spans="3:6" x14ac:dyDescent="0.2">
      <c r="C702" s="55"/>
      <c r="D702" s="593"/>
      <c r="E702" s="593"/>
      <c r="F702" s="55"/>
    </row>
    <row r="703" spans="3:6" x14ac:dyDescent="0.2">
      <c r="C703" s="55"/>
      <c r="D703" s="593"/>
      <c r="E703" s="593"/>
      <c r="F703" s="55"/>
    </row>
    <row r="704" spans="3:6" x14ac:dyDescent="0.2">
      <c r="C704" s="55"/>
      <c r="D704" s="593"/>
      <c r="E704" s="593"/>
      <c r="F704" s="55"/>
    </row>
    <row r="705" spans="3:6" x14ac:dyDescent="0.2">
      <c r="C705" s="55"/>
      <c r="D705" s="593"/>
      <c r="E705" s="593"/>
      <c r="F705" s="55"/>
    </row>
    <row r="706" spans="3:6" x14ac:dyDescent="0.2">
      <c r="C706" s="55"/>
      <c r="D706" s="593"/>
      <c r="E706" s="593"/>
      <c r="F706" s="55"/>
    </row>
    <row r="707" spans="3:6" x14ac:dyDescent="0.2">
      <c r="C707" s="55"/>
      <c r="D707" s="593"/>
      <c r="E707" s="593"/>
      <c r="F707" s="55"/>
    </row>
    <row r="708" spans="3:6" x14ac:dyDescent="0.2">
      <c r="C708" s="55"/>
      <c r="D708" s="593"/>
      <c r="E708" s="593"/>
      <c r="F708" s="55"/>
    </row>
    <row r="709" spans="3:6" x14ac:dyDescent="0.2">
      <c r="C709" s="55"/>
      <c r="D709" s="593"/>
      <c r="E709" s="593"/>
      <c r="F709" s="55"/>
    </row>
    <row r="710" spans="3:6" x14ac:dyDescent="0.2">
      <c r="C710" s="55"/>
      <c r="D710" s="593"/>
      <c r="E710" s="593"/>
      <c r="F710" s="55"/>
    </row>
    <row r="711" spans="3:6" x14ac:dyDescent="0.2">
      <c r="C711" s="55"/>
      <c r="D711" s="593"/>
      <c r="E711" s="593"/>
      <c r="F711" s="55"/>
    </row>
    <row r="712" spans="3:6" x14ac:dyDescent="0.2">
      <c r="C712" s="55"/>
      <c r="D712" s="593"/>
      <c r="E712" s="593"/>
      <c r="F712" s="55"/>
    </row>
    <row r="713" spans="3:6" x14ac:dyDescent="0.2">
      <c r="C713" s="55"/>
      <c r="D713" s="593"/>
      <c r="E713" s="593"/>
      <c r="F713" s="55"/>
    </row>
    <row r="714" spans="3:6" x14ac:dyDescent="0.2">
      <c r="C714" s="55"/>
      <c r="D714" s="593"/>
      <c r="E714" s="593"/>
      <c r="F714" s="55"/>
    </row>
    <row r="715" spans="3:6" x14ac:dyDescent="0.2">
      <c r="C715" s="55"/>
      <c r="D715" s="593"/>
      <c r="E715" s="593"/>
      <c r="F715" s="55"/>
    </row>
    <row r="716" spans="3:6" x14ac:dyDescent="0.2">
      <c r="C716" s="55"/>
      <c r="D716" s="593"/>
      <c r="E716" s="593"/>
      <c r="F716" s="55"/>
    </row>
    <row r="717" spans="3:6" x14ac:dyDescent="0.2">
      <c r="C717" s="55"/>
      <c r="D717" s="593"/>
      <c r="E717" s="593"/>
      <c r="F717" s="55"/>
    </row>
    <row r="718" spans="3:6" x14ac:dyDescent="0.2">
      <c r="C718" s="55"/>
      <c r="D718" s="593"/>
      <c r="E718" s="593"/>
      <c r="F718" s="55"/>
    </row>
    <row r="719" spans="3:6" x14ac:dyDescent="0.2">
      <c r="C719" s="55"/>
      <c r="D719" s="593"/>
      <c r="E719" s="593"/>
      <c r="F719" s="55"/>
    </row>
    <row r="720" spans="3:6" x14ac:dyDescent="0.2">
      <c r="C720" s="55"/>
      <c r="D720" s="593"/>
      <c r="E720" s="593"/>
      <c r="F720" s="55"/>
    </row>
    <row r="721" spans="3:6" x14ac:dyDescent="0.2">
      <c r="C721" s="55"/>
      <c r="D721" s="593"/>
      <c r="E721" s="593"/>
      <c r="F721" s="55"/>
    </row>
    <row r="722" spans="3:6" x14ac:dyDescent="0.2">
      <c r="C722" s="55"/>
      <c r="D722" s="593"/>
      <c r="E722" s="593"/>
      <c r="F722" s="55"/>
    </row>
    <row r="723" spans="3:6" x14ac:dyDescent="0.2">
      <c r="C723" s="55"/>
      <c r="D723" s="593"/>
      <c r="E723" s="593"/>
      <c r="F723" s="55"/>
    </row>
    <row r="724" spans="3:6" x14ac:dyDescent="0.2">
      <c r="C724" s="55"/>
      <c r="D724" s="593"/>
      <c r="E724" s="593"/>
      <c r="F724" s="55"/>
    </row>
    <row r="725" spans="3:6" x14ac:dyDescent="0.2">
      <c r="C725" s="55"/>
      <c r="D725" s="593"/>
      <c r="E725" s="593"/>
      <c r="F725" s="55"/>
    </row>
    <row r="726" spans="3:6" x14ac:dyDescent="0.2">
      <c r="C726" s="55"/>
      <c r="D726" s="593"/>
      <c r="E726" s="593"/>
      <c r="F726" s="55"/>
    </row>
    <row r="727" spans="3:6" x14ac:dyDescent="0.2">
      <c r="C727" s="55"/>
      <c r="D727" s="593"/>
      <c r="E727" s="593"/>
      <c r="F727" s="55"/>
    </row>
    <row r="728" spans="3:6" x14ac:dyDescent="0.2">
      <c r="C728" s="55"/>
      <c r="D728" s="593"/>
      <c r="E728" s="593"/>
      <c r="F728" s="55"/>
    </row>
    <row r="729" spans="3:6" x14ac:dyDescent="0.2">
      <c r="C729" s="55"/>
      <c r="D729" s="593"/>
      <c r="E729" s="593"/>
      <c r="F729" s="55"/>
    </row>
    <row r="730" spans="3:6" x14ac:dyDescent="0.2">
      <c r="C730" s="55"/>
      <c r="D730" s="593"/>
      <c r="E730" s="593"/>
      <c r="F730" s="55"/>
    </row>
    <row r="731" spans="3:6" x14ac:dyDescent="0.2">
      <c r="C731" s="55"/>
      <c r="D731" s="593"/>
      <c r="E731" s="593"/>
      <c r="F731" s="55"/>
    </row>
    <row r="732" spans="3:6" x14ac:dyDescent="0.2">
      <c r="C732" s="55"/>
      <c r="D732" s="593"/>
      <c r="E732" s="593"/>
      <c r="F732" s="55"/>
    </row>
    <row r="733" spans="3:6" x14ac:dyDescent="0.2">
      <c r="C733" s="55"/>
      <c r="D733" s="593"/>
      <c r="E733" s="593"/>
      <c r="F733" s="55"/>
    </row>
    <row r="734" spans="3:6" x14ac:dyDescent="0.2">
      <c r="C734" s="55"/>
      <c r="D734" s="593"/>
      <c r="E734" s="593"/>
      <c r="F734" s="55"/>
    </row>
    <row r="735" spans="3:6" x14ac:dyDescent="0.2">
      <c r="C735" s="55"/>
      <c r="D735" s="593"/>
      <c r="E735" s="593"/>
      <c r="F735" s="55"/>
    </row>
    <row r="736" spans="3:6" x14ac:dyDescent="0.2">
      <c r="C736" s="55"/>
      <c r="D736" s="593"/>
      <c r="E736" s="593"/>
      <c r="F736" s="55"/>
    </row>
    <row r="737" spans="3:6" x14ac:dyDescent="0.2">
      <c r="C737" s="55"/>
      <c r="D737" s="593"/>
      <c r="E737" s="593"/>
      <c r="F737" s="55"/>
    </row>
    <row r="738" spans="3:6" x14ac:dyDescent="0.2">
      <c r="C738" s="55"/>
      <c r="D738" s="593"/>
      <c r="E738" s="593"/>
      <c r="F738" s="55"/>
    </row>
    <row r="739" spans="3:6" x14ac:dyDescent="0.2">
      <c r="C739" s="55"/>
      <c r="D739" s="593"/>
      <c r="E739" s="593"/>
      <c r="F739" s="55"/>
    </row>
    <row r="740" spans="3:6" x14ac:dyDescent="0.2">
      <c r="C740" s="55"/>
      <c r="D740" s="593"/>
      <c r="E740" s="593"/>
      <c r="F740" s="55"/>
    </row>
    <row r="741" spans="3:6" x14ac:dyDescent="0.2">
      <c r="C741" s="55"/>
      <c r="D741" s="593"/>
      <c r="E741" s="593"/>
      <c r="F741" s="55"/>
    </row>
    <row r="742" spans="3:6" x14ac:dyDescent="0.2">
      <c r="C742" s="55"/>
      <c r="D742" s="593"/>
      <c r="E742" s="593"/>
      <c r="F742" s="55"/>
    </row>
    <row r="743" spans="3:6" x14ac:dyDescent="0.2">
      <c r="C743" s="55"/>
      <c r="D743" s="593"/>
      <c r="E743" s="593"/>
      <c r="F743" s="55"/>
    </row>
    <row r="744" spans="3:6" x14ac:dyDescent="0.2">
      <c r="C744" s="55"/>
      <c r="D744" s="593"/>
      <c r="E744" s="593"/>
      <c r="F744" s="55"/>
    </row>
    <row r="745" spans="3:6" x14ac:dyDescent="0.2">
      <c r="C745" s="55"/>
      <c r="D745" s="593"/>
      <c r="E745" s="593"/>
      <c r="F745" s="55"/>
    </row>
    <row r="746" spans="3:6" x14ac:dyDescent="0.2">
      <c r="C746" s="55"/>
      <c r="D746" s="593"/>
      <c r="E746" s="593"/>
      <c r="F746" s="55"/>
    </row>
    <row r="747" spans="3:6" x14ac:dyDescent="0.2">
      <c r="C747" s="55"/>
      <c r="D747" s="593"/>
      <c r="E747" s="593"/>
      <c r="F747" s="55"/>
    </row>
    <row r="748" spans="3:6" x14ac:dyDescent="0.2">
      <c r="C748" s="55"/>
      <c r="D748" s="593"/>
      <c r="E748" s="593"/>
      <c r="F748" s="55"/>
    </row>
    <row r="749" spans="3:6" x14ac:dyDescent="0.2">
      <c r="C749" s="55"/>
      <c r="D749" s="593"/>
      <c r="E749" s="593"/>
      <c r="F749" s="55"/>
    </row>
    <row r="750" spans="3:6" x14ac:dyDescent="0.2">
      <c r="C750" s="55"/>
      <c r="D750" s="593"/>
      <c r="E750" s="593"/>
      <c r="F750" s="55"/>
    </row>
    <row r="751" spans="3:6" x14ac:dyDescent="0.2">
      <c r="C751" s="55"/>
      <c r="D751" s="593"/>
      <c r="E751" s="593"/>
      <c r="F751" s="55"/>
    </row>
    <row r="752" spans="3:6" x14ac:dyDescent="0.2">
      <c r="C752" s="55"/>
      <c r="D752" s="593"/>
      <c r="E752" s="593"/>
      <c r="F752" s="55"/>
    </row>
    <row r="753" spans="3:6" x14ac:dyDescent="0.2">
      <c r="C753" s="55"/>
      <c r="D753" s="593"/>
      <c r="E753" s="593"/>
      <c r="F753" s="55"/>
    </row>
    <row r="754" spans="3:6" x14ac:dyDescent="0.2">
      <c r="C754" s="55"/>
      <c r="D754" s="593"/>
      <c r="E754" s="593"/>
      <c r="F754" s="55"/>
    </row>
    <row r="755" spans="3:6" x14ac:dyDescent="0.2">
      <c r="C755" s="55"/>
      <c r="D755" s="593"/>
      <c r="E755" s="593"/>
      <c r="F755" s="55"/>
    </row>
    <row r="756" spans="3:6" x14ac:dyDescent="0.2">
      <c r="C756" s="55"/>
      <c r="D756" s="593"/>
      <c r="E756" s="593"/>
      <c r="F756" s="55"/>
    </row>
    <row r="757" spans="3:6" x14ac:dyDescent="0.2">
      <c r="C757" s="55"/>
      <c r="D757" s="593"/>
      <c r="E757" s="593"/>
      <c r="F757" s="55"/>
    </row>
    <row r="758" spans="3:6" x14ac:dyDescent="0.2">
      <c r="C758" s="55"/>
      <c r="D758" s="593"/>
      <c r="E758" s="593"/>
      <c r="F758" s="55"/>
    </row>
    <row r="759" spans="3:6" x14ac:dyDescent="0.2">
      <c r="C759" s="55"/>
      <c r="D759" s="593"/>
      <c r="E759" s="593"/>
      <c r="F759" s="55"/>
    </row>
    <row r="760" spans="3:6" x14ac:dyDescent="0.2">
      <c r="C760" s="55"/>
      <c r="D760" s="593"/>
      <c r="E760" s="593"/>
      <c r="F760" s="55"/>
    </row>
    <row r="761" spans="3:6" x14ac:dyDescent="0.2">
      <c r="C761" s="55"/>
      <c r="D761" s="593"/>
      <c r="E761" s="593"/>
      <c r="F761" s="55"/>
    </row>
    <row r="762" spans="3:6" x14ac:dyDescent="0.2">
      <c r="C762" s="55"/>
      <c r="D762" s="593"/>
      <c r="E762" s="593"/>
      <c r="F762" s="55"/>
    </row>
    <row r="763" spans="3:6" x14ac:dyDescent="0.2">
      <c r="C763" s="55"/>
      <c r="D763" s="593"/>
      <c r="E763" s="593"/>
      <c r="F763" s="55"/>
    </row>
    <row r="764" spans="3:6" x14ac:dyDescent="0.2">
      <c r="C764" s="55"/>
      <c r="D764" s="593"/>
      <c r="E764" s="593"/>
      <c r="F764" s="55"/>
    </row>
    <row r="765" spans="3:6" x14ac:dyDescent="0.2">
      <c r="C765" s="55"/>
      <c r="D765" s="593"/>
      <c r="E765" s="593"/>
      <c r="F765" s="55"/>
    </row>
    <row r="766" spans="3:6" x14ac:dyDescent="0.2">
      <c r="C766" s="55"/>
      <c r="D766" s="593"/>
      <c r="E766" s="593"/>
      <c r="F766" s="55"/>
    </row>
    <row r="767" spans="3:6" x14ac:dyDescent="0.2">
      <c r="C767" s="55"/>
      <c r="D767" s="593"/>
      <c r="E767" s="593"/>
      <c r="F767" s="55"/>
    </row>
    <row r="768" spans="3:6" x14ac:dyDescent="0.2">
      <c r="C768" s="55"/>
      <c r="D768" s="593"/>
      <c r="E768" s="593"/>
      <c r="F768" s="55"/>
    </row>
    <row r="769" spans="3:6" x14ac:dyDescent="0.2">
      <c r="C769" s="55"/>
      <c r="D769" s="593"/>
      <c r="E769" s="593"/>
      <c r="F769" s="55"/>
    </row>
    <row r="770" spans="3:6" x14ac:dyDescent="0.2">
      <c r="C770" s="55"/>
      <c r="D770" s="593"/>
      <c r="E770" s="593"/>
      <c r="F770" s="55"/>
    </row>
    <row r="771" spans="3:6" x14ac:dyDescent="0.2">
      <c r="C771" s="55"/>
      <c r="D771" s="593"/>
      <c r="E771" s="593"/>
      <c r="F771" s="55"/>
    </row>
    <row r="772" spans="3:6" x14ac:dyDescent="0.2">
      <c r="C772" s="55"/>
      <c r="D772" s="593"/>
      <c r="E772" s="593"/>
      <c r="F772" s="55"/>
    </row>
    <row r="773" spans="3:6" x14ac:dyDescent="0.2">
      <c r="C773" s="55"/>
      <c r="D773" s="593"/>
      <c r="E773" s="593"/>
      <c r="F773" s="55"/>
    </row>
    <row r="774" spans="3:6" x14ac:dyDescent="0.2">
      <c r="C774" s="55"/>
      <c r="D774" s="593"/>
      <c r="E774" s="593"/>
      <c r="F774" s="55"/>
    </row>
    <row r="775" spans="3:6" x14ac:dyDescent="0.2">
      <c r="C775" s="55"/>
      <c r="D775" s="593"/>
      <c r="E775" s="593"/>
      <c r="F775" s="55"/>
    </row>
    <row r="776" spans="3:6" x14ac:dyDescent="0.2">
      <c r="C776" s="55"/>
      <c r="D776" s="593"/>
      <c r="E776" s="593"/>
      <c r="F776" s="55"/>
    </row>
    <row r="777" spans="3:6" x14ac:dyDescent="0.2">
      <c r="C777" s="55"/>
      <c r="D777" s="593"/>
      <c r="E777" s="593"/>
      <c r="F777" s="55"/>
    </row>
    <row r="778" spans="3:6" x14ac:dyDescent="0.2">
      <c r="C778" s="55"/>
      <c r="D778" s="593"/>
      <c r="E778" s="593"/>
      <c r="F778" s="55"/>
    </row>
    <row r="779" spans="3:6" x14ac:dyDescent="0.2">
      <c r="C779" s="55"/>
      <c r="D779" s="593"/>
      <c r="E779" s="593"/>
      <c r="F779" s="55"/>
    </row>
    <row r="780" spans="3:6" x14ac:dyDescent="0.2">
      <c r="C780" s="55"/>
      <c r="D780" s="593"/>
      <c r="E780" s="593"/>
      <c r="F780" s="55"/>
    </row>
    <row r="781" spans="3:6" x14ac:dyDescent="0.2">
      <c r="C781" s="55"/>
      <c r="D781" s="593"/>
      <c r="E781" s="593"/>
      <c r="F781" s="55"/>
    </row>
    <row r="782" spans="3:6" x14ac:dyDescent="0.2">
      <c r="C782" s="55"/>
      <c r="D782" s="593"/>
      <c r="E782" s="593"/>
      <c r="F782" s="55"/>
    </row>
    <row r="783" spans="3:6" x14ac:dyDescent="0.2">
      <c r="C783" s="55"/>
      <c r="D783" s="593"/>
      <c r="E783" s="593"/>
      <c r="F783" s="55"/>
    </row>
    <row r="784" spans="3:6" x14ac:dyDescent="0.2">
      <c r="C784" s="55"/>
      <c r="D784" s="593"/>
      <c r="E784" s="593"/>
      <c r="F784" s="55"/>
    </row>
    <row r="785" spans="3:6" x14ac:dyDescent="0.2">
      <c r="C785" s="55"/>
      <c r="D785" s="593"/>
      <c r="E785" s="593"/>
      <c r="F785" s="55"/>
    </row>
    <row r="786" spans="3:6" x14ac:dyDescent="0.2">
      <c r="C786" s="55"/>
      <c r="D786" s="593"/>
      <c r="E786" s="593"/>
      <c r="F786" s="55"/>
    </row>
    <row r="787" spans="3:6" x14ac:dyDescent="0.2">
      <c r="C787" s="55"/>
      <c r="D787" s="593"/>
      <c r="E787" s="593"/>
      <c r="F787" s="55"/>
    </row>
    <row r="788" spans="3:6" x14ac:dyDescent="0.2">
      <c r="C788" s="55"/>
      <c r="D788" s="593"/>
      <c r="E788" s="593"/>
      <c r="F788" s="55"/>
    </row>
    <row r="789" spans="3:6" x14ac:dyDescent="0.2">
      <c r="C789" s="55"/>
      <c r="D789" s="593"/>
      <c r="E789" s="593"/>
      <c r="F789" s="55"/>
    </row>
    <row r="790" spans="3:6" x14ac:dyDescent="0.2">
      <c r="C790" s="55"/>
      <c r="D790" s="593"/>
      <c r="E790" s="593"/>
      <c r="F790" s="55"/>
    </row>
    <row r="791" spans="3:6" x14ac:dyDescent="0.2">
      <c r="C791" s="55"/>
      <c r="D791" s="593"/>
      <c r="E791" s="593"/>
      <c r="F791" s="55"/>
    </row>
    <row r="792" spans="3:6" x14ac:dyDescent="0.2">
      <c r="C792" s="55"/>
      <c r="D792" s="593"/>
      <c r="E792" s="593"/>
      <c r="F792" s="55"/>
    </row>
    <row r="793" spans="3:6" x14ac:dyDescent="0.2">
      <c r="C793" s="55"/>
      <c r="D793" s="593"/>
      <c r="E793" s="593"/>
      <c r="F793" s="55"/>
    </row>
    <row r="794" spans="3:6" x14ac:dyDescent="0.2">
      <c r="C794" s="55"/>
      <c r="D794" s="593"/>
      <c r="E794" s="593"/>
      <c r="F794" s="55"/>
    </row>
    <row r="795" spans="3:6" x14ac:dyDescent="0.2">
      <c r="C795" s="55"/>
      <c r="D795" s="593"/>
      <c r="E795" s="593"/>
      <c r="F795" s="55"/>
    </row>
    <row r="796" spans="3:6" x14ac:dyDescent="0.2">
      <c r="C796" s="55"/>
      <c r="D796" s="593"/>
      <c r="E796" s="593"/>
      <c r="F796" s="55"/>
    </row>
    <row r="797" spans="3:6" x14ac:dyDescent="0.2">
      <c r="C797" s="55"/>
      <c r="D797" s="593"/>
      <c r="E797" s="593"/>
      <c r="F797" s="55"/>
    </row>
    <row r="798" spans="3:6" x14ac:dyDescent="0.2">
      <c r="C798" s="55"/>
      <c r="D798" s="593"/>
      <c r="E798" s="593"/>
      <c r="F798" s="55"/>
    </row>
    <row r="799" spans="3:6" x14ac:dyDescent="0.2">
      <c r="C799" s="55"/>
      <c r="D799" s="593"/>
      <c r="E799" s="593"/>
      <c r="F799" s="55"/>
    </row>
    <row r="800" spans="3:6" x14ac:dyDescent="0.2">
      <c r="C800" s="55"/>
      <c r="D800" s="593"/>
      <c r="E800" s="593"/>
      <c r="F800" s="55"/>
    </row>
    <row r="801" spans="3:6" x14ac:dyDescent="0.2">
      <c r="C801" s="55"/>
      <c r="D801" s="593"/>
      <c r="E801" s="593"/>
      <c r="F801" s="55"/>
    </row>
    <row r="802" spans="3:6" x14ac:dyDescent="0.2">
      <c r="C802" s="55"/>
      <c r="D802" s="593"/>
      <c r="E802" s="593"/>
      <c r="F802" s="55"/>
    </row>
    <row r="803" spans="3:6" x14ac:dyDescent="0.2">
      <c r="C803" s="55"/>
      <c r="D803" s="593"/>
      <c r="E803" s="593"/>
      <c r="F803" s="55"/>
    </row>
    <row r="804" spans="3:6" x14ac:dyDescent="0.2">
      <c r="C804" s="55"/>
      <c r="D804" s="593"/>
      <c r="E804" s="593"/>
      <c r="F804" s="55"/>
    </row>
    <row r="805" spans="3:6" x14ac:dyDescent="0.2">
      <c r="C805" s="55"/>
      <c r="D805" s="593"/>
      <c r="E805" s="593"/>
      <c r="F805" s="55"/>
    </row>
    <row r="806" spans="3:6" x14ac:dyDescent="0.2">
      <c r="C806" s="55"/>
      <c r="D806" s="593"/>
      <c r="E806" s="593"/>
      <c r="F806" s="55"/>
    </row>
    <row r="807" spans="3:6" x14ac:dyDescent="0.2">
      <c r="C807" s="55"/>
      <c r="D807" s="593"/>
      <c r="E807" s="593"/>
      <c r="F807" s="55"/>
    </row>
    <row r="808" spans="3:6" x14ac:dyDescent="0.2">
      <c r="C808" s="55"/>
      <c r="D808" s="593"/>
      <c r="E808" s="593"/>
      <c r="F808" s="55"/>
    </row>
    <row r="809" spans="3:6" x14ac:dyDescent="0.2">
      <c r="C809" s="55"/>
      <c r="D809" s="593"/>
      <c r="E809" s="593"/>
      <c r="F809" s="55"/>
    </row>
    <row r="810" spans="3:6" x14ac:dyDescent="0.2">
      <c r="C810" s="55"/>
      <c r="D810" s="593"/>
      <c r="E810" s="593"/>
      <c r="F810" s="55"/>
    </row>
    <row r="811" spans="3:6" x14ac:dyDescent="0.2">
      <c r="C811" s="55"/>
      <c r="D811" s="593"/>
      <c r="E811" s="593"/>
      <c r="F811" s="55"/>
    </row>
    <row r="812" spans="3:6" x14ac:dyDescent="0.2">
      <c r="C812" s="55"/>
      <c r="D812" s="593"/>
      <c r="E812" s="593"/>
      <c r="F812" s="55"/>
    </row>
    <row r="813" spans="3:6" x14ac:dyDescent="0.2">
      <c r="C813" s="55"/>
      <c r="D813" s="593"/>
      <c r="E813" s="593"/>
      <c r="F813" s="55"/>
    </row>
    <row r="814" spans="3:6" x14ac:dyDescent="0.2">
      <c r="C814" s="55"/>
      <c r="D814" s="593"/>
      <c r="E814" s="593"/>
      <c r="F814" s="55"/>
    </row>
    <row r="815" spans="3:6" x14ac:dyDescent="0.2">
      <c r="C815" s="55"/>
      <c r="D815" s="593"/>
      <c r="E815" s="593"/>
      <c r="F815" s="55"/>
    </row>
    <row r="816" spans="3:6" x14ac:dyDescent="0.2">
      <c r="C816" s="55"/>
      <c r="D816" s="593"/>
      <c r="E816" s="593"/>
      <c r="F816" s="55"/>
    </row>
    <row r="817" spans="3:6" x14ac:dyDescent="0.2">
      <c r="C817" s="55"/>
      <c r="D817" s="593"/>
      <c r="E817" s="593"/>
      <c r="F817" s="55"/>
    </row>
    <row r="818" spans="3:6" x14ac:dyDescent="0.2">
      <c r="C818" s="55"/>
      <c r="D818" s="593"/>
      <c r="E818" s="593"/>
      <c r="F818" s="55"/>
    </row>
    <row r="819" spans="3:6" x14ac:dyDescent="0.2">
      <c r="C819" s="55"/>
      <c r="D819" s="593"/>
      <c r="E819" s="593"/>
      <c r="F819" s="55"/>
    </row>
    <row r="820" spans="3:6" x14ac:dyDescent="0.2">
      <c r="C820" s="55"/>
      <c r="D820" s="593"/>
      <c r="E820" s="593"/>
      <c r="F820" s="55"/>
    </row>
    <row r="821" spans="3:6" x14ac:dyDescent="0.2">
      <c r="C821" s="55"/>
      <c r="D821" s="593"/>
      <c r="E821" s="593"/>
      <c r="F821" s="55"/>
    </row>
    <row r="822" spans="3:6" x14ac:dyDescent="0.2">
      <c r="C822" s="55"/>
      <c r="D822" s="593"/>
      <c r="E822" s="593"/>
      <c r="F822" s="55"/>
    </row>
    <row r="823" spans="3:6" x14ac:dyDescent="0.2">
      <c r="C823" s="55"/>
      <c r="D823" s="593"/>
      <c r="E823" s="593"/>
      <c r="F823" s="55"/>
    </row>
    <row r="824" spans="3:6" x14ac:dyDescent="0.2">
      <c r="C824" s="55"/>
      <c r="D824" s="593"/>
      <c r="E824" s="593"/>
      <c r="F824" s="55"/>
    </row>
    <row r="825" spans="3:6" x14ac:dyDescent="0.2">
      <c r="C825" s="55"/>
      <c r="D825" s="593"/>
      <c r="E825" s="593"/>
      <c r="F825" s="55"/>
    </row>
    <row r="826" spans="3:6" x14ac:dyDescent="0.2">
      <c r="C826" s="55"/>
      <c r="D826" s="593"/>
      <c r="E826" s="593"/>
      <c r="F826" s="55"/>
    </row>
    <row r="827" spans="3:6" x14ac:dyDescent="0.2">
      <c r="C827" s="55"/>
      <c r="D827" s="593"/>
      <c r="E827" s="593"/>
      <c r="F827" s="55"/>
    </row>
    <row r="828" spans="3:6" x14ac:dyDescent="0.2">
      <c r="C828" s="55"/>
      <c r="D828" s="593"/>
      <c r="E828" s="593"/>
      <c r="F828" s="55"/>
    </row>
    <row r="829" spans="3:6" x14ac:dyDescent="0.2">
      <c r="C829" s="55"/>
      <c r="D829" s="593"/>
      <c r="E829" s="593"/>
      <c r="F829" s="55"/>
    </row>
    <row r="830" spans="3:6" x14ac:dyDescent="0.2">
      <c r="C830" s="55"/>
      <c r="D830" s="593"/>
      <c r="E830" s="593"/>
      <c r="F830" s="55"/>
    </row>
    <row r="831" spans="3:6" x14ac:dyDescent="0.2">
      <c r="C831" s="55"/>
      <c r="D831" s="593"/>
      <c r="E831" s="593"/>
      <c r="F831" s="55"/>
    </row>
    <row r="832" spans="3:6" x14ac:dyDescent="0.2">
      <c r="C832" s="55"/>
      <c r="D832" s="593"/>
      <c r="E832" s="593"/>
      <c r="F832" s="55"/>
    </row>
    <row r="833" spans="3:6" x14ac:dyDescent="0.2">
      <c r="C833" s="55"/>
      <c r="D833" s="593"/>
      <c r="E833" s="593"/>
      <c r="F833" s="55"/>
    </row>
    <row r="834" spans="3:6" x14ac:dyDescent="0.2">
      <c r="C834" s="55"/>
      <c r="D834" s="593"/>
      <c r="E834" s="593"/>
      <c r="F834" s="55"/>
    </row>
    <row r="835" spans="3:6" x14ac:dyDescent="0.2">
      <c r="C835" s="55"/>
      <c r="D835" s="593"/>
      <c r="E835" s="593"/>
      <c r="F835" s="55"/>
    </row>
    <row r="836" spans="3:6" x14ac:dyDescent="0.2">
      <c r="C836" s="55"/>
      <c r="D836" s="593"/>
      <c r="E836" s="593"/>
      <c r="F836" s="55"/>
    </row>
    <row r="837" spans="3:6" x14ac:dyDescent="0.2">
      <c r="C837" s="55"/>
      <c r="D837" s="593"/>
      <c r="E837" s="593"/>
      <c r="F837" s="55"/>
    </row>
    <row r="838" spans="3:6" x14ac:dyDescent="0.2">
      <c r="C838" s="55"/>
      <c r="D838" s="593"/>
      <c r="E838" s="593"/>
      <c r="F838" s="55"/>
    </row>
    <row r="839" spans="3:6" x14ac:dyDescent="0.2">
      <c r="C839" s="55"/>
      <c r="D839" s="593"/>
      <c r="E839" s="593"/>
      <c r="F839" s="55"/>
    </row>
    <row r="840" spans="3:6" x14ac:dyDescent="0.2">
      <c r="C840" s="55"/>
      <c r="D840" s="593"/>
      <c r="E840" s="593"/>
      <c r="F840" s="55"/>
    </row>
    <row r="841" spans="3:6" x14ac:dyDescent="0.2">
      <c r="C841" s="55"/>
      <c r="D841" s="593"/>
      <c r="E841" s="593"/>
      <c r="F841" s="55"/>
    </row>
    <row r="842" spans="3:6" x14ac:dyDescent="0.2">
      <c r="C842" s="55"/>
      <c r="D842" s="593"/>
      <c r="E842" s="593"/>
      <c r="F842" s="55"/>
    </row>
    <row r="843" spans="3:6" x14ac:dyDescent="0.2">
      <c r="C843" s="55"/>
      <c r="D843" s="593"/>
      <c r="E843" s="593"/>
      <c r="F843" s="55"/>
    </row>
    <row r="844" spans="3:6" x14ac:dyDescent="0.2">
      <c r="C844" s="55"/>
      <c r="D844" s="593"/>
      <c r="E844" s="593"/>
      <c r="F844" s="55"/>
    </row>
    <row r="845" spans="3:6" x14ac:dyDescent="0.2">
      <c r="C845" s="55"/>
      <c r="D845" s="593"/>
      <c r="E845" s="593"/>
      <c r="F845" s="55"/>
    </row>
    <row r="846" spans="3:6" x14ac:dyDescent="0.2">
      <c r="C846" s="55"/>
      <c r="D846" s="593"/>
      <c r="E846" s="593"/>
      <c r="F846" s="55"/>
    </row>
    <row r="847" spans="3:6" x14ac:dyDescent="0.2">
      <c r="C847" s="55"/>
      <c r="D847" s="593"/>
      <c r="E847" s="593"/>
      <c r="F847" s="55"/>
    </row>
    <row r="848" spans="3:6" x14ac:dyDescent="0.2">
      <c r="C848" s="55"/>
      <c r="D848" s="593"/>
      <c r="E848" s="593"/>
      <c r="F848" s="55"/>
    </row>
    <row r="849" spans="3:6" x14ac:dyDescent="0.2">
      <c r="C849" s="55"/>
      <c r="D849" s="593"/>
      <c r="E849" s="593"/>
      <c r="F849" s="55"/>
    </row>
    <row r="850" spans="3:6" x14ac:dyDescent="0.2">
      <c r="C850" s="55"/>
      <c r="D850" s="593"/>
      <c r="E850" s="593"/>
      <c r="F850" s="55"/>
    </row>
    <row r="851" spans="3:6" x14ac:dyDescent="0.2">
      <c r="C851" s="55"/>
      <c r="D851" s="593"/>
      <c r="E851" s="593"/>
      <c r="F851" s="55"/>
    </row>
    <row r="852" spans="3:6" x14ac:dyDescent="0.2">
      <c r="C852" s="55"/>
      <c r="D852" s="593"/>
      <c r="E852" s="593"/>
      <c r="F852" s="55"/>
    </row>
    <row r="853" spans="3:6" x14ac:dyDescent="0.2">
      <c r="C853" s="55"/>
      <c r="D853" s="593"/>
      <c r="E853" s="593"/>
      <c r="F853" s="55"/>
    </row>
    <row r="854" spans="3:6" x14ac:dyDescent="0.2">
      <c r="C854" s="55"/>
      <c r="D854" s="593"/>
      <c r="E854" s="593"/>
      <c r="F854" s="55"/>
    </row>
    <row r="855" spans="3:6" x14ac:dyDescent="0.2">
      <c r="C855" s="55"/>
      <c r="D855" s="593"/>
      <c r="E855" s="593"/>
      <c r="F855" s="55"/>
    </row>
    <row r="856" spans="3:6" x14ac:dyDescent="0.2">
      <c r="C856" s="55"/>
      <c r="D856" s="593"/>
      <c r="E856" s="593"/>
      <c r="F856" s="55"/>
    </row>
    <row r="857" spans="3:6" x14ac:dyDescent="0.2">
      <c r="C857" s="55"/>
      <c r="D857" s="593"/>
      <c r="E857" s="593"/>
      <c r="F857" s="55"/>
    </row>
    <row r="858" spans="3:6" x14ac:dyDescent="0.2">
      <c r="C858" s="55"/>
      <c r="D858" s="593"/>
      <c r="E858" s="593"/>
      <c r="F858" s="55"/>
    </row>
    <row r="859" spans="3:6" x14ac:dyDescent="0.2">
      <c r="C859" s="55"/>
      <c r="D859" s="593"/>
      <c r="E859" s="593"/>
      <c r="F859" s="55"/>
    </row>
    <row r="860" spans="3:6" x14ac:dyDescent="0.2">
      <c r="C860" s="55"/>
      <c r="D860" s="593"/>
      <c r="E860" s="593"/>
      <c r="F860" s="55"/>
    </row>
    <row r="861" spans="3:6" x14ac:dyDescent="0.2">
      <c r="C861" s="55"/>
      <c r="D861" s="593"/>
      <c r="E861" s="593"/>
      <c r="F861" s="55"/>
    </row>
    <row r="862" spans="3:6" x14ac:dyDescent="0.2">
      <c r="C862" s="55"/>
      <c r="D862" s="593"/>
      <c r="E862" s="593"/>
      <c r="F862" s="55"/>
    </row>
    <row r="863" spans="3:6" x14ac:dyDescent="0.2">
      <c r="C863" s="55"/>
      <c r="D863" s="593"/>
      <c r="E863" s="593"/>
      <c r="F863" s="55"/>
    </row>
    <row r="864" spans="3:6" x14ac:dyDescent="0.2">
      <c r="C864" s="55"/>
      <c r="D864" s="593"/>
      <c r="E864" s="593"/>
      <c r="F864" s="55"/>
    </row>
    <row r="865" spans="3:6" x14ac:dyDescent="0.2">
      <c r="C865" s="55"/>
      <c r="D865" s="593"/>
      <c r="E865" s="593"/>
      <c r="F865" s="55"/>
    </row>
    <row r="866" spans="3:6" x14ac:dyDescent="0.2">
      <c r="C866" s="55"/>
      <c r="D866" s="593"/>
      <c r="E866" s="593"/>
      <c r="F866" s="55"/>
    </row>
    <row r="867" spans="3:6" x14ac:dyDescent="0.2">
      <c r="C867" s="55"/>
      <c r="D867" s="593"/>
      <c r="E867" s="593"/>
      <c r="F867" s="55"/>
    </row>
    <row r="868" spans="3:6" x14ac:dyDescent="0.2">
      <c r="C868" s="55"/>
      <c r="D868" s="593"/>
      <c r="E868" s="593"/>
      <c r="F868" s="55"/>
    </row>
    <row r="869" spans="3:6" x14ac:dyDescent="0.2">
      <c r="C869" s="55"/>
      <c r="D869" s="593"/>
      <c r="E869" s="593"/>
      <c r="F869" s="55"/>
    </row>
    <row r="870" spans="3:6" x14ac:dyDescent="0.2">
      <c r="C870" s="55"/>
      <c r="D870" s="593"/>
      <c r="E870" s="593"/>
      <c r="F870" s="55"/>
    </row>
    <row r="871" spans="3:6" x14ac:dyDescent="0.2">
      <c r="C871" s="55"/>
      <c r="D871" s="593"/>
      <c r="E871" s="593"/>
      <c r="F871" s="55"/>
    </row>
    <row r="872" spans="3:6" x14ac:dyDescent="0.2">
      <c r="C872" s="55"/>
      <c r="D872" s="593"/>
      <c r="E872" s="593"/>
      <c r="F872" s="55"/>
    </row>
    <row r="873" spans="3:6" x14ac:dyDescent="0.2">
      <c r="C873" s="55"/>
      <c r="D873" s="593"/>
      <c r="E873" s="593"/>
      <c r="F873" s="55"/>
    </row>
    <row r="874" spans="3:6" x14ac:dyDescent="0.2">
      <c r="C874" s="55"/>
      <c r="D874" s="593"/>
      <c r="E874" s="593"/>
      <c r="F874" s="55"/>
    </row>
    <row r="875" spans="3:6" x14ac:dyDescent="0.2">
      <c r="C875" s="55"/>
      <c r="D875" s="593"/>
      <c r="E875" s="593"/>
      <c r="F875" s="55"/>
    </row>
    <row r="876" spans="3:6" x14ac:dyDescent="0.2">
      <c r="C876" s="55"/>
      <c r="D876" s="593"/>
      <c r="E876" s="593"/>
      <c r="F876" s="55"/>
    </row>
    <row r="877" spans="3:6" x14ac:dyDescent="0.2">
      <c r="C877" s="55"/>
      <c r="D877" s="593"/>
      <c r="E877" s="593"/>
      <c r="F877" s="55"/>
    </row>
    <row r="878" spans="3:6" x14ac:dyDescent="0.2">
      <c r="C878" s="55"/>
      <c r="D878" s="593"/>
      <c r="E878" s="593"/>
      <c r="F878" s="55"/>
    </row>
    <row r="879" spans="3:6" x14ac:dyDescent="0.2">
      <c r="C879" s="55"/>
      <c r="D879" s="593"/>
      <c r="E879" s="593"/>
      <c r="F879" s="55"/>
    </row>
    <row r="880" spans="3:6" x14ac:dyDescent="0.2">
      <c r="C880" s="55"/>
      <c r="D880" s="593"/>
      <c r="E880" s="593"/>
      <c r="F880" s="55"/>
    </row>
    <row r="881" spans="3:6" x14ac:dyDescent="0.2">
      <c r="C881" s="55"/>
      <c r="D881" s="593"/>
      <c r="E881" s="593"/>
      <c r="F881" s="55"/>
    </row>
    <row r="882" spans="3:6" x14ac:dyDescent="0.2">
      <c r="C882" s="55"/>
      <c r="D882" s="593"/>
      <c r="E882" s="593"/>
      <c r="F882" s="55"/>
    </row>
    <row r="883" spans="3:6" x14ac:dyDescent="0.2">
      <c r="C883" s="55"/>
      <c r="D883" s="593"/>
      <c r="E883" s="593"/>
      <c r="F883" s="55"/>
    </row>
    <row r="884" spans="3:6" x14ac:dyDescent="0.2">
      <c r="C884" s="55"/>
      <c r="D884" s="593"/>
      <c r="E884" s="593"/>
      <c r="F884" s="55"/>
    </row>
    <row r="885" spans="3:6" x14ac:dyDescent="0.2">
      <c r="C885" s="55"/>
      <c r="D885" s="593"/>
      <c r="E885" s="593"/>
      <c r="F885" s="55"/>
    </row>
    <row r="886" spans="3:6" x14ac:dyDescent="0.2">
      <c r="C886" s="55"/>
      <c r="D886" s="593"/>
      <c r="E886" s="593"/>
      <c r="F886" s="55"/>
    </row>
    <row r="887" spans="3:6" x14ac:dyDescent="0.2">
      <c r="C887" s="55"/>
      <c r="D887" s="593"/>
      <c r="E887" s="593"/>
      <c r="F887" s="55"/>
    </row>
    <row r="888" spans="3:6" x14ac:dyDescent="0.2">
      <c r="C888" s="55"/>
      <c r="D888" s="593"/>
      <c r="E888" s="593"/>
      <c r="F888" s="55"/>
    </row>
    <row r="889" spans="3:6" x14ac:dyDescent="0.2">
      <c r="C889" s="55"/>
      <c r="D889" s="593"/>
      <c r="E889" s="593"/>
      <c r="F889" s="55"/>
    </row>
    <row r="890" spans="3:6" x14ac:dyDescent="0.2">
      <c r="C890" s="55"/>
      <c r="D890" s="593"/>
      <c r="E890" s="593"/>
      <c r="F890" s="55"/>
    </row>
    <row r="891" spans="3:6" x14ac:dyDescent="0.2">
      <c r="C891" s="55"/>
      <c r="D891" s="593"/>
      <c r="E891" s="593"/>
      <c r="F891" s="55"/>
    </row>
    <row r="892" spans="3:6" x14ac:dyDescent="0.2">
      <c r="C892" s="55"/>
      <c r="D892" s="593"/>
      <c r="E892" s="593"/>
      <c r="F892" s="55"/>
    </row>
    <row r="893" spans="3:6" x14ac:dyDescent="0.2">
      <c r="C893" s="55"/>
      <c r="D893" s="593"/>
      <c r="E893" s="593"/>
      <c r="F893" s="55"/>
    </row>
    <row r="894" spans="3:6" x14ac:dyDescent="0.2">
      <c r="C894" s="55"/>
      <c r="D894" s="593"/>
      <c r="E894" s="593"/>
      <c r="F894" s="55"/>
    </row>
    <row r="895" spans="3:6" x14ac:dyDescent="0.2">
      <c r="C895" s="55"/>
      <c r="D895" s="593"/>
      <c r="E895" s="593"/>
      <c r="F895" s="55"/>
    </row>
    <row r="896" spans="3:6" x14ac:dyDescent="0.2">
      <c r="C896" s="55"/>
      <c r="D896" s="593"/>
      <c r="E896" s="593"/>
      <c r="F896" s="55"/>
    </row>
    <row r="897" spans="3:6" x14ac:dyDescent="0.2">
      <c r="C897" s="55"/>
      <c r="D897" s="593"/>
      <c r="E897" s="593"/>
      <c r="F897" s="55"/>
    </row>
    <row r="898" spans="3:6" x14ac:dyDescent="0.2">
      <c r="C898" s="55"/>
      <c r="D898" s="593"/>
      <c r="E898" s="593"/>
      <c r="F898" s="55"/>
    </row>
    <row r="899" spans="3:6" x14ac:dyDescent="0.2">
      <c r="C899" s="55"/>
      <c r="D899" s="593"/>
      <c r="E899" s="593"/>
      <c r="F899" s="55"/>
    </row>
    <row r="900" spans="3:6" x14ac:dyDescent="0.2">
      <c r="C900" s="55"/>
      <c r="D900" s="593"/>
      <c r="E900" s="593"/>
      <c r="F900" s="55"/>
    </row>
    <row r="901" spans="3:6" x14ac:dyDescent="0.2">
      <c r="C901" s="55"/>
      <c r="D901" s="593"/>
      <c r="E901" s="593"/>
      <c r="F901" s="55"/>
    </row>
    <row r="902" spans="3:6" x14ac:dyDescent="0.2">
      <c r="C902" s="55"/>
      <c r="D902" s="593"/>
      <c r="E902" s="593"/>
      <c r="F902" s="55"/>
    </row>
    <row r="903" spans="3:6" x14ac:dyDescent="0.2">
      <c r="C903" s="55"/>
      <c r="D903" s="593"/>
      <c r="E903" s="593"/>
      <c r="F903" s="55"/>
    </row>
    <row r="904" spans="3:6" x14ac:dyDescent="0.2">
      <c r="C904" s="55"/>
      <c r="D904" s="593"/>
      <c r="E904" s="593"/>
      <c r="F904" s="55"/>
    </row>
    <row r="905" spans="3:6" x14ac:dyDescent="0.2">
      <c r="C905" s="55"/>
      <c r="D905" s="593"/>
      <c r="E905" s="593"/>
      <c r="F905" s="55"/>
    </row>
    <row r="906" spans="3:6" x14ac:dyDescent="0.2">
      <c r="C906" s="55"/>
      <c r="D906" s="593"/>
      <c r="E906" s="593"/>
      <c r="F906" s="55"/>
    </row>
    <row r="907" spans="3:6" x14ac:dyDescent="0.2">
      <c r="C907" s="55"/>
      <c r="D907" s="593"/>
      <c r="E907" s="593"/>
      <c r="F907" s="55"/>
    </row>
    <row r="908" spans="3:6" x14ac:dyDescent="0.2">
      <c r="C908" s="55"/>
      <c r="D908" s="593"/>
      <c r="E908" s="593"/>
      <c r="F908" s="55"/>
    </row>
    <row r="909" spans="3:6" x14ac:dyDescent="0.2">
      <c r="C909" s="55"/>
      <c r="D909" s="593"/>
      <c r="E909" s="593"/>
      <c r="F909" s="55"/>
    </row>
    <row r="910" spans="3:6" x14ac:dyDescent="0.2">
      <c r="C910" s="55"/>
      <c r="D910" s="593"/>
      <c r="E910" s="593"/>
      <c r="F910" s="55"/>
    </row>
    <row r="911" spans="3:6" x14ac:dyDescent="0.2">
      <c r="C911" s="55"/>
      <c r="D911" s="593"/>
      <c r="E911" s="593"/>
      <c r="F911" s="55"/>
    </row>
    <row r="912" spans="3:6" x14ac:dyDescent="0.2">
      <c r="C912" s="55"/>
      <c r="D912" s="593"/>
      <c r="E912" s="593"/>
      <c r="F912" s="55"/>
    </row>
    <row r="913" spans="3:6" x14ac:dyDescent="0.2">
      <c r="C913" s="55"/>
      <c r="D913" s="593"/>
      <c r="E913" s="593"/>
      <c r="F913" s="55"/>
    </row>
    <row r="914" spans="3:6" x14ac:dyDescent="0.2">
      <c r="C914" s="55"/>
      <c r="D914" s="593"/>
      <c r="E914" s="593"/>
      <c r="F914" s="55"/>
    </row>
    <row r="915" spans="3:6" x14ac:dyDescent="0.2">
      <c r="C915" s="55"/>
      <c r="D915" s="593"/>
      <c r="E915" s="593"/>
      <c r="F915" s="55"/>
    </row>
    <row r="916" spans="3:6" x14ac:dyDescent="0.2">
      <c r="C916" s="55"/>
      <c r="D916" s="593"/>
      <c r="E916" s="593"/>
      <c r="F916" s="55"/>
    </row>
    <row r="917" spans="3:6" x14ac:dyDescent="0.2">
      <c r="C917" s="55"/>
      <c r="D917" s="593"/>
      <c r="E917" s="593"/>
      <c r="F917" s="55"/>
    </row>
    <row r="918" spans="3:6" x14ac:dyDescent="0.2">
      <c r="C918" s="55"/>
      <c r="D918" s="593"/>
      <c r="E918" s="593"/>
      <c r="F918" s="55"/>
    </row>
    <row r="919" spans="3:6" x14ac:dyDescent="0.2">
      <c r="C919" s="55"/>
      <c r="D919" s="593"/>
      <c r="E919" s="593"/>
      <c r="F919" s="55"/>
    </row>
    <row r="920" spans="3:6" x14ac:dyDescent="0.2">
      <c r="C920" s="55"/>
      <c r="D920" s="593"/>
      <c r="E920" s="593"/>
      <c r="F920" s="55"/>
    </row>
    <row r="921" spans="3:6" x14ac:dyDescent="0.2">
      <c r="C921" s="55"/>
      <c r="D921" s="593"/>
      <c r="E921" s="593"/>
      <c r="F921" s="55"/>
    </row>
    <row r="922" spans="3:6" x14ac:dyDescent="0.2">
      <c r="C922" s="55"/>
      <c r="D922" s="593"/>
      <c r="E922" s="593"/>
      <c r="F922" s="55"/>
    </row>
    <row r="923" spans="3:6" x14ac:dyDescent="0.2">
      <c r="C923" s="55"/>
      <c r="D923" s="593"/>
      <c r="E923" s="593"/>
      <c r="F923" s="55"/>
    </row>
    <row r="924" spans="3:6" x14ac:dyDescent="0.2">
      <c r="C924" s="55"/>
      <c r="D924" s="593"/>
      <c r="E924" s="593"/>
      <c r="F924" s="55"/>
    </row>
    <row r="925" spans="3:6" x14ac:dyDescent="0.2">
      <c r="C925" s="55"/>
      <c r="D925" s="593"/>
      <c r="E925" s="593"/>
      <c r="F925" s="55"/>
    </row>
    <row r="926" spans="3:6" x14ac:dyDescent="0.2">
      <c r="C926" s="55"/>
      <c r="D926" s="593"/>
      <c r="E926" s="593"/>
      <c r="F926" s="55"/>
    </row>
    <row r="927" spans="3:6" x14ac:dyDescent="0.2">
      <c r="C927" s="55"/>
      <c r="D927" s="593"/>
      <c r="E927" s="593"/>
      <c r="F927" s="55"/>
    </row>
    <row r="928" spans="3:6" x14ac:dyDescent="0.2">
      <c r="C928" s="55"/>
      <c r="D928" s="593"/>
      <c r="E928" s="593"/>
      <c r="F928" s="55"/>
    </row>
    <row r="929" spans="3:6" x14ac:dyDescent="0.2">
      <c r="C929" s="55"/>
      <c r="D929" s="593"/>
      <c r="E929" s="593"/>
      <c r="F929" s="55"/>
    </row>
    <row r="930" spans="3:6" x14ac:dyDescent="0.2">
      <c r="C930" s="55"/>
      <c r="D930" s="593"/>
      <c r="E930" s="593"/>
      <c r="F930" s="55"/>
    </row>
    <row r="931" spans="3:6" x14ac:dyDescent="0.2">
      <c r="C931" s="55"/>
      <c r="D931" s="593"/>
      <c r="E931" s="593"/>
      <c r="F931" s="55"/>
    </row>
    <row r="932" spans="3:6" x14ac:dyDescent="0.2">
      <c r="C932" s="55"/>
      <c r="D932" s="593"/>
      <c r="E932" s="593"/>
      <c r="F932" s="55"/>
    </row>
    <row r="933" spans="3:6" x14ac:dyDescent="0.2">
      <c r="C933" s="55"/>
      <c r="D933" s="593"/>
      <c r="E933" s="593"/>
      <c r="F933" s="55"/>
    </row>
    <row r="934" spans="3:6" x14ac:dyDescent="0.2">
      <c r="C934" s="55"/>
      <c r="D934" s="593"/>
      <c r="E934" s="593"/>
      <c r="F934" s="55"/>
    </row>
    <row r="935" spans="3:6" x14ac:dyDescent="0.2">
      <c r="C935" s="55"/>
      <c r="D935" s="593"/>
      <c r="E935" s="593"/>
      <c r="F935" s="55"/>
    </row>
    <row r="936" spans="3:6" x14ac:dyDescent="0.2">
      <c r="C936" s="55"/>
      <c r="D936" s="593"/>
      <c r="E936" s="593"/>
      <c r="F936" s="55"/>
    </row>
    <row r="937" spans="3:6" x14ac:dyDescent="0.2">
      <c r="C937" s="55"/>
      <c r="D937" s="593"/>
      <c r="E937" s="593"/>
      <c r="F937" s="55"/>
    </row>
    <row r="938" spans="3:6" x14ac:dyDescent="0.2">
      <c r="C938" s="55"/>
      <c r="D938" s="593"/>
      <c r="E938" s="593"/>
      <c r="F938" s="55"/>
    </row>
    <row r="939" spans="3:6" x14ac:dyDescent="0.2">
      <c r="C939" s="55"/>
      <c r="D939" s="593"/>
      <c r="E939" s="593"/>
      <c r="F939" s="55"/>
    </row>
    <row r="940" spans="3:6" x14ac:dyDescent="0.2">
      <c r="C940" s="55"/>
      <c r="D940" s="593"/>
      <c r="E940" s="593"/>
      <c r="F940" s="55"/>
    </row>
    <row r="941" spans="3:6" x14ac:dyDescent="0.2">
      <c r="C941" s="55"/>
      <c r="D941" s="593"/>
      <c r="E941" s="593"/>
      <c r="F941" s="55"/>
    </row>
    <row r="942" spans="3:6" x14ac:dyDescent="0.2">
      <c r="C942" s="55"/>
      <c r="D942" s="593"/>
      <c r="E942" s="593"/>
      <c r="F942" s="55"/>
    </row>
  </sheetData>
  <mergeCells count="17">
    <mergeCell ref="K22:L22"/>
    <mergeCell ref="D2:F5"/>
    <mergeCell ref="D8:F11"/>
    <mergeCell ref="H9:J11"/>
    <mergeCell ref="D157:F157"/>
    <mergeCell ref="H23:L23"/>
    <mergeCell ref="I147:L147"/>
    <mergeCell ref="I149:L149"/>
    <mergeCell ref="H142:K142"/>
    <mergeCell ref="A14:F14"/>
    <mergeCell ref="D159:F159"/>
    <mergeCell ref="A15:F15"/>
    <mergeCell ref="A18:A19"/>
    <mergeCell ref="B18:B19"/>
    <mergeCell ref="C18:C19"/>
    <mergeCell ref="D18:D19"/>
    <mergeCell ref="A16:F16"/>
  </mergeCells>
  <phoneticPr fontId="6" type="noConversion"/>
  <printOptions horizontalCentered="1"/>
  <pageMargins left="0" right="0" top="0" bottom="0" header="0" footer="0"/>
  <pageSetup scale="85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8"/>
  <sheetViews>
    <sheetView zoomScaleNormal="100" workbookViewId="0">
      <selection activeCell="F11" sqref="F11"/>
    </sheetView>
  </sheetViews>
  <sheetFormatPr defaultRowHeight="15" x14ac:dyDescent="0.2"/>
  <cols>
    <col min="1" max="1" width="5.140625" style="3" customWidth="1"/>
    <col min="2" max="2" width="6.42578125" style="4" customWidth="1"/>
    <col min="3" max="3" width="6.28515625" style="5" customWidth="1"/>
    <col min="4" max="4" width="5.7109375" style="6" customWidth="1"/>
    <col min="5" max="5" width="58.28515625" style="11" customWidth="1"/>
    <col min="6" max="6" width="22.85546875" style="7" customWidth="1"/>
    <col min="7" max="7" width="21.7109375" style="7" customWidth="1"/>
    <col min="8" max="8" width="19" style="7" customWidth="1"/>
    <col min="9" max="9" width="19.5703125" style="7" bestFit="1" customWidth="1"/>
    <col min="10" max="10" width="9.140625" style="7"/>
    <col min="11" max="11" width="14.28515625" style="7" bestFit="1" customWidth="1"/>
    <col min="12" max="16384" width="9.140625" style="7"/>
  </cols>
  <sheetData>
    <row r="1" spans="1:14" s="249" customFormat="1" ht="16.5" x14ac:dyDescent="0.3">
      <c r="A1" s="253"/>
      <c r="B1" s="271"/>
      <c r="C1" s="272"/>
      <c r="D1" s="273"/>
      <c r="E1" s="274"/>
      <c r="F1" s="590"/>
      <c r="G1" s="590"/>
      <c r="H1" s="590" t="s">
        <v>880</v>
      </c>
      <c r="L1" s="587"/>
      <c r="M1" s="587"/>
      <c r="N1" s="587"/>
    </row>
    <row r="2" spans="1:14" s="249" customFormat="1" ht="48.75" customHeight="1" x14ac:dyDescent="0.3">
      <c r="A2" s="253"/>
      <c r="B2" s="271"/>
      <c r="C2" s="272"/>
      <c r="D2" s="273"/>
      <c r="E2" s="274"/>
      <c r="F2" s="690" t="s">
        <v>889</v>
      </c>
      <c r="G2" s="690"/>
      <c r="H2" s="690"/>
      <c r="L2" s="587"/>
      <c r="M2" s="587"/>
      <c r="N2" s="587"/>
    </row>
    <row r="3" spans="1:14" s="249" customFormat="1" ht="16.5" hidden="1" x14ac:dyDescent="0.3">
      <c r="A3" s="253"/>
      <c r="B3" s="271"/>
      <c r="C3" s="272"/>
      <c r="D3" s="273"/>
      <c r="E3" s="274"/>
      <c r="F3" s="590"/>
      <c r="G3" s="590"/>
      <c r="H3" s="590" t="s">
        <v>870</v>
      </c>
      <c r="L3" s="587"/>
      <c r="M3" s="587"/>
      <c r="N3" s="587"/>
    </row>
    <row r="4" spans="1:14" s="249" customFormat="1" ht="45" hidden="1" customHeight="1" x14ac:dyDescent="0.3">
      <c r="A4" s="253"/>
      <c r="B4" s="271"/>
      <c r="C4" s="272"/>
      <c r="D4" s="273"/>
      <c r="E4" s="274"/>
      <c r="F4" s="690" t="s">
        <v>869</v>
      </c>
      <c r="G4" s="690"/>
      <c r="H4" s="690"/>
      <c r="L4" s="587"/>
      <c r="M4" s="587"/>
      <c r="N4" s="587"/>
    </row>
    <row r="5" spans="1:14" ht="17.25" x14ac:dyDescent="0.3">
      <c r="A5" s="693" t="s">
        <v>860</v>
      </c>
      <c r="B5" s="665"/>
      <c r="C5" s="665"/>
      <c r="D5" s="665"/>
      <c r="E5" s="665"/>
      <c r="F5" s="665"/>
      <c r="G5" s="665"/>
      <c r="H5" s="665"/>
    </row>
    <row r="6" spans="1:14" ht="23.25" customHeight="1" x14ac:dyDescent="0.3">
      <c r="A6" s="694" t="s">
        <v>211</v>
      </c>
      <c r="B6" s="694"/>
      <c r="C6" s="694"/>
      <c r="D6" s="694"/>
      <c r="E6" s="694"/>
      <c r="F6" s="694"/>
      <c r="G6" s="694"/>
      <c r="H6" s="694"/>
    </row>
    <row r="7" spans="1:14" ht="18" thickBot="1" x14ac:dyDescent="0.3">
      <c r="A7" s="89"/>
      <c r="B7" s="247"/>
      <c r="C7" s="248"/>
      <c r="D7" s="248"/>
      <c r="E7" s="697"/>
      <c r="F7" s="697"/>
      <c r="G7" s="97" t="s">
        <v>212</v>
      </c>
      <c r="H7" s="97"/>
    </row>
    <row r="8" spans="1:14" s="8" customFormat="1" ht="15.75" customHeight="1" thickBot="1" x14ac:dyDescent="0.25">
      <c r="A8" s="695" t="s">
        <v>213</v>
      </c>
      <c r="B8" s="684" t="s">
        <v>214</v>
      </c>
      <c r="C8" s="686" t="s">
        <v>215</v>
      </c>
      <c r="D8" s="688" t="s">
        <v>216</v>
      </c>
      <c r="E8" s="682" t="s">
        <v>217</v>
      </c>
      <c r="F8" s="691" t="s">
        <v>218</v>
      </c>
      <c r="G8" s="678" t="s">
        <v>219</v>
      </c>
      <c r="H8" s="679"/>
    </row>
    <row r="9" spans="1:14" s="9" customFormat="1" ht="32.25" customHeight="1" thickBot="1" x14ac:dyDescent="0.25">
      <c r="A9" s="696"/>
      <c r="B9" s="685"/>
      <c r="C9" s="687"/>
      <c r="D9" s="689"/>
      <c r="E9" s="683"/>
      <c r="F9" s="692"/>
      <c r="G9" s="96" t="s">
        <v>23</v>
      </c>
      <c r="H9" s="96" t="s">
        <v>24</v>
      </c>
    </row>
    <row r="10" spans="1:14" s="50" customFormat="1" ht="15.75" thickBot="1" x14ac:dyDescent="0.25">
      <c r="A10" s="134">
        <v>1</v>
      </c>
      <c r="B10" s="135">
        <v>2</v>
      </c>
      <c r="C10" s="135">
        <v>3</v>
      </c>
      <c r="D10" s="136">
        <v>4</v>
      </c>
      <c r="E10" s="137">
        <v>5</v>
      </c>
      <c r="F10" s="137">
        <v>6</v>
      </c>
      <c r="G10" s="138">
        <v>7</v>
      </c>
      <c r="H10" s="139">
        <v>8</v>
      </c>
    </row>
    <row r="11" spans="1:14" s="52" customFormat="1" ht="56.25" customHeight="1" thickBot="1" x14ac:dyDescent="0.25">
      <c r="A11" s="98">
        <v>2000</v>
      </c>
      <c r="B11" s="99" t="s">
        <v>220</v>
      </c>
      <c r="C11" s="100" t="s">
        <v>29</v>
      </c>
      <c r="D11" s="101" t="s">
        <v>29</v>
      </c>
      <c r="E11" s="102" t="s">
        <v>221</v>
      </c>
      <c r="F11" s="543">
        <f>+G11+H11</f>
        <v>1470000</v>
      </c>
      <c r="G11" s="543">
        <f>G12+G47+G65+G91+G144+G164+G184+G213+G274+G306+G243</f>
        <v>1470000</v>
      </c>
      <c r="H11" s="543">
        <f>H12+H47+H65+H91+H144+H164+H184+H213+H274+H306+H243</f>
        <v>0</v>
      </c>
      <c r="I11" s="365"/>
      <c r="K11" s="365"/>
    </row>
    <row r="12" spans="1:14" s="51" customFormat="1" ht="62.25" customHeight="1" x14ac:dyDescent="0.2">
      <c r="A12" s="103">
        <v>2100</v>
      </c>
      <c r="B12" s="104" t="s">
        <v>222</v>
      </c>
      <c r="C12" s="105" t="s">
        <v>223</v>
      </c>
      <c r="D12" s="106" t="s">
        <v>223</v>
      </c>
      <c r="E12" s="107" t="s">
        <v>224</v>
      </c>
      <c r="F12" s="490">
        <f>+F14+F19+F23+F28+F31+F34+F37+F40</f>
        <v>630633.85</v>
      </c>
      <c r="G12" s="490">
        <f>+G14+G19+G23+G28+G31+G34+G37+G40</f>
        <v>591633.85</v>
      </c>
      <c r="H12" s="490">
        <f>+H14+H19+H23+H28+H31+H34+H37+H40</f>
        <v>39000</v>
      </c>
    </row>
    <row r="13" spans="1:14" ht="11.25" customHeight="1" x14ac:dyDescent="0.2">
      <c r="A13" s="108"/>
      <c r="B13" s="104"/>
      <c r="C13" s="105"/>
      <c r="D13" s="106"/>
      <c r="E13" s="109" t="s">
        <v>22</v>
      </c>
      <c r="F13" s="491"/>
      <c r="G13" s="492"/>
      <c r="H13" s="491"/>
    </row>
    <row r="14" spans="1:14" s="10" customFormat="1" ht="41.25" customHeight="1" x14ac:dyDescent="0.2">
      <c r="A14" s="110">
        <v>2110</v>
      </c>
      <c r="B14" s="104" t="s">
        <v>222</v>
      </c>
      <c r="C14" s="111" t="s">
        <v>25</v>
      </c>
      <c r="D14" s="112" t="s">
        <v>223</v>
      </c>
      <c r="E14" s="113" t="s">
        <v>225</v>
      </c>
      <c r="F14" s="493">
        <f>+G14+H14</f>
        <v>518780</v>
      </c>
      <c r="G14" s="494">
        <f>+G16</f>
        <v>509780</v>
      </c>
      <c r="H14" s="493">
        <f>+H16</f>
        <v>9000</v>
      </c>
    </row>
    <row r="15" spans="1:14" s="10" customFormat="1" ht="21" customHeight="1" x14ac:dyDescent="0.2">
      <c r="A15" s="110"/>
      <c r="B15" s="104"/>
      <c r="C15" s="111"/>
      <c r="D15" s="112"/>
      <c r="E15" s="109" t="s">
        <v>50</v>
      </c>
      <c r="F15" s="495"/>
      <c r="G15" s="496"/>
      <c r="H15" s="495"/>
    </row>
    <row r="16" spans="1:14" ht="25.5" customHeight="1" x14ac:dyDescent="0.2">
      <c r="A16" s="110">
        <v>2111</v>
      </c>
      <c r="B16" s="114" t="s">
        <v>222</v>
      </c>
      <c r="C16" s="115" t="s">
        <v>25</v>
      </c>
      <c r="D16" s="116" t="s">
        <v>25</v>
      </c>
      <c r="E16" s="109" t="s">
        <v>226</v>
      </c>
      <c r="F16" s="497">
        <f>+G16+H16</f>
        <v>518780</v>
      </c>
      <c r="G16" s="497">
        <f>+'Sheet6 '!G18</f>
        <v>509780</v>
      </c>
      <c r="H16" s="497">
        <f>+'Sheet6 '!H18</f>
        <v>9000</v>
      </c>
    </row>
    <row r="17" spans="1:8" ht="14.25" customHeight="1" x14ac:dyDescent="0.2">
      <c r="A17" s="110">
        <v>2112</v>
      </c>
      <c r="B17" s="114" t="s">
        <v>222</v>
      </c>
      <c r="C17" s="115" t="s">
        <v>25</v>
      </c>
      <c r="D17" s="116" t="s">
        <v>227</v>
      </c>
      <c r="E17" s="109" t="s">
        <v>228</v>
      </c>
      <c r="F17" s="497"/>
      <c r="G17" s="498"/>
      <c r="H17" s="497"/>
    </row>
    <row r="18" spans="1:8" x14ac:dyDescent="0.2">
      <c r="A18" s="110">
        <v>2113</v>
      </c>
      <c r="B18" s="114" t="s">
        <v>222</v>
      </c>
      <c r="C18" s="115" t="s">
        <v>25</v>
      </c>
      <c r="D18" s="116" t="s">
        <v>229</v>
      </c>
      <c r="E18" s="109" t="s">
        <v>230</v>
      </c>
      <c r="F18" s="497"/>
      <c r="G18" s="498"/>
      <c r="H18" s="497"/>
    </row>
    <row r="19" spans="1:8" x14ac:dyDescent="0.2">
      <c r="A19" s="110">
        <v>2120</v>
      </c>
      <c r="B19" s="104" t="s">
        <v>222</v>
      </c>
      <c r="C19" s="111" t="s">
        <v>227</v>
      </c>
      <c r="D19" s="112" t="s">
        <v>223</v>
      </c>
      <c r="E19" s="113" t="s">
        <v>231</v>
      </c>
      <c r="F19" s="497"/>
      <c r="G19" s="498"/>
      <c r="H19" s="497"/>
    </row>
    <row r="20" spans="1:8" s="10" customFormat="1" ht="11.25" customHeight="1" x14ac:dyDescent="0.2">
      <c r="A20" s="110"/>
      <c r="B20" s="104"/>
      <c r="C20" s="111"/>
      <c r="D20" s="112"/>
      <c r="E20" s="109" t="s">
        <v>50</v>
      </c>
      <c r="F20" s="495"/>
      <c r="G20" s="496"/>
      <c r="H20" s="495"/>
    </row>
    <row r="21" spans="1:8" ht="16.5" customHeight="1" x14ac:dyDescent="0.2">
      <c r="A21" s="110">
        <v>2121</v>
      </c>
      <c r="B21" s="114" t="s">
        <v>222</v>
      </c>
      <c r="C21" s="115" t="s">
        <v>227</v>
      </c>
      <c r="D21" s="116" t="s">
        <v>25</v>
      </c>
      <c r="E21" s="117" t="s">
        <v>232</v>
      </c>
      <c r="F21" s="497"/>
      <c r="G21" s="498"/>
      <c r="H21" s="497"/>
    </row>
    <row r="22" spans="1:8" ht="27" customHeight="1" x14ac:dyDescent="0.2">
      <c r="A22" s="110">
        <v>2122</v>
      </c>
      <c r="B22" s="114" t="s">
        <v>222</v>
      </c>
      <c r="C22" s="115" t="s">
        <v>227</v>
      </c>
      <c r="D22" s="116" t="s">
        <v>227</v>
      </c>
      <c r="E22" s="109" t="s">
        <v>233</v>
      </c>
      <c r="F22" s="497"/>
      <c r="G22" s="498"/>
      <c r="H22" s="497"/>
    </row>
    <row r="23" spans="1:8" x14ac:dyDescent="0.2">
      <c r="A23" s="110">
        <v>2130</v>
      </c>
      <c r="B23" s="104" t="s">
        <v>222</v>
      </c>
      <c r="C23" s="111" t="s">
        <v>229</v>
      </c>
      <c r="D23" s="112" t="s">
        <v>223</v>
      </c>
      <c r="E23" s="113" t="s">
        <v>234</v>
      </c>
      <c r="F23" s="497"/>
      <c r="G23" s="498"/>
      <c r="H23" s="497"/>
    </row>
    <row r="24" spans="1:8" s="10" customFormat="1" ht="10.5" customHeight="1" x14ac:dyDescent="0.2">
      <c r="A24" s="110"/>
      <c r="B24" s="104"/>
      <c r="C24" s="111"/>
      <c r="D24" s="112"/>
      <c r="E24" s="109" t="s">
        <v>50</v>
      </c>
      <c r="F24" s="495"/>
      <c r="G24" s="496"/>
      <c r="H24" s="495"/>
    </row>
    <row r="25" spans="1:8" ht="27" x14ac:dyDescent="0.2">
      <c r="A25" s="110">
        <v>2131</v>
      </c>
      <c r="B25" s="114" t="s">
        <v>222</v>
      </c>
      <c r="C25" s="115" t="s">
        <v>229</v>
      </c>
      <c r="D25" s="116" t="s">
        <v>25</v>
      </c>
      <c r="E25" s="109" t="s">
        <v>235</v>
      </c>
      <c r="F25" s="497"/>
      <c r="G25" s="498"/>
      <c r="H25" s="497"/>
    </row>
    <row r="26" spans="1:8" ht="14.25" customHeight="1" x14ac:dyDescent="0.2">
      <c r="A26" s="110">
        <v>2132</v>
      </c>
      <c r="B26" s="114" t="s">
        <v>222</v>
      </c>
      <c r="C26" s="115" t="s">
        <v>229</v>
      </c>
      <c r="D26" s="116" t="s">
        <v>227</v>
      </c>
      <c r="E26" s="109" t="s">
        <v>236</v>
      </c>
      <c r="F26" s="497"/>
      <c r="G26" s="498"/>
      <c r="H26" s="497"/>
    </row>
    <row r="27" spans="1:8" x14ac:dyDescent="0.2">
      <c r="A27" s="110">
        <v>2133</v>
      </c>
      <c r="B27" s="114" t="s">
        <v>222</v>
      </c>
      <c r="C27" s="115" t="s">
        <v>229</v>
      </c>
      <c r="D27" s="116" t="s">
        <v>229</v>
      </c>
      <c r="E27" s="109" t="s">
        <v>237</v>
      </c>
      <c r="F27" s="497"/>
      <c r="G27" s="498"/>
      <c r="H27" s="497"/>
    </row>
    <row r="28" spans="1:8" ht="12.75" customHeight="1" x14ac:dyDescent="0.2">
      <c r="A28" s="110">
        <v>2140</v>
      </c>
      <c r="B28" s="104" t="s">
        <v>222</v>
      </c>
      <c r="C28" s="111" t="s">
        <v>238</v>
      </c>
      <c r="D28" s="112" t="s">
        <v>223</v>
      </c>
      <c r="E28" s="113" t="s">
        <v>239</v>
      </c>
      <c r="F28" s="497"/>
      <c r="G28" s="498"/>
      <c r="H28" s="497"/>
    </row>
    <row r="29" spans="1:8" s="10" customFormat="1" ht="10.5" customHeight="1" x14ac:dyDescent="0.2">
      <c r="A29" s="110"/>
      <c r="B29" s="104"/>
      <c r="C29" s="111"/>
      <c r="D29" s="112"/>
      <c r="E29" s="109" t="s">
        <v>50</v>
      </c>
      <c r="F29" s="495"/>
      <c r="G29" s="496"/>
      <c r="H29" s="495"/>
    </row>
    <row r="30" spans="1:8" x14ac:dyDescent="0.2">
      <c r="A30" s="110">
        <v>2141</v>
      </c>
      <c r="B30" s="114" t="s">
        <v>222</v>
      </c>
      <c r="C30" s="115" t="s">
        <v>238</v>
      </c>
      <c r="D30" s="116" t="s">
        <v>25</v>
      </c>
      <c r="E30" s="109" t="s">
        <v>240</v>
      </c>
      <c r="F30" s="497"/>
      <c r="G30" s="498"/>
      <c r="H30" s="497"/>
    </row>
    <row r="31" spans="1:8" ht="27" x14ac:dyDescent="0.2">
      <c r="A31" s="110">
        <v>2150</v>
      </c>
      <c r="B31" s="104" t="s">
        <v>222</v>
      </c>
      <c r="C31" s="111" t="s">
        <v>241</v>
      </c>
      <c r="D31" s="112" t="s">
        <v>223</v>
      </c>
      <c r="E31" s="113" t="s">
        <v>242</v>
      </c>
      <c r="F31" s="497"/>
      <c r="G31" s="498"/>
      <c r="H31" s="497"/>
    </row>
    <row r="32" spans="1:8" s="10" customFormat="1" ht="12" customHeight="1" x14ac:dyDescent="0.2">
      <c r="A32" s="110"/>
      <c r="B32" s="104"/>
      <c r="C32" s="111"/>
      <c r="D32" s="112"/>
      <c r="E32" s="109" t="s">
        <v>50</v>
      </c>
      <c r="F32" s="495"/>
      <c r="G32" s="496"/>
      <c r="H32" s="495"/>
    </row>
    <row r="33" spans="1:8" ht="27" x14ac:dyDescent="0.2">
      <c r="A33" s="110">
        <v>2151</v>
      </c>
      <c r="B33" s="114" t="s">
        <v>222</v>
      </c>
      <c r="C33" s="115" t="s">
        <v>241</v>
      </c>
      <c r="D33" s="116" t="s">
        <v>25</v>
      </c>
      <c r="E33" s="109" t="s">
        <v>243</v>
      </c>
      <c r="F33" s="497"/>
      <c r="G33" s="498"/>
      <c r="H33" s="497"/>
    </row>
    <row r="34" spans="1:8" ht="27" customHeight="1" x14ac:dyDescent="0.2">
      <c r="A34" s="110">
        <v>2160</v>
      </c>
      <c r="B34" s="104" t="s">
        <v>222</v>
      </c>
      <c r="C34" s="111" t="s">
        <v>244</v>
      </c>
      <c r="D34" s="112" t="s">
        <v>223</v>
      </c>
      <c r="E34" s="113" t="s">
        <v>245</v>
      </c>
      <c r="F34" s="493">
        <f>+G34+H34</f>
        <v>111853.85</v>
      </c>
      <c r="G34" s="493">
        <f>+'Sheet6 '!G68</f>
        <v>81853.850000000006</v>
      </c>
      <c r="H34" s="493">
        <f>+'Sheet6 '!H70</f>
        <v>30000</v>
      </c>
    </row>
    <row r="35" spans="1:8" s="10" customFormat="1" ht="13.5" customHeight="1" x14ac:dyDescent="0.2">
      <c r="A35" s="110"/>
      <c r="B35" s="104"/>
      <c r="C35" s="111"/>
      <c r="D35" s="112"/>
      <c r="E35" s="109" t="s">
        <v>50</v>
      </c>
      <c r="F35" s="497"/>
      <c r="G35" s="496"/>
      <c r="H35" s="495"/>
    </row>
    <row r="36" spans="1:8" ht="27" x14ac:dyDescent="0.2">
      <c r="A36" s="110">
        <v>2161</v>
      </c>
      <c r="B36" s="114" t="s">
        <v>222</v>
      </c>
      <c r="C36" s="115" t="s">
        <v>244</v>
      </c>
      <c r="D36" s="116" t="s">
        <v>25</v>
      </c>
      <c r="E36" s="109" t="s">
        <v>246</v>
      </c>
      <c r="F36" s="497">
        <f>+G36+H36</f>
        <v>111853.85</v>
      </c>
      <c r="G36" s="498">
        <f>+G34</f>
        <v>81853.850000000006</v>
      </c>
      <c r="H36" s="497">
        <f>+H34</f>
        <v>30000</v>
      </c>
    </row>
    <row r="37" spans="1:8" x14ac:dyDescent="0.2">
      <c r="A37" s="110">
        <v>2170</v>
      </c>
      <c r="B37" s="104" t="s">
        <v>222</v>
      </c>
      <c r="C37" s="111" t="s">
        <v>247</v>
      </c>
      <c r="D37" s="112" t="s">
        <v>223</v>
      </c>
      <c r="E37" s="113" t="s">
        <v>248</v>
      </c>
      <c r="F37" s="497"/>
      <c r="G37" s="498"/>
      <c r="H37" s="497"/>
    </row>
    <row r="38" spans="1:8" s="10" customFormat="1" ht="12.75" customHeight="1" x14ac:dyDescent="0.2">
      <c r="A38" s="110"/>
      <c r="B38" s="104"/>
      <c r="C38" s="111"/>
      <c r="D38" s="112"/>
      <c r="E38" s="109" t="s">
        <v>50</v>
      </c>
      <c r="F38" s="495"/>
      <c r="G38" s="496"/>
      <c r="H38" s="495"/>
    </row>
    <row r="39" spans="1:8" x14ac:dyDescent="0.2">
      <c r="A39" s="110">
        <v>2171</v>
      </c>
      <c r="B39" s="114" t="s">
        <v>222</v>
      </c>
      <c r="C39" s="115" t="s">
        <v>247</v>
      </c>
      <c r="D39" s="116" t="s">
        <v>25</v>
      </c>
      <c r="E39" s="109" t="s">
        <v>248</v>
      </c>
      <c r="F39" s="497"/>
      <c r="G39" s="498"/>
      <c r="H39" s="497"/>
    </row>
    <row r="40" spans="1:8" ht="28.5" customHeight="1" x14ac:dyDescent="0.2">
      <c r="A40" s="110">
        <v>2180</v>
      </c>
      <c r="B40" s="104" t="s">
        <v>222</v>
      </c>
      <c r="C40" s="111" t="s">
        <v>249</v>
      </c>
      <c r="D40" s="112" t="s">
        <v>223</v>
      </c>
      <c r="E40" s="113" t="s">
        <v>250</v>
      </c>
      <c r="F40" s="497"/>
      <c r="G40" s="498"/>
      <c r="H40" s="497"/>
    </row>
    <row r="41" spans="1:8" s="10" customFormat="1" ht="13.5" customHeight="1" x14ac:dyDescent="0.2">
      <c r="A41" s="110"/>
      <c r="B41" s="104"/>
      <c r="C41" s="111"/>
      <c r="D41" s="112"/>
      <c r="E41" s="109" t="s">
        <v>50</v>
      </c>
      <c r="F41" s="495"/>
      <c r="G41" s="496"/>
      <c r="H41" s="495"/>
    </row>
    <row r="42" spans="1:8" ht="27" x14ac:dyDescent="0.2">
      <c r="A42" s="110">
        <v>2181</v>
      </c>
      <c r="B42" s="114" t="s">
        <v>222</v>
      </c>
      <c r="C42" s="115" t="s">
        <v>249</v>
      </c>
      <c r="D42" s="116" t="s">
        <v>25</v>
      </c>
      <c r="E42" s="109" t="s">
        <v>250</v>
      </c>
      <c r="F42" s="497"/>
      <c r="G42" s="498"/>
      <c r="H42" s="497"/>
    </row>
    <row r="43" spans="1:8" x14ac:dyDescent="0.2">
      <c r="A43" s="110"/>
      <c r="B43" s="114"/>
      <c r="C43" s="115"/>
      <c r="D43" s="116"/>
      <c r="E43" s="118" t="s">
        <v>50</v>
      </c>
      <c r="F43" s="497"/>
      <c r="G43" s="498"/>
      <c r="H43" s="497"/>
    </row>
    <row r="44" spans="1:8" x14ac:dyDescent="0.2">
      <c r="A44" s="110">
        <v>2182</v>
      </c>
      <c r="B44" s="114" t="s">
        <v>222</v>
      </c>
      <c r="C44" s="115" t="s">
        <v>249</v>
      </c>
      <c r="D44" s="116" t="s">
        <v>25</v>
      </c>
      <c r="E44" s="118" t="s">
        <v>251</v>
      </c>
      <c r="F44" s="497"/>
      <c r="G44" s="498"/>
      <c r="H44" s="497"/>
    </row>
    <row r="45" spans="1:8" x14ac:dyDescent="0.2">
      <c r="A45" s="110">
        <v>2183</v>
      </c>
      <c r="B45" s="114" t="s">
        <v>222</v>
      </c>
      <c r="C45" s="115" t="s">
        <v>249</v>
      </c>
      <c r="D45" s="116" t="s">
        <v>25</v>
      </c>
      <c r="E45" s="118" t="s">
        <v>252</v>
      </c>
      <c r="F45" s="497"/>
      <c r="G45" s="498"/>
      <c r="H45" s="497"/>
    </row>
    <row r="46" spans="1:8" ht="27" x14ac:dyDescent="0.2">
      <c r="A46" s="110">
        <v>2184</v>
      </c>
      <c r="B46" s="122" t="s">
        <v>222</v>
      </c>
      <c r="C46" s="115" t="s">
        <v>249</v>
      </c>
      <c r="D46" s="116" t="s">
        <v>25</v>
      </c>
      <c r="E46" s="109" t="s">
        <v>253</v>
      </c>
      <c r="F46" s="497"/>
      <c r="G46" s="498"/>
      <c r="H46" s="497"/>
    </row>
    <row r="47" spans="1:8" ht="33" customHeight="1" x14ac:dyDescent="0.2">
      <c r="A47" s="119">
        <v>2200</v>
      </c>
      <c r="B47" s="120" t="s">
        <v>254</v>
      </c>
      <c r="C47" s="111" t="s">
        <v>223</v>
      </c>
      <c r="D47" s="112" t="s">
        <v>223</v>
      </c>
      <c r="E47" s="121" t="s">
        <v>255</v>
      </c>
      <c r="F47" s="497"/>
      <c r="G47" s="498"/>
      <c r="H47" s="497"/>
    </row>
    <row r="48" spans="1:8" s="51" customFormat="1" ht="13.5" customHeight="1" thickBot="1" x14ac:dyDescent="0.25">
      <c r="A48" s="133"/>
      <c r="B48" s="283"/>
      <c r="C48" s="284"/>
      <c r="D48" s="285"/>
      <c r="E48" s="279" t="s">
        <v>22</v>
      </c>
      <c r="F48" s="499"/>
      <c r="G48" s="500"/>
      <c r="H48" s="499"/>
    </row>
    <row r="49" spans="1:8" ht="14.25" customHeight="1" x14ac:dyDescent="0.2">
      <c r="A49" s="108">
        <v>2210</v>
      </c>
      <c r="B49" s="104" t="s">
        <v>254</v>
      </c>
      <c r="C49" s="280" t="s">
        <v>25</v>
      </c>
      <c r="D49" s="281" t="s">
        <v>223</v>
      </c>
      <c r="E49" s="290" t="s">
        <v>256</v>
      </c>
      <c r="F49" s="491"/>
      <c r="G49" s="492"/>
      <c r="H49" s="491"/>
    </row>
    <row r="50" spans="1:8" ht="12.75" customHeight="1" x14ac:dyDescent="0.2">
      <c r="A50" s="110"/>
      <c r="B50" s="104"/>
      <c r="C50" s="111"/>
      <c r="D50" s="112"/>
      <c r="E50" s="109" t="s">
        <v>50</v>
      </c>
      <c r="F50" s="491"/>
      <c r="G50" s="492"/>
      <c r="H50" s="491"/>
    </row>
    <row r="51" spans="1:8" s="10" customFormat="1" ht="15" customHeight="1" x14ac:dyDescent="0.2">
      <c r="A51" s="110">
        <v>2211</v>
      </c>
      <c r="B51" s="114" t="s">
        <v>254</v>
      </c>
      <c r="C51" s="115" t="s">
        <v>25</v>
      </c>
      <c r="D51" s="116" t="s">
        <v>25</v>
      </c>
      <c r="E51" s="109" t="s">
        <v>257</v>
      </c>
      <c r="F51" s="495"/>
      <c r="G51" s="496"/>
      <c r="H51" s="495"/>
    </row>
    <row r="52" spans="1:8" x14ac:dyDescent="0.2">
      <c r="A52" s="110">
        <v>2220</v>
      </c>
      <c r="B52" s="104" t="s">
        <v>254</v>
      </c>
      <c r="C52" s="111" t="s">
        <v>227</v>
      </c>
      <c r="D52" s="112" t="s">
        <v>223</v>
      </c>
      <c r="E52" s="113" t="s">
        <v>258</v>
      </c>
      <c r="F52" s="497"/>
      <c r="G52" s="498"/>
      <c r="H52" s="497"/>
    </row>
    <row r="53" spans="1:8" ht="12" customHeight="1" x14ac:dyDescent="0.2">
      <c r="A53" s="110"/>
      <c r="B53" s="104"/>
      <c r="C53" s="111"/>
      <c r="D53" s="112"/>
      <c r="E53" s="109" t="s">
        <v>50</v>
      </c>
      <c r="F53" s="497"/>
      <c r="G53" s="498"/>
      <c r="H53" s="497"/>
    </row>
    <row r="54" spans="1:8" s="10" customFormat="1" ht="14.25" customHeight="1" x14ac:dyDescent="0.2">
      <c r="A54" s="110">
        <v>2221</v>
      </c>
      <c r="B54" s="114" t="s">
        <v>254</v>
      </c>
      <c r="C54" s="115" t="s">
        <v>227</v>
      </c>
      <c r="D54" s="116" t="s">
        <v>25</v>
      </c>
      <c r="E54" s="109" t="s">
        <v>259</v>
      </c>
      <c r="F54" s="495"/>
      <c r="G54" s="496"/>
      <c r="H54" s="495"/>
    </row>
    <row r="55" spans="1:8" x14ac:dyDescent="0.2">
      <c r="A55" s="110">
        <v>2230</v>
      </c>
      <c r="B55" s="104" t="s">
        <v>254</v>
      </c>
      <c r="C55" s="115" t="s">
        <v>229</v>
      </c>
      <c r="D55" s="116" t="s">
        <v>223</v>
      </c>
      <c r="E55" s="113" t="s">
        <v>260</v>
      </c>
      <c r="F55" s="497"/>
      <c r="G55" s="498"/>
      <c r="H55" s="497"/>
    </row>
    <row r="56" spans="1:8" ht="11.25" customHeight="1" x14ac:dyDescent="0.2">
      <c r="A56" s="110"/>
      <c r="B56" s="104"/>
      <c r="C56" s="111"/>
      <c r="D56" s="112"/>
      <c r="E56" s="109" t="s">
        <v>50</v>
      </c>
      <c r="F56" s="491"/>
      <c r="G56" s="492"/>
      <c r="H56" s="491"/>
    </row>
    <row r="57" spans="1:8" s="10" customFormat="1" ht="15" customHeight="1" x14ac:dyDescent="0.2">
      <c r="A57" s="110">
        <v>2231</v>
      </c>
      <c r="B57" s="114" t="s">
        <v>254</v>
      </c>
      <c r="C57" s="115" t="s">
        <v>229</v>
      </c>
      <c r="D57" s="116" t="s">
        <v>25</v>
      </c>
      <c r="E57" s="109" t="s">
        <v>261</v>
      </c>
      <c r="F57" s="495"/>
      <c r="G57" s="496"/>
      <c r="H57" s="495"/>
    </row>
    <row r="58" spans="1:8" ht="27" x14ac:dyDescent="0.2">
      <c r="A58" s="110">
        <v>2240</v>
      </c>
      <c r="B58" s="104" t="s">
        <v>254</v>
      </c>
      <c r="C58" s="111" t="s">
        <v>238</v>
      </c>
      <c r="D58" s="112" t="s">
        <v>223</v>
      </c>
      <c r="E58" s="113" t="s">
        <v>262</v>
      </c>
      <c r="F58" s="497"/>
      <c r="G58" s="498"/>
      <c r="H58" s="497"/>
    </row>
    <row r="59" spans="1:8" x14ac:dyDescent="0.2">
      <c r="A59" s="110"/>
      <c r="B59" s="104"/>
      <c r="C59" s="111"/>
      <c r="D59" s="112"/>
      <c r="E59" s="109" t="s">
        <v>50</v>
      </c>
      <c r="F59" s="497"/>
      <c r="G59" s="498"/>
      <c r="H59" s="497"/>
    </row>
    <row r="60" spans="1:8" s="10" customFormat="1" ht="14.25" customHeight="1" x14ac:dyDescent="0.2">
      <c r="A60" s="110">
        <v>2241</v>
      </c>
      <c r="B60" s="114" t="s">
        <v>254</v>
      </c>
      <c r="C60" s="115" t="s">
        <v>238</v>
      </c>
      <c r="D60" s="116" t="s">
        <v>25</v>
      </c>
      <c r="E60" s="109" t="s">
        <v>262</v>
      </c>
      <c r="F60" s="495"/>
      <c r="G60" s="496"/>
      <c r="H60" s="495"/>
    </row>
    <row r="61" spans="1:8" ht="11.25" customHeight="1" x14ac:dyDescent="0.2">
      <c r="A61" s="110"/>
      <c r="B61" s="104"/>
      <c r="C61" s="111"/>
      <c r="D61" s="112"/>
      <c r="E61" s="109" t="s">
        <v>50</v>
      </c>
      <c r="F61" s="497"/>
      <c r="G61" s="498"/>
      <c r="H61" s="497"/>
    </row>
    <row r="62" spans="1:8" s="10" customFormat="1" ht="15.75" customHeight="1" x14ac:dyDescent="0.2">
      <c r="A62" s="110">
        <v>2250</v>
      </c>
      <c r="B62" s="104" t="s">
        <v>254</v>
      </c>
      <c r="C62" s="111" t="s">
        <v>241</v>
      </c>
      <c r="D62" s="112" t="s">
        <v>223</v>
      </c>
      <c r="E62" s="113" t="s">
        <v>263</v>
      </c>
      <c r="F62" s="495"/>
      <c r="G62" s="496"/>
      <c r="H62" s="495"/>
    </row>
    <row r="63" spans="1:8" x14ac:dyDescent="0.2">
      <c r="A63" s="110"/>
      <c r="B63" s="104"/>
      <c r="C63" s="111"/>
      <c r="D63" s="112"/>
      <c r="E63" s="109" t="s">
        <v>50</v>
      </c>
      <c r="F63" s="497"/>
      <c r="G63" s="498"/>
      <c r="H63" s="497"/>
    </row>
    <row r="64" spans="1:8" s="10" customFormat="1" ht="15.75" customHeight="1" x14ac:dyDescent="0.2">
      <c r="A64" s="110">
        <v>2251</v>
      </c>
      <c r="B64" s="114" t="s">
        <v>254</v>
      </c>
      <c r="C64" s="115" t="s">
        <v>241</v>
      </c>
      <c r="D64" s="116" t="s">
        <v>25</v>
      </c>
      <c r="E64" s="109" t="s">
        <v>263</v>
      </c>
      <c r="F64" s="495"/>
      <c r="G64" s="496"/>
      <c r="H64" s="495"/>
    </row>
    <row r="65" spans="1:8" ht="56.25" customHeight="1" x14ac:dyDescent="0.2">
      <c r="A65" s="119">
        <v>2300</v>
      </c>
      <c r="B65" s="120" t="s">
        <v>264</v>
      </c>
      <c r="C65" s="111" t="s">
        <v>223</v>
      </c>
      <c r="D65" s="112" t="s">
        <v>223</v>
      </c>
      <c r="E65" s="282" t="s">
        <v>265</v>
      </c>
      <c r="F65" s="497"/>
      <c r="G65" s="498"/>
      <c r="H65" s="497"/>
    </row>
    <row r="66" spans="1:8" s="51" customFormat="1" ht="12" customHeight="1" x14ac:dyDescent="0.2">
      <c r="A66" s="108"/>
      <c r="B66" s="104"/>
      <c r="C66" s="105"/>
      <c r="D66" s="106"/>
      <c r="E66" s="109" t="s">
        <v>22</v>
      </c>
      <c r="F66" s="501"/>
      <c r="G66" s="502"/>
      <c r="H66" s="501"/>
    </row>
    <row r="67" spans="1:8" ht="11.25" customHeight="1" x14ac:dyDescent="0.2">
      <c r="A67" s="110">
        <v>2310</v>
      </c>
      <c r="B67" s="120" t="s">
        <v>264</v>
      </c>
      <c r="C67" s="111" t="s">
        <v>25</v>
      </c>
      <c r="D67" s="112" t="s">
        <v>223</v>
      </c>
      <c r="E67" s="113" t="s">
        <v>266</v>
      </c>
      <c r="F67" s="491"/>
      <c r="G67" s="492"/>
      <c r="H67" s="491"/>
    </row>
    <row r="68" spans="1:8" ht="12" customHeight="1" x14ac:dyDescent="0.2">
      <c r="A68" s="110"/>
      <c r="B68" s="104"/>
      <c r="C68" s="111"/>
      <c r="D68" s="112"/>
      <c r="E68" s="109" t="s">
        <v>50</v>
      </c>
      <c r="F68" s="497"/>
      <c r="G68" s="498"/>
      <c r="H68" s="497"/>
    </row>
    <row r="69" spans="1:8" s="10" customFormat="1" ht="13.5" customHeight="1" x14ac:dyDescent="0.2">
      <c r="A69" s="110">
        <v>2311</v>
      </c>
      <c r="B69" s="122" t="s">
        <v>264</v>
      </c>
      <c r="C69" s="115" t="s">
        <v>25</v>
      </c>
      <c r="D69" s="116" t="s">
        <v>25</v>
      </c>
      <c r="E69" s="109" t="s">
        <v>267</v>
      </c>
      <c r="F69" s="495"/>
      <c r="G69" s="496"/>
      <c r="H69" s="495"/>
    </row>
    <row r="70" spans="1:8" x14ac:dyDescent="0.2">
      <c r="A70" s="110">
        <v>2312</v>
      </c>
      <c r="B70" s="122" t="s">
        <v>264</v>
      </c>
      <c r="C70" s="115" t="s">
        <v>25</v>
      </c>
      <c r="D70" s="116" t="s">
        <v>227</v>
      </c>
      <c r="E70" s="109" t="s">
        <v>268</v>
      </c>
      <c r="F70" s="497"/>
      <c r="G70" s="498"/>
      <c r="H70" s="497"/>
    </row>
    <row r="71" spans="1:8" x14ac:dyDescent="0.2">
      <c r="A71" s="110">
        <v>2313</v>
      </c>
      <c r="B71" s="122" t="s">
        <v>264</v>
      </c>
      <c r="C71" s="115" t="s">
        <v>25</v>
      </c>
      <c r="D71" s="116" t="s">
        <v>229</v>
      </c>
      <c r="E71" s="109" t="s">
        <v>269</v>
      </c>
      <c r="F71" s="497"/>
      <c r="G71" s="498"/>
      <c r="H71" s="497"/>
    </row>
    <row r="72" spans="1:8" x14ac:dyDescent="0.2">
      <c r="A72" s="110">
        <v>2320</v>
      </c>
      <c r="B72" s="120" t="s">
        <v>264</v>
      </c>
      <c r="C72" s="111" t="s">
        <v>227</v>
      </c>
      <c r="D72" s="112" t="s">
        <v>223</v>
      </c>
      <c r="E72" s="113" t="s">
        <v>270</v>
      </c>
      <c r="F72" s="497"/>
      <c r="G72" s="498"/>
      <c r="H72" s="497"/>
    </row>
    <row r="73" spans="1:8" ht="10.5" customHeight="1" x14ac:dyDescent="0.2">
      <c r="A73" s="110"/>
      <c r="B73" s="104"/>
      <c r="C73" s="111"/>
      <c r="D73" s="112"/>
      <c r="E73" s="109" t="s">
        <v>50</v>
      </c>
      <c r="F73" s="497"/>
      <c r="G73" s="498"/>
      <c r="H73" s="497"/>
    </row>
    <row r="74" spans="1:8" s="10" customFormat="1" ht="13.5" customHeight="1" x14ac:dyDescent="0.2">
      <c r="A74" s="110">
        <v>2321</v>
      </c>
      <c r="B74" s="122" t="s">
        <v>264</v>
      </c>
      <c r="C74" s="115" t="s">
        <v>227</v>
      </c>
      <c r="D74" s="116" t="s">
        <v>25</v>
      </c>
      <c r="E74" s="109" t="s">
        <v>271</v>
      </c>
      <c r="F74" s="495"/>
      <c r="G74" s="496"/>
      <c r="H74" s="495"/>
    </row>
    <row r="75" spans="1:8" x14ac:dyDescent="0.2">
      <c r="A75" s="110">
        <v>2330</v>
      </c>
      <c r="B75" s="120" t="s">
        <v>264</v>
      </c>
      <c r="C75" s="111" t="s">
        <v>229</v>
      </c>
      <c r="D75" s="112" t="s">
        <v>223</v>
      </c>
      <c r="E75" s="113" t="s">
        <v>272</v>
      </c>
      <c r="F75" s="497"/>
      <c r="G75" s="498"/>
      <c r="H75" s="497"/>
    </row>
    <row r="76" spans="1:8" x14ac:dyDescent="0.2">
      <c r="A76" s="110"/>
      <c r="B76" s="104"/>
      <c r="C76" s="111"/>
      <c r="D76" s="112"/>
      <c r="E76" s="109" t="s">
        <v>50</v>
      </c>
      <c r="F76" s="497"/>
      <c r="G76" s="498"/>
      <c r="H76" s="497"/>
    </row>
    <row r="77" spans="1:8" s="10" customFormat="1" ht="13.5" customHeight="1" x14ac:dyDescent="0.2">
      <c r="A77" s="110">
        <v>2331</v>
      </c>
      <c r="B77" s="122" t="s">
        <v>264</v>
      </c>
      <c r="C77" s="115" t="s">
        <v>229</v>
      </c>
      <c r="D77" s="116" t="s">
        <v>25</v>
      </c>
      <c r="E77" s="109" t="s">
        <v>273</v>
      </c>
      <c r="F77" s="495"/>
      <c r="G77" s="496"/>
      <c r="H77" s="495"/>
    </row>
    <row r="78" spans="1:8" x14ac:dyDescent="0.2">
      <c r="A78" s="110">
        <v>2332</v>
      </c>
      <c r="B78" s="122" t="s">
        <v>264</v>
      </c>
      <c r="C78" s="115" t="s">
        <v>229</v>
      </c>
      <c r="D78" s="116" t="s">
        <v>227</v>
      </c>
      <c r="E78" s="109" t="s">
        <v>274</v>
      </c>
      <c r="F78" s="497"/>
      <c r="G78" s="498"/>
      <c r="H78" s="497"/>
    </row>
    <row r="79" spans="1:8" x14ac:dyDescent="0.2">
      <c r="A79" s="110">
        <v>2340</v>
      </c>
      <c r="B79" s="120" t="s">
        <v>264</v>
      </c>
      <c r="C79" s="111" t="s">
        <v>238</v>
      </c>
      <c r="D79" s="112" t="s">
        <v>223</v>
      </c>
      <c r="E79" s="113" t="s">
        <v>275</v>
      </c>
      <c r="F79" s="497"/>
      <c r="G79" s="498"/>
      <c r="H79" s="497"/>
    </row>
    <row r="80" spans="1:8" ht="13.5" customHeight="1" x14ac:dyDescent="0.2">
      <c r="A80" s="110"/>
      <c r="B80" s="104"/>
      <c r="C80" s="111"/>
      <c r="D80" s="112"/>
      <c r="E80" s="109" t="s">
        <v>50</v>
      </c>
      <c r="F80" s="497"/>
      <c r="G80" s="498"/>
      <c r="H80" s="497"/>
    </row>
    <row r="81" spans="1:8" s="10" customFormat="1" ht="13.5" customHeight="1" x14ac:dyDescent="0.2">
      <c r="A81" s="110">
        <v>2341</v>
      </c>
      <c r="B81" s="122" t="s">
        <v>264</v>
      </c>
      <c r="C81" s="115" t="s">
        <v>238</v>
      </c>
      <c r="D81" s="116" t="s">
        <v>25</v>
      </c>
      <c r="E81" s="109" t="s">
        <v>275</v>
      </c>
      <c r="F81" s="495"/>
      <c r="G81" s="496"/>
      <c r="H81" s="495"/>
    </row>
    <row r="82" spans="1:8" x14ac:dyDescent="0.2">
      <c r="A82" s="110">
        <v>2350</v>
      </c>
      <c r="B82" s="120" t="s">
        <v>264</v>
      </c>
      <c r="C82" s="111" t="s">
        <v>241</v>
      </c>
      <c r="D82" s="112" t="s">
        <v>223</v>
      </c>
      <c r="E82" s="113" t="s">
        <v>276</v>
      </c>
      <c r="F82" s="497"/>
      <c r="G82" s="498"/>
      <c r="H82" s="497"/>
    </row>
    <row r="83" spans="1:8" ht="13.5" customHeight="1" x14ac:dyDescent="0.2">
      <c r="A83" s="110"/>
      <c r="B83" s="104"/>
      <c r="C83" s="111"/>
      <c r="D83" s="112"/>
      <c r="E83" s="109" t="s">
        <v>50</v>
      </c>
      <c r="F83" s="497"/>
      <c r="G83" s="498"/>
      <c r="H83" s="497"/>
    </row>
    <row r="84" spans="1:8" s="10" customFormat="1" ht="16.5" customHeight="1" x14ac:dyDescent="0.2">
      <c r="A84" s="110">
        <v>2351</v>
      </c>
      <c r="B84" s="122" t="s">
        <v>264</v>
      </c>
      <c r="C84" s="115" t="s">
        <v>241</v>
      </c>
      <c r="D84" s="116" t="s">
        <v>25</v>
      </c>
      <c r="E84" s="109" t="s">
        <v>277</v>
      </c>
      <c r="F84" s="495"/>
      <c r="G84" s="496"/>
      <c r="H84" s="495"/>
    </row>
    <row r="85" spans="1:8" ht="27" x14ac:dyDescent="0.2">
      <c r="A85" s="110">
        <v>2360</v>
      </c>
      <c r="B85" s="120" t="s">
        <v>264</v>
      </c>
      <c r="C85" s="111" t="s">
        <v>244</v>
      </c>
      <c r="D85" s="112" t="s">
        <v>223</v>
      </c>
      <c r="E85" s="113" t="s">
        <v>278</v>
      </c>
      <c r="F85" s="497"/>
      <c r="G85" s="498"/>
      <c r="H85" s="497"/>
    </row>
    <row r="86" spans="1:8" ht="12.75" customHeight="1" x14ac:dyDescent="0.2">
      <c r="A86" s="110"/>
      <c r="B86" s="104"/>
      <c r="C86" s="111"/>
      <c r="D86" s="112"/>
      <c r="E86" s="109" t="s">
        <v>50</v>
      </c>
      <c r="F86" s="497"/>
      <c r="G86" s="498"/>
      <c r="H86" s="497"/>
    </row>
    <row r="87" spans="1:8" s="10" customFormat="1" ht="27" customHeight="1" x14ac:dyDescent="0.2">
      <c r="A87" s="110">
        <v>2361</v>
      </c>
      <c r="B87" s="122" t="s">
        <v>264</v>
      </c>
      <c r="C87" s="115" t="s">
        <v>244</v>
      </c>
      <c r="D87" s="116" t="s">
        <v>25</v>
      </c>
      <c r="E87" s="109" t="s">
        <v>278</v>
      </c>
      <c r="F87" s="495"/>
      <c r="G87" s="496"/>
      <c r="H87" s="495"/>
    </row>
    <row r="88" spans="1:8" ht="27" x14ac:dyDescent="0.2">
      <c r="A88" s="110">
        <v>2370</v>
      </c>
      <c r="B88" s="120" t="s">
        <v>264</v>
      </c>
      <c r="C88" s="111" t="s">
        <v>247</v>
      </c>
      <c r="D88" s="112" t="s">
        <v>223</v>
      </c>
      <c r="E88" s="113" t="s">
        <v>279</v>
      </c>
      <c r="F88" s="497"/>
      <c r="G88" s="498"/>
      <c r="H88" s="497"/>
    </row>
    <row r="89" spans="1:8" ht="12" customHeight="1" x14ac:dyDescent="0.2">
      <c r="A89" s="110"/>
      <c r="B89" s="104"/>
      <c r="C89" s="111"/>
      <c r="D89" s="112"/>
      <c r="E89" s="109" t="s">
        <v>50</v>
      </c>
      <c r="F89" s="497"/>
      <c r="G89" s="498"/>
      <c r="H89" s="497"/>
    </row>
    <row r="90" spans="1:8" s="10" customFormat="1" ht="27.75" customHeight="1" x14ac:dyDescent="0.2">
      <c r="A90" s="110">
        <v>2371</v>
      </c>
      <c r="B90" s="122" t="s">
        <v>264</v>
      </c>
      <c r="C90" s="115" t="s">
        <v>247</v>
      </c>
      <c r="D90" s="116" t="s">
        <v>25</v>
      </c>
      <c r="E90" s="109" t="s">
        <v>280</v>
      </c>
      <c r="F90" s="495"/>
      <c r="G90" s="496"/>
      <c r="H90" s="495"/>
    </row>
    <row r="91" spans="1:8" ht="46.5" customHeight="1" x14ac:dyDescent="0.2">
      <c r="A91" s="119">
        <v>2400</v>
      </c>
      <c r="B91" s="120" t="s">
        <v>281</v>
      </c>
      <c r="C91" s="111" t="s">
        <v>223</v>
      </c>
      <c r="D91" s="112" t="s">
        <v>223</v>
      </c>
      <c r="E91" s="121" t="s">
        <v>282</v>
      </c>
      <c r="F91" s="522">
        <f>+G91+H91</f>
        <v>-49500</v>
      </c>
      <c r="G91" s="523">
        <f>+G97</f>
        <v>500</v>
      </c>
      <c r="H91" s="522">
        <f>+H93+H97+H103+H111+H116+H123+H126+H132+H141</f>
        <v>-50000</v>
      </c>
    </row>
    <row r="92" spans="1:8" s="51" customFormat="1" ht="15" customHeight="1" x14ac:dyDescent="0.2">
      <c r="A92" s="108"/>
      <c r="B92" s="104"/>
      <c r="C92" s="105"/>
      <c r="D92" s="106"/>
      <c r="E92" s="109" t="s">
        <v>22</v>
      </c>
      <c r="F92" s="503"/>
      <c r="G92" s="503"/>
      <c r="H92" s="503"/>
    </row>
    <row r="93" spans="1:8" ht="27" customHeight="1" x14ac:dyDescent="0.2">
      <c r="A93" s="110">
        <v>2410</v>
      </c>
      <c r="B93" s="120" t="s">
        <v>281</v>
      </c>
      <c r="C93" s="111" t="s">
        <v>25</v>
      </c>
      <c r="D93" s="112" t="s">
        <v>223</v>
      </c>
      <c r="E93" s="113" t="s">
        <v>283</v>
      </c>
      <c r="F93" s="491"/>
      <c r="G93" s="492"/>
      <c r="H93" s="491"/>
    </row>
    <row r="94" spans="1:8" ht="11.25" customHeight="1" x14ac:dyDescent="0.2">
      <c r="A94" s="110"/>
      <c r="B94" s="104"/>
      <c r="C94" s="111"/>
      <c r="D94" s="112"/>
      <c r="E94" s="109" t="s">
        <v>50</v>
      </c>
      <c r="F94" s="497"/>
      <c r="G94" s="498"/>
      <c r="H94" s="497"/>
    </row>
    <row r="95" spans="1:8" s="10" customFormat="1" ht="26.25" customHeight="1" x14ac:dyDescent="0.2">
      <c r="A95" s="110">
        <v>2411</v>
      </c>
      <c r="B95" s="122" t="s">
        <v>281</v>
      </c>
      <c r="C95" s="115" t="s">
        <v>25</v>
      </c>
      <c r="D95" s="116" t="s">
        <v>25</v>
      </c>
      <c r="E95" s="109" t="s">
        <v>284</v>
      </c>
      <c r="F95" s="495"/>
      <c r="G95" s="496"/>
      <c r="H95" s="495"/>
    </row>
    <row r="96" spans="1:8" ht="27" x14ac:dyDescent="0.2">
      <c r="A96" s="108">
        <v>2412</v>
      </c>
      <c r="B96" s="114" t="s">
        <v>281</v>
      </c>
      <c r="C96" s="280" t="s">
        <v>25</v>
      </c>
      <c r="D96" s="281" t="s">
        <v>227</v>
      </c>
      <c r="E96" s="118" t="s">
        <v>285</v>
      </c>
      <c r="F96" s="491"/>
      <c r="G96" s="492"/>
      <c r="H96" s="491"/>
    </row>
    <row r="97" spans="1:8" ht="27" x14ac:dyDescent="0.2">
      <c r="A97" s="110">
        <v>2420</v>
      </c>
      <c r="B97" s="120" t="s">
        <v>281</v>
      </c>
      <c r="C97" s="111" t="s">
        <v>227</v>
      </c>
      <c r="D97" s="112" t="s">
        <v>223</v>
      </c>
      <c r="E97" s="113" t="s">
        <v>286</v>
      </c>
      <c r="F97" s="497"/>
      <c r="G97" s="498">
        <f>+G99</f>
        <v>500</v>
      </c>
      <c r="H97" s="497"/>
    </row>
    <row r="98" spans="1:8" ht="11.25" customHeight="1" x14ac:dyDescent="0.2">
      <c r="A98" s="110"/>
      <c r="B98" s="104"/>
      <c r="C98" s="111"/>
      <c r="D98" s="112"/>
      <c r="E98" s="109" t="s">
        <v>50</v>
      </c>
      <c r="F98" s="497"/>
      <c r="G98" s="498"/>
      <c r="H98" s="497"/>
    </row>
    <row r="99" spans="1:8" s="10" customFormat="1" ht="15.75" thickBot="1" x14ac:dyDescent="0.25">
      <c r="A99" s="133">
        <v>2421</v>
      </c>
      <c r="B99" s="276" t="s">
        <v>281</v>
      </c>
      <c r="C99" s="277" t="s">
        <v>227</v>
      </c>
      <c r="D99" s="278" t="s">
        <v>25</v>
      </c>
      <c r="E99" s="279" t="s">
        <v>287</v>
      </c>
      <c r="F99" s="504"/>
      <c r="G99" s="505">
        <f>+'Sheet6 '!G167</f>
        <v>500</v>
      </c>
      <c r="H99" s="504"/>
    </row>
    <row r="100" spans="1:8" x14ac:dyDescent="0.2">
      <c r="A100" s="108">
        <v>2422</v>
      </c>
      <c r="B100" s="114" t="s">
        <v>281</v>
      </c>
      <c r="C100" s="280" t="s">
        <v>227</v>
      </c>
      <c r="D100" s="281" t="s">
        <v>227</v>
      </c>
      <c r="E100" s="118" t="s">
        <v>288</v>
      </c>
      <c r="F100" s="491"/>
      <c r="G100" s="492"/>
      <c r="H100" s="491"/>
    </row>
    <row r="101" spans="1:8" x14ac:dyDescent="0.2">
      <c r="A101" s="110">
        <v>2423</v>
      </c>
      <c r="B101" s="122" t="s">
        <v>281</v>
      </c>
      <c r="C101" s="115" t="s">
        <v>227</v>
      </c>
      <c r="D101" s="116" t="s">
        <v>229</v>
      </c>
      <c r="E101" s="109" t="s">
        <v>289</v>
      </c>
      <c r="F101" s="497"/>
      <c r="G101" s="498"/>
      <c r="H101" s="497"/>
    </row>
    <row r="102" spans="1:8" ht="18" customHeight="1" x14ac:dyDescent="0.2">
      <c r="A102" s="110">
        <v>2424</v>
      </c>
      <c r="B102" s="122" t="s">
        <v>281</v>
      </c>
      <c r="C102" s="115" t="s">
        <v>227</v>
      </c>
      <c r="D102" s="116" t="s">
        <v>238</v>
      </c>
      <c r="E102" s="109" t="s">
        <v>290</v>
      </c>
      <c r="F102" s="497"/>
      <c r="G102" s="498"/>
      <c r="H102" s="497"/>
    </row>
    <row r="103" spans="1:8" x14ac:dyDescent="0.2">
      <c r="A103" s="110">
        <v>2430</v>
      </c>
      <c r="B103" s="120" t="s">
        <v>281</v>
      </c>
      <c r="C103" s="111" t="s">
        <v>229</v>
      </c>
      <c r="D103" s="112" t="s">
        <v>223</v>
      </c>
      <c r="E103" s="113" t="s">
        <v>291</v>
      </c>
      <c r="F103" s="491"/>
      <c r="G103" s="492"/>
      <c r="H103" s="491"/>
    </row>
    <row r="104" spans="1:8" ht="12" customHeight="1" x14ac:dyDescent="0.2">
      <c r="A104" s="110"/>
      <c r="B104" s="104"/>
      <c r="C104" s="111"/>
      <c r="D104" s="112"/>
      <c r="E104" s="109" t="s">
        <v>50</v>
      </c>
      <c r="F104" s="497"/>
      <c r="G104" s="498"/>
      <c r="H104" s="497"/>
    </row>
    <row r="105" spans="1:8" s="10" customFormat="1" x14ac:dyDescent="0.2">
      <c r="A105" s="110">
        <v>2431</v>
      </c>
      <c r="B105" s="122" t="s">
        <v>281</v>
      </c>
      <c r="C105" s="115" t="s">
        <v>229</v>
      </c>
      <c r="D105" s="116" t="s">
        <v>25</v>
      </c>
      <c r="E105" s="109" t="s">
        <v>292</v>
      </c>
      <c r="F105" s="495"/>
      <c r="G105" s="496"/>
      <c r="H105" s="495"/>
    </row>
    <row r="106" spans="1:8" x14ac:dyDescent="0.2">
      <c r="A106" s="110">
        <v>2432</v>
      </c>
      <c r="B106" s="122" t="s">
        <v>281</v>
      </c>
      <c r="C106" s="115" t="s">
        <v>229</v>
      </c>
      <c r="D106" s="116" t="s">
        <v>227</v>
      </c>
      <c r="E106" s="109" t="s">
        <v>293</v>
      </c>
      <c r="F106" s="497"/>
      <c r="G106" s="498"/>
      <c r="H106" s="497"/>
    </row>
    <row r="107" spans="1:8" x14ac:dyDescent="0.2">
      <c r="A107" s="110">
        <v>2433</v>
      </c>
      <c r="B107" s="122" t="s">
        <v>281</v>
      </c>
      <c r="C107" s="115" t="s">
        <v>229</v>
      </c>
      <c r="D107" s="116" t="s">
        <v>229</v>
      </c>
      <c r="E107" s="109" t="s">
        <v>294</v>
      </c>
      <c r="F107" s="491"/>
      <c r="G107" s="492"/>
      <c r="H107" s="491"/>
    </row>
    <row r="108" spans="1:8" x14ac:dyDescent="0.2">
      <c r="A108" s="110">
        <v>2434</v>
      </c>
      <c r="B108" s="122" t="s">
        <v>281</v>
      </c>
      <c r="C108" s="115" t="s">
        <v>229</v>
      </c>
      <c r="D108" s="116" t="s">
        <v>238</v>
      </c>
      <c r="E108" s="109" t="s">
        <v>295</v>
      </c>
      <c r="F108" s="497"/>
      <c r="G108" s="498"/>
      <c r="H108" s="497"/>
    </row>
    <row r="109" spans="1:8" x14ac:dyDescent="0.2">
      <c r="A109" s="110">
        <v>2435</v>
      </c>
      <c r="B109" s="122" t="s">
        <v>281</v>
      </c>
      <c r="C109" s="115" t="s">
        <v>229</v>
      </c>
      <c r="D109" s="116" t="s">
        <v>241</v>
      </c>
      <c r="E109" s="109" t="s">
        <v>296</v>
      </c>
      <c r="F109" s="497"/>
      <c r="G109" s="498"/>
      <c r="H109" s="497"/>
    </row>
    <row r="110" spans="1:8" x14ac:dyDescent="0.2">
      <c r="A110" s="110">
        <v>2436</v>
      </c>
      <c r="B110" s="122" t="s">
        <v>281</v>
      </c>
      <c r="C110" s="115" t="s">
        <v>229</v>
      </c>
      <c r="D110" s="116" t="s">
        <v>244</v>
      </c>
      <c r="E110" s="109" t="s">
        <v>297</v>
      </c>
      <c r="F110" s="497"/>
      <c r="G110" s="498"/>
      <c r="H110" s="497"/>
    </row>
    <row r="111" spans="1:8" x14ac:dyDescent="0.2">
      <c r="A111" s="110">
        <v>2440</v>
      </c>
      <c r="B111" s="120" t="s">
        <v>281</v>
      </c>
      <c r="C111" s="111" t="s">
        <v>238</v>
      </c>
      <c r="D111" s="112" t="s">
        <v>223</v>
      </c>
      <c r="E111" s="113" t="s">
        <v>298</v>
      </c>
      <c r="F111" s="497"/>
      <c r="G111" s="498"/>
      <c r="H111" s="497"/>
    </row>
    <row r="112" spans="1:8" ht="12.75" customHeight="1" x14ac:dyDescent="0.2">
      <c r="A112" s="110"/>
      <c r="B112" s="104"/>
      <c r="C112" s="111"/>
      <c r="D112" s="112"/>
      <c r="E112" s="109" t="s">
        <v>50</v>
      </c>
      <c r="F112" s="497"/>
      <c r="G112" s="498"/>
      <c r="H112" s="497"/>
    </row>
    <row r="113" spans="1:8" s="10" customFormat="1" ht="15.75" customHeight="1" x14ac:dyDescent="0.2">
      <c r="A113" s="110">
        <v>2441</v>
      </c>
      <c r="B113" s="122" t="s">
        <v>281</v>
      </c>
      <c r="C113" s="115" t="s">
        <v>238</v>
      </c>
      <c r="D113" s="116" t="s">
        <v>25</v>
      </c>
      <c r="E113" s="109" t="s">
        <v>299</v>
      </c>
      <c r="F113" s="495"/>
      <c r="G113" s="496"/>
      <c r="H113" s="495"/>
    </row>
    <row r="114" spans="1:8" ht="15" customHeight="1" x14ac:dyDescent="0.2">
      <c r="A114" s="110">
        <v>2442</v>
      </c>
      <c r="B114" s="122" t="s">
        <v>281</v>
      </c>
      <c r="C114" s="115" t="s">
        <v>238</v>
      </c>
      <c r="D114" s="116" t="s">
        <v>227</v>
      </c>
      <c r="E114" s="109" t="s">
        <v>300</v>
      </c>
      <c r="F114" s="497"/>
      <c r="G114" s="498"/>
      <c r="H114" s="497"/>
    </row>
    <row r="115" spans="1:8" x14ac:dyDescent="0.2">
      <c r="A115" s="110">
        <v>2443</v>
      </c>
      <c r="B115" s="122" t="s">
        <v>281</v>
      </c>
      <c r="C115" s="115" t="s">
        <v>238</v>
      </c>
      <c r="D115" s="116" t="s">
        <v>229</v>
      </c>
      <c r="E115" s="109" t="s">
        <v>301</v>
      </c>
      <c r="F115" s="497"/>
      <c r="G115" s="498"/>
      <c r="H115" s="497"/>
    </row>
    <row r="116" spans="1:8" x14ac:dyDescent="0.2">
      <c r="A116" s="110">
        <v>2450</v>
      </c>
      <c r="B116" s="120" t="s">
        <v>281</v>
      </c>
      <c r="C116" s="111" t="s">
        <v>241</v>
      </c>
      <c r="D116" s="112" t="s">
        <v>223</v>
      </c>
      <c r="E116" s="113" t="s">
        <v>302</v>
      </c>
      <c r="F116" s="495">
        <f>+F118</f>
        <v>50000</v>
      </c>
      <c r="G116" s="496">
        <f>+G118</f>
        <v>0</v>
      </c>
      <c r="H116" s="495">
        <f>+H118</f>
        <v>50000</v>
      </c>
    </row>
    <row r="117" spans="1:8" ht="13.5" customHeight="1" x14ac:dyDescent="0.2">
      <c r="A117" s="110"/>
      <c r="B117" s="104"/>
      <c r="C117" s="111"/>
      <c r="D117" s="112"/>
      <c r="E117" s="109" t="s">
        <v>50</v>
      </c>
      <c r="F117" s="497"/>
      <c r="G117" s="498"/>
      <c r="H117" s="497"/>
    </row>
    <row r="118" spans="1:8" s="10" customFormat="1" ht="15.75" customHeight="1" x14ac:dyDescent="0.2">
      <c r="A118" s="110">
        <v>2451</v>
      </c>
      <c r="B118" s="122" t="s">
        <v>281</v>
      </c>
      <c r="C118" s="115" t="s">
        <v>241</v>
      </c>
      <c r="D118" s="116" t="s">
        <v>25</v>
      </c>
      <c r="E118" s="109" t="s">
        <v>303</v>
      </c>
      <c r="F118" s="495">
        <f>+G118+H118</f>
        <v>50000</v>
      </c>
      <c r="G118" s="496"/>
      <c r="H118" s="495">
        <f>+'Sheet6 '!H194</f>
        <v>50000</v>
      </c>
    </row>
    <row r="119" spans="1:8" x14ac:dyDescent="0.2">
      <c r="A119" s="110">
        <v>2452</v>
      </c>
      <c r="B119" s="122" t="s">
        <v>281</v>
      </c>
      <c r="C119" s="115" t="s">
        <v>241</v>
      </c>
      <c r="D119" s="116" t="s">
        <v>227</v>
      </c>
      <c r="E119" s="109" t="s">
        <v>304</v>
      </c>
      <c r="F119" s="497"/>
      <c r="G119" s="498"/>
      <c r="H119" s="497"/>
    </row>
    <row r="120" spans="1:8" x14ac:dyDescent="0.2">
      <c r="A120" s="110">
        <v>2453</v>
      </c>
      <c r="B120" s="122" t="s">
        <v>281</v>
      </c>
      <c r="C120" s="115" t="s">
        <v>241</v>
      </c>
      <c r="D120" s="116" t="s">
        <v>229</v>
      </c>
      <c r="E120" s="109" t="s">
        <v>305</v>
      </c>
      <c r="F120" s="497"/>
      <c r="G120" s="498"/>
      <c r="H120" s="497"/>
    </row>
    <row r="121" spans="1:8" x14ac:dyDescent="0.2">
      <c r="A121" s="110">
        <v>2454</v>
      </c>
      <c r="B121" s="122" t="s">
        <v>281</v>
      </c>
      <c r="C121" s="115" t="s">
        <v>241</v>
      </c>
      <c r="D121" s="116" t="s">
        <v>238</v>
      </c>
      <c r="E121" s="109" t="s">
        <v>306</v>
      </c>
      <c r="F121" s="497"/>
      <c r="G121" s="498"/>
      <c r="H121" s="497"/>
    </row>
    <row r="122" spans="1:8" x14ac:dyDescent="0.2">
      <c r="A122" s="110">
        <v>2455</v>
      </c>
      <c r="B122" s="122" t="s">
        <v>281</v>
      </c>
      <c r="C122" s="115" t="s">
        <v>241</v>
      </c>
      <c r="D122" s="116" t="s">
        <v>241</v>
      </c>
      <c r="E122" s="109" t="s">
        <v>307</v>
      </c>
      <c r="F122" s="497"/>
      <c r="G122" s="498"/>
      <c r="H122" s="497"/>
    </row>
    <row r="123" spans="1:8" x14ac:dyDescent="0.2">
      <c r="A123" s="110">
        <v>2460</v>
      </c>
      <c r="B123" s="120" t="s">
        <v>281</v>
      </c>
      <c r="C123" s="111" t="s">
        <v>244</v>
      </c>
      <c r="D123" s="112" t="s">
        <v>223</v>
      </c>
      <c r="E123" s="113" t="s">
        <v>308</v>
      </c>
      <c r="F123" s="497"/>
      <c r="G123" s="498"/>
      <c r="H123" s="497"/>
    </row>
    <row r="124" spans="1:8" ht="13.5" customHeight="1" x14ac:dyDescent="0.2">
      <c r="A124" s="110"/>
      <c r="B124" s="104"/>
      <c r="C124" s="111"/>
      <c r="D124" s="112"/>
      <c r="E124" s="109" t="s">
        <v>50</v>
      </c>
      <c r="F124" s="497"/>
      <c r="G124" s="498"/>
      <c r="H124" s="497"/>
    </row>
    <row r="125" spans="1:8" s="10" customFormat="1" ht="14.25" customHeight="1" x14ac:dyDescent="0.2">
      <c r="A125" s="110">
        <v>2461</v>
      </c>
      <c r="B125" s="122" t="s">
        <v>281</v>
      </c>
      <c r="C125" s="115" t="s">
        <v>244</v>
      </c>
      <c r="D125" s="116" t="s">
        <v>25</v>
      </c>
      <c r="E125" s="109" t="s">
        <v>309</v>
      </c>
      <c r="F125" s="495"/>
      <c r="G125" s="496"/>
      <c r="H125" s="495"/>
    </row>
    <row r="126" spans="1:8" ht="14.25" customHeight="1" x14ac:dyDescent="0.2">
      <c r="A126" s="110">
        <v>2470</v>
      </c>
      <c r="B126" s="120" t="s">
        <v>281</v>
      </c>
      <c r="C126" s="111" t="s">
        <v>247</v>
      </c>
      <c r="D126" s="112" t="s">
        <v>223</v>
      </c>
      <c r="E126" s="113" t="s">
        <v>310</v>
      </c>
      <c r="F126" s="497"/>
      <c r="G126" s="498"/>
      <c r="H126" s="497"/>
    </row>
    <row r="127" spans="1:8" ht="12" customHeight="1" x14ac:dyDescent="0.2">
      <c r="A127" s="110"/>
      <c r="B127" s="104"/>
      <c r="C127" s="111"/>
      <c r="D127" s="112"/>
      <c r="E127" s="109" t="s">
        <v>50</v>
      </c>
      <c r="F127" s="497"/>
      <c r="G127" s="498"/>
      <c r="H127" s="497"/>
    </row>
    <row r="128" spans="1:8" s="10" customFormat="1" ht="16.5" customHeight="1" x14ac:dyDescent="0.2">
      <c r="A128" s="110">
        <v>2471</v>
      </c>
      <c r="B128" s="122" t="s">
        <v>281</v>
      </c>
      <c r="C128" s="115" t="s">
        <v>247</v>
      </c>
      <c r="D128" s="116" t="s">
        <v>25</v>
      </c>
      <c r="E128" s="109" t="s">
        <v>311</v>
      </c>
      <c r="F128" s="495"/>
      <c r="G128" s="496"/>
      <c r="H128" s="495"/>
    </row>
    <row r="129" spans="1:8" x14ac:dyDescent="0.2">
      <c r="A129" s="110">
        <v>2472</v>
      </c>
      <c r="B129" s="122" t="s">
        <v>281</v>
      </c>
      <c r="C129" s="115" t="s">
        <v>247</v>
      </c>
      <c r="D129" s="116" t="s">
        <v>227</v>
      </c>
      <c r="E129" s="109" t="s">
        <v>312</v>
      </c>
      <c r="F129" s="497"/>
      <c r="G129" s="498"/>
      <c r="H129" s="497"/>
    </row>
    <row r="130" spans="1:8" x14ac:dyDescent="0.2">
      <c r="A130" s="110">
        <v>2473</v>
      </c>
      <c r="B130" s="122" t="s">
        <v>281</v>
      </c>
      <c r="C130" s="115" t="s">
        <v>247</v>
      </c>
      <c r="D130" s="116" t="s">
        <v>229</v>
      </c>
      <c r="E130" s="109" t="s">
        <v>313</v>
      </c>
      <c r="F130" s="497"/>
      <c r="G130" s="498"/>
      <c r="H130" s="497"/>
    </row>
    <row r="131" spans="1:8" x14ac:dyDescent="0.2">
      <c r="A131" s="110">
        <v>2474</v>
      </c>
      <c r="B131" s="122" t="s">
        <v>281</v>
      </c>
      <c r="C131" s="115" t="s">
        <v>247</v>
      </c>
      <c r="D131" s="116" t="s">
        <v>238</v>
      </c>
      <c r="E131" s="109" t="s">
        <v>314</v>
      </c>
      <c r="F131" s="497"/>
      <c r="G131" s="498"/>
      <c r="H131" s="497"/>
    </row>
    <row r="132" spans="1:8" ht="27" x14ac:dyDescent="0.2">
      <c r="A132" s="110">
        <v>2480</v>
      </c>
      <c r="B132" s="120" t="s">
        <v>281</v>
      </c>
      <c r="C132" s="111" t="s">
        <v>249</v>
      </c>
      <c r="D132" s="112" t="s">
        <v>223</v>
      </c>
      <c r="E132" s="113" t="s">
        <v>315</v>
      </c>
      <c r="F132" s="497"/>
      <c r="G132" s="498"/>
      <c r="H132" s="497"/>
    </row>
    <row r="133" spans="1:8" ht="12" customHeight="1" x14ac:dyDescent="0.2">
      <c r="A133" s="110"/>
      <c r="B133" s="104"/>
      <c r="C133" s="111"/>
      <c r="D133" s="112"/>
      <c r="E133" s="109" t="s">
        <v>50</v>
      </c>
      <c r="F133" s="497"/>
      <c r="G133" s="498"/>
      <c r="H133" s="497"/>
    </row>
    <row r="134" spans="1:8" s="10" customFormat="1" ht="28.5" customHeight="1" x14ac:dyDescent="0.2">
      <c r="A134" s="110">
        <v>2481</v>
      </c>
      <c r="B134" s="122" t="s">
        <v>281</v>
      </c>
      <c r="C134" s="115" t="s">
        <v>249</v>
      </c>
      <c r="D134" s="116" t="s">
        <v>25</v>
      </c>
      <c r="E134" s="109" t="s">
        <v>316</v>
      </c>
      <c r="F134" s="495"/>
      <c r="G134" s="496"/>
      <c r="H134" s="495"/>
    </row>
    <row r="135" spans="1:8" ht="40.5" x14ac:dyDescent="0.2">
      <c r="A135" s="110">
        <v>2482</v>
      </c>
      <c r="B135" s="122" t="s">
        <v>281</v>
      </c>
      <c r="C135" s="115" t="s">
        <v>249</v>
      </c>
      <c r="D135" s="116" t="s">
        <v>227</v>
      </c>
      <c r="E135" s="109" t="s">
        <v>317</v>
      </c>
      <c r="F135" s="497"/>
      <c r="G135" s="498"/>
      <c r="H135" s="497"/>
    </row>
    <row r="136" spans="1:8" ht="27" x14ac:dyDescent="0.2">
      <c r="A136" s="110">
        <v>2483</v>
      </c>
      <c r="B136" s="122" t="s">
        <v>281</v>
      </c>
      <c r="C136" s="115" t="s">
        <v>249</v>
      </c>
      <c r="D136" s="116" t="s">
        <v>229</v>
      </c>
      <c r="E136" s="109" t="s">
        <v>318</v>
      </c>
      <c r="F136" s="497"/>
      <c r="G136" s="498"/>
      <c r="H136" s="497"/>
    </row>
    <row r="137" spans="1:8" ht="27" x14ac:dyDescent="0.2">
      <c r="A137" s="110">
        <v>2484</v>
      </c>
      <c r="B137" s="122" t="s">
        <v>281</v>
      </c>
      <c r="C137" s="115" t="s">
        <v>249</v>
      </c>
      <c r="D137" s="116" t="s">
        <v>238</v>
      </c>
      <c r="E137" s="109" t="s">
        <v>319</v>
      </c>
      <c r="F137" s="497"/>
      <c r="G137" s="498"/>
      <c r="H137" s="497"/>
    </row>
    <row r="138" spans="1:8" ht="25.5" customHeight="1" x14ac:dyDescent="0.2">
      <c r="A138" s="110">
        <v>2485</v>
      </c>
      <c r="B138" s="122" t="s">
        <v>281</v>
      </c>
      <c r="C138" s="115" t="s">
        <v>249</v>
      </c>
      <c r="D138" s="116" t="s">
        <v>241</v>
      </c>
      <c r="E138" s="109" t="s">
        <v>320</v>
      </c>
      <c r="F138" s="497"/>
      <c r="G138" s="498"/>
      <c r="H138" s="497"/>
    </row>
    <row r="139" spans="1:8" x14ac:dyDescent="0.2">
      <c r="A139" s="110">
        <v>2486</v>
      </c>
      <c r="B139" s="122" t="s">
        <v>281</v>
      </c>
      <c r="C139" s="115" t="s">
        <v>249</v>
      </c>
      <c r="D139" s="116" t="s">
        <v>244</v>
      </c>
      <c r="E139" s="109" t="s">
        <v>321</v>
      </c>
      <c r="F139" s="497"/>
      <c r="G139" s="498"/>
      <c r="H139" s="497"/>
    </row>
    <row r="140" spans="1:8" ht="28.5" customHeight="1" x14ac:dyDescent="0.2">
      <c r="A140" s="110">
        <v>2487</v>
      </c>
      <c r="B140" s="122" t="s">
        <v>281</v>
      </c>
      <c r="C140" s="115" t="s">
        <v>249</v>
      </c>
      <c r="D140" s="116" t="s">
        <v>247</v>
      </c>
      <c r="E140" s="109" t="s">
        <v>322</v>
      </c>
      <c r="F140" s="497"/>
      <c r="G140" s="498"/>
      <c r="H140" s="497"/>
    </row>
    <row r="141" spans="1:8" x14ac:dyDescent="0.2">
      <c r="A141" s="110">
        <v>2490</v>
      </c>
      <c r="B141" s="120" t="s">
        <v>281</v>
      </c>
      <c r="C141" s="111" t="s">
        <v>323</v>
      </c>
      <c r="D141" s="112" t="s">
        <v>223</v>
      </c>
      <c r="E141" s="113" t="s">
        <v>324</v>
      </c>
      <c r="F141" s="497">
        <f>+H141</f>
        <v>-100000</v>
      </c>
      <c r="G141" s="498"/>
      <c r="H141" s="497">
        <f>+H143</f>
        <v>-100000</v>
      </c>
    </row>
    <row r="142" spans="1:8" ht="11.25" customHeight="1" x14ac:dyDescent="0.2">
      <c r="A142" s="110"/>
      <c r="B142" s="104"/>
      <c r="C142" s="111"/>
      <c r="D142" s="112"/>
      <c r="E142" s="109" t="s">
        <v>50</v>
      </c>
      <c r="F142" s="497"/>
      <c r="G142" s="497"/>
      <c r="H142" s="497"/>
    </row>
    <row r="143" spans="1:8" s="10" customFormat="1" ht="27" customHeight="1" x14ac:dyDescent="0.2">
      <c r="A143" s="110">
        <v>2491</v>
      </c>
      <c r="B143" s="122" t="s">
        <v>281</v>
      </c>
      <c r="C143" s="115" t="s">
        <v>323</v>
      </c>
      <c r="D143" s="116" t="s">
        <v>25</v>
      </c>
      <c r="E143" s="109" t="s">
        <v>324</v>
      </c>
      <c r="F143" s="519">
        <f>+H143</f>
        <v>-100000</v>
      </c>
      <c r="G143" s="513"/>
      <c r="H143" s="529">
        <f>+'Sheet3 '!F210</f>
        <v>-100000</v>
      </c>
    </row>
    <row r="144" spans="1:8" ht="35.25" customHeight="1" x14ac:dyDescent="0.2">
      <c r="A144" s="103">
        <v>2500</v>
      </c>
      <c r="B144" s="104" t="s">
        <v>325</v>
      </c>
      <c r="C144" s="105" t="s">
        <v>223</v>
      </c>
      <c r="D144" s="106" t="s">
        <v>223</v>
      </c>
      <c r="E144" s="107" t="s">
        <v>326</v>
      </c>
      <c r="F144" s="526">
        <f>+F146+F149+F152+F155+F158+F161</f>
        <v>168390</v>
      </c>
      <c r="G144" s="526">
        <f>+G146+G149+G155+G158+G161</f>
        <v>167390</v>
      </c>
      <c r="H144" s="526">
        <f>+H146+H149+H155+H158+H161</f>
        <v>1000</v>
      </c>
    </row>
    <row r="145" spans="1:8" s="51" customFormat="1" ht="15" customHeight="1" x14ac:dyDescent="0.2">
      <c r="A145" s="108"/>
      <c r="B145" s="104"/>
      <c r="C145" s="105"/>
      <c r="D145" s="106"/>
      <c r="E145" s="109" t="s">
        <v>22</v>
      </c>
      <c r="F145" s="524"/>
      <c r="G145" s="525"/>
      <c r="H145" s="524"/>
    </row>
    <row r="146" spans="1:8" ht="13.5" customHeight="1" x14ac:dyDescent="0.2">
      <c r="A146" s="110">
        <v>2510</v>
      </c>
      <c r="B146" s="120" t="s">
        <v>325</v>
      </c>
      <c r="C146" s="111" t="s">
        <v>25</v>
      </c>
      <c r="D146" s="112" t="s">
        <v>223</v>
      </c>
      <c r="E146" s="113" t="s">
        <v>327</v>
      </c>
      <c r="F146" s="491">
        <f>+F148</f>
        <v>149500</v>
      </c>
      <c r="G146" s="491">
        <f>+G148</f>
        <v>149500</v>
      </c>
      <c r="H146" s="491">
        <f>+H148</f>
        <v>0</v>
      </c>
    </row>
    <row r="147" spans="1:8" ht="15.75" thickBot="1" x14ac:dyDescent="0.25">
      <c r="A147" s="133"/>
      <c r="B147" s="283"/>
      <c r="C147" s="284"/>
      <c r="D147" s="285"/>
      <c r="E147" s="279" t="s">
        <v>50</v>
      </c>
      <c r="F147" s="507"/>
      <c r="G147" s="508"/>
      <c r="H147" s="507"/>
    </row>
    <row r="148" spans="1:8" s="10" customFormat="1" ht="14.25" customHeight="1" x14ac:dyDescent="0.2">
      <c r="A148" s="108">
        <v>2511</v>
      </c>
      <c r="B148" s="114" t="s">
        <v>325</v>
      </c>
      <c r="C148" s="280" t="s">
        <v>25</v>
      </c>
      <c r="D148" s="281" t="s">
        <v>25</v>
      </c>
      <c r="E148" s="118" t="s">
        <v>327</v>
      </c>
      <c r="F148" s="509">
        <f>+G148+H148</f>
        <v>149500</v>
      </c>
      <c r="G148" s="509">
        <f>+'Sheet6 '!G236</f>
        <v>149500</v>
      </c>
      <c r="H148" s="510">
        <f>+'Sheet6 '!H236</f>
        <v>0</v>
      </c>
    </row>
    <row r="149" spans="1:8" x14ac:dyDescent="0.2">
      <c r="A149" s="110">
        <v>2520</v>
      </c>
      <c r="B149" s="120" t="s">
        <v>325</v>
      </c>
      <c r="C149" s="111" t="s">
        <v>227</v>
      </c>
      <c r="D149" s="112" t="s">
        <v>223</v>
      </c>
      <c r="E149" s="113" t="s">
        <v>328</v>
      </c>
      <c r="F149" s="511">
        <f>+G149+H149</f>
        <v>18890</v>
      </c>
      <c r="G149" s="512">
        <f>+G151</f>
        <v>17890</v>
      </c>
      <c r="H149" s="511">
        <f>+H151</f>
        <v>1000</v>
      </c>
    </row>
    <row r="150" spans="1:8" x14ac:dyDescent="0.2">
      <c r="A150" s="110"/>
      <c r="B150" s="104"/>
      <c r="C150" s="111"/>
      <c r="D150" s="112"/>
      <c r="E150" s="109" t="s">
        <v>50</v>
      </c>
      <c r="F150" s="497"/>
      <c r="G150" s="513"/>
      <c r="H150" s="497"/>
    </row>
    <row r="151" spans="1:8" s="10" customFormat="1" ht="15" customHeight="1" x14ac:dyDescent="0.2">
      <c r="A151" s="110">
        <v>2521</v>
      </c>
      <c r="B151" s="122" t="s">
        <v>325</v>
      </c>
      <c r="C151" s="115" t="s">
        <v>227</v>
      </c>
      <c r="D151" s="116" t="s">
        <v>25</v>
      </c>
      <c r="E151" s="109" t="s">
        <v>329</v>
      </c>
      <c r="F151" s="497">
        <f>+G151+H151</f>
        <v>18890</v>
      </c>
      <c r="G151" s="497">
        <f>+'Sheet6 '!G255</f>
        <v>17890</v>
      </c>
      <c r="H151" s="514">
        <f>+'Sheet6 '!H255</f>
        <v>1000</v>
      </c>
    </row>
    <row r="152" spans="1:8" x14ac:dyDescent="0.2">
      <c r="A152" s="110">
        <v>2530</v>
      </c>
      <c r="B152" s="120" t="s">
        <v>325</v>
      </c>
      <c r="C152" s="111" t="s">
        <v>229</v>
      </c>
      <c r="D152" s="112" t="s">
        <v>223</v>
      </c>
      <c r="E152" s="113" t="s">
        <v>330</v>
      </c>
      <c r="F152" s="497"/>
      <c r="G152" s="492"/>
      <c r="H152" s="497"/>
    </row>
    <row r="153" spans="1:8" x14ac:dyDescent="0.2">
      <c r="A153" s="110"/>
      <c r="B153" s="104"/>
      <c r="C153" s="111"/>
      <c r="D153" s="112"/>
      <c r="E153" s="109" t="s">
        <v>50</v>
      </c>
      <c r="F153" s="497"/>
      <c r="G153" s="498"/>
      <c r="H153" s="497"/>
    </row>
    <row r="154" spans="1:8" s="10" customFormat="1" ht="18" customHeight="1" x14ac:dyDescent="0.2">
      <c r="A154" s="110">
        <v>2531</v>
      </c>
      <c r="B154" s="122" t="s">
        <v>325</v>
      </c>
      <c r="C154" s="115" t="s">
        <v>229</v>
      </c>
      <c r="D154" s="116" t="s">
        <v>25</v>
      </c>
      <c r="E154" s="109" t="s">
        <v>330</v>
      </c>
      <c r="F154" s="495"/>
      <c r="G154" s="496"/>
      <c r="H154" s="495"/>
    </row>
    <row r="155" spans="1:8" ht="15" customHeight="1" x14ac:dyDescent="0.2">
      <c r="A155" s="110">
        <v>2540</v>
      </c>
      <c r="B155" s="120" t="s">
        <v>325</v>
      </c>
      <c r="C155" s="111" t="s">
        <v>238</v>
      </c>
      <c r="D155" s="112" t="s">
        <v>223</v>
      </c>
      <c r="E155" s="113" t="s">
        <v>331</v>
      </c>
      <c r="F155" s="491"/>
      <c r="G155" s="492"/>
      <c r="H155" s="491"/>
    </row>
    <row r="156" spans="1:8" ht="13.5" customHeight="1" x14ac:dyDescent="0.2">
      <c r="A156" s="110"/>
      <c r="B156" s="104"/>
      <c r="C156" s="111"/>
      <c r="D156" s="112"/>
      <c r="E156" s="109" t="s">
        <v>50</v>
      </c>
      <c r="F156" s="497"/>
      <c r="G156" s="498"/>
      <c r="H156" s="497"/>
    </row>
    <row r="157" spans="1:8" s="10" customFormat="1" ht="15.75" customHeight="1" x14ac:dyDescent="0.2">
      <c r="A157" s="110">
        <v>2541</v>
      </c>
      <c r="B157" s="122" t="s">
        <v>325</v>
      </c>
      <c r="C157" s="115" t="s">
        <v>238</v>
      </c>
      <c r="D157" s="116" t="s">
        <v>25</v>
      </c>
      <c r="E157" s="109" t="s">
        <v>331</v>
      </c>
      <c r="F157" s="515"/>
      <c r="G157" s="516"/>
      <c r="H157" s="515"/>
    </row>
    <row r="158" spans="1:8" ht="15" customHeight="1" x14ac:dyDescent="0.2">
      <c r="A158" s="110">
        <v>2550</v>
      </c>
      <c r="B158" s="120" t="s">
        <v>325</v>
      </c>
      <c r="C158" s="111" t="s">
        <v>241</v>
      </c>
      <c r="D158" s="112" t="s">
        <v>223</v>
      </c>
      <c r="E158" s="113" t="s">
        <v>332</v>
      </c>
      <c r="F158" s="497"/>
      <c r="G158" s="498"/>
      <c r="H158" s="497"/>
    </row>
    <row r="159" spans="1:8" ht="12.75" customHeight="1" x14ac:dyDescent="0.2">
      <c r="A159" s="110"/>
      <c r="B159" s="104"/>
      <c r="C159" s="111"/>
      <c r="D159" s="112"/>
      <c r="E159" s="109" t="s">
        <v>50</v>
      </c>
      <c r="F159" s="497"/>
      <c r="G159" s="498"/>
      <c r="H159" s="497"/>
    </row>
    <row r="160" spans="1:8" s="10" customFormat="1" ht="28.5" customHeight="1" x14ac:dyDescent="0.2">
      <c r="A160" s="110">
        <v>2551</v>
      </c>
      <c r="B160" s="122" t="s">
        <v>325</v>
      </c>
      <c r="C160" s="115" t="s">
        <v>241</v>
      </c>
      <c r="D160" s="116" t="s">
        <v>25</v>
      </c>
      <c r="E160" s="109" t="s">
        <v>332</v>
      </c>
      <c r="F160" s="495"/>
      <c r="G160" s="496"/>
      <c r="H160" s="495"/>
    </row>
    <row r="161" spans="1:8" x14ac:dyDescent="0.2">
      <c r="A161" s="110">
        <v>2560</v>
      </c>
      <c r="B161" s="120" t="s">
        <v>325</v>
      </c>
      <c r="C161" s="111" t="s">
        <v>244</v>
      </c>
      <c r="D161" s="112" t="s">
        <v>223</v>
      </c>
      <c r="E161" s="113" t="s">
        <v>333</v>
      </c>
      <c r="F161" s="497"/>
      <c r="G161" s="498"/>
      <c r="H161" s="497"/>
    </row>
    <row r="162" spans="1:8" ht="12" customHeight="1" x14ac:dyDescent="0.2">
      <c r="A162" s="110"/>
      <c r="B162" s="104"/>
      <c r="C162" s="111"/>
      <c r="D162" s="112"/>
      <c r="E162" s="109" t="s">
        <v>50</v>
      </c>
      <c r="F162" s="497"/>
      <c r="G162" s="498"/>
      <c r="H162" s="497"/>
    </row>
    <row r="163" spans="1:8" s="10" customFormat="1" ht="26.25" customHeight="1" x14ac:dyDescent="0.2">
      <c r="A163" s="110">
        <v>2561</v>
      </c>
      <c r="B163" s="122" t="s">
        <v>325</v>
      </c>
      <c r="C163" s="115" t="s">
        <v>244</v>
      </c>
      <c r="D163" s="116" t="s">
        <v>25</v>
      </c>
      <c r="E163" s="109" t="s">
        <v>333</v>
      </c>
      <c r="F163" s="495"/>
      <c r="G163" s="496"/>
      <c r="H163" s="495"/>
    </row>
    <row r="164" spans="1:8" ht="48.75" customHeight="1" x14ac:dyDescent="0.2">
      <c r="A164" s="119">
        <v>2600</v>
      </c>
      <c r="B164" s="120" t="s">
        <v>334</v>
      </c>
      <c r="C164" s="111" t="s">
        <v>223</v>
      </c>
      <c r="D164" s="112" t="s">
        <v>223</v>
      </c>
      <c r="E164" s="282" t="s">
        <v>335</v>
      </c>
      <c r="F164" s="495">
        <f>+G164+H164</f>
        <v>41000</v>
      </c>
      <c r="G164" s="495">
        <f>+G175+G174</f>
        <v>41000</v>
      </c>
      <c r="H164" s="495">
        <f>+H175+H174</f>
        <v>0</v>
      </c>
    </row>
    <row r="165" spans="1:8" s="51" customFormat="1" ht="12.75" customHeight="1" x14ac:dyDescent="0.2">
      <c r="A165" s="108"/>
      <c r="B165" s="104"/>
      <c r="C165" s="105"/>
      <c r="D165" s="106"/>
      <c r="E165" s="109" t="s">
        <v>22</v>
      </c>
      <c r="F165" s="501"/>
      <c r="G165" s="502"/>
      <c r="H165" s="501"/>
    </row>
    <row r="166" spans="1:8" ht="11.25" customHeight="1" x14ac:dyDescent="0.2">
      <c r="A166" s="110">
        <v>2610</v>
      </c>
      <c r="B166" s="120" t="s">
        <v>334</v>
      </c>
      <c r="C166" s="111" t="s">
        <v>25</v>
      </c>
      <c r="D166" s="112" t="s">
        <v>223</v>
      </c>
      <c r="E166" s="113" t="s">
        <v>336</v>
      </c>
      <c r="F166" s="491"/>
      <c r="G166" s="492"/>
      <c r="H166" s="491"/>
    </row>
    <row r="167" spans="1:8" ht="14.25" customHeight="1" x14ac:dyDescent="0.2">
      <c r="A167" s="110"/>
      <c r="B167" s="104"/>
      <c r="C167" s="111"/>
      <c r="D167" s="112"/>
      <c r="E167" s="109" t="s">
        <v>50</v>
      </c>
      <c r="F167" s="497"/>
      <c r="G167" s="498"/>
      <c r="H167" s="497"/>
    </row>
    <row r="168" spans="1:8" s="10" customFormat="1" ht="16.5" customHeight="1" x14ac:dyDescent="0.2">
      <c r="A168" s="110">
        <v>2611</v>
      </c>
      <c r="B168" s="122" t="s">
        <v>334</v>
      </c>
      <c r="C168" s="115" t="s">
        <v>25</v>
      </c>
      <c r="D168" s="116" t="s">
        <v>25</v>
      </c>
      <c r="E168" s="109" t="s">
        <v>337</v>
      </c>
      <c r="F168" s="495"/>
      <c r="G168" s="496"/>
      <c r="H168" s="495"/>
    </row>
    <row r="169" spans="1:8" x14ac:dyDescent="0.2">
      <c r="A169" s="110">
        <v>2620</v>
      </c>
      <c r="B169" s="120" t="s">
        <v>334</v>
      </c>
      <c r="C169" s="111" t="s">
        <v>227</v>
      </c>
      <c r="D169" s="112" t="s">
        <v>223</v>
      </c>
      <c r="E169" s="113" t="s">
        <v>338</v>
      </c>
      <c r="F169" s="497"/>
      <c r="G169" s="498"/>
      <c r="H169" s="497"/>
    </row>
    <row r="170" spans="1:8" ht="12.75" customHeight="1" x14ac:dyDescent="0.2">
      <c r="A170" s="110"/>
      <c r="B170" s="104"/>
      <c r="C170" s="111"/>
      <c r="D170" s="112"/>
      <c r="E170" s="109" t="s">
        <v>50</v>
      </c>
      <c r="F170" s="497"/>
      <c r="G170" s="498"/>
      <c r="H170" s="497"/>
    </row>
    <row r="171" spans="1:8" s="10" customFormat="1" ht="15.75" customHeight="1" x14ac:dyDescent="0.2">
      <c r="A171" s="110">
        <v>2621</v>
      </c>
      <c r="B171" s="122" t="s">
        <v>334</v>
      </c>
      <c r="C171" s="115" t="s">
        <v>227</v>
      </c>
      <c r="D171" s="116" t="s">
        <v>25</v>
      </c>
      <c r="E171" s="109" t="s">
        <v>338</v>
      </c>
      <c r="F171" s="495"/>
      <c r="G171" s="496"/>
      <c r="H171" s="495"/>
    </row>
    <row r="172" spans="1:8" x14ac:dyDescent="0.2">
      <c r="A172" s="110">
        <v>2630</v>
      </c>
      <c r="B172" s="120" t="s">
        <v>334</v>
      </c>
      <c r="C172" s="111" t="s">
        <v>229</v>
      </c>
      <c r="D172" s="112" t="s">
        <v>223</v>
      </c>
      <c r="E172" s="113" t="s">
        <v>339</v>
      </c>
      <c r="F172" s="497"/>
      <c r="G172" s="498"/>
      <c r="H172" s="497"/>
    </row>
    <row r="173" spans="1:8" ht="12.75" customHeight="1" x14ac:dyDescent="0.2">
      <c r="A173" s="110"/>
      <c r="B173" s="104"/>
      <c r="C173" s="111"/>
      <c r="D173" s="112"/>
      <c r="E173" s="109" t="s">
        <v>50</v>
      </c>
      <c r="F173" s="497"/>
      <c r="G173" s="498"/>
      <c r="H173" s="497"/>
    </row>
    <row r="174" spans="1:8" s="10" customFormat="1" ht="15" customHeight="1" x14ac:dyDescent="0.2">
      <c r="A174" s="110">
        <v>2631</v>
      </c>
      <c r="B174" s="122" t="s">
        <v>334</v>
      </c>
      <c r="C174" s="115" t="s">
        <v>229</v>
      </c>
      <c r="D174" s="116" t="s">
        <v>25</v>
      </c>
      <c r="E174" s="109" t="s">
        <v>340</v>
      </c>
      <c r="F174" s="495">
        <f>+G174+H174</f>
        <v>0</v>
      </c>
      <c r="G174" s="496">
        <f>+'Sheet6 '!G292</f>
        <v>0</v>
      </c>
      <c r="H174" s="495">
        <f>+'Sheet6 '!H292</f>
        <v>0</v>
      </c>
    </row>
    <row r="175" spans="1:8" x14ac:dyDescent="0.2">
      <c r="A175" s="110">
        <v>2640</v>
      </c>
      <c r="B175" s="120" t="s">
        <v>334</v>
      </c>
      <c r="C175" s="111" t="s">
        <v>238</v>
      </c>
      <c r="D175" s="112" t="s">
        <v>223</v>
      </c>
      <c r="E175" s="113" t="s">
        <v>341</v>
      </c>
      <c r="F175" s="495">
        <f>+G175+H175</f>
        <v>41000</v>
      </c>
      <c r="G175" s="496">
        <f>+G177</f>
        <v>41000</v>
      </c>
      <c r="H175" s="495">
        <f>+H177</f>
        <v>0</v>
      </c>
    </row>
    <row r="176" spans="1:8" ht="11.25" customHeight="1" x14ac:dyDescent="0.2">
      <c r="A176" s="110"/>
      <c r="B176" s="104"/>
      <c r="C176" s="111"/>
      <c r="D176" s="112"/>
      <c r="E176" s="109" t="s">
        <v>50</v>
      </c>
      <c r="F176" s="497"/>
      <c r="G176" s="498"/>
      <c r="H176" s="497"/>
    </row>
    <row r="177" spans="1:8" s="10" customFormat="1" ht="15" customHeight="1" x14ac:dyDescent="0.2">
      <c r="A177" s="110">
        <v>2641</v>
      </c>
      <c r="B177" s="122" t="s">
        <v>334</v>
      </c>
      <c r="C177" s="115" t="s">
        <v>238</v>
      </c>
      <c r="D177" s="116" t="s">
        <v>25</v>
      </c>
      <c r="E177" s="109" t="s">
        <v>342</v>
      </c>
      <c r="F177" s="497">
        <f>+G177+H177</f>
        <v>41000</v>
      </c>
      <c r="G177" s="498">
        <f>+'Sheet6 '!G297</f>
        <v>41000</v>
      </c>
      <c r="H177" s="497">
        <f>+'Sheet6 '!H297</f>
        <v>0</v>
      </c>
    </row>
    <row r="178" spans="1:8" ht="27" x14ac:dyDescent="0.2">
      <c r="A178" s="110">
        <v>2650</v>
      </c>
      <c r="B178" s="120" t="s">
        <v>334</v>
      </c>
      <c r="C178" s="111" t="s">
        <v>241</v>
      </c>
      <c r="D178" s="112" t="s">
        <v>223</v>
      </c>
      <c r="E178" s="113" t="s">
        <v>343</v>
      </c>
      <c r="F178" s="497"/>
      <c r="G178" s="498"/>
      <c r="H178" s="497"/>
    </row>
    <row r="179" spans="1:8" ht="12.75" customHeight="1" x14ac:dyDescent="0.2">
      <c r="A179" s="110"/>
      <c r="B179" s="104"/>
      <c r="C179" s="111"/>
      <c r="D179" s="112"/>
      <c r="E179" s="109" t="s">
        <v>50</v>
      </c>
      <c r="F179" s="497"/>
      <c r="G179" s="498"/>
      <c r="H179" s="497"/>
    </row>
    <row r="180" spans="1:8" s="10" customFormat="1" ht="13.5" customHeight="1" x14ac:dyDescent="0.2">
      <c r="A180" s="110">
        <v>2651</v>
      </c>
      <c r="B180" s="122" t="s">
        <v>334</v>
      </c>
      <c r="C180" s="115" t="s">
        <v>241</v>
      </c>
      <c r="D180" s="116" t="s">
        <v>25</v>
      </c>
      <c r="E180" s="109" t="s">
        <v>343</v>
      </c>
      <c r="F180" s="495"/>
      <c r="G180" s="496"/>
      <c r="H180" s="495"/>
    </row>
    <row r="181" spans="1:8" ht="27" x14ac:dyDescent="0.2">
      <c r="A181" s="110">
        <v>2660</v>
      </c>
      <c r="B181" s="120" t="s">
        <v>334</v>
      </c>
      <c r="C181" s="111" t="s">
        <v>244</v>
      </c>
      <c r="D181" s="112" t="s">
        <v>223</v>
      </c>
      <c r="E181" s="113" t="s">
        <v>344</v>
      </c>
      <c r="F181" s="497"/>
      <c r="G181" s="498"/>
      <c r="H181" s="497"/>
    </row>
    <row r="182" spans="1:8" ht="12.75" customHeight="1" x14ac:dyDescent="0.2">
      <c r="A182" s="110"/>
      <c r="B182" s="104"/>
      <c r="C182" s="111"/>
      <c r="D182" s="112"/>
      <c r="E182" s="109" t="s">
        <v>50</v>
      </c>
      <c r="F182" s="497"/>
      <c r="G182" s="498"/>
      <c r="H182" s="497"/>
    </row>
    <row r="183" spans="1:8" s="10" customFormat="1" ht="13.5" customHeight="1" x14ac:dyDescent="0.2">
      <c r="A183" s="110">
        <v>2661</v>
      </c>
      <c r="B183" s="122" t="s">
        <v>334</v>
      </c>
      <c r="C183" s="115" t="s">
        <v>244</v>
      </c>
      <c r="D183" s="116" t="s">
        <v>25</v>
      </c>
      <c r="E183" s="109" t="s">
        <v>344</v>
      </c>
      <c r="F183" s="495"/>
      <c r="G183" s="496"/>
      <c r="H183" s="495"/>
    </row>
    <row r="184" spans="1:8" ht="26.25" customHeight="1" x14ac:dyDescent="0.2">
      <c r="A184" s="119">
        <v>2700</v>
      </c>
      <c r="B184" s="120" t="s">
        <v>345</v>
      </c>
      <c r="C184" s="111" t="s">
        <v>223</v>
      </c>
      <c r="D184" s="112" t="s">
        <v>223</v>
      </c>
      <c r="E184" s="123" t="s">
        <v>346</v>
      </c>
      <c r="F184" s="497">
        <f>+G184+H184</f>
        <v>0</v>
      </c>
      <c r="G184" s="497">
        <f>+G188+G189+G190+G191</f>
        <v>0</v>
      </c>
      <c r="H184" s="497">
        <f>+H188+H189+H190+H191</f>
        <v>0</v>
      </c>
    </row>
    <row r="185" spans="1:8" s="51" customFormat="1" ht="13.5" customHeight="1" x14ac:dyDescent="0.2">
      <c r="A185" s="108"/>
      <c r="B185" s="104"/>
      <c r="C185" s="105"/>
      <c r="D185" s="106"/>
      <c r="E185" s="109" t="s">
        <v>22</v>
      </c>
      <c r="F185" s="501"/>
      <c r="G185" s="502"/>
      <c r="H185" s="501"/>
    </row>
    <row r="186" spans="1:8" ht="15" customHeight="1" x14ac:dyDescent="0.2">
      <c r="A186" s="110">
        <v>2710</v>
      </c>
      <c r="B186" s="120" t="s">
        <v>345</v>
      </c>
      <c r="C186" s="111" t="s">
        <v>25</v>
      </c>
      <c r="D186" s="112" t="s">
        <v>223</v>
      </c>
      <c r="E186" s="113" t="s">
        <v>347</v>
      </c>
      <c r="F186" s="491"/>
      <c r="G186" s="492"/>
      <c r="H186" s="491"/>
    </row>
    <row r="187" spans="1:8" ht="13.5" customHeight="1" x14ac:dyDescent="0.2">
      <c r="A187" s="110"/>
      <c r="B187" s="104"/>
      <c r="C187" s="111"/>
      <c r="D187" s="112"/>
      <c r="E187" s="109" t="s">
        <v>50</v>
      </c>
      <c r="F187" s="497"/>
      <c r="G187" s="498"/>
      <c r="H187" s="497"/>
    </row>
    <row r="188" spans="1:8" s="10" customFormat="1" x14ac:dyDescent="0.2">
      <c r="A188" s="110">
        <v>2711</v>
      </c>
      <c r="B188" s="122" t="s">
        <v>345</v>
      </c>
      <c r="C188" s="115" t="s">
        <v>25</v>
      </c>
      <c r="D188" s="116" t="s">
        <v>25</v>
      </c>
      <c r="E188" s="109" t="s">
        <v>348</v>
      </c>
      <c r="F188" s="495"/>
      <c r="G188" s="496"/>
      <c r="H188" s="495"/>
    </row>
    <row r="189" spans="1:8" x14ac:dyDescent="0.2">
      <c r="A189" s="110">
        <v>2712</v>
      </c>
      <c r="B189" s="122" t="s">
        <v>345</v>
      </c>
      <c r="C189" s="115" t="s">
        <v>25</v>
      </c>
      <c r="D189" s="116" t="s">
        <v>227</v>
      </c>
      <c r="E189" s="109" t="s">
        <v>349</v>
      </c>
      <c r="F189" s="497"/>
      <c r="G189" s="498"/>
      <c r="H189" s="497"/>
    </row>
    <row r="190" spans="1:8" x14ac:dyDescent="0.2">
      <c r="A190" s="110">
        <v>2713</v>
      </c>
      <c r="B190" s="122" t="s">
        <v>345</v>
      </c>
      <c r="C190" s="115" t="s">
        <v>25</v>
      </c>
      <c r="D190" s="116" t="s">
        <v>229</v>
      </c>
      <c r="E190" s="109" t="s">
        <v>350</v>
      </c>
      <c r="F190" s="497"/>
      <c r="G190" s="498"/>
      <c r="H190" s="497"/>
    </row>
    <row r="191" spans="1:8" x14ac:dyDescent="0.2">
      <c r="A191" s="110">
        <v>2720</v>
      </c>
      <c r="B191" s="120" t="s">
        <v>345</v>
      </c>
      <c r="C191" s="111" t="s">
        <v>227</v>
      </c>
      <c r="D191" s="112" t="s">
        <v>223</v>
      </c>
      <c r="E191" s="113" t="s">
        <v>351</v>
      </c>
      <c r="F191" s="497">
        <f>+F193</f>
        <v>0</v>
      </c>
      <c r="G191" s="498">
        <f>+G193</f>
        <v>0</v>
      </c>
      <c r="H191" s="497">
        <f>+H193</f>
        <v>0</v>
      </c>
    </row>
    <row r="192" spans="1:8" ht="12" customHeight="1" x14ac:dyDescent="0.2">
      <c r="A192" s="110"/>
      <c r="B192" s="104"/>
      <c r="C192" s="111"/>
      <c r="D192" s="112"/>
      <c r="E192" s="109" t="s">
        <v>50</v>
      </c>
      <c r="F192" s="497"/>
      <c r="G192" s="498"/>
      <c r="H192" s="497"/>
    </row>
    <row r="193" spans="1:8" s="10" customFormat="1" ht="15" customHeight="1" x14ac:dyDescent="0.2">
      <c r="A193" s="110">
        <v>2721</v>
      </c>
      <c r="B193" s="122" t="s">
        <v>345</v>
      </c>
      <c r="C193" s="115" t="s">
        <v>227</v>
      </c>
      <c r="D193" s="116" t="s">
        <v>25</v>
      </c>
      <c r="E193" s="109" t="s">
        <v>352</v>
      </c>
      <c r="F193" s="495">
        <f>+G193+H193</f>
        <v>0</v>
      </c>
      <c r="G193" s="496">
        <f>+'Sheet6 '!G322</f>
        <v>0</v>
      </c>
      <c r="H193" s="495">
        <f>+'Sheet6 '!H322</f>
        <v>0</v>
      </c>
    </row>
    <row r="194" spans="1:8" x14ac:dyDescent="0.2">
      <c r="A194" s="110">
        <v>2722</v>
      </c>
      <c r="B194" s="122" t="s">
        <v>345</v>
      </c>
      <c r="C194" s="115" t="s">
        <v>227</v>
      </c>
      <c r="D194" s="116" t="s">
        <v>227</v>
      </c>
      <c r="E194" s="109" t="s">
        <v>353</v>
      </c>
      <c r="F194" s="497"/>
      <c r="G194" s="498"/>
      <c r="H194" s="497"/>
    </row>
    <row r="195" spans="1:8" ht="12.75" customHeight="1" x14ac:dyDescent="0.2">
      <c r="A195" s="110">
        <v>2723</v>
      </c>
      <c r="B195" s="122" t="s">
        <v>345</v>
      </c>
      <c r="C195" s="115" t="s">
        <v>227</v>
      </c>
      <c r="D195" s="116" t="s">
        <v>229</v>
      </c>
      <c r="E195" s="109" t="s">
        <v>354</v>
      </c>
      <c r="F195" s="497"/>
      <c r="G195" s="498"/>
      <c r="H195" s="497"/>
    </row>
    <row r="196" spans="1:8" x14ac:dyDescent="0.2">
      <c r="A196" s="108">
        <v>2724</v>
      </c>
      <c r="B196" s="114" t="s">
        <v>345</v>
      </c>
      <c r="C196" s="280" t="s">
        <v>227</v>
      </c>
      <c r="D196" s="281" t="s">
        <v>238</v>
      </c>
      <c r="E196" s="118" t="s">
        <v>355</v>
      </c>
      <c r="F196" s="491"/>
      <c r="G196" s="492"/>
      <c r="H196" s="491"/>
    </row>
    <row r="197" spans="1:8" x14ac:dyDescent="0.2">
      <c r="A197" s="110">
        <v>2730</v>
      </c>
      <c r="B197" s="120" t="s">
        <v>345</v>
      </c>
      <c r="C197" s="111" t="s">
        <v>229</v>
      </c>
      <c r="D197" s="112" t="s">
        <v>223</v>
      </c>
      <c r="E197" s="113" t="s">
        <v>356</v>
      </c>
      <c r="F197" s="497"/>
      <c r="G197" s="498"/>
      <c r="H197" s="497"/>
    </row>
    <row r="198" spans="1:8" ht="11.25" customHeight="1" x14ac:dyDescent="0.2">
      <c r="A198" s="110"/>
      <c r="B198" s="104"/>
      <c r="C198" s="111"/>
      <c r="D198" s="112"/>
      <c r="E198" s="109" t="s">
        <v>50</v>
      </c>
      <c r="F198" s="497"/>
      <c r="G198" s="498"/>
      <c r="H198" s="497"/>
    </row>
    <row r="199" spans="1:8" s="10" customFormat="1" ht="13.5" customHeight="1" x14ac:dyDescent="0.2">
      <c r="A199" s="110">
        <v>2731</v>
      </c>
      <c r="B199" s="122" t="s">
        <v>345</v>
      </c>
      <c r="C199" s="115" t="s">
        <v>229</v>
      </c>
      <c r="D199" s="116" t="s">
        <v>25</v>
      </c>
      <c r="E199" s="109" t="s">
        <v>357</v>
      </c>
      <c r="F199" s="495"/>
      <c r="G199" s="496"/>
      <c r="H199" s="495"/>
    </row>
    <row r="200" spans="1:8" ht="15" customHeight="1" x14ac:dyDescent="0.2">
      <c r="A200" s="110">
        <v>2732</v>
      </c>
      <c r="B200" s="122" t="s">
        <v>345</v>
      </c>
      <c r="C200" s="115" t="s">
        <v>229</v>
      </c>
      <c r="D200" s="116" t="s">
        <v>227</v>
      </c>
      <c r="E200" s="109" t="s">
        <v>358</v>
      </c>
      <c r="F200" s="497"/>
      <c r="G200" s="498"/>
      <c r="H200" s="497"/>
    </row>
    <row r="201" spans="1:8" ht="18" customHeight="1" x14ac:dyDescent="0.2">
      <c r="A201" s="110">
        <v>2733</v>
      </c>
      <c r="B201" s="122" t="s">
        <v>345</v>
      </c>
      <c r="C201" s="115" t="s">
        <v>229</v>
      </c>
      <c r="D201" s="116" t="s">
        <v>229</v>
      </c>
      <c r="E201" s="109" t="s">
        <v>359</v>
      </c>
      <c r="F201" s="497"/>
      <c r="G201" s="498"/>
      <c r="H201" s="497"/>
    </row>
    <row r="202" spans="1:8" ht="16.5" customHeight="1" thickBot="1" x14ac:dyDescent="0.25">
      <c r="A202" s="133">
        <v>2734</v>
      </c>
      <c r="B202" s="276" t="s">
        <v>345</v>
      </c>
      <c r="C202" s="277" t="s">
        <v>229</v>
      </c>
      <c r="D202" s="278" t="s">
        <v>238</v>
      </c>
      <c r="E202" s="279" t="s">
        <v>360</v>
      </c>
      <c r="F202" s="507"/>
      <c r="G202" s="508"/>
      <c r="H202" s="507"/>
    </row>
    <row r="203" spans="1:8" x14ac:dyDescent="0.2">
      <c r="A203" s="108">
        <v>2740</v>
      </c>
      <c r="B203" s="104" t="s">
        <v>345</v>
      </c>
      <c r="C203" s="105" t="s">
        <v>238</v>
      </c>
      <c r="D203" s="106" t="s">
        <v>223</v>
      </c>
      <c r="E203" s="290" t="s">
        <v>361</v>
      </c>
      <c r="F203" s="491"/>
      <c r="G203" s="492"/>
      <c r="H203" s="491"/>
    </row>
    <row r="204" spans="1:8" ht="11.25" customHeight="1" x14ac:dyDescent="0.2">
      <c r="A204" s="110"/>
      <c r="B204" s="104"/>
      <c r="C204" s="111"/>
      <c r="D204" s="112"/>
      <c r="E204" s="109" t="s">
        <v>50</v>
      </c>
      <c r="F204" s="497"/>
      <c r="G204" s="498"/>
      <c r="H204" s="497"/>
    </row>
    <row r="205" spans="1:8" s="10" customFormat="1" ht="13.5" customHeight="1" x14ac:dyDescent="0.2">
      <c r="A205" s="110">
        <v>2741</v>
      </c>
      <c r="B205" s="122" t="s">
        <v>345</v>
      </c>
      <c r="C205" s="115" t="s">
        <v>238</v>
      </c>
      <c r="D205" s="116" t="s">
        <v>25</v>
      </c>
      <c r="E205" s="109" t="s">
        <v>361</v>
      </c>
      <c r="F205" s="495"/>
      <c r="G205" s="496"/>
      <c r="H205" s="495"/>
    </row>
    <row r="206" spans="1:8" ht="27" x14ac:dyDescent="0.2">
      <c r="A206" s="110">
        <v>2750</v>
      </c>
      <c r="B206" s="120" t="s">
        <v>345</v>
      </c>
      <c r="C206" s="111" t="s">
        <v>241</v>
      </c>
      <c r="D206" s="112" t="s">
        <v>223</v>
      </c>
      <c r="E206" s="113" t="s">
        <v>362</v>
      </c>
      <c r="F206" s="497"/>
      <c r="G206" s="498"/>
      <c r="H206" s="497"/>
    </row>
    <row r="207" spans="1:8" ht="12" customHeight="1" x14ac:dyDescent="0.2">
      <c r="A207" s="110"/>
      <c r="B207" s="104"/>
      <c r="C207" s="111"/>
      <c r="D207" s="112"/>
      <c r="E207" s="109" t="s">
        <v>50</v>
      </c>
      <c r="F207" s="491"/>
      <c r="G207" s="492"/>
      <c r="H207" s="491"/>
    </row>
    <row r="208" spans="1:8" s="10" customFormat="1" ht="27.75" customHeight="1" x14ac:dyDescent="0.2">
      <c r="A208" s="110">
        <v>2751</v>
      </c>
      <c r="B208" s="122" t="s">
        <v>345</v>
      </c>
      <c r="C208" s="115" t="s">
        <v>241</v>
      </c>
      <c r="D208" s="116" t="s">
        <v>25</v>
      </c>
      <c r="E208" s="109" t="s">
        <v>362</v>
      </c>
      <c r="F208" s="495"/>
      <c r="G208" s="496"/>
      <c r="H208" s="495"/>
    </row>
    <row r="209" spans="1:9" ht="15.75" customHeight="1" x14ac:dyDescent="0.2">
      <c r="A209" s="110">
        <v>2760</v>
      </c>
      <c r="B209" s="120" t="s">
        <v>345</v>
      </c>
      <c r="C209" s="111" t="s">
        <v>244</v>
      </c>
      <c r="D209" s="112" t="s">
        <v>223</v>
      </c>
      <c r="E209" s="113" t="s">
        <v>363</v>
      </c>
      <c r="F209" s="497"/>
      <c r="G209" s="498"/>
      <c r="H209" s="497"/>
    </row>
    <row r="210" spans="1:9" ht="12" customHeight="1" x14ac:dyDescent="0.2">
      <c r="A210" s="110"/>
      <c r="B210" s="104"/>
      <c r="C210" s="111"/>
      <c r="D210" s="112"/>
      <c r="E210" s="109" t="s">
        <v>50</v>
      </c>
      <c r="F210" s="497"/>
      <c r="G210" s="498"/>
      <c r="H210" s="497"/>
    </row>
    <row r="211" spans="1:9" s="10" customFormat="1" ht="15.75" customHeight="1" x14ac:dyDescent="0.2">
      <c r="A211" s="110">
        <v>2761</v>
      </c>
      <c r="B211" s="122" t="s">
        <v>345</v>
      </c>
      <c r="C211" s="115" t="s">
        <v>244</v>
      </c>
      <c r="D211" s="116" t="s">
        <v>25</v>
      </c>
      <c r="E211" s="109" t="s">
        <v>364</v>
      </c>
      <c r="F211" s="495"/>
      <c r="G211" s="496"/>
      <c r="H211" s="495"/>
    </row>
    <row r="212" spans="1:9" x14ac:dyDescent="0.2">
      <c r="A212" s="110">
        <v>2762</v>
      </c>
      <c r="B212" s="122" t="s">
        <v>345</v>
      </c>
      <c r="C212" s="115" t="s">
        <v>244</v>
      </c>
      <c r="D212" s="116" t="s">
        <v>227</v>
      </c>
      <c r="E212" s="109" t="s">
        <v>363</v>
      </c>
      <c r="F212" s="497"/>
      <c r="G212" s="498"/>
      <c r="H212" s="497"/>
    </row>
    <row r="213" spans="1:9" ht="24.75" customHeight="1" x14ac:dyDescent="0.2">
      <c r="A213" s="119">
        <v>2800</v>
      </c>
      <c r="B213" s="120" t="s">
        <v>365</v>
      </c>
      <c r="C213" s="111" t="s">
        <v>223</v>
      </c>
      <c r="D213" s="112" t="s">
        <v>223</v>
      </c>
      <c r="E213" s="282" t="s">
        <v>366</v>
      </c>
      <c r="F213" s="517">
        <f>+G213+H213</f>
        <v>79000</v>
      </c>
      <c r="G213" s="517">
        <f>+G218+G217</f>
        <v>79000</v>
      </c>
      <c r="H213" s="517">
        <f>+H218+H217</f>
        <v>0</v>
      </c>
      <c r="I213" s="548"/>
    </row>
    <row r="214" spans="1:9" s="51" customFormat="1" ht="13.5" customHeight="1" x14ac:dyDescent="0.2">
      <c r="A214" s="108"/>
      <c r="B214" s="104"/>
      <c r="C214" s="105"/>
      <c r="D214" s="106"/>
      <c r="E214" s="109" t="s">
        <v>22</v>
      </c>
      <c r="F214" s="503"/>
      <c r="G214" s="501"/>
      <c r="H214" s="501"/>
    </row>
    <row r="215" spans="1:9" ht="15" customHeight="1" x14ac:dyDescent="0.2">
      <c r="A215" s="110">
        <v>2810</v>
      </c>
      <c r="B215" s="122" t="s">
        <v>365</v>
      </c>
      <c r="C215" s="115" t="s">
        <v>25</v>
      </c>
      <c r="D215" s="116" t="s">
        <v>223</v>
      </c>
      <c r="E215" s="113" t="s">
        <v>367</v>
      </c>
      <c r="F215" s="491">
        <v>0</v>
      </c>
      <c r="G215" s="492">
        <v>0</v>
      </c>
      <c r="H215" s="491">
        <v>0</v>
      </c>
    </row>
    <row r="216" spans="1:9" ht="12.75" customHeight="1" x14ac:dyDescent="0.2">
      <c r="A216" s="110"/>
      <c r="B216" s="104"/>
      <c r="C216" s="111"/>
      <c r="D216" s="112"/>
      <c r="E216" s="109" t="s">
        <v>50</v>
      </c>
      <c r="F216" s="497"/>
      <c r="G216" s="498"/>
      <c r="H216" s="497"/>
    </row>
    <row r="217" spans="1:9" s="10" customFormat="1" ht="14.25" customHeight="1" x14ac:dyDescent="0.2">
      <c r="A217" s="110">
        <v>2811</v>
      </c>
      <c r="B217" s="122" t="s">
        <v>365</v>
      </c>
      <c r="C217" s="115" t="s">
        <v>25</v>
      </c>
      <c r="D217" s="116" t="s">
        <v>25</v>
      </c>
      <c r="E217" s="109" t="s">
        <v>367</v>
      </c>
      <c r="F217" s="497">
        <f>+G217+H217</f>
        <v>20000</v>
      </c>
      <c r="G217" s="497">
        <f>+'Sheet6 '!G359</f>
        <v>20000</v>
      </c>
      <c r="H217" s="497">
        <v>0</v>
      </c>
    </row>
    <row r="218" spans="1:9" x14ac:dyDescent="0.2">
      <c r="A218" s="110">
        <v>2820</v>
      </c>
      <c r="B218" s="120" t="s">
        <v>365</v>
      </c>
      <c r="C218" s="111" t="s">
        <v>227</v>
      </c>
      <c r="D218" s="112" t="s">
        <v>223</v>
      </c>
      <c r="E218" s="113" t="s">
        <v>368</v>
      </c>
      <c r="F218" s="497">
        <f>+G218+H218</f>
        <v>59000</v>
      </c>
      <c r="G218" s="498">
        <f>G222+G223</f>
        <v>59000</v>
      </c>
      <c r="H218" s="497">
        <v>0</v>
      </c>
    </row>
    <row r="219" spans="1:9" ht="11.25" customHeight="1" x14ac:dyDescent="0.2">
      <c r="A219" s="110"/>
      <c r="B219" s="104"/>
      <c r="C219" s="111"/>
      <c r="D219" s="112"/>
      <c r="E219" s="109" t="s">
        <v>50</v>
      </c>
      <c r="F219" s="497"/>
      <c r="G219" s="498"/>
      <c r="H219" s="497"/>
    </row>
    <row r="220" spans="1:9" s="10" customFormat="1" ht="12.75" customHeight="1" x14ac:dyDescent="0.2">
      <c r="A220" s="110">
        <v>2821</v>
      </c>
      <c r="B220" s="122" t="s">
        <v>365</v>
      </c>
      <c r="C220" s="115" t="s">
        <v>227</v>
      </c>
      <c r="D220" s="116" t="s">
        <v>25</v>
      </c>
      <c r="E220" s="109" t="s">
        <v>369</v>
      </c>
      <c r="F220" s="495"/>
      <c r="G220" s="496"/>
      <c r="H220" s="495"/>
    </row>
    <row r="221" spans="1:9" x14ac:dyDescent="0.2">
      <c r="A221" s="110">
        <v>2822</v>
      </c>
      <c r="B221" s="122" t="s">
        <v>365</v>
      </c>
      <c r="C221" s="115" t="s">
        <v>227</v>
      </c>
      <c r="D221" s="116" t="s">
        <v>227</v>
      </c>
      <c r="E221" s="109" t="s">
        <v>370</v>
      </c>
      <c r="F221" s="497"/>
      <c r="G221" s="498"/>
      <c r="H221" s="497"/>
    </row>
    <row r="222" spans="1:9" x14ac:dyDescent="0.2">
      <c r="A222" s="110">
        <v>2823</v>
      </c>
      <c r="B222" s="122" t="s">
        <v>365</v>
      </c>
      <c r="C222" s="115" t="s">
        <v>227</v>
      </c>
      <c r="D222" s="116" t="s">
        <v>229</v>
      </c>
      <c r="E222" s="109" t="s">
        <v>371</v>
      </c>
      <c r="F222" s="497">
        <f>+G222+H222</f>
        <v>0</v>
      </c>
      <c r="G222" s="498">
        <f>+'Sheet6 '!G368</f>
        <v>0</v>
      </c>
      <c r="H222" s="497"/>
    </row>
    <row r="223" spans="1:9" x14ac:dyDescent="0.2">
      <c r="A223" s="110">
        <v>2824</v>
      </c>
      <c r="B223" s="122" t="s">
        <v>365</v>
      </c>
      <c r="C223" s="115" t="s">
        <v>227</v>
      </c>
      <c r="D223" s="116" t="s">
        <v>238</v>
      </c>
      <c r="E223" s="109" t="s">
        <v>372</v>
      </c>
      <c r="F223" s="497">
        <f>+G223+H223</f>
        <v>59000</v>
      </c>
      <c r="G223" s="497">
        <f>+'Sheet6 '!G371</f>
        <v>59000</v>
      </c>
      <c r="H223" s="497">
        <v>0</v>
      </c>
    </row>
    <row r="224" spans="1:9" x14ac:dyDescent="0.2">
      <c r="A224" s="110">
        <v>2825</v>
      </c>
      <c r="B224" s="122" t="s">
        <v>365</v>
      </c>
      <c r="C224" s="115" t="s">
        <v>227</v>
      </c>
      <c r="D224" s="116" t="s">
        <v>241</v>
      </c>
      <c r="E224" s="109" t="s">
        <v>373</v>
      </c>
      <c r="F224" s="497"/>
      <c r="G224" s="498"/>
      <c r="H224" s="497"/>
    </row>
    <row r="225" spans="1:8" ht="11.25" customHeight="1" x14ac:dyDescent="0.2">
      <c r="A225" s="110">
        <v>2826</v>
      </c>
      <c r="B225" s="122" t="s">
        <v>365</v>
      </c>
      <c r="C225" s="115" t="s">
        <v>227</v>
      </c>
      <c r="D225" s="116" t="s">
        <v>244</v>
      </c>
      <c r="E225" s="109" t="s">
        <v>374</v>
      </c>
      <c r="F225" s="497"/>
      <c r="G225" s="498"/>
      <c r="H225" s="497"/>
    </row>
    <row r="226" spans="1:8" ht="27" x14ac:dyDescent="0.2">
      <c r="A226" s="110">
        <v>2827</v>
      </c>
      <c r="B226" s="122" t="s">
        <v>365</v>
      </c>
      <c r="C226" s="115" t="s">
        <v>227</v>
      </c>
      <c r="D226" s="116" t="s">
        <v>247</v>
      </c>
      <c r="E226" s="109" t="s">
        <v>375</v>
      </c>
      <c r="F226" s="497"/>
      <c r="G226" s="498"/>
      <c r="H226" s="497"/>
    </row>
    <row r="227" spans="1:8" ht="27" x14ac:dyDescent="0.2">
      <c r="A227" s="110">
        <v>2830</v>
      </c>
      <c r="B227" s="120" t="s">
        <v>365</v>
      </c>
      <c r="C227" s="111" t="s">
        <v>229</v>
      </c>
      <c r="D227" s="112" t="s">
        <v>223</v>
      </c>
      <c r="E227" s="113" t="s">
        <v>376</v>
      </c>
      <c r="F227" s="497"/>
      <c r="G227" s="498"/>
      <c r="H227" s="497"/>
    </row>
    <row r="228" spans="1:8" ht="13.5" customHeight="1" x14ac:dyDescent="0.2">
      <c r="A228" s="110"/>
      <c r="B228" s="104"/>
      <c r="C228" s="111"/>
      <c r="D228" s="112"/>
      <c r="E228" s="109" t="s">
        <v>50</v>
      </c>
      <c r="F228" s="497"/>
      <c r="G228" s="498"/>
      <c r="H228" s="497"/>
    </row>
    <row r="229" spans="1:8" s="10" customFormat="1" ht="15" customHeight="1" x14ac:dyDescent="0.2">
      <c r="A229" s="110">
        <v>2831</v>
      </c>
      <c r="B229" s="122" t="s">
        <v>365</v>
      </c>
      <c r="C229" s="115" t="s">
        <v>229</v>
      </c>
      <c r="D229" s="116" t="s">
        <v>25</v>
      </c>
      <c r="E229" s="109" t="s">
        <v>377</v>
      </c>
      <c r="F229" s="495"/>
      <c r="G229" s="496"/>
      <c r="H229" s="495"/>
    </row>
    <row r="230" spans="1:8" x14ac:dyDescent="0.2">
      <c r="A230" s="110">
        <v>2832</v>
      </c>
      <c r="B230" s="122" t="s">
        <v>365</v>
      </c>
      <c r="C230" s="115" t="s">
        <v>229</v>
      </c>
      <c r="D230" s="116" t="s">
        <v>227</v>
      </c>
      <c r="E230" s="109" t="s">
        <v>378</v>
      </c>
      <c r="F230" s="497"/>
      <c r="G230" s="498"/>
      <c r="H230" s="497"/>
    </row>
    <row r="231" spans="1:8" x14ac:dyDescent="0.2">
      <c r="A231" s="110">
        <v>2833</v>
      </c>
      <c r="B231" s="122" t="s">
        <v>365</v>
      </c>
      <c r="C231" s="115" t="s">
        <v>229</v>
      </c>
      <c r="D231" s="116" t="s">
        <v>229</v>
      </c>
      <c r="E231" s="109" t="s">
        <v>379</v>
      </c>
      <c r="F231" s="497"/>
      <c r="G231" s="498"/>
      <c r="H231" s="497"/>
    </row>
    <row r="232" spans="1:8" x14ac:dyDescent="0.2">
      <c r="A232" s="110">
        <v>2840</v>
      </c>
      <c r="B232" s="120" t="s">
        <v>365</v>
      </c>
      <c r="C232" s="111" t="s">
        <v>238</v>
      </c>
      <c r="D232" s="112" t="s">
        <v>223</v>
      </c>
      <c r="E232" s="113" t="s">
        <v>380</v>
      </c>
      <c r="F232" s="497"/>
      <c r="G232" s="498"/>
      <c r="H232" s="497"/>
    </row>
    <row r="233" spans="1:8" ht="12" customHeight="1" x14ac:dyDescent="0.2">
      <c r="A233" s="110"/>
      <c r="B233" s="104"/>
      <c r="C233" s="111"/>
      <c r="D233" s="112"/>
      <c r="E233" s="109" t="s">
        <v>50</v>
      </c>
      <c r="F233" s="497"/>
      <c r="G233" s="498"/>
      <c r="H233" s="497"/>
    </row>
    <row r="234" spans="1:8" s="10" customFormat="1" ht="15" customHeight="1" x14ac:dyDescent="0.2">
      <c r="A234" s="110">
        <v>2841</v>
      </c>
      <c r="B234" s="122" t="s">
        <v>365</v>
      </c>
      <c r="C234" s="115" t="s">
        <v>238</v>
      </c>
      <c r="D234" s="116" t="s">
        <v>25</v>
      </c>
      <c r="E234" s="109" t="s">
        <v>381</v>
      </c>
      <c r="F234" s="495"/>
      <c r="G234" s="496"/>
      <c r="H234" s="495"/>
    </row>
    <row r="235" spans="1:8" ht="14.25" customHeight="1" x14ac:dyDescent="0.2">
      <c r="A235" s="110">
        <v>2842</v>
      </c>
      <c r="B235" s="122" t="s">
        <v>365</v>
      </c>
      <c r="C235" s="115" t="s">
        <v>238</v>
      </c>
      <c r="D235" s="116" t="s">
        <v>227</v>
      </c>
      <c r="E235" s="109" t="s">
        <v>382</v>
      </c>
      <c r="F235" s="497"/>
      <c r="G235" s="498"/>
      <c r="H235" s="497"/>
    </row>
    <row r="236" spans="1:8" ht="16.5" customHeight="1" x14ac:dyDescent="0.2">
      <c r="A236" s="110">
        <v>2843</v>
      </c>
      <c r="B236" s="122" t="s">
        <v>365</v>
      </c>
      <c r="C236" s="115" t="s">
        <v>238</v>
      </c>
      <c r="D236" s="116" t="s">
        <v>229</v>
      </c>
      <c r="E236" s="109" t="s">
        <v>380</v>
      </c>
      <c r="F236" s="497"/>
      <c r="G236" s="498"/>
      <c r="H236" s="497"/>
    </row>
    <row r="237" spans="1:8" ht="27" x14ac:dyDescent="0.2">
      <c r="A237" s="110">
        <v>2850</v>
      </c>
      <c r="B237" s="120" t="s">
        <v>365</v>
      </c>
      <c r="C237" s="111" t="s">
        <v>241</v>
      </c>
      <c r="D237" s="112" t="s">
        <v>223</v>
      </c>
      <c r="E237" s="124" t="s">
        <v>383</v>
      </c>
      <c r="F237" s="497"/>
      <c r="G237" s="498"/>
      <c r="H237" s="497"/>
    </row>
    <row r="238" spans="1:8" ht="12.75" customHeight="1" x14ac:dyDescent="0.2">
      <c r="A238" s="110"/>
      <c r="B238" s="104"/>
      <c r="C238" s="111"/>
      <c r="D238" s="112"/>
      <c r="E238" s="109" t="s">
        <v>50</v>
      </c>
      <c r="F238" s="497"/>
      <c r="G238" s="498"/>
      <c r="H238" s="497"/>
    </row>
    <row r="239" spans="1:8" s="10" customFormat="1" ht="17.25" customHeight="1" x14ac:dyDescent="0.2">
      <c r="A239" s="110">
        <v>2851</v>
      </c>
      <c r="B239" s="120" t="s">
        <v>365</v>
      </c>
      <c r="C239" s="111" t="s">
        <v>241</v>
      </c>
      <c r="D239" s="112" t="s">
        <v>25</v>
      </c>
      <c r="E239" s="125" t="s">
        <v>383</v>
      </c>
      <c r="F239" s="495"/>
      <c r="G239" s="496"/>
      <c r="H239" s="495"/>
    </row>
    <row r="240" spans="1:8" ht="15.75" customHeight="1" x14ac:dyDescent="0.2">
      <c r="A240" s="110">
        <v>2860</v>
      </c>
      <c r="B240" s="120" t="s">
        <v>365</v>
      </c>
      <c r="C240" s="111" t="s">
        <v>244</v>
      </c>
      <c r="D240" s="112" t="s">
        <v>223</v>
      </c>
      <c r="E240" s="124" t="s">
        <v>384</v>
      </c>
      <c r="F240" s="549">
        <f>+G240</f>
        <v>0</v>
      </c>
      <c r="G240" s="550">
        <f>+G242</f>
        <v>0</v>
      </c>
      <c r="H240" s="497">
        <v>0</v>
      </c>
    </row>
    <row r="241" spans="1:8" ht="13.5" customHeight="1" x14ac:dyDescent="0.2">
      <c r="A241" s="110"/>
      <c r="B241" s="104"/>
      <c r="C241" s="111"/>
      <c r="D241" s="112"/>
      <c r="E241" s="109" t="s">
        <v>50</v>
      </c>
      <c r="F241" s="497"/>
      <c r="G241" s="498"/>
      <c r="H241" s="497"/>
    </row>
    <row r="242" spans="1:8" s="10" customFormat="1" ht="14.25" customHeight="1" thickBot="1" x14ac:dyDescent="0.25">
      <c r="A242" s="126">
        <v>2861</v>
      </c>
      <c r="B242" s="531" t="s">
        <v>365</v>
      </c>
      <c r="C242" s="127" t="s">
        <v>244</v>
      </c>
      <c r="D242" s="128" t="s">
        <v>25</v>
      </c>
      <c r="E242" s="532" t="s">
        <v>384</v>
      </c>
      <c r="F242" s="551">
        <f>+G242</f>
        <v>0</v>
      </c>
      <c r="G242" s="552"/>
      <c r="H242" s="551">
        <v>0</v>
      </c>
    </row>
    <row r="243" spans="1:8" s="8" customFormat="1" ht="51.75" customHeight="1" thickBot="1" x14ac:dyDescent="0.25">
      <c r="A243" s="572">
        <v>2900</v>
      </c>
      <c r="B243" s="573" t="s">
        <v>385</v>
      </c>
      <c r="C243" s="573" t="s">
        <v>223</v>
      </c>
      <c r="D243" s="573" t="s">
        <v>223</v>
      </c>
      <c r="E243" s="574" t="s">
        <v>386</v>
      </c>
      <c r="F243" s="575">
        <f>+G243+H243</f>
        <v>372200</v>
      </c>
      <c r="G243" s="575">
        <f>+G245+G261</f>
        <v>362200</v>
      </c>
      <c r="H243" s="575">
        <f>+H245</f>
        <v>10000</v>
      </c>
    </row>
    <row r="244" spans="1:8" s="51" customFormat="1" ht="12.75" customHeight="1" x14ac:dyDescent="0.2">
      <c r="A244" s="108"/>
      <c r="B244" s="104"/>
      <c r="C244" s="105"/>
      <c r="D244" s="106"/>
      <c r="E244" s="118" t="s">
        <v>22</v>
      </c>
      <c r="F244" s="524"/>
      <c r="G244" s="525"/>
      <c r="H244" s="530"/>
    </row>
    <row r="245" spans="1:8" ht="14.25" customHeight="1" x14ac:dyDescent="0.2">
      <c r="A245" s="110">
        <v>2910</v>
      </c>
      <c r="B245" s="120" t="s">
        <v>385</v>
      </c>
      <c r="C245" s="111" t="s">
        <v>25</v>
      </c>
      <c r="D245" s="112" t="s">
        <v>223</v>
      </c>
      <c r="E245" s="113" t="s">
        <v>387</v>
      </c>
      <c r="F245" s="491">
        <f>+G245+H245</f>
        <v>300200</v>
      </c>
      <c r="G245" s="492">
        <f>+G247</f>
        <v>290200</v>
      </c>
      <c r="H245" s="491">
        <f>+H247</f>
        <v>10000</v>
      </c>
    </row>
    <row r="246" spans="1:8" ht="13.5" customHeight="1" x14ac:dyDescent="0.2">
      <c r="A246" s="110"/>
      <c r="B246" s="104"/>
      <c r="C246" s="111"/>
      <c r="D246" s="112"/>
      <c r="E246" s="109" t="s">
        <v>50</v>
      </c>
      <c r="F246" s="497"/>
      <c r="G246" s="498"/>
      <c r="H246" s="497"/>
    </row>
    <row r="247" spans="1:8" s="10" customFormat="1" ht="15.75" customHeight="1" x14ac:dyDescent="0.2">
      <c r="A247" s="110">
        <v>2911</v>
      </c>
      <c r="B247" s="122" t="s">
        <v>385</v>
      </c>
      <c r="C247" s="115" t="s">
        <v>25</v>
      </c>
      <c r="D247" s="116" t="s">
        <v>25</v>
      </c>
      <c r="E247" s="109" t="s">
        <v>388</v>
      </c>
      <c r="F247" s="497">
        <f>+G247+H247</f>
        <v>300200</v>
      </c>
      <c r="G247" s="498">
        <f>+'Sheet6 '!G412</f>
        <v>290200</v>
      </c>
      <c r="H247" s="497">
        <f>+'Sheet6 '!H412</f>
        <v>10000</v>
      </c>
    </row>
    <row r="248" spans="1:8" x14ac:dyDescent="0.2">
      <c r="A248" s="110">
        <v>2912</v>
      </c>
      <c r="B248" s="122" t="s">
        <v>385</v>
      </c>
      <c r="C248" s="115" t="s">
        <v>25</v>
      </c>
      <c r="D248" s="116" t="s">
        <v>227</v>
      </c>
      <c r="E248" s="109" t="s">
        <v>389</v>
      </c>
      <c r="F248" s="497"/>
      <c r="G248" s="498"/>
      <c r="H248" s="497"/>
    </row>
    <row r="249" spans="1:8" x14ac:dyDescent="0.2">
      <c r="A249" s="110">
        <v>2920</v>
      </c>
      <c r="B249" s="120" t="s">
        <v>385</v>
      </c>
      <c r="C249" s="111" t="s">
        <v>227</v>
      </c>
      <c r="D249" s="112" t="s">
        <v>223</v>
      </c>
      <c r="E249" s="113" t="s">
        <v>390</v>
      </c>
      <c r="F249" s="497"/>
      <c r="G249" s="498"/>
      <c r="H249" s="497"/>
    </row>
    <row r="250" spans="1:8" ht="13.5" customHeight="1" x14ac:dyDescent="0.2">
      <c r="A250" s="108"/>
      <c r="B250" s="104"/>
      <c r="C250" s="105"/>
      <c r="D250" s="106"/>
      <c r="E250" s="118" t="s">
        <v>50</v>
      </c>
      <c r="F250" s="491"/>
      <c r="G250" s="492"/>
      <c r="H250" s="491"/>
    </row>
    <row r="251" spans="1:8" s="10" customFormat="1" ht="12" customHeight="1" x14ac:dyDescent="0.2">
      <c r="A251" s="110">
        <v>2921</v>
      </c>
      <c r="B251" s="122" t="s">
        <v>385</v>
      </c>
      <c r="C251" s="115" t="s">
        <v>227</v>
      </c>
      <c r="D251" s="116" t="s">
        <v>25</v>
      </c>
      <c r="E251" s="109" t="s">
        <v>391</v>
      </c>
      <c r="F251" s="495"/>
      <c r="G251" s="496"/>
      <c r="H251" s="495"/>
    </row>
    <row r="252" spans="1:8" x14ac:dyDescent="0.2">
      <c r="A252" s="110">
        <v>2922</v>
      </c>
      <c r="B252" s="122" t="s">
        <v>385</v>
      </c>
      <c r="C252" s="115" t="s">
        <v>227</v>
      </c>
      <c r="D252" s="116" t="s">
        <v>227</v>
      </c>
      <c r="E252" s="109" t="s">
        <v>392</v>
      </c>
      <c r="F252" s="497"/>
      <c r="G252" s="498"/>
      <c r="H252" s="497"/>
    </row>
    <row r="253" spans="1:8" ht="27" x14ac:dyDescent="0.2">
      <c r="A253" s="110">
        <v>2930</v>
      </c>
      <c r="B253" s="120" t="s">
        <v>385</v>
      </c>
      <c r="C253" s="111" t="s">
        <v>229</v>
      </c>
      <c r="D253" s="112" t="s">
        <v>223</v>
      </c>
      <c r="E253" s="113" t="s">
        <v>393</v>
      </c>
      <c r="F253" s="497"/>
      <c r="G253" s="498"/>
      <c r="H253" s="497"/>
    </row>
    <row r="254" spans="1:8" ht="11.25" customHeight="1" x14ac:dyDescent="0.2">
      <c r="A254" s="110"/>
      <c r="B254" s="104"/>
      <c r="C254" s="111"/>
      <c r="D254" s="112"/>
      <c r="E254" s="109" t="s">
        <v>50</v>
      </c>
      <c r="F254" s="497"/>
      <c r="G254" s="498"/>
      <c r="H254" s="497"/>
    </row>
    <row r="255" spans="1:8" s="10" customFormat="1" ht="26.25" customHeight="1" x14ac:dyDescent="0.2">
      <c r="A255" s="110">
        <v>2931</v>
      </c>
      <c r="B255" s="122" t="s">
        <v>385</v>
      </c>
      <c r="C255" s="115" t="s">
        <v>229</v>
      </c>
      <c r="D255" s="116" t="s">
        <v>25</v>
      </c>
      <c r="E255" s="109" t="s">
        <v>394</v>
      </c>
      <c r="F255" s="495"/>
      <c r="G255" s="496"/>
      <c r="H255" s="495"/>
    </row>
    <row r="256" spans="1:8" x14ac:dyDescent="0.2">
      <c r="A256" s="110">
        <v>2932</v>
      </c>
      <c r="B256" s="122" t="s">
        <v>385</v>
      </c>
      <c r="C256" s="115" t="s">
        <v>229</v>
      </c>
      <c r="D256" s="116" t="s">
        <v>227</v>
      </c>
      <c r="E256" s="109" t="s">
        <v>395</v>
      </c>
      <c r="F256" s="497"/>
      <c r="G256" s="498"/>
      <c r="H256" s="497"/>
    </row>
    <row r="257" spans="1:8" x14ac:dyDescent="0.2">
      <c r="A257" s="110">
        <v>2940</v>
      </c>
      <c r="B257" s="120" t="s">
        <v>385</v>
      </c>
      <c r="C257" s="111" t="s">
        <v>238</v>
      </c>
      <c r="D257" s="112" t="s">
        <v>223</v>
      </c>
      <c r="E257" s="113" t="s">
        <v>396</v>
      </c>
      <c r="F257" s="497"/>
      <c r="G257" s="498"/>
      <c r="H257" s="497"/>
    </row>
    <row r="258" spans="1:8" ht="12.75" customHeight="1" thickBot="1" x14ac:dyDescent="0.25">
      <c r="A258" s="133"/>
      <c r="B258" s="283"/>
      <c r="C258" s="284"/>
      <c r="D258" s="285"/>
      <c r="E258" s="279" t="s">
        <v>50</v>
      </c>
      <c r="F258" s="507"/>
      <c r="G258" s="508"/>
      <c r="H258" s="507"/>
    </row>
    <row r="259" spans="1:8" s="10" customFormat="1" ht="15" customHeight="1" x14ac:dyDescent="0.2">
      <c r="A259" s="108">
        <v>2941</v>
      </c>
      <c r="B259" s="114" t="s">
        <v>385</v>
      </c>
      <c r="C259" s="280" t="s">
        <v>238</v>
      </c>
      <c r="D259" s="281" t="s">
        <v>25</v>
      </c>
      <c r="E259" s="118" t="s">
        <v>397</v>
      </c>
      <c r="F259" s="515"/>
      <c r="G259" s="516"/>
      <c r="H259" s="515"/>
    </row>
    <row r="260" spans="1:8" x14ac:dyDescent="0.2">
      <c r="A260" s="110">
        <v>2942</v>
      </c>
      <c r="B260" s="122" t="s">
        <v>385</v>
      </c>
      <c r="C260" s="115" t="s">
        <v>238</v>
      </c>
      <c r="D260" s="116" t="s">
        <v>227</v>
      </c>
      <c r="E260" s="109" t="s">
        <v>398</v>
      </c>
      <c r="F260" s="497"/>
      <c r="G260" s="498"/>
      <c r="H260" s="497"/>
    </row>
    <row r="261" spans="1:8" x14ac:dyDescent="0.2">
      <c r="A261" s="110">
        <v>2950</v>
      </c>
      <c r="B261" s="120" t="s">
        <v>385</v>
      </c>
      <c r="C261" s="111" t="s">
        <v>241</v>
      </c>
      <c r="D261" s="112" t="s">
        <v>223</v>
      </c>
      <c r="E261" s="113" t="s">
        <v>399</v>
      </c>
      <c r="F261" s="491">
        <f>+G261</f>
        <v>72000</v>
      </c>
      <c r="G261" s="492">
        <f>+G263</f>
        <v>72000</v>
      </c>
      <c r="H261" s="491"/>
    </row>
    <row r="262" spans="1:8" ht="11.25" customHeight="1" x14ac:dyDescent="0.2">
      <c r="A262" s="110"/>
      <c r="B262" s="104"/>
      <c r="C262" s="111"/>
      <c r="D262" s="112"/>
      <c r="E262" s="109" t="s">
        <v>50</v>
      </c>
      <c r="F262" s="497"/>
      <c r="G262" s="498"/>
      <c r="H262" s="497"/>
    </row>
    <row r="263" spans="1:8" s="10" customFormat="1" ht="15" customHeight="1" x14ac:dyDescent="0.2">
      <c r="A263" s="110">
        <v>2951</v>
      </c>
      <c r="B263" s="122" t="s">
        <v>385</v>
      </c>
      <c r="C263" s="115" t="s">
        <v>241</v>
      </c>
      <c r="D263" s="116" t="s">
        <v>25</v>
      </c>
      <c r="E263" s="109" t="s">
        <v>400</v>
      </c>
      <c r="F263" s="497">
        <f>+G263</f>
        <v>72000</v>
      </c>
      <c r="G263" s="498">
        <f>+'Sheet6 '!G437</f>
        <v>72000</v>
      </c>
      <c r="H263" s="495"/>
    </row>
    <row r="264" spans="1:8" x14ac:dyDescent="0.2">
      <c r="A264" s="110">
        <v>2952</v>
      </c>
      <c r="B264" s="122" t="s">
        <v>385</v>
      </c>
      <c r="C264" s="115" t="s">
        <v>241</v>
      </c>
      <c r="D264" s="116" t="s">
        <v>227</v>
      </c>
      <c r="E264" s="109" t="s">
        <v>401</v>
      </c>
      <c r="F264" s="497"/>
      <c r="G264" s="498"/>
      <c r="H264" s="497"/>
    </row>
    <row r="265" spans="1:8" x14ac:dyDescent="0.2">
      <c r="A265" s="110">
        <v>2960</v>
      </c>
      <c r="B265" s="120" t="s">
        <v>385</v>
      </c>
      <c r="C265" s="111" t="s">
        <v>244</v>
      </c>
      <c r="D265" s="112" t="s">
        <v>223</v>
      </c>
      <c r="E265" s="113" t="s">
        <v>402</v>
      </c>
      <c r="F265" s="497"/>
      <c r="G265" s="498"/>
      <c r="H265" s="497"/>
    </row>
    <row r="266" spans="1:8" x14ac:dyDescent="0.2">
      <c r="A266" s="110"/>
      <c r="B266" s="104"/>
      <c r="C266" s="111"/>
      <c r="D266" s="112"/>
      <c r="E266" s="109" t="s">
        <v>50</v>
      </c>
      <c r="F266" s="497"/>
      <c r="G266" s="498"/>
      <c r="H266" s="497"/>
    </row>
    <row r="267" spans="1:8" s="10" customFormat="1" ht="13.5" customHeight="1" x14ac:dyDescent="0.2">
      <c r="A267" s="110">
        <v>2961</v>
      </c>
      <c r="B267" s="122" t="s">
        <v>385</v>
      </c>
      <c r="C267" s="115" t="s">
        <v>244</v>
      </c>
      <c r="D267" s="116" t="s">
        <v>25</v>
      </c>
      <c r="E267" s="109" t="s">
        <v>402</v>
      </c>
      <c r="F267" s="495"/>
      <c r="G267" s="496"/>
      <c r="H267" s="495"/>
    </row>
    <row r="268" spans="1:8" ht="27" x14ac:dyDescent="0.2">
      <c r="A268" s="110">
        <v>2970</v>
      </c>
      <c r="B268" s="120" t="s">
        <v>385</v>
      </c>
      <c r="C268" s="111" t="s">
        <v>247</v>
      </c>
      <c r="D268" s="112" t="s">
        <v>223</v>
      </c>
      <c r="E268" s="113" t="s">
        <v>403</v>
      </c>
      <c r="F268" s="497"/>
      <c r="G268" s="498"/>
      <c r="H268" s="497"/>
    </row>
    <row r="269" spans="1:8" ht="12" customHeight="1" x14ac:dyDescent="0.2">
      <c r="A269" s="110"/>
      <c r="B269" s="104"/>
      <c r="C269" s="111"/>
      <c r="D269" s="112"/>
      <c r="E269" s="109" t="s">
        <v>50</v>
      </c>
      <c r="F269" s="497"/>
      <c r="G269" s="498"/>
      <c r="H269" s="497"/>
    </row>
    <row r="270" spans="1:8" s="10" customFormat="1" ht="14.25" customHeight="1" x14ac:dyDescent="0.2">
      <c r="A270" s="110">
        <v>2971</v>
      </c>
      <c r="B270" s="122" t="s">
        <v>385</v>
      </c>
      <c r="C270" s="115" t="s">
        <v>247</v>
      </c>
      <c r="D270" s="116" t="s">
        <v>25</v>
      </c>
      <c r="E270" s="109" t="s">
        <v>403</v>
      </c>
      <c r="F270" s="495"/>
      <c r="G270" s="496"/>
      <c r="H270" s="495"/>
    </row>
    <row r="271" spans="1:8" x14ac:dyDescent="0.2">
      <c r="A271" s="110">
        <v>2980</v>
      </c>
      <c r="B271" s="120" t="s">
        <v>385</v>
      </c>
      <c r="C271" s="111" t="s">
        <v>249</v>
      </c>
      <c r="D271" s="112" t="s">
        <v>223</v>
      </c>
      <c r="E271" s="113" t="s">
        <v>404</v>
      </c>
      <c r="F271" s="497"/>
      <c r="G271" s="498"/>
      <c r="H271" s="497"/>
    </row>
    <row r="272" spans="1:8" ht="12" customHeight="1" x14ac:dyDescent="0.2">
      <c r="A272" s="110"/>
      <c r="B272" s="104"/>
      <c r="C272" s="111"/>
      <c r="D272" s="112"/>
      <c r="E272" s="109" t="s">
        <v>50</v>
      </c>
      <c r="F272" s="497"/>
      <c r="G272" s="498"/>
      <c r="H272" s="497"/>
    </row>
    <row r="273" spans="1:8" s="10" customFormat="1" ht="17.25" customHeight="1" x14ac:dyDescent="0.2">
      <c r="A273" s="110">
        <v>2981</v>
      </c>
      <c r="B273" s="122" t="s">
        <v>385</v>
      </c>
      <c r="C273" s="115" t="s">
        <v>249</v>
      </c>
      <c r="D273" s="116" t="s">
        <v>25</v>
      </c>
      <c r="E273" s="109" t="s">
        <v>404</v>
      </c>
      <c r="F273" s="495"/>
      <c r="G273" s="496"/>
      <c r="H273" s="495"/>
    </row>
    <row r="274" spans="1:8" ht="47.25" customHeight="1" x14ac:dyDescent="0.2">
      <c r="A274" s="119">
        <v>3000</v>
      </c>
      <c r="B274" s="120" t="s">
        <v>405</v>
      </c>
      <c r="C274" s="111" t="s">
        <v>223</v>
      </c>
      <c r="D274" s="112" t="s">
        <v>223</v>
      </c>
      <c r="E274" s="121" t="s">
        <v>406</v>
      </c>
      <c r="F274" s="517">
        <f>+G274</f>
        <v>16000</v>
      </c>
      <c r="G274" s="518">
        <f>+G295</f>
        <v>16000</v>
      </c>
      <c r="H274" s="497"/>
    </row>
    <row r="275" spans="1:8" s="51" customFormat="1" ht="12" customHeight="1" x14ac:dyDescent="0.2">
      <c r="A275" s="108"/>
      <c r="B275" s="104"/>
      <c r="C275" s="105"/>
      <c r="D275" s="106"/>
      <c r="E275" s="109" t="s">
        <v>22</v>
      </c>
      <c r="F275" s="501"/>
      <c r="G275" s="502"/>
      <c r="H275" s="501"/>
    </row>
    <row r="276" spans="1:8" ht="15.75" customHeight="1" x14ac:dyDescent="0.2">
      <c r="A276" s="110">
        <v>3010</v>
      </c>
      <c r="B276" s="120" t="s">
        <v>405</v>
      </c>
      <c r="C276" s="111" t="s">
        <v>25</v>
      </c>
      <c r="D276" s="112" t="s">
        <v>223</v>
      </c>
      <c r="E276" s="113" t="s">
        <v>407</v>
      </c>
      <c r="F276" s="491"/>
      <c r="G276" s="492"/>
      <c r="H276" s="491"/>
    </row>
    <row r="277" spans="1:8" ht="13.5" customHeight="1" x14ac:dyDescent="0.2">
      <c r="A277" s="110"/>
      <c r="B277" s="104"/>
      <c r="C277" s="111"/>
      <c r="D277" s="112"/>
      <c r="E277" s="109" t="s">
        <v>50</v>
      </c>
      <c r="F277" s="497"/>
      <c r="G277" s="498"/>
      <c r="H277" s="497"/>
    </row>
    <row r="278" spans="1:8" s="10" customFormat="1" ht="14.25" customHeight="1" x14ac:dyDescent="0.2">
      <c r="A278" s="110">
        <v>3011</v>
      </c>
      <c r="B278" s="122" t="s">
        <v>405</v>
      </c>
      <c r="C278" s="115" t="s">
        <v>25</v>
      </c>
      <c r="D278" s="116" t="s">
        <v>25</v>
      </c>
      <c r="E278" s="109" t="s">
        <v>408</v>
      </c>
      <c r="F278" s="495"/>
      <c r="G278" s="496"/>
      <c r="H278" s="495"/>
    </row>
    <row r="279" spans="1:8" x14ac:dyDescent="0.2">
      <c r="A279" s="110">
        <v>3012</v>
      </c>
      <c r="B279" s="122" t="s">
        <v>405</v>
      </c>
      <c r="C279" s="115" t="s">
        <v>25</v>
      </c>
      <c r="D279" s="116" t="s">
        <v>227</v>
      </c>
      <c r="E279" s="109" t="s">
        <v>409</v>
      </c>
      <c r="F279" s="497"/>
      <c r="G279" s="498"/>
      <c r="H279" s="497"/>
    </row>
    <row r="280" spans="1:8" x14ac:dyDescent="0.2">
      <c r="A280" s="110">
        <v>3020</v>
      </c>
      <c r="B280" s="120" t="s">
        <v>405</v>
      </c>
      <c r="C280" s="111" t="s">
        <v>227</v>
      </c>
      <c r="D280" s="112" t="s">
        <v>223</v>
      </c>
      <c r="E280" s="113" t="s">
        <v>410</v>
      </c>
      <c r="F280" s="497"/>
      <c r="G280" s="498"/>
      <c r="H280" s="497"/>
    </row>
    <row r="281" spans="1:8" ht="11.25" customHeight="1" x14ac:dyDescent="0.2">
      <c r="A281" s="110"/>
      <c r="B281" s="104"/>
      <c r="C281" s="111"/>
      <c r="D281" s="112"/>
      <c r="E281" s="109" t="s">
        <v>50</v>
      </c>
      <c r="F281" s="497"/>
      <c r="G281" s="498"/>
      <c r="H281" s="497"/>
    </row>
    <row r="282" spans="1:8" s="10" customFormat="1" ht="12" customHeight="1" x14ac:dyDescent="0.2">
      <c r="A282" s="110">
        <v>3021</v>
      </c>
      <c r="B282" s="122" t="s">
        <v>405</v>
      </c>
      <c r="C282" s="115" t="s">
        <v>227</v>
      </c>
      <c r="D282" s="116" t="s">
        <v>25</v>
      </c>
      <c r="E282" s="109" t="s">
        <v>410</v>
      </c>
      <c r="F282" s="495"/>
      <c r="G282" s="496"/>
      <c r="H282" s="495"/>
    </row>
    <row r="283" spans="1:8" ht="13.5" customHeight="1" x14ac:dyDescent="0.2">
      <c r="A283" s="110">
        <v>3030</v>
      </c>
      <c r="B283" s="120" t="s">
        <v>405</v>
      </c>
      <c r="C283" s="111" t="s">
        <v>229</v>
      </c>
      <c r="D283" s="112" t="s">
        <v>223</v>
      </c>
      <c r="E283" s="113" t="s">
        <v>411</v>
      </c>
      <c r="F283" s="497"/>
      <c r="G283" s="498"/>
      <c r="H283" s="497"/>
    </row>
    <row r="284" spans="1:8" x14ac:dyDescent="0.2">
      <c r="A284" s="110"/>
      <c r="B284" s="104"/>
      <c r="C284" s="111"/>
      <c r="D284" s="112"/>
      <c r="E284" s="109" t="s">
        <v>50</v>
      </c>
      <c r="F284" s="497"/>
      <c r="G284" s="498"/>
      <c r="H284" s="497"/>
    </row>
    <row r="285" spans="1:8" s="10" customFormat="1" ht="12.75" customHeight="1" x14ac:dyDescent="0.2">
      <c r="A285" s="110">
        <v>3031</v>
      </c>
      <c r="B285" s="122" t="s">
        <v>405</v>
      </c>
      <c r="C285" s="115" t="s">
        <v>229</v>
      </c>
      <c r="D285" s="116" t="s">
        <v>25</v>
      </c>
      <c r="E285" s="109" t="s">
        <v>411</v>
      </c>
      <c r="F285" s="495"/>
      <c r="G285" s="496"/>
      <c r="H285" s="495"/>
    </row>
    <row r="286" spans="1:8" s="10" customFormat="1" x14ac:dyDescent="0.2">
      <c r="A286" s="110">
        <v>3040</v>
      </c>
      <c r="B286" s="120" t="s">
        <v>405</v>
      </c>
      <c r="C286" s="111" t="s">
        <v>238</v>
      </c>
      <c r="D286" s="112" t="s">
        <v>223</v>
      </c>
      <c r="E286" s="113" t="s">
        <v>412</v>
      </c>
      <c r="F286" s="495"/>
      <c r="G286" s="496"/>
      <c r="H286" s="495"/>
    </row>
    <row r="287" spans="1:8" ht="12.75" customHeight="1" x14ac:dyDescent="0.2">
      <c r="A287" s="110"/>
      <c r="B287" s="104"/>
      <c r="C287" s="111"/>
      <c r="D287" s="112"/>
      <c r="E287" s="109" t="s">
        <v>50</v>
      </c>
      <c r="F287" s="497"/>
      <c r="G287" s="498"/>
      <c r="H287" s="497"/>
    </row>
    <row r="288" spans="1:8" s="10" customFormat="1" ht="12.75" customHeight="1" x14ac:dyDescent="0.2">
      <c r="A288" s="110">
        <v>3041</v>
      </c>
      <c r="B288" s="122" t="s">
        <v>405</v>
      </c>
      <c r="C288" s="115" t="s">
        <v>238</v>
      </c>
      <c r="D288" s="116" t="s">
        <v>25</v>
      </c>
      <c r="E288" s="109" t="s">
        <v>412</v>
      </c>
      <c r="F288" s="495"/>
      <c r="G288" s="496"/>
      <c r="H288" s="495"/>
    </row>
    <row r="289" spans="1:12" x14ac:dyDescent="0.2">
      <c r="A289" s="110">
        <v>3050</v>
      </c>
      <c r="B289" s="120" t="s">
        <v>405</v>
      </c>
      <c r="C289" s="111" t="s">
        <v>241</v>
      </c>
      <c r="D289" s="112" t="s">
        <v>223</v>
      </c>
      <c r="E289" s="113" t="s">
        <v>413</v>
      </c>
      <c r="F289" s="497"/>
      <c r="G289" s="498"/>
      <c r="H289" s="497"/>
    </row>
    <row r="290" spans="1:12" ht="12.75" customHeight="1" x14ac:dyDescent="0.2">
      <c r="A290" s="110"/>
      <c r="B290" s="104"/>
      <c r="C290" s="111"/>
      <c r="D290" s="112"/>
      <c r="E290" s="109" t="s">
        <v>50</v>
      </c>
      <c r="F290" s="497"/>
      <c r="G290" s="498"/>
      <c r="H290" s="497"/>
    </row>
    <row r="291" spans="1:12" s="10" customFormat="1" ht="13.5" customHeight="1" x14ac:dyDescent="0.2">
      <c r="A291" s="110">
        <v>3051</v>
      </c>
      <c r="B291" s="122" t="s">
        <v>405</v>
      </c>
      <c r="C291" s="115" t="s">
        <v>241</v>
      </c>
      <c r="D291" s="116" t="s">
        <v>25</v>
      </c>
      <c r="E291" s="109" t="s">
        <v>413</v>
      </c>
      <c r="F291" s="495"/>
      <c r="G291" s="496"/>
      <c r="H291" s="495"/>
    </row>
    <row r="292" spans="1:12" x14ac:dyDescent="0.2">
      <c r="A292" s="110">
        <v>3060</v>
      </c>
      <c r="B292" s="120" t="s">
        <v>405</v>
      </c>
      <c r="C292" s="111" t="s">
        <v>244</v>
      </c>
      <c r="D292" s="112" t="s">
        <v>223</v>
      </c>
      <c r="E292" s="113" t="s">
        <v>414</v>
      </c>
      <c r="F292" s="497"/>
      <c r="G292" s="498"/>
      <c r="H292" s="497"/>
    </row>
    <row r="293" spans="1:12" ht="12.75" customHeight="1" x14ac:dyDescent="0.2">
      <c r="A293" s="110"/>
      <c r="B293" s="104"/>
      <c r="C293" s="111"/>
      <c r="D293" s="112"/>
      <c r="E293" s="109" t="s">
        <v>50</v>
      </c>
      <c r="F293" s="497"/>
      <c r="G293" s="498"/>
      <c r="H293" s="497"/>
    </row>
    <row r="294" spans="1:12" s="10" customFormat="1" ht="13.5" customHeight="1" x14ac:dyDescent="0.2">
      <c r="A294" s="110">
        <v>3061</v>
      </c>
      <c r="B294" s="122" t="s">
        <v>405</v>
      </c>
      <c r="C294" s="115" t="s">
        <v>244</v>
      </c>
      <c r="D294" s="116" t="s">
        <v>25</v>
      </c>
      <c r="E294" s="109" t="s">
        <v>414</v>
      </c>
      <c r="F294" s="495"/>
      <c r="G294" s="496"/>
      <c r="H294" s="495"/>
    </row>
    <row r="295" spans="1:12" ht="27" x14ac:dyDescent="0.2">
      <c r="A295" s="110">
        <v>3070</v>
      </c>
      <c r="B295" s="120" t="s">
        <v>405</v>
      </c>
      <c r="C295" s="111" t="s">
        <v>247</v>
      </c>
      <c r="D295" s="112" t="s">
        <v>223</v>
      </c>
      <c r="E295" s="113" t="s">
        <v>415</v>
      </c>
      <c r="F295" s="497">
        <f>+G295+H295</f>
        <v>16000</v>
      </c>
      <c r="G295" s="498">
        <f>+G297</f>
        <v>16000</v>
      </c>
      <c r="H295" s="497">
        <f>+H297</f>
        <v>0</v>
      </c>
    </row>
    <row r="296" spans="1:12" ht="12.75" customHeight="1" x14ac:dyDescent="0.2">
      <c r="A296" s="110"/>
      <c r="B296" s="104"/>
      <c r="C296" s="111"/>
      <c r="D296" s="112"/>
      <c r="E296" s="109" t="s">
        <v>50</v>
      </c>
      <c r="F296" s="497"/>
      <c r="G296" s="498"/>
      <c r="H296" s="497"/>
    </row>
    <row r="297" spans="1:12" s="10" customFormat="1" ht="15.75" customHeight="1" x14ac:dyDescent="0.2">
      <c r="A297" s="110">
        <v>3071</v>
      </c>
      <c r="B297" s="122" t="s">
        <v>405</v>
      </c>
      <c r="C297" s="115" t="s">
        <v>247</v>
      </c>
      <c r="D297" s="116" t="s">
        <v>25</v>
      </c>
      <c r="E297" s="109" t="s">
        <v>415</v>
      </c>
      <c r="F297" s="497">
        <f>+G297+H297</f>
        <v>16000</v>
      </c>
      <c r="G297" s="498">
        <f>+'Sheet6 '!G484</f>
        <v>16000</v>
      </c>
      <c r="H297" s="495"/>
    </row>
    <row r="298" spans="1:12" ht="27" x14ac:dyDescent="0.2">
      <c r="A298" s="110">
        <v>3080</v>
      </c>
      <c r="B298" s="120" t="s">
        <v>405</v>
      </c>
      <c r="C298" s="111" t="s">
        <v>249</v>
      </c>
      <c r="D298" s="112" t="s">
        <v>223</v>
      </c>
      <c r="E298" s="113" t="s">
        <v>416</v>
      </c>
      <c r="F298" s="497"/>
      <c r="G298" s="498"/>
      <c r="H298" s="497"/>
      <c r="L298" s="78"/>
    </row>
    <row r="299" spans="1:12" ht="13.5" customHeight="1" x14ac:dyDescent="0.2">
      <c r="A299" s="110"/>
      <c r="B299" s="104"/>
      <c r="C299" s="111"/>
      <c r="D299" s="112"/>
      <c r="E299" s="109" t="s">
        <v>50</v>
      </c>
      <c r="F299" s="497"/>
      <c r="G299" s="498"/>
      <c r="H299" s="497"/>
    </row>
    <row r="300" spans="1:12" s="10" customFormat="1" ht="14.25" customHeight="1" x14ac:dyDescent="0.2">
      <c r="A300" s="110">
        <v>3081</v>
      </c>
      <c r="B300" s="122" t="s">
        <v>405</v>
      </c>
      <c r="C300" s="115" t="s">
        <v>249</v>
      </c>
      <c r="D300" s="116" t="s">
        <v>25</v>
      </c>
      <c r="E300" s="109" t="s">
        <v>416</v>
      </c>
      <c r="F300" s="495"/>
      <c r="G300" s="496"/>
      <c r="H300" s="495"/>
    </row>
    <row r="301" spans="1:12" ht="14.25" customHeight="1" x14ac:dyDescent="0.2">
      <c r="A301" s="110"/>
      <c r="B301" s="104"/>
      <c r="C301" s="111"/>
      <c r="D301" s="112"/>
      <c r="E301" s="109" t="s">
        <v>50</v>
      </c>
      <c r="F301" s="497"/>
      <c r="G301" s="498"/>
      <c r="H301" s="497"/>
    </row>
    <row r="302" spans="1:12" s="10" customFormat="1" ht="24" customHeight="1" x14ac:dyDescent="0.2">
      <c r="A302" s="110">
        <v>3090</v>
      </c>
      <c r="B302" s="120" t="s">
        <v>405</v>
      </c>
      <c r="C302" s="111" t="s">
        <v>323</v>
      </c>
      <c r="D302" s="112" t="s">
        <v>223</v>
      </c>
      <c r="E302" s="113" t="s">
        <v>417</v>
      </c>
      <c r="F302" s="495"/>
      <c r="G302" s="496"/>
      <c r="H302" s="495"/>
    </row>
    <row r="303" spans="1:12" ht="14.25" customHeight="1" x14ac:dyDescent="0.2">
      <c r="A303" s="110"/>
      <c r="B303" s="104"/>
      <c r="C303" s="111"/>
      <c r="D303" s="112"/>
      <c r="E303" s="109" t="s">
        <v>50</v>
      </c>
      <c r="F303" s="519"/>
      <c r="G303" s="498"/>
      <c r="H303" s="497"/>
    </row>
    <row r="304" spans="1:12" s="10" customFormat="1" ht="12" customHeight="1" x14ac:dyDescent="0.2">
      <c r="A304" s="126">
        <v>3091</v>
      </c>
      <c r="B304" s="122" t="s">
        <v>405</v>
      </c>
      <c r="C304" s="127" t="s">
        <v>323</v>
      </c>
      <c r="D304" s="128" t="s">
        <v>25</v>
      </c>
      <c r="E304" s="129" t="s">
        <v>417</v>
      </c>
      <c r="F304" s="519"/>
      <c r="G304" s="496"/>
      <c r="H304" s="495"/>
    </row>
    <row r="305" spans="1:14" ht="17.25" customHeight="1" x14ac:dyDescent="0.2">
      <c r="A305" s="126">
        <v>3092</v>
      </c>
      <c r="B305" s="122" t="s">
        <v>405</v>
      </c>
      <c r="C305" s="127" t="s">
        <v>323</v>
      </c>
      <c r="D305" s="128" t="s">
        <v>227</v>
      </c>
      <c r="E305" s="129" t="s">
        <v>418</v>
      </c>
      <c r="F305" s="519"/>
      <c r="G305" s="513"/>
      <c r="H305" s="519"/>
    </row>
    <row r="306" spans="1:14" ht="42" customHeight="1" x14ac:dyDescent="0.2">
      <c r="A306" s="130">
        <v>3100</v>
      </c>
      <c r="B306" s="111" t="s">
        <v>419</v>
      </c>
      <c r="C306" s="111" t="s">
        <v>223</v>
      </c>
      <c r="D306" s="112" t="s">
        <v>223</v>
      </c>
      <c r="E306" s="291" t="s">
        <v>420</v>
      </c>
      <c r="F306" s="520">
        <f>+G306+H306</f>
        <v>212276.15</v>
      </c>
      <c r="G306" s="521">
        <f>+G308</f>
        <v>212276.15</v>
      </c>
      <c r="H306" s="519">
        <f>+H308</f>
        <v>0</v>
      </c>
    </row>
    <row r="307" spans="1:14" s="51" customFormat="1" ht="13.5" customHeight="1" thickBot="1" x14ac:dyDescent="0.25">
      <c r="A307" s="126"/>
      <c r="B307" s="104"/>
      <c r="C307" s="105"/>
      <c r="D307" s="106"/>
      <c r="E307" s="109" t="s">
        <v>22</v>
      </c>
      <c r="F307" s="501"/>
      <c r="G307" s="506"/>
      <c r="H307" s="501"/>
    </row>
    <row r="308" spans="1:14" ht="16.5" customHeight="1" thickBot="1" x14ac:dyDescent="0.25">
      <c r="A308" s="126">
        <v>3110</v>
      </c>
      <c r="B308" s="131" t="s">
        <v>419</v>
      </c>
      <c r="C308" s="131" t="s">
        <v>25</v>
      </c>
      <c r="D308" s="132" t="s">
        <v>223</v>
      </c>
      <c r="E308" s="124" t="s">
        <v>421</v>
      </c>
      <c r="F308" s="491">
        <f>+G308+H308</f>
        <v>212276.15</v>
      </c>
      <c r="G308" s="492">
        <f>+G310</f>
        <v>212276.15</v>
      </c>
      <c r="H308" s="491">
        <f>+H310</f>
        <v>0</v>
      </c>
      <c r="K308" s="61"/>
    </row>
    <row r="309" spans="1:14" ht="13.5" customHeight="1" x14ac:dyDescent="0.2">
      <c r="A309" s="126"/>
      <c r="B309" s="104"/>
      <c r="C309" s="111"/>
      <c r="D309" s="112"/>
      <c r="E309" s="109" t="s">
        <v>50</v>
      </c>
      <c r="F309" s="497"/>
      <c r="G309" s="498"/>
      <c r="H309" s="497"/>
    </row>
    <row r="310" spans="1:14" ht="15.75" thickBot="1" x14ac:dyDescent="0.25">
      <c r="A310" s="286">
        <v>3112</v>
      </c>
      <c r="B310" s="287" t="s">
        <v>419</v>
      </c>
      <c r="C310" s="287">
        <v>1</v>
      </c>
      <c r="D310" s="288">
        <v>2</v>
      </c>
      <c r="E310" s="289" t="s">
        <v>422</v>
      </c>
      <c r="F310" s="533">
        <f>+G310</f>
        <v>212276.15</v>
      </c>
      <c r="G310" s="508">
        <f>+'Sheet6 '!G503</f>
        <v>212276.15</v>
      </c>
      <c r="H310" s="507">
        <v>0</v>
      </c>
    </row>
    <row r="311" spans="1:14" x14ac:dyDescent="0.2">
      <c r="A311" s="77"/>
      <c r="B311" s="34"/>
    </row>
    <row r="312" spans="1:14" x14ac:dyDescent="0.2">
      <c r="A312" s="77"/>
      <c r="E312" s="323" t="s">
        <v>859</v>
      </c>
      <c r="F312" s="672" t="s">
        <v>423</v>
      </c>
      <c r="G312" s="672"/>
      <c r="H312" s="297"/>
    </row>
    <row r="313" spans="1:14" ht="15.75" x14ac:dyDescent="0.25">
      <c r="E313" s="6"/>
      <c r="F313" s="91"/>
      <c r="G313" s="293"/>
      <c r="H313" s="91"/>
      <c r="J313" s="6"/>
      <c r="K313" s="292"/>
      <c r="L313" s="91"/>
      <c r="M313" s="293"/>
      <c r="N313" s="91"/>
    </row>
    <row r="314" spans="1:14" x14ac:dyDescent="0.2">
      <c r="E314" s="645" t="s">
        <v>887</v>
      </c>
      <c r="F314" s="645"/>
      <c r="G314" s="645"/>
      <c r="H314" s="645"/>
      <c r="J314" s="664"/>
      <c r="K314" s="664"/>
      <c r="L314" s="664"/>
      <c r="M314" s="664"/>
      <c r="N314" s="664"/>
    </row>
    <row r="315" spans="1:14" ht="16.5" x14ac:dyDescent="0.2">
      <c r="D315" s="273"/>
      <c r="E315" s="7"/>
      <c r="J315" s="672"/>
      <c r="K315" s="672"/>
      <c r="L315" s="672"/>
      <c r="M315" s="672"/>
      <c r="N315" s="672"/>
    </row>
    <row r="316" spans="1:14" x14ac:dyDescent="0.2">
      <c r="B316" s="681"/>
      <c r="C316" s="681"/>
      <c r="D316" s="681"/>
      <c r="E316" s="681"/>
      <c r="F316" s="681"/>
      <c r="G316" s="681"/>
      <c r="H316" s="681"/>
    </row>
    <row r="317" spans="1:14" x14ac:dyDescent="0.2">
      <c r="J317" s="7" t="s">
        <v>182</v>
      </c>
    </row>
    <row r="337" spans="2:8" x14ac:dyDescent="0.2">
      <c r="B337" s="680"/>
      <c r="C337" s="680"/>
      <c r="D337" s="680"/>
      <c r="E337" s="680"/>
      <c r="F337" s="680"/>
      <c r="G337" s="680"/>
      <c r="H337" s="680"/>
    </row>
    <row r="338" spans="2:8" x14ac:dyDescent="0.2">
      <c r="B338" s="37"/>
      <c r="C338" s="35"/>
      <c r="D338" s="36"/>
      <c r="E338" s="677"/>
      <c r="F338" s="677"/>
      <c r="G338" s="677"/>
    </row>
  </sheetData>
  <mergeCells count="18">
    <mergeCell ref="F2:H2"/>
    <mergeCell ref="F4:H4"/>
    <mergeCell ref="J315:N315"/>
    <mergeCell ref="J314:N314"/>
    <mergeCell ref="F8:F9"/>
    <mergeCell ref="A5:H5"/>
    <mergeCell ref="A6:H6"/>
    <mergeCell ref="A8:A9"/>
    <mergeCell ref="F312:G312"/>
    <mergeCell ref="E7:F7"/>
    <mergeCell ref="E338:G338"/>
    <mergeCell ref="G8:H8"/>
    <mergeCell ref="B337:H337"/>
    <mergeCell ref="B316:H316"/>
    <mergeCell ref="E8:E9"/>
    <mergeCell ref="B8:B9"/>
    <mergeCell ref="C8:C9"/>
    <mergeCell ref="D8:D9"/>
  </mergeCells>
  <phoneticPr fontId="6" type="noConversion"/>
  <printOptions horizontalCentered="1"/>
  <pageMargins left="0.16" right="0" top="0" bottom="0" header="0" footer="0"/>
  <pageSetup paperSize="9" scale="70" firstPageNumber="7" orientation="portrait" useFirstPageNumber="1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27"/>
  <sheetViews>
    <sheetView zoomScale="98" zoomScaleNormal="98" workbookViewId="0">
      <selection activeCell="J6" sqref="J6"/>
    </sheetView>
  </sheetViews>
  <sheetFormatPr defaultRowHeight="12.75" x14ac:dyDescent="0.2"/>
  <cols>
    <col min="1" max="1" width="5.85546875" customWidth="1"/>
    <col min="2" max="2" width="57" customWidth="1"/>
    <col min="3" max="3" width="6" style="38" customWidth="1"/>
    <col min="4" max="4" width="17.7109375" style="628" customWidth="1"/>
    <col min="5" max="5" width="18.28515625" style="628" customWidth="1"/>
    <col min="6" max="6" width="17.28515625" style="53" customWidth="1"/>
    <col min="7" max="7" width="13.140625" hidden="1" customWidth="1"/>
    <col min="8" max="8" width="0" hidden="1" customWidth="1"/>
    <col min="9" max="9" width="13.5703125" customWidth="1"/>
  </cols>
  <sheetData>
    <row r="1" spans="1:13" ht="13.5" x14ac:dyDescent="0.2">
      <c r="F1" s="629" t="s">
        <v>881</v>
      </c>
    </row>
    <row r="2" spans="1:13" s="249" customFormat="1" ht="61.5" customHeight="1" x14ac:dyDescent="0.2">
      <c r="A2" s="271"/>
      <c r="B2" s="272"/>
      <c r="C2" s="273"/>
      <c r="D2" s="690" t="s">
        <v>889</v>
      </c>
      <c r="E2" s="690"/>
      <c r="F2" s="690"/>
      <c r="G2" s="591"/>
      <c r="H2" s="671"/>
      <c r="I2" s="671"/>
      <c r="J2" s="671"/>
      <c r="K2" s="587"/>
      <c r="L2" s="587"/>
      <c r="M2" s="587"/>
    </row>
    <row r="3" spans="1:13" s="249" customFormat="1" ht="16.5" hidden="1" x14ac:dyDescent="0.25">
      <c r="A3" s="271"/>
      <c r="B3" s="272"/>
      <c r="C3" s="273"/>
      <c r="D3" s="630"/>
      <c r="E3" s="629"/>
      <c r="F3" s="629" t="s">
        <v>867</v>
      </c>
      <c r="G3" s="590" t="s">
        <v>868</v>
      </c>
      <c r="H3" s="671"/>
      <c r="I3" s="671"/>
      <c r="J3" s="671"/>
      <c r="K3" s="587"/>
      <c r="L3" s="587"/>
      <c r="M3" s="587"/>
    </row>
    <row r="4" spans="1:13" s="249" customFormat="1" ht="48.75" hidden="1" customHeight="1" x14ac:dyDescent="0.2">
      <c r="A4" s="271"/>
      <c r="B4" s="272"/>
      <c r="C4" s="273"/>
      <c r="D4" s="690" t="s">
        <v>869</v>
      </c>
      <c r="E4" s="690"/>
      <c r="F4" s="690"/>
      <c r="G4" s="591"/>
      <c r="H4" s="671"/>
      <c r="I4" s="671"/>
      <c r="J4" s="671"/>
      <c r="K4" s="587"/>
      <c r="L4" s="587"/>
      <c r="M4" s="587"/>
    </row>
    <row r="5" spans="1:13" ht="12" customHeight="1" x14ac:dyDescent="0.2">
      <c r="H5" s="671"/>
      <c r="I5" s="671"/>
      <c r="J5" s="671"/>
    </row>
    <row r="6" spans="1:13" s="53" customFormat="1" ht="12.75" customHeight="1" x14ac:dyDescent="0.2">
      <c r="A6" s="699" t="s">
        <v>424</v>
      </c>
      <c r="B6" s="699"/>
      <c r="C6" s="699"/>
      <c r="D6" s="699"/>
      <c r="E6" s="699"/>
      <c r="F6" s="699"/>
    </row>
    <row r="7" spans="1:13" ht="27" customHeight="1" x14ac:dyDescent="0.2">
      <c r="A7" s="700" t="s">
        <v>425</v>
      </c>
      <c r="B7" s="700"/>
      <c r="C7" s="700"/>
      <c r="D7" s="700"/>
      <c r="E7" s="700"/>
      <c r="F7" s="700"/>
    </row>
    <row r="8" spans="1:13" ht="20.25" customHeight="1" x14ac:dyDescent="0.2">
      <c r="B8" s="709"/>
      <c r="C8" s="709"/>
      <c r="D8" s="709"/>
      <c r="E8" s="703" t="s">
        <v>212</v>
      </c>
      <c r="F8" s="703"/>
    </row>
    <row r="9" spans="1:13" ht="30" customHeight="1" x14ac:dyDescent="0.2">
      <c r="A9" s="701" t="s">
        <v>213</v>
      </c>
      <c r="B9" s="396" t="s">
        <v>426</v>
      </c>
      <c r="C9" s="396"/>
      <c r="D9" s="706" t="s">
        <v>21</v>
      </c>
      <c r="E9" s="704" t="s">
        <v>22</v>
      </c>
      <c r="F9" s="705"/>
    </row>
    <row r="10" spans="1:13" ht="14.25" x14ac:dyDescent="0.2">
      <c r="A10" s="702"/>
      <c r="B10" s="396" t="s">
        <v>427</v>
      </c>
      <c r="C10" s="397" t="s">
        <v>428</v>
      </c>
      <c r="D10" s="707"/>
      <c r="E10" s="594" t="s">
        <v>23</v>
      </c>
      <c r="F10" s="367" t="s">
        <v>24</v>
      </c>
    </row>
    <row r="11" spans="1:13" ht="13.5" x14ac:dyDescent="0.25">
      <c r="A11" s="398">
        <v>1</v>
      </c>
      <c r="B11" s="398">
        <v>2</v>
      </c>
      <c r="C11" s="398" t="s">
        <v>229</v>
      </c>
      <c r="D11" s="631">
        <v>4</v>
      </c>
      <c r="E11" s="631">
        <v>5</v>
      </c>
      <c r="F11" s="564">
        <v>6</v>
      </c>
    </row>
    <row r="12" spans="1:13" ht="30" x14ac:dyDescent="0.25">
      <c r="A12" s="399">
        <v>4000</v>
      </c>
      <c r="B12" s="400" t="s">
        <v>429</v>
      </c>
      <c r="C12" s="401"/>
      <c r="D12" s="632">
        <f>+E12+F12</f>
        <v>1470000</v>
      </c>
      <c r="E12" s="632">
        <f>+E14</f>
        <v>1470000</v>
      </c>
      <c r="F12" s="565">
        <f>+F175+F210</f>
        <v>0</v>
      </c>
      <c r="G12" s="563">
        <f>+D12-1780000</f>
        <v>-310000</v>
      </c>
      <c r="H12" s="364">
        <f>+E12-1217000</f>
        <v>253000</v>
      </c>
      <c r="I12" s="540"/>
    </row>
    <row r="13" spans="1:13" ht="15" customHeight="1" x14ac:dyDescent="0.25">
      <c r="A13" s="399"/>
      <c r="B13" s="402" t="s">
        <v>430</v>
      </c>
      <c r="C13" s="401"/>
      <c r="D13" s="633"/>
      <c r="E13" s="633"/>
      <c r="F13" s="384"/>
    </row>
    <row r="14" spans="1:13" ht="42" customHeight="1" x14ac:dyDescent="0.2">
      <c r="A14" s="399">
        <v>4050</v>
      </c>
      <c r="B14" s="403" t="s">
        <v>431</v>
      </c>
      <c r="C14" s="404" t="s">
        <v>64</v>
      </c>
      <c r="D14" s="595">
        <f>+D16+D29+D72+D87+D97+D131+D146</f>
        <v>1453146.15</v>
      </c>
      <c r="E14" s="595">
        <f>+E16+E29+E72+E87+E97+E131+E146+E119</f>
        <v>1470000</v>
      </c>
      <c r="F14" s="377" t="s">
        <v>220</v>
      </c>
      <c r="G14" s="364"/>
    </row>
    <row r="15" spans="1:13" ht="12" customHeight="1" x14ac:dyDescent="0.25">
      <c r="A15" s="405"/>
      <c r="B15" s="402" t="s">
        <v>430</v>
      </c>
      <c r="C15" s="401"/>
      <c r="D15" s="633"/>
      <c r="E15" s="633"/>
      <c r="F15" s="384"/>
    </row>
    <row r="16" spans="1:13" ht="29.25" customHeight="1" x14ac:dyDescent="0.2">
      <c r="A16" s="399">
        <v>4100</v>
      </c>
      <c r="B16" s="406" t="s">
        <v>432</v>
      </c>
      <c r="C16" s="407" t="s">
        <v>64</v>
      </c>
      <c r="D16" s="595">
        <f>+E16</f>
        <v>520000</v>
      </c>
      <c r="E16" s="595">
        <f>+E18</f>
        <v>520000</v>
      </c>
      <c r="F16" s="384"/>
      <c r="H16" t="s">
        <v>182</v>
      </c>
    </row>
    <row r="17" spans="1:6" ht="14.25" customHeight="1" x14ac:dyDescent="0.25">
      <c r="A17" s="405"/>
      <c r="B17" s="402" t="s">
        <v>430</v>
      </c>
      <c r="C17" s="401"/>
      <c r="D17" s="633"/>
      <c r="E17" s="633"/>
      <c r="F17" s="384"/>
    </row>
    <row r="18" spans="1:6" ht="26.25" x14ac:dyDescent="0.2">
      <c r="A18" s="399">
        <v>4110</v>
      </c>
      <c r="B18" s="408" t="s">
        <v>433</v>
      </c>
      <c r="C18" s="407" t="s">
        <v>64</v>
      </c>
      <c r="D18" s="633">
        <f>+E18</f>
        <v>520000</v>
      </c>
      <c r="E18" s="633">
        <f>+E20+E21+E22</f>
        <v>520000</v>
      </c>
      <c r="F18" s="566"/>
    </row>
    <row r="19" spans="1:6" ht="9.75" customHeight="1" x14ac:dyDescent="0.2">
      <c r="A19" s="399"/>
      <c r="B19" s="402" t="s">
        <v>50</v>
      </c>
      <c r="C19" s="407"/>
      <c r="D19" s="633"/>
      <c r="E19" s="633"/>
      <c r="F19" s="377"/>
    </row>
    <row r="20" spans="1:6" ht="17.25" customHeight="1" x14ac:dyDescent="0.2">
      <c r="A20" s="399">
        <v>4111</v>
      </c>
      <c r="B20" s="409" t="s">
        <v>434</v>
      </c>
      <c r="C20" s="410" t="s">
        <v>435</v>
      </c>
      <c r="D20" s="633">
        <f>+E20</f>
        <v>400000</v>
      </c>
      <c r="E20" s="634">
        <f>+'Sheet6 '!G20+'Sheet6 '!G238+'Sheet6 '!G406</f>
        <v>400000</v>
      </c>
      <c r="F20" s="377" t="s">
        <v>220</v>
      </c>
    </row>
    <row r="21" spans="1:6" ht="27" x14ac:dyDescent="0.2">
      <c r="A21" s="399">
        <v>4112</v>
      </c>
      <c r="B21" s="409" t="s">
        <v>436</v>
      </c>
      <c r="C21" s="411" t="s">
        <v>437</v>
      </c>
      <c r="D21" s="633">
        <f>+E21</f>
        <v>104000</v>
      </c>
      <c r="E21" s="634">
        <f>+'Sheet6 '!G21</f>
        <v>104000</v>
      </c>
      <c r="F21" s="377" t="s">
        <v>220</v>
      </c>
    </row>
    <row r="22" spans="1:6" ht="16.5" customHeight="1" x14ac:dyDescent="0.2">
      <c r="A22" s="399">
        <v>4114</v>
      </c>
      <c r="B22" s="409" t="s">
        <v>438</v>
      </c>
      <c r="C22" s="411" t="s">
        <v>439</v>
      </c>
      <c r="D22" s="633">
        <f>+E22</f>
        <v>16000</v>
      </c>
      <c r="E22" s="634">
        <f>+'Sheet6 '!G22+'Sheet6 '!G239</f>
        <v>16000</v>
      </c>
      <c r="F22" s="377" t="s">
        <v>220</v>
      </c>
    </row>
    <row r="23" spans="1:6" ht="15" customHeight="1" x14ac:dyDescent="0.2">
      <c r="A23" s="399">
        <v>4120</v>
      </c>
      <c r="B23" s="412" t="s">
        <v>440</v>
      </c>
      <c r="C23" s="407" t="s">
        <v>64</v>
      </c>
      <c r="D23" s="633"/>
      <c r="E23" s="634"/>
      <c r="F23" s="377" t="s">
        <v>220</v>
      </c>
    </row>
    <row r="24" spans="1:6" ht="17.25" x14ac:dyDescent="0.2">
      <c r="A24" s="399"/>
      <c r="B24" s="402" t="s">
        <v>50</v>
      </c>
      <c r="C24" s="407"/>
      <c r="D24" s="633"/>
      <c r="E24" s="634"/>
      <c r="F24" s="377"/>
    </row>
    <row r="25" spans="1:6" ht="13.5" customHeight="1" x14ac:dyDescent="0.2">
      <c r="A25" s="399">
        <v>4121</v>
      </c>
      <c r="B25" s="409" t="s">
        <v>441</v>
      </c>
      <c r="C25" s="411" t="s">
        <v>442</v>
      </c>
      <c r="D25" s="633"/>
      <c r="E25" s="634"/>
      <c r="F25" s="377" t="s">
        <v>220</v>
      </c>
    </row>
    <row r="26" spans="1:6" ht="12.75" customHeight="1" x14ac:dyDescent="0.2">
      <c r="A26" s="399">
        <v>4130</v>
      </c>
      <c r="B26" s="412" t="s">
        <v>443</v>
      </c>
      <c r="C26" s="407" t="s">
        <v>64</v>
      </c>
      <c r="D26" s="633"/>
      <c r="E26" s="634"/>
      <c r="F26" s="377"/>
    </row>
    <row r="27" spans="1:6" ht="12.75" customHeight="1" x14ac:dyDescent="0.2">
      <c r="A27" s="399"/>
      <c r="B27" s="402" t="s">
        <v>50</v>
      </c>
      <c r="C27" s="407"/>
      <c r="D27" s="633"/>
      <c r="E27" s="634"/>
      <c r="F27" s="377"/>
    </row>
    <row r="28" spans="1:6" ht="18" customHeight="1" x14ac:dyDescent="0.2">
      <c r="A28" s="399">
        <v>4131</v>
      </c>
      <c r="B28" s="412" t="s">
        <v>444</v>
      </c>
      <c r="C28" s="410" t="s">
        <v>445</v>
      </c>
      <c r="D28" s="633"/>
      <c r="E28" s="634"/>
      <c r="F28" s="377"/>
    </row>
    <row r="29" spans="1:6" ht="28.5" customHeight="1" x14ac:dyDescent="0.2">
      <c r="A29" s="399">
        <v>4200</v>
      </c>
      <c r="B29" s="413" t="s">
        <v>446</v>
      </c>
      <c r="C29" s="407" t="s">
        <v>64</v>
      </c>
      <c r="D29" s="595">
        <f>+E29</f>
        <v>272570</v>
      </c>
      <c r="E29" s="635">
        <f>+E31+E40+E45+E55+E58+E62</f>
        <v>272570</v>
      </c>
      <c r="F29" s="377" t="s">
        <v>220</v>
      </c>
    </row>
    <row r="30" spans="1:6" ht="12.75" customHeight="1" x14ac:dyDescent="0.25">
      <c r="A30" s="405"/>
      <c r="B30" s="402" t="s">
        <v>430</v>
      </c>
      <c r="C30" s="401"/>
      <c r="D30" s="633"/>
      <c r="E30" s="634"/>
      <c r="F30" s="384"/>
    </row>
    <row r="31" spans="1:6" ht="26.25" customHeight="1" x14ac:dyDescent="0.2">
      <c r="A31" s="399">
        <v>4210</v>
      </c>
      <c r="B31" s="412" t="s">
        <v>447</v>
      </c>
      <c r="C31" s="407" t="s">
        <v>64</v>
      </c>
      <c r="D31" s="633">
        <f>+E31</f>
        <v>133880</v>
      </c>
      <c r="E31" s="634">
        <f>E33+E34+E35+E36+E37+E38+E39</f>
        <v>133880</v>
      </c>
      <c r="F31" s="377" t="s">
        <v>220</v>
      </c>
    </row>
    <row r="32" spans="1:6" ht="12" customHeight="1" x14ac:dyDescent="0.2">
      <c r="A32" s="399"/>
      <c r="B32" s="402" t="s">
        <v>50</v>
      </c>
      <c r="C32" s="407"/>
      <c r="D32" s="633"/>
      <c r="E32" s="634"/>
      <c r="F32" s="377"/>
    </row>
    <row r="33" spans="1:6" ht="14.25" customHeight="1" x14ac:dyDescent="0.2">
      <c r="A33" s="399">
        <v>4211</v>
      </c>
      <c r="B33" s="409" t="s">
        <v>448</v>
      </c>
      <c r="C33" s="411" t="s">
        <v>449</v>
      </c>
      <c r="D33" s="633">
        <f t="shared" ref="D33:D38" si="0">+E33</f>
        <v>2000</v>
      </c>
      <c r="E33" s="634">
        <f>+'Sheet6 '!G23</f>
        <v>2000</v>
      </c>
      <c r="F33" s="377" t="s">
        <v>220</v>
      </c>
    </row>
    <row r="34" spans="1:6" ht="14.25" customHeight="1" x14ac:dyDescent="0.2">
      <c r="A34" s="399">
        <v>4212</v>
      </c>
      <c r="B34" s="412" t="s">
        <v>450</v>
      </c>
      <c r="C34" s="411" t="s">
        <v>451</v>
      </c>
      <c r="D34" s="633">
        <f t="shared" si="0"/>
        <v>45500</v>
      </c>
      <c r="E34" s="634">
        <f>+'Sheet6 '!G299+'Sheet6 '!G256+'Sheet6 '!G24+'Sheet6 '!G407</f>
        <v>45500</v>
      </c>
      <c r="F34" s="377" t="s">
        <v>220</v>
      </c>
    </row>
    <row r="35" spans="1:6" ht="15.75" customHeight="1" x14ac:dyDescent="0.2">
      <c r="A35" s="399">
        <v>4213</v>
      </c>
      <c r="B35" s="409" t="s">
        <v>452</v>
      </c>
      <c r="C35" s="411" t="s">
        <v>453</v>
      </c>
      <c r="D35" s="633">
        <f t="shared" si="0"/>
        <v>76100</v>
      </c>
      <c r="E35" s="634">
        <f>+'Sheet6 '!G25+'Sheet6 '!G240+'Sheet6 '!G257</f>
        <v>76100</v>
      </c>
      <c r="F35" s="377" t="s">
        <v>220</v>
      </c>
    </row>
    <row r="36" spans="1:6" ht="15" customHeight="1" x14ac:dyDescent="0.2">
      <c r="A36" s="399">
        <v>4214</v>
      </c>
      <c r="B36" s="409" t="s">
        <v>454</v>
      </c>
      <c r="C36" s="411" t="s">
        <v>455</v>
      </c>
      <c r="D36" s="633">
        <f t="shared" si="0"/>
        <v>3000</v>
      </c>
      <c r="E36" s="634">
        <f>+'Sheet6 '!G26</f>
        <v>3000</v>
      </c>
      <c r="F36" s="377" t="s">
        <v>220</v>
      </c>
    </row>
    <row r="37" spans="1:6" ht="17.25" customHeight="1" x14ac:dyDescent="0.2">
      <c r="A37" s="399">
        <v>4215</v>
      </c>
      <c r="B37" s="409" t="s">
        <v>456</v>
      </c>
      <c r="C37" s="411" t="s">
        <v>457</v>
      </c>
      <c r="D37" s="633">
        <f t="shared" si="0"/>
        <v>980</v>
      </c>
      <c r="E37" s="634">
        <f>+'Sheet6 '!G27</f>
        <v>980</v>
      </c>
      <c r="F37" s="377" t="s">
        <v>220</v>
      </c>
    </row>
    <row r="38" spans="1:6" ht="16.5" customHeight="1" x14ac:dyDescent="0.2">
      <c r="A38" s="399">
        <v>4216</v>
      </c>
      <c r="B38" s="409" t="s">
        <v>458</v>
      </c>
      <c r="C38" s="411" t="s">
        <v>459</v>
      </c>
      <c r="D38" s="633">
        <f t="shared" si="0"/>
        <v>6300</v>
      </c>
      <c r="E38" s="634">
        <f>+'Sheet6 '!G241+'Sheet6 '!G300</f>
        <v>6300</v>
      </c>
      <c r="F38" s="377" t="s">
        <v>220</v>
      </c>
    </row>
    <row r="39" spans="1:6" ht="17.25" x14ac:dyDescent="0.2">
      <c r="A39" s="399">
        <v>4217</v>
      </c>
      <c r="B39" s="409" t="s">
        <v>460</v>
      </c>
      <c r="C39" s="411" t="s">
        <v>461</v>
      </c>
      <c r="D39" s="633"/>
      <c r="E39" s="634"/>
      <c r="F39" s="377" t="s">
        <v>220</v>
      </c>
    </row>
    <row r="40" spans="1:6" ht="26.25" x14ac:dyDescent="0.2">
      <c r="A40" s="399">
        <v>4220</v>
      </c>
      <c r="B40" s="412" t="s">
        <v>462</v>
      </c>
      <c r="C40" s="407" t="s">
        <v>64</v>
      </c>
      <c r="D40" s="595">
        <f>+E40</f>
        <v>7000</v>
      </c>
      <c r="E40" s="635">
        <f>+E42+E43+E44</f>
        <v>7000</v>
      </c>
      <c r="F40" s="377" t="s">
        <v>220</v>
      </c>
    </row>
    <row r="41" spans="1:6" ht="12" customHeight="1" x14ac:dyDescent="0.2">
      <c r="A41" s="399"/>
      <c r="B41" s="402" t="s">
        <v>50</v>
      </c>
      <c r="C41" s="407"/>
      <c r="D41" s="633"/>
      <c r="E41" s="634"/>
      <c r="F41" s="377"/>
    </row>
    <row r="42" spans="1:6" ht="16.5" customHeight="1" x14ac:dyDescent="0.25">
      <c r="A42" s="399">
        <v>4221</v>
      </c>
      <c r="B42" s="409" t="s">
        <v>463</v>
      </c>
      <c r="C42" s="414">
        <v>4221</v>
      </c>
      <c r="D42" s="633">
        <f>+E42</f>
        <v>2000</v>
      </c>
      <c r="E42" s="634">
        <f>+'Sheet6 '!G28</f>
        <v>2000</v>
      </c>
      <c r="F42" s="377" t="s">
        <v>220</v>
      </c>
    </row>
    <row r="43" spans="1:6" ht="16.5" customHeight="1" x14ac:dyDescent="0.2">
      <c r="A43" s="399">
        <v>4222</v>
      </c>
      <c r="B43" s="409" t="s">
        <v>464</v>
      </c>
      <c r="C43" s="411" t="s">
        <v>465</v>
      </c>
      <c r="D43" s="633">
        <f>+E43</f>
        <v>5000</v>
      </c>
      <c r="E43" s="634">
        <f>+'Sheet6 '!G29</f>
        <v>5000</v>
      </c>
      <c r="F43" s="377" t="s">
        <v>220</v>
      </c>
    </row>
    <row r="44" spans="1:6" ht="13.5" customHeight="1" x14ac:dyDescent="0.2">
      <c r="A44" s="399">
        <v>4223</v>
      </c>
      <c r="B44" s="409" t="s">
        <v>466</v>
      </c>
      <c r="C44" s="411" t="s">
        <v>467</v>
      </c>
      <c r="D44" s="633"/>
      <c r="E44" s="634"/>
      <c r="F44" s="377" t="s">
        <v>220</v>
      </c>
    </row>
    <row r="45" spans="1:6" ht="25.5" customHeight="1" x14ac:dyDescent="0.2">
      <c r="A45" s="399">
        <v>4230</v>
      </c>
      <c r="B45" s="412" t="s">
        <v>468</v>
      </c>
      <c r="C45" s="407" t="s">
        <v>64</v>
      </c>
      <c r="D45" s="595">
        <f>+E45</f>
        <v>39300</v>
      </c>
      <c r="E45" s="635">
        <f>+E47+E48+E49+E50+E51+E52+E53+E54</f>
        <v>39300</v>
      </c>
      <c r="F45" s="377" t="s">
        <v>220</v>
      </c>
    </row>
    <row r="46" spans="1:6" ht="11.25" customHeight="1" x14ac:dyDescent="0.2">
      <c r="A46" s="399"/>
      <c r="B46" s="402" t="s">
        <v>50</v>
      </c>
      <c r="C46" s="407"/>
      <c r="D46" s="633"/>
      <c r="E46" s="634"/>
      <c r="F46" s="377"/>
    </row>
    <row r="47" spans="1:6" ht="15" customHeight="1" x14ac:dyDescent="0.2">
      <c r="A47" s="399">
        <v>4231</v>
      </c>
      <c r="B47" s="409" t="s">
        <v>469</v>
      </c>
      <c r="C47" s="411" t="s">
        <v>470</v>
      </c>
      <c r="D47" s="633">
        <f t="shared" ref="D47:D55" si="1">+E47</f>
        <v>300</v>
      </c>
      <c r="E47" s="634">
        <f>+'Sheet6 '!G30+'Sheet6 '!G242</f>
        <v>300</v>
      </c>
      <c r="F47" s="377" t="s">
        <v>220</v>
      </c>
    </row>
    <row r="48" spans="1:6" ht="17.25" customHeight="1" x14ac:dyDescent="0.2">
      <c r="A48" s="399">
        <v>4232</v>
      </c>
      <c r="B48" s="409" t="s">
        <v>471</v>
      </c>
      <c r="C48" s="411" t="s">
        <v>472</v>
      </c>
      <c r="D48" s="633">
        <f t="shared" si="1"/>
        <v>4000</v>
      </c>
      <c r="E48" s="634">
        <f>+'Sheet6 '!G31</f>
        <v>4000</v>
      </c>
      <c r="F48" s="377" t="s">
        <v>220</v>
      </c>
    </row>
    <row r="49" spans="1:6" ht="27" x14ac:dyDescent="0.2">
      <c r="A49" s="399">
        <v>4233</v>
      </c>
      <c r="B49" s="409" t="s">
        <v>473</v>
      </c>
      <c r="C49" s="411" t="s">
        <v>474</v>
      </c>
      <c r="D49" s="633">
        <f t="shared" si="1"/>
        <v>2000</v>
      </c>
      <c r="E49" s="634">
        <f>+'Sheet6 '!G32</f>
        <v>2000</v>
      </c>
      <c r="F49" s="377" t="s">
        <v>220</v>
      </c>
    </row>
    <row r="50" spans="1:6" ht="15.75" customHeight="1" x14ac:dyDescent="0.2">
      <c r="A50" s="399">
        <v>4234</v>
      </c>
      <c r="B50" s="409" t="s">
        <v>475</v>
      </c>
      <c r="C50" s="411" t="s">
        <v>476</v>
      </c>
      <c r="D50" s="633">
        <f t="shared" si="1"/>
        <v>2000</v>
      </c>
      <c r="E50" s="634">
        <f>+'Sheet6 '!G33</f>
        <v>2000</v>
      </c>
      <c r="F50" s="377" t="s">
        <v>220</v>
      </c>
    </row>
    <row r="51" spans="1:6" ht="21.75" customHeight="1" x14ac:dyDescent="0.2">
      <c r="A51" s="399">
        <v>4235</v>
      </c>
      <c r="B51" s="415" t="s">
        <v>477</v>
      </c>
      <c r="C51" s="416">
        <v>4235</v>
      </c>
      <c r="D51" s="633">
        <f t="shared" si="1"/>
        <v>4000</v>
      </c>
      <c r="E51" s="634">
        <f>+'Sheet6 '!G72</f>
        <v>4000</v>
      </c>
      <c r="F51" s="377" t="s">
        <v>220</v>
      </c>
    </row>
    <row r="52" spans="1:6" ht="16.5" customHeight="1" x14ac:dyDescent="0.2">
      <c r="A52" s="399">
        <v>4236</v>
      </c>
      <c r="B52" s="409" t="s">
        <v>478</v>
      </c>
      <c r="C52" s="411" t="s">
        <v>479</v>
      </c>
      <c r="D52" s="633">
        <f t="shared" si="1"/>
        <v>3000</v>
      </c>
      <c r="E52" s="634">
        <f>+'Sheet6 '!G73</f>
        <v>3000</v>
      </c>
      <c r="F52" s="377" t="s">
        <v>220</v>
      </c>
    </row>
    <row r="53" spans="1:6" ht="16.5" customHeight="1" x14ac:dyDescent="0.2">
      <c r="A53" s="399">
        <v>4237</v>
      </c>
      <c r="B53" s="409" t="s">
        <v>480</v>
      </c>
      <c r="C53" s="411" t="s">
        <v>481</v>
      </c>
      <c r="D53" s="633">
        <f t="shared" si="1"/>
        <v>12000</v>
      </c>
      <c r="E53" s="634">
        <f>+'Sheet6 '!G74+'Sheet6 '!G373</f>
        <v>12000</v>
      </c>
      <c r="F53" s="377" t="s">
        <v>220</v>
      </c>
    </row>
    <row r="54" spans="1:6" ht="15" customHeight="1" x14ac:dyDescent="0.2">
      <c r="A54" s="399">
        <v>4239</v>
      </c>
      <c r="B54" s="409" t="s">
        <v>482</v>
      </c>
      <c r="C54" s="411" t="s">
        <v>483</v>
      </c>
      <c r="D54" s="633">
        <f t="shared" si="1"/>
        <v>12000</v>
      </c>
      <c r="E54" s="634">
        <f>+'Sheet6 '!G75+'Sheet6 '!G374</f>
        <v>12000</v>
      </c>
      <c r="F54" s="377" t="s">
        <v>220</v>
      </c>
    </row>
    <row r="55" spans="1:6" ht="26.25" x14ac:dyDescent="0.2">
      <c r="A55" s="399">
        <v>4240</v>
      </c>
      <c r="B55" s="412" t="s">
        <v>484</v>
      </c>
      <c r="C55" s="407" t="s">
        <v>64</v>
      </c>
      <c r="D55" s="595">
        <f t="shared" si="1"/>
        <v>16990</v>
      </c>
      <c r="E55" s="635">
        <f>+E57</f>
        <v>16990</v>
      </c>
      <c r="F55" s="377" t="s">
        <v>220</v>
      </c>
    </row>
    <row r="56" spans="1:6" ht="12.75" customHeight="1" x14ac:dyDescent="0.2">
      <c r="A56" s="399"/>
      <c r="B56" s="402" t="s">
        <v>50</v>
      </c>
      <c r="C56" s="407"/>
      <c r="D56" s="633"/>
      <c r="E56" s="634"/>
      <c r="F56" s="377"/>
    </row>
    <row r="57" spans="1:6" ht="15.75" customHeight="1" x14ac:dyDescent="0.2">
      <c r="A57" s="399">
        <v>4241</v>
      </c>
      <c r="B57" s="409" t="s">
        <v>485</v>
      </c>
      <c r="C57" s="411" t="s">
        <v>486</v>
      </c>
      <c r="D57" s="633">
        <f>+E57</f>
        <v>16990</v>
      </c>
      <c r="E57" s="634">
        <f>'Sheet6 '!G34+'Sheet6 '!G76+'Sheet6 '!G258+'Sheet6 '!G169</f>
        <v>16990</v>
      </c>
      <c r="F57" s="377" t="s">
        <v>220</v>
      </c>
    </row>
    <row r="58" spans="1:6" ht="24.75" customHeight="1" x14ac:dyDescent="0.2">
      <c r="A58" s="399">
        <v>4250</v>
      </c>
      <c r="B58" s="412" t="s">
        <v>487</v>
      </c>
      <c r="C58" s="407" t="s">
        <v>64</v>
      </c>
      <c r="D58" s="595">
        <f>+E58</f>
        <v>16500</v>
      </c>
      <c r="E58" s="635">
        <f>+E60+E61</f>
        <v>16500</v>
      </c>
      <c r="F58" s="377" t="s">
        <v>220</v>
      </c>
    </row>
    <row r="59" spans="1:6" ht="11.25" customHeight="1" x14ac:dyDescent="0.2">
      <c r="A59" s="399"/>
      <c r="B59" s="402" t="s">
        <v>50</v>
      </c>
      <c r="C59" s="407"/>
      <c r="D59" s="633"/>
      <c r="E59" s="634"/>
      <c r="F59" s="377"/>
    </row>
    <row r="60" spans="1:6" ht="16.5" customHeight="1" x14ac:dyDescent="0.2">
      <c r="A60" s="399">
        <v>4251</v>
      </c>
      <c r="B60" s="409" t="s">
        <v>488</v>
      </c>
      <c r="C60" s="411" t="s">
        <v>489</v>
      </c>
      <c r="D60" s="633">
        <f>+E60</f>
        <v>10000</v>
      </c>
      <c r="E60" s="634">
        <f>+'Sheet6 '!G77</f>
        <v>10000</v>
      </c>
      <c r="F60" s="377" t="s">
        <v>220</v>
      </c>
    </row>
    <row r="61" spans="1:6" ht="27" x14ac:dyDescent="0.2">
      <c r="A61" s="399">
        <v>4252</v>
      </c>
      <c r="B61" s="409" t="s">
        <v>490</v>
      </c>
      <c r="C61" s="411" t="s">
        <v>491</v>
      </c>
      <c r="D61" s="633">
        <f>+E61</f>
        <v>6500</v>
      </c>
      <c r="E61" s="634">
        <f>+'Sheet6 '!G35+'Sheet6 '!G259</f>
        <v>6500</v>
      </c>
      <c r="F61" s="377" t="s">
        <v>220</v>
      </c>
    </row>
    <row r="62" spans="1:6" ht="27.75" customHeight="1" x14ac:dyDescent="0.2">
      <c r="A62" s="399">
        <v>4260</v>
      </c>
      <c r="B62" s="412" t="s">
        <v>492</v>
      </c>
      <c r="C62" s="407" t="s">
        <v>64</v>
      </c>
      <c r="D62" s="595">
        <f>+E62</f>
        <v>58900</v>
      </c>
      <c r="E62" s="635">
        <f>+E64+E65+E66+E67+E68+E69+E70+E71</f>
        <v>58900</v>
      </c>
      <c r="F62" s="377" t="s">
        <v>220</v>
      </c>
    </row>
    <row r="63" spans="1:6" ht="15" customHeight="1" x14ac:dyDescent="0.2">
      <c r="A63" s="399"/>
      <c r="B63" s="402" t="s">
        <v>50</v>
      </c>
      <c r="C63" s="407"/>
      <c r="D63" s="633"/>
      <c r="E63" s="634"/>
      <c r="F63" s="377"/>
    </row>
    <row r="64" spans="1:6" ht="15" customHeight="1" x14ac:dyDescent="0.2">
      <c r="A64" s="399">
        <v>4261</v>
      </c>
      <c r="B64" s="409" t="s">
        <v>493</v>
      </c>
      <c r="C64" s="411" t="s">
        <v>494</v>
      </c>
      <c r="D64" s="633">
        <f>+E64</f>
        <v>4000</v>
      </c>
      <c r="E64" s="634">
        <f>+'Sheet6 '!G243+'Sheet6 '!G78+'Sheet6 '!G36</f>
        <v>4000</v>
      </c>
      <c r="F64" s="377" t="s">
        <v>220</v>
      </c>
    </row>
    <row r="65" spans="1:6" ht="18" customHeight="1" x14ac:dyDescent="0.2">
      <c r="A65" s="399">
        <v>4262</v>
      </c>
      <c r="B65" s="409" t="s">
        <v>495</v>
      </c>
      <c r="C65" s="411" t="s">
        <v>496</v>
      </c>
      <c r="D65" s="633">
        <f t="shared" ref="D65:D71" si="2">+E65</f>
        <v>0</v>
      </c>
      <c r="E65" s="634">
        <v>0</v>
      </c>
      <c r="F65" s="377" t="s">
        <v>220</v>
      </c>
    </row>
    <row r="66" spans="1:6" ht="27" x14ac:dyDescent="0.2">
      <c r="A66" s="399">
        <v>4263</v>
      </c>
      <c r="B66" s="409" t="s">
        <v>497</v>
      </c>
      <c r="C66" s="411" t="s">
        <v>498</v>
      </c>
      <c r="D66" s="633">
        <f t="shared" si="2"/>
        <v>0</v>
      </c>
      <c r="E66" s="634">
        <v>0</v>
      </c>
      <c r="F66" s="377" t="s">
        <v>220</v>
      </c>
    </row>
    <row r="67" spans="1:6" ht="14.25" customHeight="1" x14ac:dyDescent="0.2">
      <c r="A67" s="399">
        <v>4264</v>
      </c>
      <c r="B67" s="417" t="s">
        <v>499</v>
      </c>
      <c r="C67" s="411" t="s">
        <v>500</v>
      </c>
      <c r="D67" s="633">
        <f t="shared" si="2"/>
        <v>13900</v>
      </c>
      <c r="E67" s="634">
        <f>+'Sheet6 '!G37+'Sheet6 '!G260+'Sheet6 '!G244</f>
        <v>13900</v>
      </c>
      <c r="F67" s="377" t="s">
        <v>220</v>
      </c>
    </row>
    <row r="68" spans="1:6" ht="14.25" customHeight="1" x14ac:dyDescent="0.2">
      <c r="A68" s="399">
        <v>4265</v>
      </c>
      <c r="B68" s="418" t="s">
        <v>501</v>
      </c>
      <c r="C68" s="411" t="s">
        <v>502</v>
      </c>
      <c r="D68" s="633">
        <f t="shared" si="2"/>
        <v>0</v>
      </c>
      <c r="E68" s="634">
        <v>0</v>
      </c>
      <c r="F68" s="377" t="s">
        <v>220</v>
      </c>
    </row>
    <row r="69" spans="1:6" ht="16.5" customHeight="1" x14ac:dyDescent="0.2">
      <c r="A69" s="399">
        <v>4266</v>
      </c>
      <c r="B69" s="417" t="s">
        <v>503</v>
      </c>
      <c r="C69" s="411" t="s">
        <v>504</v>
      </c>
      <c r="D69" s="633">
        <f t="shared" si="2"/>
        <v>0</v>
      </c>
      <c r="E69" s="634">
        <v>0</v>
      </c>
      <c r="F69" s="377" t="s">
        <v>220</v>
      </c>
    </row>
    <row r="70" spans="1:6" ht="16.5" customHeight="1" x14ac:dyDescent="0.2">
      <c r="A70" s="399">
        <v>4267</v>
      </c>
      <c r="B70" s="417" t="s">
        <v>505</v>
      </c>
      <c r="C70" s="411" t="s">
        <v>506</v>
      </c>
      <c r="D70" s="633">
        <f t="shared" si="2"/>
        <v>4000</v>
      </c>
      <c r="E70" s="634">
        <f>+'Sheet6 '!G79+'Sheet6 '!G38</f>
        <v>4000</v>
      </c>
      <c r="F70" s="377" t="s">
        <v>220</v>
      </c>
    </row>
    <row r="71" spans="1:6" ht="15" customHeight="1" x14ac:dyDescent="0.2">
      <c r="A71" s="399">
        <v>4268</v>
      </c>
      <c r="B71" s="417" t="s">
        <v>507</v>
      </c>
      <c r="C71" s="411" t="s">
        <v>508</v>
      </c>
      <c r="D71" s="633">
        <f t="shared" si="2"/>
        <v>37000</v>
      </c>
      <c r="E71" s="634">
        <f>+'Sheet6 '!G39+'Sheet6 '!G245+'Sheet6 '!G80</f>
        <v>37000</v>
      </c>
      <c r="F71" s="377" t="s">
        <v>220</v>
      </c>
    </row>
    <row r="72" spans="1:6" ht="26.25" customHeight="1" x14ac:dyDescent="0.2">
      <c r="A72" s="366">
        <v>4300</v>
      </c>
      <c r="B72" s="419" t="s">
        <v>509</v>
      </c>
      <c r="C72" s="420" t="s">
        <v>64</v>
      </c>
      <c r="D72" s="633"/>
      <c r="E72" s="634"/>
      <c r="F72" s="377" t="s">
        <v>220</v>
      </c>
    </row>
    <row r="73" spans="1:6" ht="12.75" customHeight="1" x14ac:dyDescent="0.25">
      <c r="A73" s="405"/>
      <c r="B73" s="402" t="s">
        <v>430</v>
      </c>
      <c r="C73" s="401"/>
      <c r="D73" s="633"/>
      <c r="E73" s="634"/>
      <c r="F73" s="384"/>
    </row>
    <row r="74" spans="1:6" ht="17.25" x14ac:dyDescent="0.2">
      <c r="A74" s="399">
        <v>4310</v>
      </c>
      <c r="B74" s="421" t="s">
        <v>510</v>
      </c>
      <c r="C74" s="407" t="s">
        <v>64</v>
      </c>
      <c r="D74" s="633"/>
      <c r="E74" s="634"/>
      <c r="F74" s="377"/>
    </row>
    <row r="75" spans="1:6" ht="12" customHeight="1" x14ac:dyDescent="0.2">
      <c r="A75" s="399"/>
      <c r="B75" s="402" t="s">
        <v>50</v>
      </c>
      <c r="C75" s="407"/>
      <c r="D75" s="633"/>
      <c r="E75" s="634"/>
      <c r="F75" s="377"/>
    </row>
    <row r="76" spans="1:6" ht="17.25" customHeight="1" x14ac:dyDescent="0.2">
      <c r="A76" s="399">
        <v>4311</v>
      </c>
      <c r="B76" s="417" t="s">
        <v>511</v>
      </c>
      <c r="C76" s="411" t="s">
        <v>512</v>
      </c>
      <c r="D76" s="633"/>
      <c r="E76" s="634"/>
      <c r="F76" s="377" t="s">
        <v>220</v>
      </c>
    </row>
    <row r="77" spans="1:6" ht="16.5" customHeight="1" x14ac:dyDescent="0.2">
      <c r="A77" s="399">
        <v>4312</v>
      </c>
      <c r="B77" s="417" t="s">
        <v>513</v>
      </c>
      <c r="C77" s="411" t="s">
        <v>514</v>
      </c>
      <c r="D77" s="633"/>
      <c r="E77" s="634"/>
      <c r="F77" s="377" t="s">
        <v>220</v>
      </c>
    </row>
    <row r="78" spans="1:6" ht="17.25" x14ac:dyDescent="0.2">
      <c r="A78" s="399">
        <v>4320</v>
      </c>
      <c r="B78" s="421" t="s">
        <v>515</v>
      </c>
      <c r="C78" s="407" t="s">
        <v>64</v>
      </c>
      <c r="D78" s="633"/>
      <c r="E78" s="634"/>
      <c r="F78" s="377"/>
    </row>
    <row r="79" spans="1:6" ht="17.25" x14ac:dyDescent="0.2">
      <c r="A79" s="399"/>
      <c r="B79" s="402" t="s">
        <v>50</v>
      </c>
      <c r="C79" s="407"/>
      <c r="D79" s="633"/>
      <c r="E79" s="634"/>
      <c r="F79" s="377"/>
    </row>
    <row r="80" spans="1:6" ht="15.75" customHeight="1" x14ac:dyDescent="0.2">
      <c r="A80" s="399">
        <v>4321</v>
      </c>
      <c r="B80" s="417" t="s">
        <v>516</v>
      </c>
      <c r="C80" s="411" t="s">
        <v>517</v>
      </c>
      <c r="D80" s="633"/>
      <c r="E80" s="634"/>
      <c r="F80" s="377" t="s">
        <v>220</v>
      </c>
    </row>
    <row r="81" spans="1:6" ht="18.75" customHeight="1" x14ac:dyDescent="0.2">
      <c r="A81" s="399">
        <v>4322</v>
      </c>
      <c r="B81" s="417" t="s">
        <v>518</v>
      </c>
      <c r="C81" s="411" t="s">
        <v>519</v>
      </c>
      <c r="D81" s="633"/>
      <c r="E81" s="634"/>
      <c r="F81" s="377" t="s">
        <v>220</v>
      </c>
    </row>
    <row r="82" spans="1:6" ht="26.25" x14ac:dyDescent="0.2">
      <c r="A82" s="399">
        <v>4330</v>
      </c>
      <c r="B82" s="421" t="s">
        <v>520</v>
      </c>
      <c r="C82" s="407" t="s">
        <v>64</v>
      </c>
      <c r="D82" s="633"/>
      <c r="E82" s="634"/>
      <c r="F82" s="377" t="s">
        <v>220</v>
      </c>
    </row>
    <row r="83" spans="1:6" ht="13.5" customHeight="1" x14ac:dyDescent="0.2">
      <c r="A83" s="399"/>
      <c r="B83" s="402" t="s">
        <v>50</v>
      </c>
      <c r="C83" s="407"/>
      <c r="D83" s="633"/>
      <c r="E83" s="634"/>
      <c r="F83" s="377"/>
    </row>
    <row r="84" spans="1:6" ht="15.75" customHeight="1" x14ac:dyDescent="0.2">
      <c r="A84" s="399">
        <v>4331</v>
      </c>
      <c r="B84" s="417" t="s">
        <v>521</v>
      </c>
      <c r="C84" s="411" t="s">
        <v>522</v>
      </c>
      <c r="D84" s="633"/>
      <c r="E84" s="634"/>
      <c r="F84" s="377" t="s">
        <v>220</v>
      </c>
    </row>
    <row r="85" spans="1:6" ht="12.75" customHeight="1" x14ac:dyDescent="0.2">
      <c r="A85" s="399">
        <v>4332</v>
      </c>
      <c r="B85" s="417" t="s">
        <v>523</v>
      </c>
      <c r="C85" s="411" t="s">
        <v>524</v>
      </c>
      <c r="D85" s="633"/>
      <c r="E85" s="634"/>
      <c r="F85" s="377" t="s">
        <v>220</v>
      </c>
    </row>
    <row r="86" spans="1:6" ht="15.75" customHeight="1" x14ac:dyDescent="0.2">
      <c r="A86" s="399">
        <v>4333</v>
      </c>
      <c r="B86" s="417" t="s">
        <v>525</v>
      </c>
      <c r="C86" s="411" t="s">
        <v>526</v>
      </c>
      <c r="D86" s="633"/>
      <c r="E86" s="634"/>
      <c r="F86" s="377" t="s">
        <v>220</v>
      </c>
    </row>
    <row r="87" spans="1:6" ht="17.25" x14ac:dyDescent="0.2">
      <c r="A87" s="366">
        <v>4400</v>
      </c>
      <c r="B87" s="422" t="s">
        <v>527</v>
      </c>
      <c r="C87" s="420" t="s">
        <v>64</v>
      </c>
      <c r="D87" s="635">
        <f>+D89</f>
        <v>422188.7</v>
      </c>
      <c r="E87" s="635">
        <f>+E89</f>
        <v>422188.7</v>
      </c>
      <c r="F87" s="377" t="s">
        <v>220</v>
      </c>
    </row>
    <row r="88" spans="1:6" ht="14.25" customHeight="1" x14ac:dyDescent="0.25">
      <c r="A88" s="405"/>
      <c r="B88" s="402" t="s">
        <v>430</v>
      </c>
      <c r="C88" s="401"/>
      <c r="D88" s="633"/>
      <c r="E88" s="634"/>
      <c r="F88" s="384"/>
    </row>
    <row r="89" spans="1:6" ht="27" x14ac:dyDescent="0.2">
      <c r="A89" s="399">
        <v>4410</v>
      </c>
      <c r="B89" s="421" t="s">
        <v>528</v>
      </c>
      <c r="C89" s="407" t="s">
        <v>64</v>
      </c>
      <c r="D89" s="635">
        <f>+D91</f>
        <v>422188.7</v>
      </c>
      <c r="E89" s="635">
        <f>+E91</f>
        <v>422188.7</v>
      </c>
      <c r="F89" s="377"/>
    </row>
    <row r="90" spans="1:6" ht="12" customHeight="1" x14ac:dyDescent="0.2">
      <c r="A90" s="399"/>
      <c r="B90" s="402" t="s">
        <v>50</v>
      </c>
      <c r="C90" s="407"/>
      <c r="D90" s="633"/>
      <c r="E90" s="634"/>
      <c r="F90" s="377"/>
    </row>
    <row r="91" spans="1:6" ht="27" x14ac:dyDescent="0.2">
      <c r="A91" s="399">
        <v>4411</v>
      </c>
      <c r="B91" s="417" t="s">
        <v>529</v>
      </c>
      <c r="C91" s="411" t="s">
        <v>530</v>
      </c>
      <c r="D91" s="634">
        <f>+E91</f>
        <v>422188.7</v>
      </c>
      <c r="E91" s="634">
        <f>'Sheet6 '!G375+'Sheet6 '!G414+'Sheet6 '!G439+'Sheet6 '!G370+'Sheet6 '!G361</f>
        <v>422188.7</v>
      </c>
      <c r="F91" s="377" t="s">
        <v>220</v>
      </c>
    </row>
    <row r="92" spans="1:6" ht="27" x14ac:dyDescent="0.2">
      <c r="A92" s="399">
        <v>4412</v>
      </c>
      <c r="B92" s="417" t="s">
        <v>531</v>
      </c>
      <c r="C92" s="411" t="s">
        <v>532</v>
      </c>
      <c r="D92" s="633"/>
      <c r="E92" s="634"/>
      <c r="F92" s="377" t="s">
        <v>220</v>
      </c>
    </row>
    <row r="93" spans="1:6" ht="27" x14ac:dyDescent="0.2">
      <c r="A93" s="399">
        <v>4420</v>
      </c>
      <c r="B93" s="421" t="s">
        <v>533</v>
      </c>
      <c r="C93" s="407" t="s">
        <v>64</v>
      </c>
      <c r="D93" s="633"/>
      <c r="E93" s="634">
        <v>0</v>
      </c>
      <c r="F93" s="377"/>
    </row>
    <row r="94" spans="1:6" ht="12.75" customHeight="1" x14ac:dyDescent="0.2">
      <c r="A94" s="399"/>
      <c r="B94" s="402" t="s">
        <v>50</v>
      </c>
      <c r="C94" s="407"/>
      <c r="D94" s="633"/>
      <c r="E94" s="634"/>
      <c r="F94" s="377"/>
    </row>
    <row r="95" spans="1:6" ht="27" x14ac:dyDescent="0.2">
      <c r="A95" s="399">
        <v>4421</v>
      </c>
      <c r="B95" s="417" t="s">
        <v>534</v>
      </c>
      <c r="C95" s="411" t="s">
        <v>535</v>
      </c>
      <c r="D95" s="633"/>
      <c r="E95" s="634"/>
      <c r="F95" s="377" t="s">
        <v>220</v>
      </c>
    </row>
    <row r="96" spans="1:6" ht="27" x14ac:dyDescent="0.2">
      <c r="A96" s="399">
        <v>4422</v>
      </c>
      <c r="B96" s="417" t="s">
        <v>536</v>
      </c>
      <c r="C96" s="411" t="s">
        <v>537</v>
      </c>
      <c r="D96" s="633"/>
      <c r="E96" s="634"/>
      <c r="F96" s="377" t="s">
        <v>220</v>
      </c>
    </row>
    <row r="97" spans="1:6" ht="17.25" customHeight="1" x14ac:dyDescent="0.2">
      <c r="A97" s="399">
        <v>4500</v>
      </c>
      <c r="B97" s="423" t="s">
        <v>538</v>
      </c>
      <c r="C97" s="407" t="s">
        <v>64</v>
      </c>
      <c r="D97" s="595">
        <f>+E97</f>
        <v>5011.3</v>
      </c>
      <c r="E97" s="635">
        <f>+E107</f>
        <v>5011.3</v>
      </c>
      <c r="F97" s="377" t="s">
        <v>220</v>
      </c>
    </row>
    <row r="98" spans="1:6" ht="15.75" customHeight="1" x14ac:dyDescent="0.25">
      <c r="A98" s="405"/>
      <c r="B98" s="402" t="s">
        <v>430</v>
      </c>
      <c r="C98" s="401"/>
      <c r="D98" s="633"/>
      <c r="E98" s="634"/>
      <c r="F98" s="384"/>
    </row>
    <row r="99" spans="1:6" ht="29.25" customHeight="1" x14ac:dyDescent="0.2">
      <c r="A99" s="399">
        <v>4510</v>
      </c>
      <c r="B99" s="424" t="s">
        <v>539</v>
      </c>
      <c r="C99" s="407" t="s">
        <v>64</v>
      </c>
      <c r="D99" s="595">
        <v>0</v>
      </c>
      <c r="E99" s="635">
        <v>0</v>
      </c>
      <c r="F99" s="377"/>
    </row>
    <row r="100" spans="1:6" ht="12.75" customHeight="1" x14ac:dyDescent="0.2">
      <c r="A100" s="399"/>
      <c r="B100" s="402" t="s">
        <v>50</v>
      </c>
      <c r="C100" s="407"/>
      <c r="D100" s="633"/>
      <c r="E100" s="634"/>
      <c r="F100" s="377"/>
    </row>
    <row r="101" spans="1:6" ht="17.25" x14ac:dyDescent="0.2">
      <c r="A101" s="399">
        <v>4511</v>
      </c>
      <c r="B101" s="425" t="s">
        <v>540</v>
      </c>
      <c r="C101" s="411" t="s">
        <v>541</v>
      </c>
      <c r="D101" s="633"/>
      <c r="E101" s="634"/>
      <c r="F101" s="377" t="s">
        <v>220</v>
      </c>
    </row>
    <row r="102" spans="1:6" ht="12.75" customHeight="1" x14ac:dyDescent="0.2">
      <c r="A102" s="399">
        <v>4512</v>
      </c>
      <c r="B102" s="417" t="s">
        <v>542</v>
      </c>
      <c r="C102" s="411" t="s">
        <v>543</v>
      </c>
      <c r="D102" s="633"/>
      <c r="E102" s="634"/>
      <c r="F102" s="377" t="s">
        <v>220</v>
      </c>
    </row>
    <row r="103" spans="1:6" ht="27" x14ac:dyDescent="0.2">
      <c r="A103" s="399">
        <v>4520</v>
      </c>
      <c r="B103" s="424" t="s">
        <v>544</v>
      </c>
      <c r="C103" s="407" t="s">
        <v>64</v>
      </c>
      <c r="D103" s="633"/>
      <c r="E103" s="634"/>
      <c r="F103" s="377"/>
    </row>
    <row r="104" spans="1:6" ht="12.75" customHeight="1" x14ac:dyDescent="0.2">
      <c r="A104" s="399"/>
      <c r="B104" s="402" t="s">
        <v>50</v>
      </c>
      <c r="C104" s="407"/>
      <c r="D104" s="633"/>
      <c r="E104" s="634"/>
      <c r="F104" s="377"/>
    </row>
    <row r="105" spans="1:6" ht="15" customHeight="1" x14ac:dyDescent="0.2">
      <c r="A105" s="399">
        <v>4521</v>
      </c>
      <c r="B105" s="417" t="s">
        <v>545</v>
      </c>
      <c r="C105" s="411" t="s">
        <v>546</v>
      </c>
      <c r="D105" s="633"/>
      <c r="E105" s="634"/>
      <c r="F105" s="377" t="s">
        <v>220</v>
      </c>
    </row>
    <row r="106" spans="1:6" ht="16.5" customHeight="1" x14ac:dyDescent="0.2">
      <c r="A106" s="399">
        <v>4522</v>
      </c>
      <c r="B106" s="417" t="s">
        <v>547</v>
      </c>
      <c r="C106" s="411" t="s">
        <v>548</v>
      </c>
      <c r="D106" s="633"/>
      <c r="E106" s="634"/>
      <c r="F106" s="377" t="s">
        <v>220</v>
      </c>
    </row>
    <row r="107" spans="1:6" ht="28.5" customHeight="1" x14ac:dyDescent="0.2">
      <c r="A107" s="399">
        <v>4530</v>
      </c>
      <c r="B107" s="424" t="s">
        <v>549</v>
      </c>
      <c r="C107" s="407" t="s">
        <v>64</v>
      </c>
      <c r="D107" s="595">
        <f>+E107</f>
        <v>5011.3</v>
      </c>
      <c r="E107" s="635">
        <f>+E109</f>
        <v>5011.3</v>
      </c>
      <c r="F107" s="377"/>
    </row>
    <row r="108" spans="1:6" ht="12.75" customHeight="1" x14ac:dyDescent="0.2">
      <c r="A108" s="399"/>
      <c r="B108" s="402" t="s">
        <v>50</v>
      </c>
      <c r="C108" s="407"/>
      <c r="D108" s="633"/>
      <c r="E108" s="634"/>
      <c r="F108" s="377"/>
    </row>
    <row r="109" spans="1:6" ht="27" x14ac:dyDescent="0.2">
      <c r="A109" s="399">
        <v>4531</v>
      </c>
      <c r="B109" s="415" t="s">
        <v>550</v>
      </c>
      <c r="C109" s="410" t="s">
        <v>551</v>
      </c>
      <c r="D109" s="633">
        <f>+E109</f>
        <v>5011.3</v>
      </c>
      <c r="E109" s="634">
        <f>+'Sheet6 '!G440+'Sheet6 '!G81</f>
        <v>5011.3</v>
      </c>
      <c r="F109" s="377"/>
    </row>
    <row r="110" spans="1:6" ht="27" x14ac:dyDescent="0.2">
      <c r="A110" s="399">
        <v>4532</v>
      </c>
      <c r="B110" s="415" t="s">
        <v>552</v>
      </c>
      <c r="C110" s="411" t="s">
        <v>553</v>
      </c>
      <c r="D110" s="633"/>
      <c r="E110" s="634"/>
      <c r="F110" s="377"/>
    </row>
    <row r="111" spans="1:6" ht="26.25" x14ac:dyDescent="0.2">
      <c r="A111" s="399">
        <v>4533</v>
      </c>
      <c r="B111" s="415" t="s">
        <v>554</v>
      </c>
      <c r="C111" s="411" t="s">
        <v>555</v>
      </c>
      <c r="D111" s="633"/>
      <c r="E111" s="634"/>
      <c r="F111" s="377"/>
    </row>
    <row r="112" spans="1:6" ht="12.75" customHeight="1" x14ac:dyDescent="0.2">
      <c r="A112" s="399"/>
      <c r="B112" s="426" t="s">
        <v>430</v>
      </c>
      <c r="C112" s="411"/>
      <c r="D112" s="633"/>
      <c r="E112" s="633"/>
      <c r="F112" s="377"/>
    </row>
    <row r="113" spans="1:6" ht="26.25" x14ac:dyDescent="0.2">
      <c r="A113" s="399">
        <v>4534</v>
      </c>
      <c r="B113" s="426" t="s">
        <v>556</v>
      </c>
      <c r="C113" s="411"/>
      <c r="D113" s="633"/>
      <c r="E113" s="633"/>
      <c r="F113" s="377"/>
    </row>
    <row r="114" spans="1:6" ht="12" customHeight="1" x14ac:dyDescent="0.2">
      <c r="A114" s="399"/>
      <c r="B114" s="426" t="s">
        <v>557</v>
      </c>
      <c r="C114" s="411"/>
      <c r="D114" s="633"/>
      <c r="E114" s="633"/>
      <c r="F114" s="377"/>
    </row>
    <row r="115" spans="1:6" ht="15" customHeight="1" x14ac:dyDescent="0.25">
      <c r="A115" s="427">
        <v>4535</v>
      </c>
      <c r="B115" s="428" t="s">
        <v>558</v>
      </c>
      <c r="C115" s="411"/>
      <c r="D115" s="633"/>
      <c r="E115" s="633"/>
      <c r="F115" s="377"/>
    </row>
    <row r="116" spans="1:6" ht="13.5" customHeight="1" x14ac:dyDescent="0.2">
      <c r="A116" s="399">
        <v>4536</v>
      </c>
      <c r="B116" s="426" t="s">
        <v>559</v>
      </c>
      <c r="C116" s="411"/>
      <c r="D116" s="633"/>
      <c r="E116" s="633"/>
      <c r="F116" s="377"/>
    </row>
    <row r="117" spans="1:6" ht="13.5" customHeight="1" x14ac:dyDescent="0.2">
      <c r="A117" s="399">
        <v>4537</v>
      </c>
      <c r="B117" s="426" t="s">
        <v>560</v>
      </c>
      <c r="C117" s="411"/>
      <c r="D117" s="633"/>
      <c r="E117" s="633"/>
      <c r="F117" s="377"/>
    </row>
    <row r="118" spans="1:6" ht="17.25" x14ac:dyDescent="0.2">
      <c r="A118" s="399">
        <v>4538</v>
      </c>
      <c r="B118" s="426" t="s">
        <v>561</v>
      </c>
      <c r="C118" s="411"/>
      <c r="D118" s="633"/>
      <c r="E118" s="633"/>
      <c r="F118" s="377"/>
    </row>
    <row r="119" spans="1:6" ht="27" x14ac:dyDescent="0.2">
      <c r="A119" s="399">
        <v>4540</v>
      </c>
      <c r="B119" s="424" t="s">
        <v>562</v>
      </c>
      <c r="C119" s="407" t="s">
        <v>64</v>
      </c>
      <c r="D119" s="595">
        <f>+D123</f>
        <v>16853.849999999999</v>
      </c>
      <c r="E119" s="595">
        <f>+E123</f>
        <v>16853.849999999999</v>
      </c>
      <c r="F119" s="489">
        <f>+F123</f>
        <v>0</v>
      </c>
    </row>
    <row r="120" spans="1:6" ht="11.25" customHeight="1" x14ac:dyDescent="0.2">
      <c r="A120" s="399"/>
      <c r="B120" s="402" t="s">
        <v>50</v>
      </c>
      <c r="C120" s="407"/>
      <c r="D120" s="633"/>
      <c r="E120" s="633"/>
      <c r="F120" s="489"/>
    </row>
    <row r="121" spans="1:6" ht="26.25" customHeight="1" x14ac:dyDescent="0.2">
      <c r="A121" s="399">
        <v>4541</v>
      </c>
      <c r="B121" s="415" t="s">
        <v>563</v>
      </c>
      <c r="C121" s="411" t="s">
        <v>564</v>
      </c>
      <c r="D121" s="633"/>
      <c r="E121" s="595" t="s">
        <v>220</v>
      </c>
      <c r="F121" s="489"/>
    </row>
    <row r="122" spans="1:6" ht="26.25" customHeight="1" x14ac:dyDescent="0.2">
      <c r="A122" s="399">
        <v>4542</v>
      </c>
      <c r="B122" s="415" t="s">
        <v>565</v>
      </c>
      <c r="C122" s="411" t="s">
        <v>566</v>
      </c>
      <c r="D122" s="633"/>
      <c r="E122" s="595" t="s">
        <v>220</v>
      </c>
      <c r="F122" s="489"/>
    </row>
    <row r="123" spans="1:6" ht="26.25" x14ac:dyDescent="0.2">
      <c r="A123" s="399">
        <v>4543</v>
      </c>
      <c r="B123" s="415" t="s">
        <v>567</v>
      </c>
      <c r="C123" s="411" t="s">
        <v>568</v>
      </c>
      <c r="D123" s="595">
        <f>+E123+F123</f>
        <v>16853.849999999999</v>
      </c>
      <c r="E123" s="557">
        <v>16853.849999999999</v>
      </c>
      <c r="F123" s="567"/>
    </row>
    <row r="124" spans="1:6" ht="13.5" customHeight="1" x14ac:dyDescent="0.2">
      <c r="A124" s="399"/>
      <c r="B124" s="426" t="s">
        <v>430</v>
      </c>
      <c r="C124" s="411"/>
      <c r="D124" s="633"/>
      <c r="E124" s="633"/>
      <c r="F124" s="377"/>
    </row>
    <row r="125" spans="1:6" ht="27" x14ac:dyDescent="0.2">
      <c r="A125" s="399">
        <v>4544</v>
      </c>
      <c r="B125" s="426" t="s">
        <v>569</v>
      </c>
      <c r="C125" s="411"/>
      <c r="D125" s="633"/>
      <c r="E125" s="633"/>
      <c r="F125" s="377"/>
    </row>
    <row r="126" spans="1:6" ht="12" customHeight="1" x14ac:dyDescent="0.2">
      <c r="A126" s="399"/>
      <c r="B126" s="426" t="s">
        <v>557</v>
      </c>
      <c r="C126" s="411"/>
      <c r="D126" s="633"/>
      <c r="E126" s="633"/>
      <c r="F126" s="377"/>
    </row>
    <row r="127" spans="1:6" ht="14.25" customHeight="1" x14ac:dyDescent="0.25">
      <c r="A127" s="427">
        <v>4545</v>
      </c>
      <c r="B127" s="428" t="s">
        <v>558</v>
      </c>
      <c r="C127" s="411"/>
      <c r="D127" s="633"/>
      <c r="E127" s="633"/>
      <c r="F127" s="377"/>
    </row>
    <row r="128" spans="1:6" ht="13.5" customHeight="1" x14ac:dyDescent="0.2">
      <c r="A128" s="399">
        <v>4546</v>
      </c>
      <c r="B128" s="426" t="s">
        <v>570</v>
      </c>
      <c r="C128" s="411"/>
      <c r="D128" s="633"/>
      <c r="E128" s="633"/>
      <c r="F128" s="377"/>
    </row>
    <row r="129" spans="1:6" ht="17.25" x14ac:dyDescent="0.2">
      <c r="A129" s="399">
        <v>4547</v>
      </c>
      <c r="B129" s="426" t="s">
        <v>560</v>
      </c>
      <c r="C129" s="411"/>
      <c r="D129" s="633"/>
      <c r="E129" s="633"/>
      <c r="F129" s="377"/>
    </row>
    <row r="130" spans="1:6" ht="10.5" customHeight="1" x14ac:dyDescent="0.2">
      <c r="A130" s="399">
        <v>4548</v>
      </c>
      <c r="B130" s="426" t="s">
        <v>561</v>
      </c>
      <c r="C130" s="411"/>
      <c r="D130" s="633"/>
      <c r="E130" s="633"/>
      <c r="F130" s="377"/>
    </row>
    <row r="131" spans="1:6" ht="34.5" customHeight="1" x14ac:dyDescent="0.2">
      <c r="A131" s="399">
        <v>4600</v>
      </c>
      <c r="B131" s="429" t="s">
        <v>571</v>
      </c>
      <c r="C131" s="407" t="s">
        <v>64</v>
      </c>
      <c r="D131" s="595">
        <f>+D137</f>
        <v>16000</v>
      </c>
      <c r="E131" s="595">
        <f>+E137</f>
        <v>16000</v>
      </c>
      <c r="F131" s="377" t="s">
        <v>220</v>
      </c>
    </row>
    <row r="132" spans="1:6" ht="17.25" customHeight="1" x14ac:dyDescent="0.25">
      <c r="A132" s="399"/>
      <c r="B132" s="402" t="s">
        <v>430</v>
      </c>
      <c r="C132" s="401"/>
      <c r="D132" s="633"/>
      <c r="E132" s="633"/>
      <c r="F132" s="384"/>
    </row>
    <row r="133" spans="1:6" ht="15.75" customHeight="1" x14ac:dyDescent="0.25">
      <c r="A133" s="399">
        <v>4610</v>
      </c>
      <c r="B133" s="430" t="s">
        <v>572</v>
      </c>
      <c r="C133" s="401"/>
      <c r="D133" s="633"/>
      <c r="E133" s="633"/>
      <c r="F133" s="377" t="s">
        <v>29</v>
      </c>
    </row>
    <row r="134" spans="1:6" ht="12.75" customHeight="1" x14ac:dyDescent="0.25">
      <c r="A134" s="399"/>
      <c r="B134" s="402" t="s">
        <v>430</v>
      </c>
      <c r="C134" s="401"/>
      <c r="D134" s="633"/>
      <c r="E134" s="633"/>
      <c r="F134" s="377"/>
    </row>
    <row r="135" spans="1:6" ht="28.5" x14ac:dyDescent="0.25">
      <c r="A135" s="399">
        <v>4610</v>
      </c>
      <c r="B135" s="413" t="s">
        <v>573</v>
      </c>
      <c r="C135" s="401" t="s">
        <v>574</v>
      </c>
      <c r="D135" s="633"/>
      <c r="E135" s="633"/>
      <c r="F135" s="377" t="s">
        <v>220</v>
      </c>
    </row>
    <row r="136" spans="1:6" ht="28.5" x14ac:dyDescent="0.25">
      <c r="A136" s="399">
        <v>4620</v>
      </c>
      <c r="B136" s="422" t="s">
        <v>575</v>
      </c>
      <c r="C136" s="401" t="s">
        <v>576</v>
      </c>
      <c r="D136" s="633"/>
      <c r="E136" s="633"/>
      <c r="F136" s="377" t="s">
        <v>220</v>
      </c>
    </row>
    <row r="137" spans="1:6" ht="26.25" customHeight="1" x14ac:dyDescent="0.2">
      <c r="A137" s="399">
        <v>4630</v>
      </c>
      <c r="B137" s="421" t="s">
        <v>577</v>
      </c>
      <c r="C137" s="407" t="s">
        <v>64</v>
      </c>
      <c r="D137" s="595">
        <f>+E137</f>
        <v>16000</v>
      </c>
      <c r="E137" s="595">
        <f>+E142</f>
        <v>16000</v>
      </c>
      <c r="F137" s="377" t="s">
        <v>220</v>
      </c>
    </row>
    <row r="138" spans="1:6" ht="11.25" customHeight="1" x14ac:dyDescent="0.2">
      <c r="A138" s="399"/>
      <c r="B138" s="402" t="s">
        <v>50</v>
      </c>
      <c r="C138" s="407"/>
      <c r="D138" s="633"/>
      <c r="E138" s="633"/>
      <c r="F138" s="377"/>
    </row>
    <row r="139" spans="1:6" ht="15.75" customHeight="1" x14ac:dyDescent="0.2">
      <c r="A139" s="399">
        <v>4631</v>
      </c>
      <c r="B139" s="417" t="s">
        <v>578</v>
      </c>
      <c r="C139" s="411" t="s">
        <v>579</v>
      </c>
      <c r="D139" s="633"/>
      <c r="E139" s="633"/>
      <c r="F139" s="377"/>
    </row>
    <row r="140" spans="1:6" ht="15" customHeight="1" x14ac:dyDescent="0.2">
      <c r="A140" s="399">
        <v>4632</v>
      </c>
      <c r="B140" s="409" t="s">
        <v>580</v>
      </c>
      <c r="C140" s="411" t="s">
        <v>581</v>
      </c>
      <c r="D140" s="633"/>
      <c r="E140" s="633"/>
      <c r="F140" s="377" t="s">
        <v>220</v>
      </c>
    </row>
    <row r="141" spans="1:6" ht="12.75" customHeight="1" x14ac:dyDescent="0.2">
      <c r="A141" s="399">
        <v>4633</v>
      </c>
      <c r="B141" s="417" t="s">
        <v>582</v>
      </c>
      <c r="C141" s="411" t="s">
        <v>583</v>
      </c>
      <c r="D141" s="633"/>
      <c r="E141" s="633"/>
      <c r="F141" s="377" t="s">
        <v>220</v>
      </c>
    </row>
    <row r="142" spans="1:6" ht="14.25" customHeight="1" x14ac:dyDescent="0.2">
      <c r="A142" s="399">
        <v>4634</v>
      </c>
      <c r="B142" s="417" t="s">
        <v>584</v>
      </c>
      <c r="C142" s="411" t="s">
        <v>585</v>
      </c>
      <c r="D142" s="633">
        <f>+E142</f>
        <v>16000</v>
      </c>
      <c r="E142" s="633">
        <f>+'Sheet6 '!G486</f>
        <v>16000</v>
      </c>
      <c r="F142" s="377" t="s">
        <v>220</v>
      </c>
    </row>
    <row r="143" spans="1:6" ht="14.25" customHeight="1" x14ac:dyDescent="0.2">
      <c r="A143" s="399">
        <v>4640</v>
      </c>
      <c r="B143" s="421" t="s">
        <v>586</v>
      </c>
      <c r="C143" s="407" t="s">
        <v>64</v>
      </c>
      <c r="D143" s="633"/>
      <c r="E143" s="633"/>
      <c r="F143" s="377" t="s">
        <v>220</v>
      </c>
    </row>
    <row r="144" spans="1:6" ht="12.75" customHeight="1" x14ac:dyDescent="0.2">
      <c r="A144" s="399"/>
      <c r="B144" s="402" t="s">
        <v>50</v>
      </c>
      <c r="C144" s="407"/>
      <c r="D144" s="633"/>
      <c r="E144" s="633"/>
      <c r="F144" s="377" t="s">
        <v>220</v>
      </c>
    </row>
    <row r="145" spans="1:6" ht="12" customHeight="1" x14ac:dyDescent="0.2">
      <c r="A145" s="399">
        <v>4641</v>
      </c>
      <c r="B145" s="417" t="s">
        <v>587</v>
      </c>
      <c r="C145" s="411" t="s">
        <v>588</v>
      </c>
      <c r="D145" s="633"/>
      <c r="E145" s="633"/>
      <c r="F145" s="377"/>
    </row>
    <row r="146" spans="1:6" ht="15.75" customHeight="1" x14ac:dyDescent="0.2">
      <c r="A146" s="431">
        <v>4700</v>
      </c>
      <c r="B146" s="432" t="s">
        <v>589</v>
      </c>
      <c r="C146" s="407" t="s">
        <v>64</v>
      </c>
      <c r="D146" s="595">
        <f>+E146</f>
        <v>217376.15</v>
      </c>
      <c r="E146" s="595">
        <f>E148+E152+E158+E161+E165+E168+E171</f>
        <v>217376.15</v>
      </c>
      <c r="F146" s="377" t="s">
        <v>220</v>
      </c>
    </row>
    <row r="147" spans="1:6" ht="15" customHeight="1" x14ac:dyDescent="0.25">
      <c r="A147" s="405"/>
      <c r="B147" s="402" t="s">
        <v>430</v>
      </c>
      <c r="C147" s="401"/>
      <c r="D147" s="633"/>
      <c r="E147" s="633"/>
      <c r="F147" s="377"/>
    </row>
    <row r="148" spans="1:6" ht="27" x14ac:dyDescent="0.2">
      <c r="A148" s="399">
        <v>4710</v>
      </c>
      <c r="B148" s="412" t="s">
        <v>590</v>
      </c>
      <c r="C148" s="407" t="s">
        <v>64</v>
      </c>
      <c r="D148" s="595">
        <f>+E148</f>
        <v>2000</v>
      </c>
      <c r="E148" s="595">
        <f>+E150+E151</f>
        <v>2000</v>
      </c>
      <c r="F148" s="384"/>
    </row>
    <row r="149" spans="1:6" ht="14.25" customHeight="1" x14ac:dyDescent="0.2">
      <c r="A149" s="399"/>
      <c r="B149" s="402" t="s">
        <v>50</v>
      </c>
      <c r="C149" s="407"/>
      <c r="D149" s="633"/>
      <c r="E149" s="633"/>
      <c r="F149" s="377" t="s">
        <v>220</v>
      </c>
    </row>
    <row r="150" spans="1:6" ht="13.5" customHeight="1" x14ac:dyDescent="0.2">
      <c r="A150" s="399">
        <v>4711</v>
      </c>
      <c r="B150" s="409" t="s">
        <v>591</v>
      </c>
      <c r="C150" s="411" t="s">
        <v>592</v>
      </c>
      <c r="D150" s="633"/>
      <c r="E150" s="633"/>
      <c r="F150" s="377"/>
    </row>
    <row r="151" spans="1:6" ht="27.75" customHeight="1" x14ac:dyDescent="0.2">
      <c r="A151" s="399">
        <v>4712</v>
      </c>
      <c r="B151" s="417" t="s">
        <v>593</v>
      </c>
      <c r="C151" s="411" t="s">
        <v>594</v>
      </c>
      <c r="D151" s="633">
        <f>+E151</f>
        <v>2000</v>
      </c>
      <c r="E151" s="633">
        <f>+'Sheet6 '!G83</f>
        <v>2000</v>
      </c>
      <c r="F151" s="377" t="s">
        <v>220</v>
      </c>
    </row>
    <row r="152" spans="1:6" ht="27" customHeight="1" x14ac:dyDescent="0.2">
      <c r="A152" s="399">
        <v>4720</v>
      </c>
      <c r="B152" s="421" t="s">
        <v>595</v>
      </c>
      <c r="C152" s="370" t="s">
        <v>220</v>
      </c>
      <c r="D152" s="595">
        <f>+E152</f>
        <v>3100</v>
      </c>
      <c r="E152" s="595">
        <f>+E156</f>
        <v>3100</v>
      </c>
      <c r="F152" s="377" t="s">
        <v>220</v>
      </c>
    </row>
    <row r="153" spans="1:6" ht="15.75" customHeight="1" x14ac:dyDescent="0.2">
      <c r="A153" s="399"/>
      <c r="B153" s="402" t="s">
        <v>50</v>
      </c>
      <c r="C153" s="407"/>
      <c r="D153" s="633"/>
      <c r="E153" s="634"/>
      <c r="F153" s="377" t="s">
        <v>220</v>
      </c>
    </row>
    <row r="154" spans="1:6" ht="12.75" customHeight="1" x14ac:dyDescent="0.2">
      <c r="A154" s="399">
        <v>4721</v>
      </c>
      <c r="B154" s="417" t="s">
        <v>596</v>
      </c>
      <c r="C154" s="411" t="s">
        <v>597</v>
      </c>
      <c r="D154" s="633"/>
      <c r="E154" s="634"/>
      <c r="F154" s="377"/>
    </row>
    <row r="155" spans="1:6" ht="13.5" customHeight="1" x14ac:dyDescent="0.2">
      <c r="A155" s="399">
        <v>4722</v>
      </c>
      <c r="B155" s="417" t="s">
        <v>598</v>
      </c>
      <c r="C155" s="433">
        <v>4822</v>
      </c>
      <c r="D155" s="633"/>
      <c r="E155" s="634"/>
      <c r="F155" s="377" t="s">
        <v>220</v>
      </c>
    </row>
    <row r="156" spans="1:6" ht="17.25" x14ac:dyDescent="0.2">
      <c r="A156" s="399">
        <v>4723</v>
      </c>
      <c r="B156" s="417" t="s">
        <v>599</v>
      </c>
      <c r="C156" s="411" t="s">
        <v>600</v>
      </c>
      <c r="D156" s="633">
        <f>+E156</f>
        <v>3100</v>
      </c>
      <c r="E156" s="634">
        <f>+'Sheet6 '!G246+'Sheet6 '!G40</f>
        <v>3100</v>
      </c>
      <c r="F156" s="377" t="s">
        <v>220</v>
      </c>
    </row>
    <row r="157" spans="1:6" ht="15.75" customHeight="1" x14ac:dyDescent="0.2">
      <c r="A157" s="399">
        <v>4724</v>
      </c>
      <c r="B157" s="417" t="s">
        <v>601</v>
      </c>
      <c r="C157" s="411" t="s">
        <v>602</v>
      </c>
      <c r="D157" s="633"/>
      <c r="E157" s="634"/>
      <c r="F157" s="377" t="s">
        <v>220</v>
      </c>
    </row>
    <row r="158" spans="1:6" ht="27" x14ac:dyDescent="0.2">
      <c r="A158" s="399">
        <v>4730</v>
      </c>
      <c r="B158" s="421" t="s">
        <v>603</v>
      </c>
      <c r="C158" s="407" t="s">
        <v>64</v>
      </c>
      <c r="D158" s="633"/>
      <c r="E158" s="633"/>
      <c r="F158" s="377" t="s">
        <v>220</v>
      </c>
    </row>
    <row r="159" spans="1:6" ht="13.5" customHeight="1" x14ac:dyDescent="0.2">
      <c r="A159" s="399"/>
      <c r="B159" s="402" t="s">
        <v>50</v>
      </c>
      <c r="C159" s="407"/>
      <c r="D159" s="633"/>
      <c r="E159" s="633"/>
      <c r="F159" s="377" t="s">
        <v>220</v>
      </c>
    </row>
    <row r="160" spans="1:6" ht="12.75" customHeight="1" x14ac:dyDescent="0.2">
      <c r="A160" s="399">
        <v>4731</v>
      </c>
      <c r="B160" s="425" t="s">
        <v>604</v>
      </c>
      <c r="C160" s="411" t="s">
        <v>605</v>
      </c>
      <c r="D160" s="633"/>
      <c r="E160" s="633"/>
      <c r="F160" s="377"/>
    </row>
    <row r="161" spans="1:6" ht="40.5" x14ac:dyDescent="0.2">
      <c r="A161" s="399">
        <v>4740</v>
      </c>
      <c r="B161" s="421" t="s">
        <v>606</v>
      </c>
      <c r="C161" s="407" t="s">
        <v>64</v>
      </c>
      <c r="D161" s="633"/>
      <c r="E161" s="633"/>
      <c r="F161" s="377" t="s">
        <v>220</v>
      </c>
    </row>
    <row r="162" spans="1:6" ht="13.5" customHeight="1" x14ac:dyDescent="0.2">
      <c r="A162" s="399"/>
      <c r="B162" s="402" t="s">
        <v>50</v>
      </c>
      <c r="C162" s="407"/>
      <c r="D162" s="633"/>
      <c r="E162" s="633"/>
      <c r="F162" s="377" t="s">
        <v>220</v>
      </c>
    </row>
    <row r="163" spans="1:6" ht="12" customHeight="1" x14ac:dyDescent="0.2">
      <c r="A163" s="399">
        <v>4741</v>
      </c>
      <c r="B163" s="417" t="s">
        <v>607</v>
      </c>
      <c r="C163" s="411" t="s">
        <v>608</v>
      </c>
      <c r="D163" s="633"/>
      <c r="E163" s="633"/>
      <c r="F163" s="377"/>
    </row>
    <row r="164" spans="1:6" ht="27.75" customHeight="1" x14ac:dyDescent="0.2">
      <c r="A164" s="399">
        <v>4742</v>
      </c>
      <c r="B164" s="417" t="s">
        <v>609</v>
      </c>
      <c r="C164" s="411" t="s">
        <v>610</v>
      </c>
      <c r="D164" s="633"/>
      <c r="E164" s="633"/>
      <c r="F164" s="377" t="s">
        <v>220</v>
      </c>
    </row>
    <row r="165" spans="1:6" ht="27" customHeight="1" x14ac:dyDescent="0.2">
      <c r="A165" s="399">
        <v>4750</v>
      </c>
      <c r="B165" s="421" t="s">
        <v>611</v>
      </c>
      <c r="C165" s="407" t="s">
        <v>64</v>
      </c>
      <c r="D165" s="633"/>
      <c r="E165" s="633"/>
      <c r="F165" s="377" t="s">
        <v>220</v>
      </c>
    </row>
    <row r="166" spans="1:6" ht="10.5" customHeight="1" x14ac:dyDescent="0.2">
      <c r="A166" s="399"/>
      <c r="B166" s="402" t="s">
        <v>50</v>
      </c>
      <c r="C166" s="407"/>
      <c r="D166" s="633"/>
      <c r="E166" s="633"/>
      <c r="F166" s="377" t="s">
        <v>220</v>
      </c>
    </row>
    <row r="167" spans="1:6" ht="12.75" customHeight="1" x14ac:dyDescent="0.2">
      <c r="A167" s="399">
        <v>4751</v>
      </c>
      <c r="B167" s="417" t="s">
        <v>612</v>
      </c>
      <c r="C167" s="411" t="s">
        <v>613</v>
      </c>
      <c r="D167" s="633"/>
      <c r="E167" s="633"/>
      <c r="F167" s="377"/>
    </row>
    <row r="168" spans="1:6" ht="12" customHeight="1" x14ac:dyDescent="0.2">
      <c r="A168" s="399">
        <v>4760</v>
      </c>
      <c r="B168" s="421" t="s">
        <v>614</v>
      </c>
      <c r="C168" s="407" t="s">
        <v>64</v>
      </c>
      <c r="D168" s="633"/>
      <c r="E168" s="633"/>
      <c r="F168" s="377" t="s">
        <v>220</v>
      </c>
    </row>
    <row r="169" spans="1:6" ht="13.5" customHeight="1" x14ac:dyDescent="0.2">
      <c r="A169" s="399"/>
      <c r="B169" s="402" t="s">
        <v>50</v>
      </c>
      <c r="C169" s="407"/>
      <c r="D169" s="633"/>
      <c r="E169" s="633"/>
      <c r="F169" s="377" t="s">
        <v>220</v>
      </c>
    </row>
    <row r="170" spans="1:6" ht="12" customHeight="1" x14ac:dyDescent="0.2">
      <c r="A170" s="399">
        <v>4761</v>
      </c>
      <c r="B170" s="417" t="s">
        <v>615</v>
      </c>
      <c r="C170" s="411" t="s">
        <v>616</v>
      </c>
      <c r="D170" s="633"/>
      <c r="E170" s="633"/>
      <c r="F170" s="377"/>
    </row>
    <row r="171" spans="1:6" ht="20.25" customHeight="1" x14ac:dyDescent="0.2">
      <c r="A171" s="399">
        <v>4770</v>
      </c>
      <c r="B171" s="421" t="s">
        <v>617</v>
      </c>
      <c r="C171" s="407" t="s">
        <v>64</v>
      </c>
      <c r="D171" s="595">
        <f>+E171</f>
        <v>212276.15</v>
      </c>
      <c r="E171" s="595">
        <f>+E173</f>
        <v>212276.15</v>
      </c>
      <c r="F171" s="377" t="s">
        <v>220</v>
      </c>
    </row>
    <row r="172" spans="1:6" ht="14.25" customHeight="1" x14ac:dyDescent="0.2">
      <c r="A172" s="399"/>
      <c r="B172" s="402" t="s">
        <v>50</v>
      </c>
      <c r="C172" s="407"/>
      <c r="D172" s="633"/>
      <c r="E172" s="633"/>
      <c r="F172" s="377"/>
    </row>
    <row r="173" spans="1:6" ht="15.75" customHeight="1" x14ac:dyDescent="0.2">
      <c r="A173" s="399">
        <v>4771</v>
      </c>
      <c r="B173" s="417" t="s">
        <v>618</v>
      </c>
      <c r="C173" s="411" t="s">
        <v>619</v>
      </c>
      <c r="D173" s="633">
        <f>+E173</f>
        <v>212276.15</v>
      </c>
      <c r="E173" s="633">
        <f>+'Sheet6 '!G503</f>
        <v>212276.15</v>
      </c>
      <c r="F173" s="377"/>
    </row>
    <row r="174" spans="1:6" ht="17.25" customHeight="1" x14ac:dyDescent="0.2">
      <c r="A174" s="399">
        <v>4772</v>
      </c>
      <c r="B174" s="417" t="s">
        <v>620</v>
      </c>
      <c r="C174" s="407" t="s">
        <v>64</v>
      </c>
      <c r="D174" s="633"/>
      <c r="E174" s="633"/>
      <c r="F174" s="377"/>
    </row>
    <row r="175" spans="1:6" ht="29.25" customHeight="1" x14ac:dyDescent="0.2">
      <c r="A175" s="399">
        <v>5000</v>
      </c>
      <c r="B175" s="434" t="s">
        <v>621</v>
      </c>
      <c r="C175" s="407" t="s">
        <v>64</v>
      </c>
      <c r="D175" s="636">
        <f>+F175</f>
        <v>100000</v>
      </c>
      <c r="E175" s="595" t="s">
        <v>220</v>
      </c>
      <c r="F175" s="576">
        <f>F177+F184+F189</f>
        <v>100000</v>
      </c>
    </row>
    <row r="176" spans="1:6" s="53" customFormat="1" ht="12.75" customHeight="1" x14ac:dyDescent="0.25">
      <c r="A176" s="405"/>
      <c r="B176" s="402" t="s">
        <v>430</v>
      </c>
      <c r="C176" s="401"/>
      <c r="D176" s="596"/>
      <c r="E176" s="595"/>
      <c r="F176" s="577"/>
    </row>
    <row r="177" spans="1:6" ht="14.25" customHeight="1" x14ac:dyDescent="0.2">
      <c r="A177" s="399">
        <v>5100</v>
      </c>
      <c r="B177" s="422" t="s">
        <v>622</v>
      </c>
      <c r="C177" s="407" t="s">
        <v>64</v>
      </c>
      <c r="D177" s="597">
        <f>+F177</f>
        <v>70000</v>
      </c>
      <c r="E177" s="473" t="s">
        <v>220</v>
      </c>
      <c r="F177" s="578">
        <f>+F179</f>
        <v>70000</v>
      </c>
    </row>
    <row r="178" spans="1:6" ht="17.25" x14ac:dyDescent="0.25">
      <c r="A178" s="405"/>
      <c r="B178" s="402" t="s">
        <v>430</v>
      </c>
      <c r="C178" s="401"/>
      <c r="D178" s="596"/>
      <c r="E178" s="595"/>
      <c r="F178" s="577"/>
    </row>
    <row r="179" spans="1:6" ht="15.75" customHeight="1" x14ac:dyDescent="0.2">
      <c r="A179" s="399">
        <v>5110</v>
      </c>
      <c r="B179" s="421" t="s">
        <v>623</v>
      </c>
      <c r="C179" s="407" t="s">
        <v>64</v>
      </c>
      <c r="D179" s="598">
        <f>+F179</f>
        <v>70000</v>
      </c>
      <c r="E179" s="595" t="s">
        <v>220</v>
      </c>
      <c r="F179" s="578">
        <f>+F182+F183</f>
        <v>70000</v>
      </c>
    </row>
    <row r="180" spans="1:6" ht="14.25" customHeight="1" x14ac:dyDescent="0.2">
      <c r="A180" s="399"/>
      <c r="B180" s="402" t="s">
        <v>50</v>
      </c>
      <c r="C180" s="407"/>
      <c r="D180" s="596"/>
      <c r="E180" s="595"/>
      <c r="F180" s="577"/>
    </row>
    <row r="181" spans="1:6" ht="17.25" x14ac:dyDescent="0.2">
      <c r="A181" s="399">
        <v>5111</v>
      </c>
      <c r="B181" s="417" t="s">
        <v>624</v>
      </c>
      <c r="C181" s="435" t="s">
        <v>625</v>
      </c>
      <c r="D181" s="596"/>
      <c r="E181" s="633"/>
      <c r="F181" s="579"/>
    </row>
    <row r="182" spans="1:6" ht="15" customHeight="1" x14ac:dyDescent="0.2">
      <c r="A182" s="399">
        <v>5112</v>
      </c>
      <c r="B182" s="417" t="s">
        <v>626</v>
      </c>
      <c r="C182" s="435" t="s">
        <v>627</v>
      </c>
      <c r="D182" s="596">
        <f>+F182</f>
        <v>70000</v>
      </c>
      <c r="E182" s="637"/>
      <c r="F182" s="577">
        <f>+'Sheet6 '!H415+'Sheet6 '!H301+'Sheet6 '!H261+'Sheet6 '!H247+'Sheet6 '!H196+'Sheet6 '!H86</f>
        <v>70000</v>
      </c>
    </row>
    <row r="183" spans="1:6" ht="15.75" customHeight="1" x14ac:dyDescent="0.2">
      <c r="A183" s="399">
        <v>5113</v>
      </c>
      <c r="B183" s="417" t="s">
        <v>628</v>
      </c>
      <c r="C183" s="435" t="s">
        <v>629</v>
      </c>
      <c r="D183" s="596">
        <f>+F183</f>
        <v>0</v>
      </c>
      <c r="E183" s="595" t="s">
        <v>220</v>
      </c>
      <c r="F183" s="577">
        <f>+'Sheet6 '!H251+'Sheet6 '!H262+'Sheet6 '!H294+'Sheet6 '!H324</f>
        <v>0</v>
      </c>
    </row>
    <row r="184" spans="1:6" ht="26.25" x14ac:dyDescent="0.2">
      <c r="A184" s="399">
        <v>5120</v>
      </c>
      <c r="B184" s="421" t="s">
        <v>630</v>
      </c>
      <c r="C184" s="407" t="s">
        <v>64</v>
      </c>
      <c r="D184" s="598">
        <f>+F184</f>
        <v>20000</v>
      </c>
      <c r="E184" s="595" t="s">
        <v>220</v>
      </c>
      <c r="F184" s="579">
        <f>+F186+F187+F188</f>
        <v>20000</v>
      </c>
    </row>
    <row r="185" spans="1:6" ht="12.75" customHeight="1" x14ac:dyDescent="0.25">
      <c r="A185" s="399"/>
      <c r="B185" s="436" t="s">
        <v>50</v>
      </c>
      <c r="C185" s="407"/>
      <c r="D185" s="596"/>
      <c r="E185" s="595"/>
      <c r="F185" s="577"/>
    </row>
    <row r="186" spans="1:6" ht="17.25" x14ac:dyDescent="0.2">
      <c r="A186" s="399">
        <v>5121</v>
      </c>
      <c r="B186" s="417" t="s">
        <v>631</v>
      </c>
      <c r="C186" s="435" t="s">
        <v>632</v>
      </c>
      <c r="D186" s="596">
        <v>0</v>
      </c>
      <c r="E186" s="633"/>
      <c r="F186" s="577">
        <v>0</v>
      </c>
    </row>
    <row r="187" spans="1:6" ht="16.5" customHeight="1" x14ac:dyDescent="0.2">
      <c r="A187" s="399">
        <v>5122</v>
      </c>
      <c r="B187" s="417" t="s">
        <v>633</v>
      </c>
      <c r="C187" s="435" t="s">
        <v>634</v>
      </c>
      <c r="D187" s="596">
        <f>+F187</f>
        <v>20000</v>
      </c>
      <c r="E187" s="595" t="s">
        <v>220</v>
      </c>
      <c r="F187" s="577">
        <f>+'Sheet6 '!H263+'Sheet6 '!H84+'Sheet6 '!H41</f>
        <v>20000</v>
      </c>
    </row>
    <row r="188" spans="1:6" ht="15.75" customHeight="1" x14ac:dyDescent="0.2">
      <c r="A188" s="399">
        <v>5123</v>
      </c>
      <c r="B188" s="417" t="s">
        <v>635</v>
      </c>
      <c r="C188" s="435" t="s">
        <v>636</v>
      </c>
      <c r="D188" s="596"/>
      <c r="E188" s="595" t="s">
        <v>220</v>
      </c>
      <c r="F188" s="577"/>
    </row>
    <row r="189" spans="1:6" ht="32.25" customHeight="1" x14ac:dyDescent="0.2">
      <c r="A189" s="399">
        <v>5130</v>
      </c>
      <c r="B189" s="421" t="s">
        <v>637</v>
      </c>
      <c r="C189" s="407" t="s">
        <v>64</v>
      </c>
      <c r="D189" s="598">
        <f>+F189</f>
        <v>10000</v>
      </c>
      <c r="E189" s="595" t="s">
        <v>220</v>
      </c>
      <c r="F189" s="579">
        <f>F191+F192+F193+F194</f>
        <v>10000</v>
      </c>
    </row>
    <row r="190" spans="1:6" ht="16.5" customHeight="1" x14ac:dyDescent="0.2">
      <c r="A190" s="399"/>
      <c r="B190" s="402" t="s">
        <v>50</v>
      </c>
      <c r="C190" s="407"/>
      <c r="D190" s="596"/>
      <c r="E190" s="595"/>
      <c r="F190" s="577"/>
    </row>
    <row r="191" spans="1:6" ht="14.25" customHeight="1" x14ac:dyDescent="0.2">
      <c r="A191" s="399">
        <v>5131</v>
      </c>
      <c r="B191" s="417" t="s">
        <v>638</v>
      </c>
      <c r="C191" s="435" t="s">
        <v>639</v>
      </c>
      <c r="D191" s="596"/>
      <c r="E191" s="633"/>
      <c r="F191" s="579"/>
    </row>
    <row r="192" spans="1:6" ht="13.5" customHeight="1" x14ac:dyDescent="0.2">
      <c r="A192" s="399">
        <v>5132</v>
      </c>
      <c r="B192" s="417" t="s">
        <v>640</v>
      </c>
      <c r="C192" s="435" t="s">
        <v>641</v>
      </c>
      <c r="D192" s="596">
        <v>0</v>
      </c>
      <c r="E192" s="595" t="s">
        <v>220</v>
      </c>
      <c r="F192" s="577">
        <v>0</v>
      </c>
    </row>
    <row r="193" spans="1:6" ht="17.25" customHeight="1" x14ac:dyDescent="0.2">
      <c r="A193" s="399">
        <v>5133</v>
      </c>
      <c r="B193" s="417" t="s">
        <v>642</v>
      </c>
      <c r="C193" s="435" t="s">
        <v>643</v>
      </c>
      <c r="D193" s="596"/>
      <c r="E193" s="595" t="s">
        <v>220</v>
      </c>
      <c r="F193" s="577"/>
    </row>
    <row r="194" spans="1:6" ht="14.25" customHeight="1" x14ac:dyDescent="0.2">
      <c r="A194" s="399">
        <v>5134</v>
      </c>
      <c r="B194" s="417" t="s">
        <v>644</v>
      </c>
      <c r="C194" s="435" t="s">
        <v>645</v>
      </c>
      <c r="D194" s="596">
        <f>F194</f>
        <v>10000</v>
      </c>
      <c r="E194" s="595"/>
      <c r="F194" s="577">
        <f>+'Sheet6 '!H85+'Sheet6 '!H252</f>
        <v>10000</v>
      </c>
    </row>
    <row r="195" spans="1:6" ht="14.25" customHeight="1" x14ac:dyDescent="0.2">
      <c r="A195" s="399">
        <v>5200</v>
      </c>
      <c r="B195" s="419" t="s">
        <v>646</v>
      </c>
      <c r="C195" s="407" t="s">
        <v>64</v>
      </c>
      <c r="D195" s="598">
        <v>0</v>
      </c>
      <c r="E195" s="595" t="s">
        <v>220</v>
      </c>
      <c r="F195" s="579">
        <v>0</v>
      </c>
    </row>
    <row r="196" spans="1:6" ht="16.5" customHeight="1" x14ac:dyDescent="0.25">
      <c r="A196" s="405"/>
      <c r="B196" s="402" t="s">
        <v>430</v>
      </c>
      <c r="C196" s="401"/>
      <c r="D196" s="596"/>
      <c r="E196" s="637"/>
      <c r="F196" s="385"/>
    </row>
    <row r="197" spans="1:6" ht="12.75" customHeight="1" x14ac:dyDescent="0.2">
      <c r="A197" s="399">
        <v>5211</v>
      </c>
      <c r="B197" s="417" t="s">
        <v>647</v>
      </c>
      <c r="C197" s="435" t="s">
        <v>648</v>
      </c>
      <c r="D197" s="633"/>
      <c r="E197" s="633"/>
      <c r="F197" s="384"/>
    </row>
    <row r="198" spans="1:6" ht="18.75" customHeight="1" x14ac:dyDescent="0.2">
      <c r="A198" s="399">
        <v>5221</v>
      </c>
      <c r="B198" s="417" t="s">
        <v>649</v>
      </c>
      <c r="C198" s="435" t="s">
        <v>650</v>
      </c>
      <c r="D198" s="633">
        <v>0</v>
      </c>
      <c r="E198" s="595" t="s">
        <v>220</v>
      </c>
      <c r="F198" s="385"/>
    </row>
    <row r="199" spans="1:6" ht="13.5" customHeight="1" x14ac:dyDescent="0.2">
      <c r="A199" s="399">
        <v>5231</v>
      </c>
      <c r="B199" s="417" t="s">
        <v>651</v>
      </c>
      <c r="C199" s="435" t="s">
        <v>652</v>
      </c>
      <c r="D199" s="633"/>
      <c r="E199" s="595" t="s">
        <v>220</v>
      </c>
      <c r="F199" s="385"/>
    </row>
    <row r="200" spans="1:6" ht="13.5" customHeight="1" x14ac:dyDescent="0.2">
      <c r="A200" s="399">
        <v>5241</v>
      </c>
      <c r="B200" s="417" t="s">
        <v>653</v>
      </c>
      <c r="C200" s="435" t="s">
        <v>654</v>
      </c>
      <c r="D200" s="633"/>
      <c r="E200" s="595" t="s">
        <v>220</v>
      </c>
      <c r="F200" s="384"/>
    </row>
    <row r="201" spans="1:6" ht="17.25" customHeight="1" x14ac:dyDescent="0.2">
      <c r="A201" s="399">
        <v>5300</v>
      </c>
      <c r="B201" s="419" t="s">
        <v>655</v>
      </c>
      <c r="C201" s="407" t="s">
        <v>64</v>
      </c>
      <c r="D201" s="633"/>
      <c r="E201" s="595"/>
      <c r="F201" s="385"/>
    </row>
    <row r="202" spans="1:6" ht="11.25" customHeight="1" x14ac:dyDescent="0.25">
      <c r="A202" s="405"/>
      <c r="B202" s="402" t="s">
        <v>430</v>
      </c>
      <c r="C202" s="401"/>
      <c r="D202" s="633"/>
      <c r="E202" s="595" t="s">
        <v>220</v>
      </c>
      <c r="F202" s="384"/>
    </row>
    <row r="203" spans="1:6" ht="13.5" customHeight="1" x14ac:dyDescent="0.2">
      <c r="A203" s="399">
        <v>5311</v>
      </c>
      <c r="B203" s="417" t="s">
        <v>656</v>
      </c>
      <c r="C203" s="435" t="s">
        <v>657</v>
      </c>
      <c r="D203" s="633"/>
      <c r="E203" s="633"/>
      <c r="F203" s="384"/>
    </row>
    <row r="204" spans="1:6" ht="13.5" customHeight="1" x14ac:dyDescent="0.2">
      <c r="A204" s="399">
        <v>5400</v>
      </c>
      <c r="B204" s="419" t="s">
        <v>658</v>
      </c>
      <c r="C204" s="407" t="s">
        <v>64</v>
      </c>
      <c r="D204" s="595">
        <v>0</v>
      </c>
      <c r="E204" s="595" t="s">
        <v>220</v>
      </c>
      <c r="F204" s="386">
        <v>0</v>
      </c>
    </row>
    <row r="205" spans="1:6" ht="17.25" x14ac:dyDescent="0.25">
      <c r="A205" s="405"/>
      <c r="B205" s="402" t="s">
        <v>430</v>
      </c>
      <c r="C205" s="401"/>
      <c r="D205" s="633"/>
      <c r="E205" s="595" t="s">
        <v>220</v>
      </c>
      <c r="F205" s="385"/>
    </row>
    <row r="206" spans="1:6" ht="17.25" x14ac:dyDescent="0.2">
      <c r="A206" s="399">
        <v>5411</v>
      </c>
      <c r="B206" s="417" t="s">
        <v>659</v>
      </c>
      <c r="C206" s="435" t="s">
        <v>660</v>
      </c>
      <c r="D206" s="633">
        <v>0</v>
      </c>
      <c r="E206" s="633"/>
      <c r="F206" s="385"/>
    </row>
    <row r="207" spans="1:6" ht="12.75" customHeight="1" x14ac:dyDescent="0.2">
      <c r="A207" s="399">
        <v>5421</v>
      </c>
      <c r="B207" s="417" t="s">
        <v>661</v>
      </c>
      <c r="C207" s="435" t="s">
        <v>662</v>
      </c>
      <c r="D207" s="633"/>
      <c r="E207" s="595" t="s">
        <v>220</v>
      </c>
      <c r="F207" s="385"/>
    </row>
    <row r="208" spans="1:6" ht="14.25" customHeight="1" x14ac:dyDescent="0.2">
      <c r="A208" s="399">
        <v>5431</v>
      </c>
      <c r="B208" s="417" t="s">
        <v>663</v>
      </c>
      <c r="C208" s="435" t="s">
        <v>664</v>
      </c>
      <c r="D208" s="633"/>
      <c r="E208" s="595" t="s">
        <v>220</v>
      </c>
      <c r="F208" s="385"/>
    </row>
    <row r="209" spans="1:6" ht="14.25" customHeight="1" x14ac:dyDescent="0.2">
      <c r="A209" s="399">
        <v>5441</v>
      </c>
      <c r="B209" s="437" t="s">
        <v>665</v>
      </c>
      <c r="C209" s="435" t="s">
        <v>666</v>
      </c>
      <c r="D209" s="633"/>
      <c r="E209" s="595" t="s">
        <v>220</v>
      </c>
      <c r="F209" s="385"/>
    </row>
    <row r="210" spans="1:6" s="561" customFormat="1" ht="30.75" customHeight="1" x14ac:dyDescent="0.2">
      <c r="A210" s="559" t="s">
        <v>667</v>
      </c>
      <c r="B210" s="560" t="s">
        <v>668</v>
      </c>
      <c r="C210" s="397" t="s">
        <v>64</v>
      </c>
      <c r="D210" s="557">
        <f>F210</f>
        <v>-100000</v>
      </c>
      <c r="E210" s="595" t="s">
        <v>220</v>
      </c>
      <c r="F210" s="580">
        <f>F228</f>
        <v>-100000</v>
      </c>
    </row>
    <row r="211" spans="1:6" s="1" customFormat="1" ht="13.5" customHeight="1" x14ac:dyDescent="0.25">
      <c r="A211" s="438"/>
      <c r="B211" s="436" t="s">
        <v>22</v>
      </c>
      <c r="C211" s="440"/>
      <c r="D211" s="633"/>
      <c r="E211" s="633" t="s">
        <v>669</v>
      </c>
      <c r="F211" s="385"/>
    </row>
    <row r="212" spans="1:6" s="1" customFormat="1" ht="27" x14ac:dyDescent="0.25">
      <c r="A212" s="441" t="s">
        <v>670</v>
      </c>
      <c r="B212" s="442" t="s">
        <v>671</v>
      </c>
      <c r="C212" s="397" t="s">
        <v>64</v>
      </c>
      <c r="D212" s="633"/>
      <c r="E212" s="633"/>
      <c r="F212" s="385"/>
    </row>
    <row r="213" spans="1:6" s="1" customFormat="1" ht="11.25" customHeight="1" x14ac:dyDescent="0.25">
      <c r="A213" s="441"/>
      <c r="B213" s="436" t="s">
        <v>22</v>
      </c>
      <c r="C213" s="397"/>
      <c r="D213" s="633"/>
      <c r="E213" s="633" t="s">
        <v>669</v>
      </c>
      <c r="F213" s="384"/>
    </row>
    <row r="214" spans="1:6" s="1" customFormat="1" ht="13.5" customHeight="1" x14ac:dyDescent="0.25">
      <c r="A214" s="441" t="s">
        <v>672</v>
      </c>
      <c r="B214" s="443" t="s">
        <v>673</v>
      </c>
      <c r="C214" s="444" t="s">
        <v>674</v>
      </c>
      <c r="D214" s="633"/>
      <c r="E214" s="633"/>
      <c r="F214" s="384"/>
    </row>
    <row r="215" spans="1:6" s="1" customFormat="1" ht="17.25" x14ac:dyDescent="0.25">
      <c r="A215" s="441" t="s">
        <v>675</v>
      </c>
      <c r="B215" s="443" t="s">
        <v>676</v>
      </c>
      <c r="C215" s="444" t="s">
        <v>677</v>
      </c>
      <c r="D215" s="633"/>
      <c r="E215" s="633"/>
      <c r="F215" s="384"/>
    </row>
    <row r="216" spans="1:6" s="33" customFormat="1" ht="17.25" x14ac:dyDescent="0.25">
      <c r="A216" s="115" t="s">
        <v>678</v>
      </c>
      <c r="B216" s="443" t="s">
        <v>679</v>
      </c>
      <c r="C216" s="444" t="s">
        <v>680</v>
      </c>
      <c r="D216" s="616"/>
      <c r="E216" s="616"/>
      <c r="F216" s="568"/>
    </row>
    <row r="217" spans="1:6" s="1" customFormat="1" ht="13.5" customHeight="1" x14ac:dyDescent="0.25">
      <c r="A217" s="115" t="s">
        <v>681</v>
      </c>
      <c r="B217" s="442" t="s">
        <v>682</v>
      </c>
      <c r="C217" s="397" t="s">
        <v>64</v>
      </c>
      <c r="D217" s="633"/>
      <c r="E217" s="633" t="s">
        <v>669</v>
      </c>
      <c r="F217" s="384"/>
    </row>
    <row r="218" spans="1:6" s="1" customFormat="1" ht="12.75" customHeight="1" x14ac:dyDescent="0.25">
      <c r="A218" s="115"/>
      <c r="B218" s="436" t="s">
        <v>22</v>
      </c>
      <c r="C218" s="397"/>
      <c r="D218" s="633"/>
      <c r="E218" s="633" t="s">
        <v>669</v>
      </c>
      <c r="F218" s="384"/>
    </row>
    <row r="219" spans="1:6" s="1" customFormat="1" ht="27.75" customHeight="1" x14ac:dyDescent="0.25">
      <c r="A219" s="115" t="s">
        <v>683</v>
      </c>
      <c r="B219" s="443" t="s">
        <v>684</v>
      </c>
      <c r="C219" s="445" t="s">
        <v>685</v>
      </c>
      <c r="D219" s="633"/>
      <c r="E219" s="633"/>
      <c r="F219" s="384"/>
    </row>
    <row r="220" spans="1:6" s="1" customFormat="1" ht="24.75" customHeight="1" x14ac:dyDescent="0.25">
      <c r="A220" s="115" t="s">
        <v>686</v>
      </c>
      <c r="B220" s="443" t="s">
        <v>687</v>
      </c>
      <c r="C220" s="397" t="s">
        <v>64</v>
      </c>
      <c r="D220" s="633"/>
      <c r="E220" s="633" t="s">
        <v>669</v>
      </c>
      <c r="F220" s="384"/>
    </row>
    <row r="221" spans="1:6" s="1" customFormat="1" ht="12.75" customHeight="1" x14ac:dyDescent="0.25">
      <c r="A221" s="115"/>
      <c r="B221" s="446" t="s">
        <v>50</v>
      </c>
      <c r="C221" s="420"/>
      <c r="D221" s="633"/>
      <c r="E221" s="633" t="s">
        <v>669</v>
      </c>
      <c r="F221" s="384"/>
    </row>
    <row r="222" spans="1:6" s="1" customFormat="1" ht="16.5" customHeight="1" x14ac:dyDescent="0.25">
      <c r="A222" s="115" t="s">
        <v>688</v>
      </c>
      <c r="B222" s="446" t="s">
        <v>689</v>
      </c>
      <c r="C222" s="444" t="s">
        <v>690</v>
      </c>
      <c r="D222" s="633"/>
      <c r="E222" s="633"/>
      <c r="F222" s="384"/>
    </row>
    <row r="223" spans="1:6" s="1" customFormat="1" ht="13.5" customHeight="1" x14ac:dyDescent="0.25">
      <c r="A223" s="447" t="s">
        <v>691</v>
      </c>
      <c r="B223" s="446" t="s">
        <v>692</v>
      </c>
      <c r="C223" s="445" t="s">
        <v>693</v>
      </c>
      <c r="D223" s="633"/>
      <c r="E223" s="633"/>
      <c r="F223" s="384"/>
    </row>
    <row r="224" spans="1:6" s="1" customFormat="1" ht="15.75" customHeight="1" x14ac:dyDescent="0.25">
      <c r="A224" s="115" t="s">
        <v>694</v>
      </c>
      <c r="B224" s="448" t="s">
        <v>695</v>
      </c>
      <c r="C224" s="445" t="s">
        <v>696</v>
      </c>
      <c r="D224" s="633"/>
      <c r="E224" s="633" t="s">
        <v>669</v>
      </c>
      <c r="F224" s="384"/>
    </row>
    <row r="225" spans="1:17" s="1" customFormat="1" ht="26.25" customHeight="1" x14ac:dyDescent="0.25">
      <c r="A225" s="115" t="s">
        <v>697</v>
      </c>
      <c r="B225" s="442" t="s">
        <v>698</v>
      </c>
      <c r="C225" s="397" t="s">
        <v>64</v>
      </c>
      <c r="D225" s="633">
        <f>+F225</f>
        <v>-100000</v>
      </c>
      <c r="E225" s="633" t="s">
        <v>669</v>
      </c>
      <c r="F225" s="567">
        <f>+F228</f>
        <v>-100000</v>
      </c>
    </row>
    <row r="226" spans="1:17" s="1" customFormat="1" ht="12" customHeight="1" x14ac:dyDescent="0.25">
      <c r="A226" s="115"/>
      <c r="B226" s="436" t="s">
        <v>22</v>
      </c>
      <c r="C226" s="420"/>
      <c r="D226" s="633"/>
      <c r="E226" s="633" t="s">
        <v>669</v>
      </c>
      <c r="F226" s="384"/>
    </row>
    <row r="227" spans="1:17" s="1" customFormat="1" ht="17.25" x14ac:dyDescent="0.25">
      <c r="A227" s="447" t="s">
        <v>699</v>
      </c>
      <c r="B227" s="443" t="s">
        <v>700</v>
      </c>
      <c r="C227" s="449" t="s">
        <v>701</v>
      </c>
      <c r="D227" s="633"/>
      <c r="E227" s="633"/>
      <c r="F227" s="567"/>
    </row>
    <row r="228" spans="1:17" s="1" customFormat="1" ht="15.75" customHeight="1" x14ac:dyDescent="0.25">
      <c r="A228" s="115" t="s">
        <v>702</v>
      </c>
      <c r="B228" s="442" t="s">
        <v>703</v>
      </c>
      <c r="C228" s="397" t="s">
        <v>64</v>
      </c>
      <c r="D228" s="621">
        <f>F228</f>
        <v>-100000</v>
      </c>
      <c r="E228" s="633" t="s">
        <v>669</v>
      </c>
      <c r="F228" s="567">
        <f>+F230</f>
        <v>-100000</v>
      </c>
    </row>
    <row r="229" spans="1:17" s="1" customFormat="1" ht="12" customHeight="1" x14ac:dyDescent="0.25">
      <c r="A229" s="115"/>
      <c r="B229" s="450" t="s">
        <v>22</v>
      </c>
      <c r="C229" s="397"/>
      <c r="D229" s="621"/>
      <c r="E229" s="633" t="s">
        <v>669</v>
      </c>
      <c r="F229" s="567"/>
    </row>
    <row r="230" spans="1:17" s="1" customFormat="1" ht="17.25" customHeight="1" x14ac:dyDescent="0.25">
      <c r="A230" s="115" t="s">
        <v>704</v>
      </c>
      <c r="B230" s="443" t="s">
        <v>705</v>
      </c>
      <c r="C230" s="444" t="s">
        <v>706</v>
      </c>
      <c r="D230" s="621">
        <f>F230</f>
        <v>-100000</v>
      </c>
      <c r="E230" s="633" t="s">
        <v>669</v>
      </c>
      <c r="F230" s="567">
        <v>-100000</v>
      </c>
    </row>
    <row r="231" spans="1:17" s="1" customFormat="1" ht="19.5" customHeight="1" x14ac:dyDescent="0.25">
      <c r="A231" s="447" t="s">
        <v>707</v>
      </c>
      <c r="B231" s="443" t="s">
        <v>708</v>
      </c>
      <c r="C231" s="449" t="s">
        <v>709</v>
      </c>
      <c r="D231" s="633"/>
      <c r="E231" s="633" t="s">
        <v>669</v>
      </c>
      <c r="F231" s="567"/>
    </row>
    <row r="232" spans="1:17" s="1" customFormat="1" ht="28.5" customHeight="1" x14ac:dyDescent="0.25">
      <c r="A232" s="115" t="s">
        <v>710</v>
      </c>
      <c r="B232" s="443" t="s">
        <v>873</v>
      </c>
      <c r="C232" s="445" t="s">
        <v>711</v>
      </c>
      <c r="D232" s="633"/>
      <c r="E232" s="633" t="s">
        <v>669</v>
      </c>
      <c r="F232" s="567"/>
    </row>
    <row r="233" spans="1:17" s="1" customFormat="1" ht="27" x14ac:dyDescent="0.25">
      <c r="A233" s="115" t="s">
        <v>712</v>
      </c>
      <c r="B233" s="443" t="s">
        <v>713</v>
      </c>
      <c r="C233" s="445" t="s">
        <v>714</v>
      </c>
      <c r="D233" s="633"/>
      <c r="E233" s="633" t="s">
        <v>669</v>
      </c>
      <c r="F233" s="385"/>
    </row>
    <row r="234" spans="1:17" s="1" customFormat="1" ht="25.5" x14ac:dyDescent="0.2">
      <c r="A234" s="451" t="s">
        <v>712</v>
      </c>
      <c r="B234" s="452" t="s">
        <v>715</v>
      </c>
      <c r="C234" s="453" t="s">
        <v>714</v>
      </c>
      <c r="D234" s="633"/>
      <c r="E234" s="633" t="s">
        <v>669</v>
      </c>
      <c r="F234" s="384"/>
    </row>
    <row r="235" spans="1:17" s="1" customFormat="1" x14ac:dyDescent="0.2">
      <c r="A235" s="79"/>
      <c r="D235" s="593"/>
      <c r="E235" s="593"/>
      <c r="F235" s="54"/>
    </row>
    <row r="236" spans="1:17" s="1" customFormat="1" x14ac:dyDescent="0.2">
      <c r="A236" s="79"/>
      <c r="D236" s="593"/>
      <c r="E236" s="593"/>
      <c r="F236" s="54"/>
      <c r="G236" s="82"/>
      <c r="H236" s="82"/>
    </row>
    <row r="237" spans="1:17" s="1" customFormat="1" ht="13.5" x14ac:dyDescent="0.2">
      <c r="A237" s="79"/>
      <c r="B237" s="323" t="s">
        <v>210</v>
      </c>
      <c r="C237" s="295"/>
      <c r="D237" s="708" t="s">
        <v>876</v>
      </c>
      <c r="E237" s="708"/>
      <c r="F237" s="569"/>
      <c r="P237" s="82"/>
      <c r="Q237" s="82"/>
    </row>
    <row r="238" spans="1:17" s="1" customFormat="1" ht="13.5" x14ac:dyDescent="0.2">
      <c r="A238" s="79"/>
      <c r="B238" s="6"/>
      <c r="C238" s="292"/>
      <c r="D238" s="94"/>
      <c r="E238" s="323"/>
      <c r="F238" s="92"/>
      <c r="G238" s="82"/>
      <c r="H238" s="82"/>
      <c r="P238" s="82"/>
      <c r="Q238" s="82"/>
    </row>
    <row r="239" spans="1:17" s="1" customFormat="1" ht="15" x14ac:dyDescent="0.2">
      <c r="B239" s="645" t="s">
        <v>887</v>
      </c>
      <c r="C239" s="645"/>
      <c r="D239" s="645"/>
      <c r="E239" s="645"/>
      <c r="F239" s="645"/>
      <c r="G239" s="82"/>
      <c r="H239" s="82"/>
      <c r="P239" s="82"/>
      <c r="Q239" s="7"/>
    </row>
    <row r="240" spans="1:17" ht="16.5" x14ac:dyDescent="0.2">
      <c r="B240" s="273"/>
      <c r="C240" s="274"/>
      <c r="D240" s="638"/>
      <c r="E240" s="638"/>
      <c r="F240" s="562"/>
      <c r="G240" s="82"/>
      <c r="H240" s="82"/>
      <c r="P240" s="82"/>
    </row>
    <row r="241" spans="1:16" ht="13.5" customHeight="1" x14ac:dyDescent="0.2">
      <c r="C241"/>
      <c r="G241" s="82"/>
      <c r="H241" s="82"/>
      <c r="N241" s="55"/>
      <c r="O241" s="1"/>
      <c r="P241" s="7"/>
    </row>
    <row r="242" spans="1:16" x14ac:dyDescent="0.2">
      <c r="C242"/>
      <c r="I242" s="12"/>
    </row>
    <row r="243" spans="1:16" x14ac:dyDescent="0.2">
      <c r="C243"/>
      <c r="I243" s="12"/>
    </row>
    <row r="244" spans="1:16" ht="15" x14ac:dyDescent="0.2">
      <c r="A244" s="12"/>
      <c r="B244" s="80"/>
      <c r="C244" s="81"/>
      <c r="D244" s="639"/>
      <c r="E244" s="639"/>
      <c r="F244" s="51"/>
      <c r="G244" s="1"/>
    </row>
    <row r="245" spans="1:16" x14ac:dyDescent="0.2">
      <c r="A245" s="12"/>
      <c r="B245" s="680"/>
      <c r="C245" s="680"/>
      <c r="D245" s="680"/>
      <c r="E245" s="680"/>
      <c r="F245" s="680"/>
      <c r="G245" s="680"/>
      <c r="H245" s="680"/>
      <c r="I245" s="680"/>
    </row>
    <row r="246" spans="1:16" x14ac:dyDescent="0.2">
      <c r="A246" s="12"/>
      <c r="B246" s="82"/>
      <c r="C246" s="82"/>
      <c r="D246" s="640"/>
      <c r="E246" s="640"/>
      <c r="F246" s="570"/>
      <c r="G246" s="82"/>
      <c r="H246" s="82"/>
      <c r="I246" s="82"/>
    </row>
    <row r="247" spans="1:16" ht="15" x14ac:dyDescent="0.2">
      <c r="A247" s="12"/>
      <c r="B247" s="698"/>
      <c r="C247" s="698"/>
      <c r="D247" s="698"/>
      <c r="E247" s="698"/>
      <c r="F247" s="698"/>
      <c r="G247" s="1"/>
      <c r="H247" s="1"/>
      <c r="I247" s="7"/>
    </row>
    <row r="248" spans="1:16" ht="15" x14ac:dyDescent="0.2">
      <c r="A248" s="12"/>
      <c r="B248" s="4"/>
      <c r="C248" s="5"/>
      <c r="D248" s="641"/>
      <c r="E248" s="642"/>
      <c r="F248" s="260"/>
      <c r="G248" s="7"/>
      <c r="H248" s="7"/>
      <c r="I248" s="7"/>
    </row>
    <row r="249" spans="1:16" ht="15" x14ac:dyDescent="0.2">
      <c r="A249" s="12"/>
      <c r="B249" s="4"/>
      <c r="C249" s="5"/>
      <c r="D249" s="641"/>
      <c r="E249" s="642"/>
      <c r="F249" s="260"/>
      <c r="G249" s="7"/>
      <c r="H249" s="7"/>
      <c r="I249" s="7"/>
    </row>
    <row r="250" spans="1:16" x14ac:dyDescent="0.2">
      <c r="A250" s="12"/>
      <c r="C250"/>
    </row>
    <row r="251" spans="1:16" x14ac:dyDescent="0.2">
      <c r="A251" s="12"/>
      <c r="B251" s="14"/>
      <c r="C251" s="40"/>
      <c r="F251" s="571"/>
    </row>
    <row r="252" spans="1:16" x14ac:dyDescent="0.2">
      <c r="A252" s="12"/>
      <c r="B252" s="21"/>
      <c r="C252" s="39"/>
      <c r="F252" s="571"/>
    </row>
    <row r="253" spans="1:16" x14ac:dyDescent="0.2">
      <c r="A253" s="12"/>
      <c r="B253" s="21"/>
      <c r="C253" s="39"/>
      <c r="F253" s="571"/>
    </row>
    <row r="254" spans="1:16" x14ac:dyDescent="0.2">
      <c r="A254" s="12"/>
      <c r="B254" s="21"/>
      <c r="C254" s="39"/>
      <c r="F254" s="571"/>
    </row>
    <row r="255" spans="1:16" x14ac:dyDescent="0.2">
      <c r="A255" s="12"/>
      <c r="B255" s="21"/>
      <c r="C255" s="39"/>
      <c r="F255" s="571"/>
    </row>
    <row r="256" spans="1:16" x14ac:dyDescent="0.2">
      <c r="A256" s="12"/>
      <c r="B256" s="20"/>
      <c r="C256" s="42"/>
      <c r="F256" s="571"/>
    </row>
    <row r="257" spans="1:6" x14ac:dyDescent="0.2">
      <c r="A257" s="12"/>
      <c r="B257" s="21"/>
      <c r="C257" s="39"/>
      <c r="F257" s="571"/>
    </row>
    <row r="258" spans="1:6" x14ac:dyDescent="0.2">
      <c r="A258" s="12"/>
      <c r="B258" s="18"/>
      <c r="C258" s="39"/>
      <c r="F258" s="571"/>
    </row>
    <row r="259" spans="1:6" x14ac:dyDescent="0.2">
      <c r="A259" s="12"/>
      <c r="B259" s="21"/>
      <c r="C259" s="39"/>
      <c r="F259" s="571"/>
    </row>
    <row r="260" spans="1:6" x14ac:dyDescent="0.2">
      <c r="A260" s="12"/>
      <c r="B260" s="16"/>
      <c r="C260" s="39"/>
      <c r="F260" s="571"/>
    </row>
    <row r="261" spans="1:6" x14ac:dyDescent="0.2">
      <c r="A261" s="12"/>
      <c r="B261" s="20"/>
      <c r="C261" s="42"/>
      <c r="F261" s="571"/>
    </row>
    <row r="262" spans="1:6" x14ac:dyDescent="0.2">
      <c r="A262" s="12"/>
      <c r="B262" s="21"/>
      <c r="C262" s="39"/>
      <c r="F262" s="571"/>
    </row>
    <row r="263" spans="1:6" x14ac:dyDescent="0.2">
      <c r="A263" s="12"/>
      <c r="B263" s="21"/>
      <c r="C263" s="39"/>
      <c r="F263" s="571"/>
    </row>
    <row r="264" spans="1:6" x14ac:dyDescent="0.2">
      <c r="A264" s="12"/>
      <c r="B264" s="20"/>
      <c r="C264" s="42"/>
      <c r="F264" s="571"/>
    </row>
    <row r="265" spans="1:6" x14ac:dyDescent="0.2">
      <c r="A265" s="12"/>
      <c r="B265" s="21"/>
      <c r="C265" s="39"/>
      <c r="F265" s="571"/>
    </row>
    <row r="266" spans="1:6" x14ac:dyDescent="0.2">
      <c r="A266" s="12"/>
      <c r="B266" s="21"/>
      <c r="C266" s="39"/>
      <c r="F266" s="571"/>
    </row>
    <row r="267" spans="1:6" x14ac:dyDescent="0.2">
      <c r="A267" s="12"/>
      <c r="B267" s="16"/>
      <c r="C267" s="39"/>
      <c r="F267" s="571"/>
    </row>
    <row r="268" spans="1:6" x14ac:dyDescent="0.2">
      <c r="A268" s="12"/>
      <c r="B268" s="20"/>
      <c r="C268" s="42"/>
      <c r="F268" s="571"/>
    </row>
    <row r="269" spans="1:6" x14ac:dyDescent="0.2">
      <c r="A269" s="12"/>
      <c r="B269" s="21"/>
      <c r="C269" s="39"/>
      <c r="F269" s="571"/>
    </row>
    <row r="270" spans="1:6" x14ac:dyDescent="0.2">
      <c r="A270" s="12"/>
      <c r="B270" s="21"/>
      <c r="C270" s="39"/>
      <c r="F270" s="571"/>
    </row>
    <row r="271" spans="1:6" x14ac:dyDescent="0.2">
      <c r="A271" s="12"/>
      <c r="B271" s="20"/>
      <c r="C271" s="42"/>
      <c r="F271" s="571"/>
    </row>
    <row r="272" spans="1:6" x14ac:dyDescent="0.2">
      <c r="A272" s="12"/>
      <c r="B272" s="21"/>
      <c r="C272" s="39"/>
      <c r="F272" s="571"/>
    </row>
    <row r="273" spans="1:6" x14ac:dyDescent="0.2">
      <c r="A273" s="12"/>
      <c r="B273" s="21"/>
      <c r="C273" s="39"/>
      <c r="F273" s="571"/>
    </row>
    <row r="274" spans="1:6" x14ac:dyDescent="0.2">
      <c r="A274" s="12"/>
      <c r="B274" s="21"/>
      <c r="C274" s="39"/>
      <c r="F274" s="571"/>
    </row>
    <row r="275" spans="1:6" x14ac:dyDescent="0.2">
      <c r="A275" s="12"/>
      <c r="B275" s="21"/>
      <c r="C275" s="39"/>
      <c r="F275" s="571"/>
    </row>
    <row r="276" spans="1:6" x14ac:dyDescent="0.2">
      <c r="A276" s="12"/>
      <c r="B276" s="21"/>
      <c r="C276" s="39"/>
      <c r="F276" s="571"/>
    </row>
    <row r="277" spans="1:6" x14ac:dyDescent="0.2">
      <c r="A277" s="12"/>
      <c r="B277" s="20"/>
      <c r="C277" s="42"/>
      <c r="F277" s="571"/>
    </row>
    <row r="278" spans="1:6" x14ac:dyDescent="0.2">
      <c r="A278" s="12"/>
      <c r="B278" s="21"/>
      <c r="C278" s="39"/>
      <c r="F278" s="571"/>
    </row>
    <row r="279" spans="1:6" x14ac:dyDescent="0.2">
      <c r="A279" s="12"/>
      <c r="B279" s="21"/>
      <c r="C279" s="39"/>
      <c r="F279" s="571"/>
    </row>
    <row r="280" spans="1:6" x14ac:dyDescent="0.2">
      <c r="A280" s="12"/>
      <c r="B280" s="21"/>
      <c r="C280" s="39"/>
      <c r="F280" s="571"/>
    </row>
    <row r="281" spans="1:6" x14ac:dyDescent="0.2">
      <c r="A281" s="12"/>
      <c r="B281" s="18"/>
      <c r="C281" s="39"/>
      <c r="F281" s="571"/>
    </row>
    <row r="282" spans="1:6" x14ac:dyDescent="0.2">
      <c r="A282" s="12"/>
      <c r="B282" s="18"/>
      <c r="C282" s="39"/>
      <c r="F282" s="571"/>
    </row>
    <row r="283" spans="1:6" x14ac:dyDescent="0.2">
      <c r="A283" s="12"/>
      <c r="B283" s="18"/>
      <c r="C283" s="39"/>
      <c r="F283" s="571"/>
    </row>
    <row r="284" spans="1:6" x14ac:dyDescent="0.2">
      <c r="A284" s="12"/>
      <c r="B284" s="18"/>
      <c r="C284" s="39"/>
      <c r="F284" s="571"/>
    </row>
    <row r="285" spans="1:6" x14ac:dyDescent="0.2">
      <c r="A285" s="12"/>
      <c r="B285" s="18"/>
      <c r="C285" s="39"/>
      <c r="F285" s="571"/>
    </row>
    <row r="286" spans="1:6" x14ac:dyDescent="0.2">
      <c r="A286" s="12"/>
      <c r="B286" s="21"/>
      <c r="C286" s="39"/>
      <c r="F286" s="571"/>
    </row>
    <row r="287" spans="1:6" x14ac:dyDescent="0.2">
      <c r="A287" s="12"/>
      <c r="B287" s="21"/>
      <c r="C287" s="39"/>
      <c r="F287" s="571"/>
    </row>
    <row r="288" spans="1:6" x14ac:dyDescent="0.2">
      <c r="A288" s="12"/>
      <c r="B288" s="21"/>
      <c r="C288" s="39"/>
      <c r="F288" s="571"/>
    </row>
    <row r="289" spans="1:6" x14ac:dyDescent="0.2">
      <c r="A289" s="12"/>
      <c r="B289" s="19"/>
      <c r="C289" s="39"/>
      <c r="F289" s="571"/>
    </row>
    <row r="290" spans="1:6" x14ac:dyDescent="0.2">
      <c r="A290" s="12"/>
      <c r="B290" s="18"/>
      <c r="C290" s="42"/>
      <c r="F290" s="571"/>
    </row>
    <row r="291" spans="1:6" ht="65.25" customHeight="1" x14ac:dyDescent="0.2">
      <c r="A291" s="12"/>
      <c r="B291" s="21"/>
      <c r="C291" s="39"/>
      <c r="F291" s="571"/>
    </row>
    <row r="292" spans="1:6" ht="39.75" customHeight="1" x14ac:dyDescent="0.2">
      <c r="A292" s="12"/>
      <c r="B292" s="21"/>
      <c r="C292" s="39"/>
      <c r="F292" s="571"/>
    </row>
    <row r="293" spans="1:6" x14ac:dyDescent="0.2">
      <c r="A293" s="12"/>
      <c r="B293" s="21"/>
      <c r="C293" s="39"/>
      <c r="F293" s="571"/>
    </row>
    <row r="294" spans="1:6" x14ac:dyDescent="0.2">
      <c r="A294" s="12"/>
      <c r="B294" s="21"/>
      <c r="C294" s="39"/>
      <c r="F294" s="571"/>
    </row>
    <row r="295" spans="1:6" x14ac:dyDescent="0.2">
      <c r="A295" s="12"/>
      <c r="B295" s="21"/>
      <c r="C295" s="39"/>
      <c r="F295" s="571"/>
    </row>
    <row r="296" spans="1:6" x14ac:dyDescent="0.2">
      <c r="A296" s="12"/>
      <c r="B296" s="21"/>
      <c r="C296" s="39"/>
      <c r="F296" s="571"/>
    </row>
    <row r="297" spans="1:6" x14ac:dyDescent="0.2">
      <c r="A297" s="12"/>
      <c r="B297" s="21"/>
      <c r="C297" s="39"/>
      <c r="F297" s="571"/>
    </row>
    <row r="298" spans="1:6" x14ac:dyDescent="0.2">
      <c r="A298" s="12"/>
      <c r="B298" s="21"/>
      <c r="C298" s="39"/>
      <c r="F298" s="571"/>
    </row>
    <row r="299" spans="1:6" x14ac:dyDescent="0.2">
      <c r="A299" s="12"/>
      <c r="B299" s="21"/>
      <c r="C299" s="39"/>
      <c r="F299" s="571"/>
    </row>
    <row r="300" spans="1:6" x14ac:dyDescent="0.2">
      <c r="A300" s="12"/>
      <c r="B300" s="21"/>
      <c r="C300" s="39"/>
      <c r="F300" s="571"/>
    </row>
    <row r="301" spans="1:6" x14ac:dyDescent="0.2">
      <c r="A301" s="12"/>
      <c r="B301" s="21"/>
      <c r="C301" s="39"/>
      <c r="F301" s="571"/>
    </row>
    <row r="302" spans="1:6" x14ac:dyDescent="0.2">
      <c r="A302" s="12"/>
      <c r="B302" s="21"/>
      <c r="C302" s="39"/>
      <c r="F302" s="571"/>
    </row>
    <row r="303" spans="1:6" x14ac:dyDescent="0.2">
      <c r="A303" s="12"/>
      <c r="B303" s="21"/>
      <c r="C303" s="39"/>
      <c r="F303" s="571"/>
    </row>
    <row r="304" spans="1:6" x14ac:dyDescent="0.2">
      <c r="A304" s="12"/>
      <c r="B304" s="22"/>
      <c r="C304" s="39"/>
      <c r="F304" s="571"/>
    </row>
    <row r="305" spans="1:6" x14ac:dyDescent="0.2">
      <c r="A305" s="12"/>
      <c r="B305" s="21"/>
      <c r="C305" s="39"/>
      <c r="F305" s="571"/>
    </row>
    <row r="306" spans="1:6" x14ac:dyDescent="0.2">
      <c r="A306" s="12"/>
      <c r="B306" s="15"/>
      <c r="C306" s="39"/>
      <c r="F306" s="571"/>
    </row>
    <row r="307" spans="1:6" x14ac:dyDescent="0.2">
      <c r="A307" s="12"/>
      <c r="B307" s="15"/>
      <c r="C307" s="39"/>
      <c r="F307" s="571"/>
    </row>
    <row r="308" spans="1:6" x14ac:dyDescent="0.2">
      <c r="A308" s="12"/>
      <c r="B308" s="15"/>
      <c r="C308" s="41"/>
      <c r="F308" s="571"/>
    </row>
    <row r="309" spans="1:6" x14ac:dyDescent="0.2">
      <c r="A309" s="12"/>
      <c r="B309" s="15"/>
      <c r="C309" s="41"/>
      <c r="F309" s="571"/>
    </row>
    <row r="310" spans="1:6" x14ac:dyDescent="0.2">
      <c r="A310" s="12"/>
      <c r="B310" s="13"/>
      <c r="C310" s="41"/>
      <c r="F310" s="571"/>
    </row>
    <row r="311" spans="1:6" x14ac:dyDescent="0.2">
      <c r="A311" s="12"/>
      <c r="B311" s="21"/>
      <c r="C311" s="39"/>
      <c r="F311" s="571"/>
    </row>
    <row r="312" spans="1:6" x14ac:dyDescent="0.2">
      <c r="A312" s="12"/>
      <c r="B312" s="21"/>
      <c r="C312" s="39"/>
      <c r="F312" s="571"/>
    </row>
    <row r="313" spans="1:6" x14ac:dyDescent="0.2">
      <c r="A313" s="12"/>
      <c r="B313" s="21"/>
      <c r="C313" s="39"/>
      <c r="F313" s="571"/>
    </row>
    <row r="314" spans="1:6" x14ac:dyDescent="0.2">
      <c r="A314" s="12"/>
      <c r="B314" s="21"/>
      <c r="C314" s="39"/>
      <c r="F314" s="571"/>
    </row>
    <row r="315" spans="1:6" x14ac:dyDescent="0.2">
      <c r="A315" s="12"/>
      <c r="B315" s="23"/>
      <c r="C315" s="39"/>
      <c r="F315" s="571"/>
    </row>
    <row r="316" spans="1:6" x14ac:dyDescent="0.2">
      <c r="A316" s="12"/>
      <c r="B316" s="23"/>
      <c r="C316" s="43"/>
      <c r="F316" s="571"/>
    </row>
    <row r="317" spans="1:6" x14ac:dyDescent="0.2">
      <c r="A317" s="12"/>
      <c r="B317" s="24"/>
      <c r="C317" s="43"/>
      <c r="F317" s="571"/>
    </row>
    <row r="318" spans="1:6" x14ac:dyDescent="0.2">
      <c r="A318" s="12"/>
      <c r="B318" s="23"/>
      <c r="C318" s="43"/>
      <c r="F318" s="571"/>
    </row>
    <row r="319" spans="1:6" x14ac:dyDescent="0.2">
      <c r="A319" s="12"/>
      <c r="B319" s="23"/>
      <c r="C319" s="43"/>
      <c r="F319" s="571"/>
    </row>
    <row r="320" spans="1:6" x14ac:dyDescent="0.2">
      <c r="A320" s="12"/>
      <c r="B320" s="23"/>
      <c r="C320" s="43"/>
      <c r="F320" s="571"/>
    </row>
    <row r="321" spans="1:6" x14ac:dyDescent="0.2">
      <c r="A321" s="12"/>
      <c r="B321" s="23"/>
      <c r="C321" s="43"/>
      <c r="F321" s="571"/>
    </row>
    <row r="322" spans="1:6" x14ac:dyDescent="0.2">
      <c r="A322" s="12"/>
      <c r="B322" s="23"/>
      <c r="C322" s="43"/>
      <c r="F322" s="571"/>
    </row>
    <row r="323" spans="1:6" x14ac:dyDescent="0.2">
      <c r="A323" s="12"/>
      <c r="B323" s="23"/>
      <c r="C323" s="43"/>
      <c r="F323" s="571"/>
    </row>
    <row r="324" spans="1:6" x14ac:dyDescent="0.2">
      <c r="A324" s="12"/>
      <c r="B324" s="23"/>
      <c r="C324" s="43"/>
      <c r="F324" s="571"/>
    </row>
    <row r="325" spans="1:6" x14ac:dyDescent="0.2">
      <c r="A325" s="12"/>
      <c r="B325" s="23"/>
      <c r="C325" s="43"/>
      <c r="F325" s="571"/>
    </row>
    <row r="326" spans="1:6" x14ac:dyDescent="0.2">
      <c r="A326" s="12"/>
      <c r="B326" s="23"/>
      <c r="C326" s="43"/>
      <c r="F326" s="571"/>
    </row>
    <row r="327" spans="1:6" x14ac:dyDescent="0.2">
      <c r="A327" s="12"/>
      <c r="B327" s="23"/>
      <c r="C327" s="43"/>
      <c r="F327" s="571"/>
    </row>
    <row r="328" spans="1:6" x14ac:dyDescent="0.2">
      <c r="A328" s="12"/>
      <c r="B328" s="23"/>
      <c r="C328" s="43"/>
      <c r="F328" s="571"/>
    </row>
    <row r="329" spans="1:6" x14ac:dyDescent="0.2">
      <c r="A329" s="12"/>
      <c r="B329" s="23"/>
      <c r="C329" s="43"/>
      <c r="F329" s="571"/>
    </row>
    <row r="330" spans="1:6" x14ac:dyDescent="0.2">
      <c r="A330" s="12"/>
      <c r="B330" s="23"/>
      <c r="C330" s="43"/>
      <c r="F330" s="571"/>
    </row>
    <row r="331" spans="1:6" x14ac:dyDescent="0.2">
      <c r="A331" s="12"/>
      <c r="B331" s="23"/>
      <c r="C331" s="43"/>
      <c r="F331" s="571"/>
    </row>
    <row r="332" spans="1:6" x14ac:dyDescent="0.2">
      <c r="A332" s="12"/>
      <c r="B332" s="23"/>
      <c r="C332" s="43"/>
      <c r="F332" s="571"/>
    </row>
    <row r="333" spans="1:6" x14ac:dyDescent="0.2">
      <c r="A333" s="12"/>
      <c r="B333" s="23"/>
      <c r="C333" s="43"/>
      <c r="F333" s="571"/>
    </row>
    <row r="334" spans="1:6" x14ac:dyDescent="0.2">
      <c r="A334" s="12"/>
      <c r="B334" s="23"/>
      <c r="C334" s="43"/>
      <c r="F334" s="571"/>
    </row>
    <row r="335" spans="1:6" x14ac:dyDescent="0.2">
      <c r="A335" s="12"/>
      <c r="B335" s="23"/>
      <c r="C335" s="43"/>
      <c r="F335" s="571"/>
    </row>
    <row r="336" spans="1:6" x14ac:dyDescent="0.2">
      <c r="A336" s="12"/>
      <c r="B336" s="23"/>
      <c r="C336" s="43"/>
      <c r="F336" s="571"/>
    </row>
    <row r="337" spans="1:6" x14ac:dyDescent="0.2">
      <c r="A337" s="12"/>
      <c r="B337" s="23"/>
      <c r="C337" s="43"/>
      <c r="F337" s="571"/>
    </row>
    <row r="338" spans="1:6" x14ac:dyDescent="0.2">
      <c r="A338" s="12"/>
      <c r="B338" s="23"/>
      <c r="C338" s="43"/>
      <c r="F338" s="571"/>
    </row>
    <row r="339" spans="1:6" x14ac:dyDescent="0.2">
      <c r="A339" s="12"/>
      <c r="B339" s="23"/>
      <c r="C339" s="43"/>
      <c r="F339" s="571"/>
    </row>
    <row r="340" spans="1:6" x14ac:dyDescent="0.2">
      <c r="A340" s="12"/>
      <c r="B340" s="23"/>
      <c r="C340" s="43"/>
      <c r="F340" s="571"/>
    </row>
    <row r="341" spans="1:6" x14ac:dyDescent="0.2">
      <c r="A341" s="12"/>
      <c r="B341" s="23"/>
      <c r="C341" s="43"/>
      <c r="F341" s="571"/>
    </row>
    <row r="342" spans="1:6" x14ac:dyDescent="0.2">
      <c r="A342" s="12"/>
      <c r="B342" s="25"/>
      <c r="C342" s="44"/>
      <c r="F342" s="571"/>
    </row>
    <row r="343" spans="1:6" x14ac:dyDescent="0.2">
      <c r="A343" s="12"/>
      <c r="B343" s="23"/>
      <c r="C343" s="43"/>
      <c r="F343" s="571"/>
    </row>
    <row r="344" spans="1:6" x14ac:dyDescent="0.2">
      <c r="A344" s="12"/>
      <c r="B344" s="23"/>
      <c r="C344" s="43"/>
      <c r="F344" s="571"/>
    </row>
    <row r="345" spans="1:6" x14ac:dyDescent="0.2">
      <c r="A345" s="12"/>
      <c r="B345" s="23"/>
      <c r="C345" s="43"/>
      <c r="F345" s="571"/>
    </row>
    <row r="346" spans="1:6" x14ac:dyDescent="0.2">
      <c r="A346" s="12"/>
      <c r="B346" s="23"/>
      <c r="C346" s="43"/>
      <c r="F346" s="571"/>
    </row>
    <row r="347" spans="1:6" x14ac:dyDescent="0.2">
      <c r="A347" s="12"/>
      <c r="B347" s="23"/>
      <c r="C347" s="43"/>
      <c r="F347" s="571"/>
    </row>
    <row r="348" spans="1:6" x14ac:dyDescent="0.2">
      <c r="A348" s="12"/>
      <c r="B348" s="23"/>
      <c r="C348" s="43"/>
      <c r="F348" s="571"/>
    </row>
    <row r="349" spans="1:6" x14ac:dyDescent="0.2">
      <c r="A349" s="12"/>
      <c r="B349" s="23"/>
      <c r="C349" s="43"/>
      <c r="F349" s="571"/>
    </row>
    <row r="350" spans="1:6" x14ac:dyDescent="0.2">
      <c r="A350" s="12"/>
      <c r="B350" s="23"/>
      <c r="C350" s="43"/>
      <c r="F350" s="571"/>
    </row>
    <row r="351" spans="1:6" x14ac:dyDescent="0.2">
      <c r="A351" s="12"/>
      <c r="B351" s="23"/>
      <c r="C351" s="43"/>
      <c r="F351" s="571"/>
    </row>
    <row r="352" spans="1:6" x14ac:dyDescent="0.2">
      <c r="A352" s="12"/>
      <c r="B352" s="23"/>
      <c r="C352" s="43"/>
      <c r="F352" s="571"/>
    </row>
    <row r="353" spans="1:6" x14ac:dyDescent="0.2">
      <c r="A353" s="12"/>
      <c r="B353" s="23"/>
      <c r="C353" s="43"/>
      <c r="F353" s="571"/>
    </row>
    <row r="354" spans="1:6" x14ac:dyDescent="0.2">
      <c r="A354" s="12"/>
      <c r="B354" s="23"/>
      <c r="C354" s="43"/>
      <c r="F354" s="571"/>
    </row>
    <row r="355" spans="1:6" x14ac:dyDescent="0.2">
      <c r="A355" s="12"/>
      <c r="B355" s="23"/>
      <c r="C355" s="43"/>
      <c r="F355" s="571"/>
    </row>
    <row r="356" spans="1:6" x14ac:dyDescent="0.2">
      <c r="A356" s="12"/>
      <c r="B356" s="23"/>
      <c r="C356" s="43"/>
      <c r="F356" s="571"/>
    </row>
    <row r="357" spans="1:6" x14ac:dyDescent="0.2">
      <c r="A357" s="12"/>
      <c r="B357" s="23"/>
      <c r="C357" s="43"/>
      <c r="F357" s="571"/>
    </row>
    <row r="358" spans="1:6" x14ac:dyDescent="0.2">
      <c r="A358" s="12"/>
      <c r="B358" s="26"/>
      <c r="C358" s="39"/>
      <c r="F358" s="571"/>
    </row>
    <row r="359" spans="1:6" x14ac:dyDescent="0.2">
      <c r="A359" s="12"/>
      <c r="B359" s="15"/>
      <c r="C359" s="41"/>
      <c r="F359" s="571"/>
    </row>
    <row r="360" spans="1:6" x14ac:dyDescent="0.2">
      <c r="A360" s="12"/>
      <c r="B360" s="15"/>
      <c r="C360" s="45"/>
      <c r="F360" s="571"/>
    </row>
    <row r="361" spans="1:6" x14ac:dyDescent="0.2">
      <c r="A361" s="12"/>
      <c r="B361" s="15"/>
      <c r="C361" s="45"/>
      <c r="F361" s="571"/>
    </row>
    <row r="362" spans="1:6" x14ac:dyDescent="0.2">
      <c r="A362" s="12"/>
      <c r="B362" s="15"/>
      <c r="C362" s="45"/>
      <c r="F362" s="571"/>
    </row>
    <row r="363" spans="1:6" x14ac:dyDescent="0.2">
      <c r="A363" s="12"/>
      <c r="B363" s="15"/>
      <c r="C363" s="45"/>
      <c r="F363" s="571"/>
    </row>
    <row r="364" spans="1:6" x14ac:dyDescent="0.2">
      <c r="A364" s="12"/>
      <c r="B364" s="16"/>
      <c r="C364" s="45"/>
      <c r="F364" s="571"/>
    </row>
    <row r="365" spans="1:6" x14ac:dyDescent="0.2">
      <c r="A365" s="12"/>
      <c r="B365" s="17"/>
      <c r="C365" s="46"/>
      <c r="F365" s="571"/>
    </row>
    <row r="366" spans="1:6" x14ac:dyDescent="0.2">
      <c r="A366" s="12"/>
      <c r="B366" s="15"/>
      <c r="C366" s="45"/>
      <c r="F366" s="571"/>
    </row>
    <row r="367" spans="1:6" x14ac:dyDescent="0.2">
      <c r="A367" s="12"/>
      <c r="B367" s="15"/>
      <c r="C367" s="45"/>
      <c r="F367" s="571"/>
    </row>
    <row r="368" spans="1:6" x14ac:dyDescent="0.2">
      <c r="A368" s="12"/>
      <c r="B368" s="15"/>
      <c r="C368" s="45"/>
      <c r="F368" s="571"/>
    </row>
    <row r="369" spans="1:6" x14ac:dyDescent="0.2">
      <c r="A369" s="12"/>
      <c r="B369" s="17"/>
      <c r="C369" s="46"/>
      <c r="F369" s="571"/>
    </row>
    <row r="370" spans="1:6" x14ac:dyDescent="0.2">
      <c r="A370" s="12"/>
      <c r="B370" s="15"/>
      <c r="C370" s="45"/>
      <c r="F370" s="571"/>
    </row>
    <row r="371" spans="1:6" x14ac:dyDescent="0.2">
      <c r="A371" s="12"/>
      <c r="B371" s="15"/>
      <c r="C371" s="45"/>
      <c r="F371" s="571"/>
    </row>
    <row r="372" spans="1:6" x14ac:dyDescent="0.2">
      <c r="A372" s="12"/>
      <c r="B372" s="15"/>
      <c r="C372" s="45"/>
      <c r="F372" s="571"/>
    </row>
    <row r="373" spans="1:6" x14ac:dyDescent="0.2">
      <c r="A373" s="12"/>
      <c r="B373" s="15"/>
      <c r="C373" s="45"/>
      <c r="F373" s="571"/>
    </row>
    <row r="374" spans="1:6" x14ac:dyDescent="0.2">
      <c r="A374" s="12"/>
      <c r="B374" s="15"/>
      <c r="C374" s="45"/>
      <c r="F374" s="571"/>
    </row>
    <row r="375" spans="1:6" x14ac:dyDescent="0.2">
      <c r="A375" s="12"/>
      <c r="B375" s="15"/>
      <c r="C375" s="45"/>
      <c r="F375" s="571"/>
    </row>
    <row r="376" spans="1:6" x14ac:dyDescent="0.2">
      <c r="A376" s="12"/>
      <c r="B376" s="15"/>
      <c r="C376" s="45"/>
      <c r="F376" s="571"/>
    </row>
    <row r="377" spans="1:6" x14ac:dyDescent="0.2">
      <c r="A377" s="12"/>
      <c r="B377" s="15"/>
      <c r="C377" s="45"/>
      <c r="F377" s="571"/>
    </row>
    <row r="378" spans="1:6" x14ac:dyDescent="0.2">
      <c r="A378" s="12"/>
      <c r="B378" s="15"/>
      <c r="C378" s="45"/>
      <c r="F378" s="571"/>
    </row>
    <row r="379" spans="1:6" x14ac:dyDescent="0.2">
      <c r="A379" s="12"/>
      <c r="B379" s="15"/>
      <c r="C379" s="45"/>
      <c r="F379" s="571"/>
    </row>
    <row r="380" spans="1:6" x14ac:dyDescent="0.2">
      <c r="A380" s="12"/>
      <c r="B380" s="15"/>
      <c r="C380" s="45"/>
      <c r="F380" s="571"/>
    </row>
    <row r="381" spans="1:6" x14ac:dyDescent="0.2">
      <c r="A381" s="12"/>
      <c r="B381" s="15"/>
      <c r="C381" s="45"/>
      <c r="F381" s="571"/>
    </row>
    <row r="382" spans="1:6" x14ac:dyDescent="0.2">
      <c r="A382" s="12"/>
      <c r="B382" s="15"/>
      <c r="C382" s="45"/>
      <c r="F382" s="571"/>
    </row>
    <row r="383" spans="1:6" x14ac:dyDescent="0.2">
      <c r="A383" s="12"/>
      <c r="B383" s="15"/>
      <c r="C383" s="45"/>
      <c r="F383" s="571"/>
    </row>
    <row r="384" spans="1:6" x14ac:dyDescent="0.2">
      <c r="A384" s="12"/>
      <c r="B384" s="17"/>
      <c r="C384" s="46"/>
      <c r="F384" s="571"/>
    </row>
    <row r="385" spans="1:6" x14ac:dyDescent="0.2">
      <c r="A385" s="12"/>
      <c r="B385" s="15"/>
      <c r="C385" s="45"/>
      <c r="F385" s="571"/>
    </row>
    <row r="386" spans="1:6" x14ac:dyDescent="0.2">
      <c r="A386" s="12"/>
      <c r="B386" s="17"/>
      <c r="C386" s="44"/>
      <c r="F386" s="571"/>
    </row>
    <row r="387" spans="1:6" x14ac:dyDescent="0.2">
      <c r="A387" s="12"/>
      <c r="B387" s="15"/>
      <c r="C387" s="45"/>
      <c r="F387" s="571"/>
    </row>
    <row r="388" spans="1:6" x14ac:dyDescent="0.2">
      <c r="A388" s="12"/>
      <c r="B388" s="15"/>
      <c r="C388" s="45"/>
      <c r="F388" s="571"/>
    </row>
    <row r="389" spans="1:6" x14ac:dyDescent="0.2">
      <c r="A389" s="12"/>
      <c r="B389" s="15"/>
      <c r="C389" s="45"/>
      <c r="F389" s="571"/>
    </row>
    <row r="390" spans="1:6" x14ac:dyDescent="0.2">
      <c r="A390" s="12"/>
      <c r="B390" s="17"/>
      <c r="C390" s="44"/>
      <c r="F390" s="571"/>
    </row>
    <row r="391" spans="1:6" x14ac:dyDescent="0.2">
      <c r="A391" s="12"/>
      <c r="B391" s="15"/>
      <c r="C391" s="45"/>
      <c r="F391" s="571"/>
    </row>
    <row r="392" spans="1:6" x14ac:dyDescent="0.2">
      <c r="A392" s="12"/>
      <c r="B392" s="17"/>
      <c r="C392" s="46"/>
      <c r="F392" s="571"/>
    </row>
    <row r="393" spans="1:6" x14ac:dyDescent="0.2">
      <c r="A393" s="12"/>
      <c r="B393" s="15"/>
      <c r="C393" s="45"/>
      <c r="F393" s="571"/>
    </row>
    <row r="394" spans="1:6" x14ac:dyDescent="0.2">
      <c r="A394" s="12"/>
      <c r="B394" s="15"/>
      <c r="C394" s="45"/>
      <c r="F394" s="571"/>
    </row>
    <row r="395" spans="1:6" x14ac:dyDescent="0.2">
      <c r="A395" s="12"/>
      <c r="B395" s="15"/>
      <c r="C395" s="45"/>
      <c r="F395" s="571"/>
    </row>
    <row r="396" spans="1:6" x14ac:dyDescent="0.2">
      <c r="A396" s="12"/>
      <c r="B396" s="17"/>
      <c r="C396" s="46"/>
      <c r="F396" s="571"/>
    </row>
    <row r="397" spans="1:6" x14ac:dyDescent="0.2">
      <c r="A397" s="12"/>
      <c r="B397" s="15"/>
      <c r="C397" s="45"/>
      <c r="F397" s="571"/>
    </row>
    <row r="398" spans="1:6" x14ac:dyDescent="0.2">
      <c r="A398" s="12"/>
      <c r="B398" s="15"/>
      <c r="C398" s="45"/>
    </row>
    <row r="399" spans="1:6" ht="14.25" x14ac:dyDescent="0.2">
      <c r="A399" s="12"/>
      <c r="B399" s="27"/>
      <c r="C399" s="45"/>
    </row>
    <row r="400" spans="1:6" x14ac:dyDescent="0.2">
      <c r="A400" s="12"/>
      <c r="B400" s="16"/>
      <c r="C400" s="45"/>
    </row>
    <row r="401" spans="1:5" x14ac:dyDescent="0.2">
      <c r="A401" s="12"/>
      <c r="B401" s="17"/>
      <c r="C401" s="46"/>
      <c r="E401" s="643"/>
    </row>
    <row r="402" spans="1:5" x14ac:dyDescent="0.2">
      <c r="A402" s="12"/>
      <c r="B402" s="16"/>
      <c r="C402" s="46"/>
      <c r="E402" s="643"/>
    </row>
    <row r="403" spans="1:5" x14ac:dyDescent="0.2">
      <c r="A403" s="12"/>
      <c r="B403" s="15"/>
      <c r="C403" s="45"/>
      <c r="E403" s="643"/>
    </row>
    <row r="404" spans="1:5" x14ac:dyDescent="0.2">
      <c r="A404" s="12"/>
      <c r="B404" s="15"/>
      <c r="C404" s="45"/>
      <c r="E404" s="643"/>
    </row>
    <row r="405" spans="1:5" x14ac:dyDescent="0.2">
      <c r="A405" s="12"/>
      <c r="B405" s="15"/>
      <c r="C405" s="45"/>
      <c r="E405" s="643"/>
    </row>
    <row r="406" spans="1:5" x14ac:dyDescent="0.2">
      <c r="A406" s="12"/>
      <c r="B406" s="15"/>
      <c r="C406" s="45"/>
      <c r="E406" s="643"/>
    </row>
    <row r="407" spans="1:5" x14ac:dyDescent="0.2">
      <c r="A407" s="12"/>
      <c r="B407" s="15"/>
      <c r="C407" s="45"/>
      <c r="E407" s="643"/>
    </row>
    <row r="408" spans="1:5" x14ac:dyDescent="0.2">
      <c r="A408" s="12"/>
      <c r="B408" s="15"/>
      <c r="C408" s="45"/>
      <c r="E408" s="643"/>
    </row>
    <row r="409" spans="1:5" x14ac:dyDescent="0.2">
      <c r="A409" s="12"/>
      <c r="B409" s="15"/>
      <c r="C409" s="45"/>
      <c r="E409" s="643"/>
    </row>
    <row r="410" spans="1:5" x14ac:dyDescent="0.2">
      <c r="A410" s="12"/>
      <c r="B410" s="15"/>
      <c r="C410" s="45"/>
      <c r="E410" s="643"/>
    </row>
    <row r="411" spans="1:5" x14ac:dyDescent="0.2">
      <c r="A411" s="12"/>
      <c r="B411" s="15"/>
      <c r="C411" s="45"/>
      <c r="E411" s="643"/>
    </row>
    <row r="412" spans="1:5" x14ac:dyDescent="0.2">
      <c r="A412" s="12"/>
      <c r="B412" s="15"/>
      <c r="C412" s="45"/>
      <c r="E412" s="643"/>
    </row>
    <row r="413" spans="1:5" x14ac:dyDescent="0.2">
      <c r="A413" s="12"/>
      <c r="B413" s="15"/>
      <c r="C413" s="45"/>
      <c r="E413" s="643"/>
    </row>
    <row r="414" spans="1:5" x14ac:dyDescent="0.2">
      <c r="A414" s="12"/>
      <c r="B414" s="15"/>
      <c r="C414" s="45"/>
      <c r="E414" s="643"/>
    </row>
    <row r="415" spans="1:5" x14ac:dyDescent="0.2">
      <c r="A415" s="12"/>
      <c r="B415" s="15"/>
      <c r="C415" s="45"/>
      <c r="E415" s="643"/>
    </row>
    <row r="416" spans="1:5" x14ac:dyDescent="0.2">
      <c r="A416" s="12"/>
      <c r="B416" s="15"/>
      <c r="C416" s="45"/>
      <c r="E416" s="643"/>
    </row>
    <row r="417" spans="1:5" x14ac:dyDescent="0.2">
      <c r="A417" s="12"/>
      <c r="B417" s="15"/>
      <c r="C417" s="45"/>
      <c r="E417" s="643"/>
    </row>
    <row r="418" spans="1:5" x14ac:dyDescent="0.2">
      <c r="A418" s="12"/>
      <c r="B418" s="15"/>
      <c r="C418" s="45"/>
      <c r="E418" s="643"/>
    </row>
    <row r="419" spans="1:5" x14ac:dyDescent="0.2">
      <c r="A419" s="12"/>
      <c r="B419" s="16"/>
      <c r="C419" s="45"/>
      <c r="E419" s="643"/>
    </row>
    <row r="420" spans="1:5" x14ac:dyDescent="0.2">
      <c r="A420" s="12"/>
      <c r="B420" s="15"/>
      <c r="C420" s="45"/>
      <c r="E420" s="643"/>
    </row>
    <row r="421" spans="1:5" x14ac:dyDescent="0.2">
      <c r="A421" s="12"/>
      <c r="B421" s="15"/>
      <c r="C421" s="45"/>
      <c r="E421" s="643"/>
    </row>
    <row r="422" spans="1:5" x14ac:dyDescent="0.2">
      <c r="A422" s="12"/>
      <c r="B422" s="15"/>
      <c r="C422" s="45"/>
      <c r="E422" s="643"/>
    </row>
    <row r="423" spans="1:5" x14ac:dyDescent="0.2">
      <c r="A423" s="12"/>
      <c r="B423" s="15"/>
      <c r="C423" s="45"/>
      <c r="E423" s="643"/>
    </row>
    <row r="424" spans="1:5" x14ac:dyDescent="0.2">
      <c r="A424" s="12"/>
      <c r="B424" s="15"/>
      <c r="C424" s="45"/>
      <c r="E424" s="643"/>
    </row>
    <row r="425" spans="1:5" x14ac:dyDescent="0.2">
      <c r="A425" s="12"/>
      <c r="B425" s="15"/>
      <c r="C425" s="45"/>
      <c r="E425" s="643"/>
    </row>
    <row r="426" spans="1:5" x14ac:dyDescent="0.2">
      <c r="A426" s="12"/>
      <c r="B426" s="15"/>
      <c r="C426" s="45"/>
      <c r="E426" s="643"/>
    </row>
    <row r="427" spans="1:5" x14ac:dyDescent="0.2">
      <c r="A427" s="12"/>
      <c r="B427" s="15"/>
      <c r="C427" s="45"/>
      <c r="E427" s="643"/>
    </row>
    <row r="428" spans="1:5" x14ac:dyDescent="0.2">
      <c r="A428" s="12"/>
      <c r="B428" s="15"/>
      <c r="C428" s="45"/>
      <c r="E428" s="643"/>
    </row>
    <row r="429" spans="1:5" x14ac:dyDescent="0.2">
      <c r="A429" s="12"/>
      <c r="B429" s="15"/>
      <c r="C429" s="45"/>
      <c r="E429" s="643"/>
    </row>
    <row r="430" spans="1:5" x14ac:dyDescent="0.2">
      <c r="A430" s="12"/>
      <c r="B430" s="15"/>
      <c r="C430" s="45"/>
      <c r="E430" s="643"/>
    </row>
    <row r="431" spans="1:5" x14ac:dyDescent="0.2">
      <c r="A431" s="12"/>
      <c r="B431" s="15"/>
      <c r="C431" s="45"/>
      <c r="E431" s="643"/>
    </row>
    <row r="432" spans="1:5" x14ac:dyDescent="0.2">
      <c r="A432" s="12"/>
      <c r="B432" s="15"/>
      <c r="C432" s="45"/>
      <c r="E432" s="643"/>
    </row>
    <row r="433" spans="1:5" x14ac:dyDescent="0.2">
      <c r="A433" s="12"/>
      <c r="B433" s="15"/>
      <c r="C433" s="45"/>
      <c r="E433" s="643"/>
    </row>
    <row r="434" spans="1:5" x14ac:dyDescent="0.2">
      <c r="A434" s="12"/>
      <c r="B434" s="15"/>
      <c r="C434" s="45"/>
      <c r="E434" s="643"/>
    </row>
    <row r="435" spans="1:5" x14ac:dyDescent="0.2">
      <c r="A435" s="12"/>
      <c r="B435" s="15"/>
      <c r="C435" s="45"/>
      <c r="E435" s="643"/>
    </row>
    <row r="436" spans="1:5" x14ac:dyDescent="0.2">
      <c r="A436" s="12"/>
      <c r="B436" s="15"/>
      <c r="C436" s="45"/>
      <c r="E436" s="643"/>
    </row>
    <row r="437" spans="1:5" x14ac:dyDescent="0.2">
      <c r="A437" s="12"/>
      <c r="B437" s="15"/>
      <c r="C437" s="45"/>
      <c r="E437" s="643"/>
    </row>
    <row r="438" spans="1:5" x14ac:dyDescent="0.2">
      <c r="A438" s="12"/>
      <c r="B438" s="15"/>
      <c r="C438" s="45"/>
      <c r="E438" s="643"/>
    </row>
    <row r="439" spans="1:5" x14ac:dyDescent="0.2">
      <c r="A439" s="12"/>
      <c r="B439" s="15"/>
      <c r="C439" s="45"/>
      <c r="E439" s="643"/>
    </row>
    <row r="440" spans="1:5" x14ac:dyDescent="0.2">
      <c r="A440" s="12"/>
      <c r="B440" s="15"/>
      <c r="C440" s="45"/>
      <c r="E440" s="643"/>
    </row>
    <row r="441" spans="1:5" x14ac:dyDescent="0.2">
      <c r="A441" s="12"/>
      <c r="B441" s="15"/>
      <c r="C441" s="45"/>
      <c r="E441" s="643"/>
    </row>
    <row r="442" spans="1:5" x14ac:dyDescent="0.2">
      <c r="A442" s="12"/>
      <c r="B442" s="15"/>
      <c r="C442" s="45"/>
      <c r="E442" s="643"/>
    </row>
    <row r="443" spans="1:5" x14ac:dyDescent="0.2">
      <c r="A443" s="12"/>
      <c r="B443" s="15"/>
      <c r="C443" s="45"/>
      <c r="E443" s="643"/>
    </row>
    <row r="444" spans="1:5" x14ac:dyDescent="0.2">
      <c r="A444" s="12"/>
      <c r="B444" s="15"/>
      <c r="C444" s="45"/>
      <c r="E444" s="643"/>
    </row>
    <row r="445" spans="1:5" x14ac:dyDescent="0.2">
      <c r="A445" s="12"/>
      <c r="B445" s="15"/>
      <c r="C445" s="45"/>
      <c r="E445" s="643"/>
    </row>
    <row r="446" spans="1:5" x14ac:dyDescent="0.2">
      <c r="A446" s="12"/>
      <c r="B446" s="28"/>
      <c r="C446" s="45"/>
      <c r="E446" s="643"/>
    </row>
    <row r="447" spans="1:5" x14ac:dyDescent="0.2">
      <c r="A447" s="12"/>
      <c r="B447" s="15"/>
      <c r="C447" s="45"/>
      <c r="E447" s="643"/>
    </row>
    <row r="448" spans="1:5" x14ac:dyDescent="0.2">
      <c r="A448" s="12"/>
      <c r="B448" s="15"/>
      <c r="C448" s="45"/>
      <c r="E448" s="643"/>
    </row>
    <row r="449" spans="1:5" x14ac:dyDescent="0.2">
      <c r="A449" s="12"/>
      <c r="B449" s="15"/>
      <c r="C449" s="45"/>
      <c r="E449" s="643"/>
    </row>
    <row r="450" spans="1:5" x14ac:dyDescent="0.2">
      <c r="A450" s="12"/>
      <c r="B450" s="15"/>
      <c r="C450" s="45"/>
      <c r="E450" s="643"/>
    </row>
    <row r="451" spans="1:5" x14ac:dyDescent="0.2">
      <c r="A451" s="12"/>
      <c r="B451" s="15"/>
      <c r="C451" s="45"/>
      <c r="E451" s="643"/>
    </row>
    <row r="452" spans="1:5" x14ac:dyDescent="0.2">
      <c r="A452" s="12"/>
      <c r="B452" s="15"/>
      <c r="C452" s="45"/>
      <c r="E452" s="643"/>
    </row>
    <row r="453" spans="1:5" x14ac:dyDescent="0.2">
      <c r="A453" s="12"/>
      <c r="B453" s="15"/>
      <c r="C453" s="45"/>
      <c r="E453" s="643"/>
    </row>
    <row r="454" spans="1:5" x14ac:dyDescent="0.2">
      <c r="A454" s="12"/>
      <c r="B454" s="15"/>
      <c r="C454" s="45"/>
      <c r="E454" s="643"/>
    </row>
    <row r="455" spans="1:5" x14ac:dyDescent="0.2">
      <c r="A455" s="12"/>
      <c r="B455" s="15"/>
      <c r="C455" s="45"/>
      <c r="E455" s="643"/>
    </row>
    <row r="456" spans="1:5" x14ac:dyDescent="0.2">
      <c r="A456" s="12"/>
      <c r="B456" s="15"/>
      <c r="C456" s="45"/>
      <c r="E456" s="643"/>
    </row>
    <row r="457" spans="1:5" x14ac:dyDescent="0.2">
      <c r="A457" s="12"/>
      <c r="B457" s="15"/>
      <c r="C457" s="45"/>
      <c r="E457" s="643"/>
    </row>
    <row r="458" spans="1:5" x14ac:dyDescent="0.2">
      <c r="A458" s="12"/>
      <c r="B458" s="15"/>
      <c r="C458" s="45"/>
      <c r="E458" s="643"/>
    </row>
    <row r="459" spans="1:5" x14ac:dyDescent="0.2">
      <c r="A459" s="12"/>
      <c r="B459" s="15"/>
      <c r="C459" s="45"/>
      <c r="E459" s="643"/>
    </row>
    <row r="460" spans="1:5" x14ac:dyDescent="0.2">
      <c r="A460" s="12"/>
      <c r="B460" s="15"/>
      <c r="C460" s="45"/>
      <c r="E460" s="643"/>
    </row>
    <row r="461" spans="1:5" x14ac:dyDescent="0.2">
      <c r="A461" s="12"/>
      <c r="B461" s="15"/>
      <c r="C461" s="45"/>
      <c r="E461" s="643"/>
    </row>
    <row r="462" spans="1:5" x14ac:dyDescent="0.2">
      <c r="A462" s="12"/>
      <c r="B462" s="15"/>
      <c r="C462" s="45"/>
      <c r="E462" s="643"/>
    </row>
    <row r="463" spans="1:5" x14ac:dyDescent="0.2">
      <c r="A463" s="12"/>
      <c r="B463" s="15"/>
      <c r="C463" s="45"/>
      <c r="E463" s="643"/>
    </row>
    <row r="464" spans="1:5" x14ac:dyDescent="0.2">
      <c r="A464" s="12"/>
      <c r="B464" s="15"/>
      <c r="C464" s="45"/>
      <c r="E464" s="643"/>
    </row>
    <row r="465" spans="1:5" x14ac:dyDescent="0.2">
      <c r="A465" s="12"/>
      <c r="B465" s="15"/>
      <c r="C465" s="45"/>
      <c r="E465" s="643"/>
    </row>
    <row r="466" spans="1:5" x14ac:dyDescent="0.2">
      <c r="A466" s="12"/>
      <c r="B466" s="15"/>
      <c r="C466" s="45"/>
      <c r="E466" s="643"/>
    </row>
    <row r="467" spans="1:5" x14ac:dyDescent="0.2">
      <c r="A467" s="12"/>
      <c r="B467" s="15"/>
      <c r="C467" s="45"/>
      <c r="E467" s="643"/>
    </row>
    <row r="468" spans="1:5" x14ac:dyDescent="0.2">
      <c r="A468" s="12"/>
      <c r="B468" s="15"/>
      <c r="C468" s="45"/>
      <c r="E468" s="643"/>
    </row>
    <row r="469" spans="1:5" x14ac:dyDescent="0.2">
      <c r="A469" s="12"/>
      <c r="B469" s="15"/>
      <c r="C469" s="45"/>
      <c r="E469" s="643"/>
    </row>
    <row r="470" spans="1:5" x14ac:dyDescent="0.2">
      <c r="A470" s="12"/>
      <c r="B470" s="15"/>
      <c r="C470" s="45"/>
      <c r="E470" s="643"/>
    </row>
    <row r="471" spans="1:5" x14ac:dyDescent="0.2">
      <c r="A471" s="12"/>
      <c r="B471" s="15"/>
      <c r="C471" s="45"/>
      <c r="E471" s="643"/>
    </row>
    <row r="472" spans="1:5" x14ac:dyDescent="0.2">
      <c r="A472" s="12"/>
      <c r="B472" s="15"/>
      <c r="C472" s="45"/>
      <c r="E472" s="643"/>
    </row>
    <row r="473" spans="1:5" x14ac:dyDescent="0.2">
      <c r="A473" s="12"/>
      <c r="B473" s="29"/>
      <c r="C473" s="44"/>
      <c r="E473" s="643"/>
    </row>
    <row r="474" spans="1:5" x14ac:dyDescent="0.2">
      <c r="A474" s="12"/>
      <c r="B474" s="16"/>
      <c r="C474" s="45"/>
      <c r="E474" s="643"/>
    </row>
    <row r="475" spans="1:5" x14ac:dyDescent="0.2">
      <c r="A475" s="12"/>
      <c r="B475" s="15"/>
      <c r="C475" s="45"/>
      <c r="E475" s="643"/>
    </row>
    <row r="476" spans="1:5" x14ac:dyDescent="0.2">
      <c r="A476" s="12"/>
      <c r="B476" s="15"/>
      <c r="C476" s="45"/>
      <c r="E476" s="643"/>
    </row>
    <row r="477" spans="1:5" x14ac:dyDescent="0.2">
      <c r="A477" s="12"/>
      <c r="B477" s="15"/>
      <c r="C477" s="45"/>
      <c r="E477" s="643"/>
    </row>
    <row r="478" spans="1:5" x14ac:dyDescent="0.2">
      <c r="A478" s="12"/>
      <c r="B478" s="15"/>
      <c r="C478" s="45"/>
      <c r="E478" s="643"/>
    </row>
    <row r="479" spans="1:5" x14ac:dyDescent="0.2">
      <c r="A479" s="12"/>
      <c r="B479" s="15"/>
      <c r="C479" s="45"/>
      <c r="E479" s="643"/>
    </row>
    <row r="480" spans="1:5" x14ac:dyDescent="0.2">
      <c r="A480" s="12"/>
      <c r="B480" s="15"/>
      <c r="C480" s="45"/>
      <c r="E480" s="643"/>
    </row>
    <row r="481" spans="1:5" x14ac:dyDescent="0.2">
      <c r="A481" s="12"/>
      <c r="B481" s="15"/>
      <c r="C481" s="45"/>
      <c r="E481" s="643"/>
    </row>
    <row r="482" spans="1:5" x14ac:dyDescent="0.2">
      <c r="A482" s="12"/>
      <c r="B482" s="15"/>
      <c r="C482" s="45"/>
      <c r="E482" s="643"/>
    </row>
    <row r="483" spans="1:5" x14ac:dyDescent="0.2">
      <c r="A483" s="12"/>
      <c r="B483" s="15"/>
      <c r="C483" s="45"/>
      <c r="E483" s="643"/>
    </row>
    <row r="484" spans="1:5" x14ac:dyDescent="0.2">
      <c r="A484" s="12"/>
      <c r="B484" s="15"/>
      <c r="C484" s="45"/>
      <c r="E484" s="643"/>
    </row>
    <row r="485" spans="1:5" x14ac:dyDescent="0.2">
      <c r="A485" s="12"/>
      <c r="B485" s="15"/>
      <c r="C485" s="45"/>
      <c r="E485" s="643"/>
    </row>
    <row r="486" spans="1:5" x14ac:dyDescent="0.2">
      <c r="A486" s="12"/>
      <c r="B486" s="15"/>
      <c r="C486" s="45"/>
      <c r="E486" s="643"/>
    </row>
    <row r="487" spans="1:5" x14ac:dyDescent="0.2">
      <c r="A487" s="12"/>
      <c r="B487" s="15"/>
      <c r="C487" s="45"/>
      <c r="E487" s="643"/>
    </row>
    <row r="488" spans="1:5" x14ac:dyDescent="0.2">
      <c r="A488" s="12"/>
      <c r="B488" s="15"/>
      <c r="C488" s="45"/>
      <c r="E488" s="643"/>
    </row>
    <row r="489" spans="1:5" x14ac:dyDescent="0.2">
      <c r="A489" s="12"/>
      <c r="B489" s="15"/>
      <c r="C489" s="45"/>
      <c r="E489" s="643"/>
    </row>
    <row r="490" spans="1:5" x14ac:dyDescent="0.2">
      <c r="A490" s="12"/>
      <c r="B490" s="16"/>
      <c r="C490" s="45"/>
      <c r="E490" s="643"/>
    </row>
    <row r="491" spans="1:5" x14ac:dyDescent="0.2">
      <c r="A491" s="12"/>
      <c r="B491" s="15"/>
      <c r="C491" s="45"/>
      <c r="E491" s="643"/>
    </row>
    <row r="492" spans="1:5" x14ac:dyDescent="0.2">
      <c r="A492" s="12"/>
      <c r="B492" s="15"/>
      <c r="C492" s="45"/>
      <c r="E492" s="643"/>
    </row>
    <row r="493" spans="1:5" x14ac:dyDescent="0.2">
      <c r="A493" s="12"/>
      <c r="B493" s="15"/>
      <c r="C493" s="45"/>
      <c r="E493" s="643"/>
    </row>
    <row r="494" spans="1:5" x14ac:dyDescent="0.2">
      <c r="A494" s="12"/>
      <c r="B494" s="15"/>
      <c r="C494" s="45"/>
      <c r="E494" s="643"/>
    </row>
    <row r="495" spans="1:5" x14ac:dyDescent="0.2">
      <c r="A495" s="12"/>
      <c r="B495" s="16"/>
      <c r="C495" s="45"/>
      <c r="E495" s="643"/>
    </row>
    <row r="496" spans="1:5" x14ac:dyDescent="0.2">
      <c r="A496" s="12"/>
      <c r="B496" s="15"/>
      <c r="C496" s="45"/>
      <c r="E496" s="643"/>
    </row>
    <row r="497" spans="1:5" x14ac:dyDescent="0.2">
      <c r="A497" s="12"/>
      <c r="B497" s="15"/>
      <c r="C497" s="45"/>
      <c r="E497" s="643"/>
    </row>
    <row r="498" spans="1:5" x14ac:dyDescent="0.2">
      <c r="A498" s="12"/>
      <c r="B498" s="15"/>
      <c r="C498" s="45"/>
      <c r="E498" s="643"/>
    </row>
    <row r="499" spans="1:5" x14ac:dyDescent="0.2">
      <c r="A499" s="12"/>
      <c r="B499" s="15"/>
      <c r="C499" s="45"/>
      <c r="E499" s="643"/>
    </row>
    <row r="500" spans="1:5" x14ac:dyDescent="0.2">
      <c r="A500" s="12"/>
      <c r="B500" s="15"/>
      <c r="C500" s="45"/>
      <c r="E500" s="643"/>
    </row>
    <row r="501" spans="1:5" x14ac:dyDescent="0.2">
      <c r="A501" s="12"/>
      <c r="B501" s="15"/>
      <c r="C501" s="45"/>
      <c r="E501" s="643"/>
    </row>
    <row r="502" spans="1:5" x14ac:dyDescent="0.2">
      <c r="A502" s="12"/>
      <c r="B502" s="15"/>
      <c r="C502" s="45"/>
      <c r="E502" s="643"/>
    </row>
    <row r="503" spans="1:5" x14ac:dyDescent="0.2">
      <c r="A503" s="12"/>
      <c r="B503" s="15"/>
      <c r="C503" s="45"/>
      <c r="E503" s="643"/>
    </row>
    <row r="504" spans="1:5" x14ac:dyDescent="0.2">
      <c r="A504" s="12"/>
      <c r="B504" s="15"/>
      <c r="C504" s="45"/>
      <c r="E504" s="643"/>
    </row>
    <row r="505" spans="1:5" x14ac:dyDescent="0.2">
      <c r="A505" s="12"/>
      <c r="B505" s="15"/>
      <c r="C505" s="45"/>
      <c r="E505" s="643"/>
    </row>
    <row r="506" spans="1:5" x14ac:dyDescent="0.2">
      <c r="A506" s="12"/>
      <c r="B506" s="15"/>
      <c r="C506" s="45"/>
      <c r="E506" s="643"/>
    </row>
    <row r="507" spans="1:5" x14ac:dyDescent="0.2">
      <c r="A507" s="12"/>
      <c r="B507" s="15"/>
      <c r="C507" s="45"/>
      <c r="E507" s="643"/>
    </row>
    <row r="508" spans="1:5" x14ac:dyDescent="0.2">
      <c r="A508" s="12"/>
      <c r="B508" s="15"/>
      <c r="C508" s="43"/>
      <c r="E508" s="643"/>
    </row>
    <row r="509" spans="1:5" x14ac:dyDescent="0.2">
      <c r="A509" s="12"/>
      <c r="B509" s="15"/>
      <c r="C509" s="45"/>
      <c r="E509" s="643"/>
    </row>
    <row r="510" spans="1:5" x14ac:dyDescent="0.2">
      <c r="A510" s="12"/>
      <c r="B510" s="15"/>
      <c r="C510" s="45"/>
      <c r="E510" s="643"/>
    </row>
    <row r="511" spans="1:5" x14ac:dyDescent="0.2">
      <c r="A511" s="12"/>
      <c r="B511" s="15"/>
      <c r="C511" s="45"/>
      <c r="E511" s="643"/>
    </row>
    <row r="512" spans="1:5" x14ac:dyDescent="0.2">
      <c r="A512" s="12"/>
      <c r="B512" s="15"/>
      <c r="C512" s="45"/>
      <c r="E512" s="643"/>
    </row>
    <row r="513" spans="1:5" x14ac:dyDescent="0.2">
      <c r="A513" s="12"/>
      <c r="B513" s="15"/>
      <c r="C513" s="45"/>
      <c r="E513" s="643"/>
    </row>
    <row r="514" spans="1:5" x14ac:dyDescent="0.2">
      <c r="A514" s="12"/>
      <c r="B514" s="16"/>
      <c r="C514" s="45"/>
      <c r="E514" s="643"/>
    </row>
    <row r="515" spans="1:5" x14ac:dyDescent="0.2">
      <c r="A515" s="12"/>
      <c r="B515" s="15"/>
      <c r="C515" s="45"/>
      <c r="E515" s="643"/>
    </row>
    <row r="516" spans="1:5" x14ac:dyDescent="0.2">
      <c r="A516" s="12"/>
      <c r="B516" s="15"/>
      <c r="C516" s="45"/>
      <c r="E516" s="643"/>
    </row>
    <row r="517" spans="1:5" x14ac:dyDescent="0.2">
      <c r="A517" s="12"/>
      <c r="B517" s="15"/>
      <c r="C517" s="45"/>
      <c r="E517" s="643"/>
    </row>
    <row r="518" spans="1:5" x14ac:dyDescent="0.2">
      <c r="A518" s="12"/>
      <c r="B518" s="15"/>
      <c r="C518" s="45"/>
      <c r="E518" s="643"/>
    </row>
    <row r="519" spans="1:5" x14ac:dyDescent="0.2">
      <c r="A519" s="12"/>
      <c r="B519" s="15"/>
      <c r="C519" s="45"/>
      <c r="E519" s="643"/>
    </row>
    <row r="520" spans="1:5" x14ac:dyDescent="0.2">
      <c r="A520" s="12"/>
      <c r="B520" s="15"/>
      <c r="C520" s="45"/>
      <c r="E520" s="643"/>
    </row>
    <row r="521" spans="1:5" x14ac:dyDescent="0.2">
      <c r="A521" s="12"/>
      <c r="B521" s="15"/>
      <c r="C521" s="45"/>
      <c r="E521" s="643"/>
    </row>
    <row r="522" spans="1:5" x14ac:dyDescent="0.2">
      <c r="A522" s="12"/>
      <c r="B522" s="17"/>
      <c r="C522" s="46"/>
      <c r="E522" s="643"/>
    </row>
    <row r="523" spans="1:5" x14ac:dyDescent="0.2">
      <c r="A523" s="12"/>
      <c r="B523" s="16"/>
      <c r="C523" s="45"/>
      <c r="E523" s="643"/>
    </row>
    <row r="524" spans="1:5" x14ac:dyDescent="0.2">
      <c r="A524" s="12"/>
      <c r="B524" s="15"/>
      <c r="C524" s="45"/>
      <c r="E524" s="643"/>
    </row>
    <row r="525" spans="1:5" x14ac:dyDescent="0.2">
      <c r="A525" s="12"/>
      <c r="B525" s="15"/>
      <c r="C525" s="45"/>
      <c r="E525" s="643"/>
    </row>
    <row r="526" spans="1:5" x14ac:dyDescent="0.2">
      <c r="A526" s="12"/>
      <c r="B526" s="15"/>
      <c r="C526" s="45"/>
      <c r="E526" s="643"/>
    </row>
    <row r="527" spans="1:5" x14ac:dyDescent="0.2">
      <c r="A527" s="12"/>
      <c r="B527" s="15"/>
      <c r="C527" s="45"/>
      <c r="E527" s="643"/>
    </row>
    <row r="528" spans="1:5" x14ac:dyDescent="0.2">
      <c r="A528" s="12"/>
      <c r="B528" s="15"/>
      <c r="C528" s="45"/>
      <c r="E528" s="643"/>
    </row>
    <row r="529" spans="1:5" x14ac:dyDescent="0.2">
      <c r="A529" s="12"/>
      <c r="B529" s="15"/>
      <c r="C529" s="45"/>
      <c r="E529" s="643"/>
    </row>
    <row r="530" spans="1:5" x14ac:dyDescent="0.2">
      <c r="A530" s="12"/>
      <c r="B530" s="15"/>
      <c r="C530" s="45"/>
      <c r="E530" s="643"/>
    </row>
    <row r="531" spans="1:5" x14ac:dyDescent="0.2">
      <c r="A531" s="12"/>
      <c r="B531" s="15"/>
      <c r="C531" s="45"/>
      <c r="E531" s="643"/>
    </row>
    <row r="532" spans="1:5" x14ac:dyDescent="0.2">
      <c r="A532" s="12"/>
      <c r="B532" s="15"/>
      <c r="C532" s="45"/>
      <c r="E532" s="643"/>
    </row>
    <row r="533" spans="1:5" x14ac:dyDescent="0.2">
      <c r="A533" s="12"/>
      <c r="B533" s="15"/>
      <c r="C533" s="45"/>
      <c r="E533" s="643"/>
    </row>
    <row r="534" spans="1:5" x14ac:dyDescent="0.2">
      <c r="A534" s="12"/>
      <c r="B534" s="15"/>
      <c r="C534" s="45"/>
      <c r="E534" s="643"/>
    </row>
    <row r="535" spans="1:5" x14ac:dyDescent="0.2">
      <c r="A535" s="12"/>
      <c r="B535" s="16"/>
      <c r="C535" s="45"/>
      <c r="E535" s="643"/>
    </row>
    <row r="536" spans="1:5" x14ac:dyDescent="0.2">
      <c r="A536" s="12"/>
      <c r="B536" s="15"/>
      <c r="C536" s="45"/>
      <c r="E536" s="643"/>
    </row>
    <row r="537" spans="1:5" x14ac:dyDescent="0.2">
      <c r="A537" s="12"/>
      <c r="B537" s="15"/>
      <c r="C537" s="45"/>
      <c r="E537" s="643"/>
    </row>
    <row r="538" spans="1:5" x14ac:dyDescent="0.2">
      <c r="A538" s="12"/>
      <c r="B538" s="15"/>
      <c r="C538" s="45"/>
      <c r="E538" s="643"/>
    </row>
    <row r="539" spans="1:5" x14ac:dyDescent="0.2">
      <c r="A539" s="12"/>
      <c r="B539" s="15"/>
      <c r="C539" s="45"/>
      <c r="E539" s="643"/>
    </row>
    <row r="540" spans="1:5" x14ac:dyDescent="0.2">
      <c r="A540" s="12"/>
      <c r="B540" s="15"/>
      <c r="C540" s="45"/>
      <c r="E540" s="643"/>
    </row>
    <row r="541" spans="1:5" x14ac:dyDescent="0.2">
      <c r="A541" s="12"/>
      <c r="B541" s="15"/>
      <c r="C541" s="45"/>
      <c r="E541" s="643"/>
    </row>
    <row r="542" spans="1:5" x14ac:dyDescent="0.2">
      <c r="A542" s="12"/>
      <c r="B542" s="15"/>
      <c r="C542" s="45"/>
      <c r="E542" s="643"/>
    </row>
    <row r="543" spans="1:5" x14ac:dyDescent="0.2">
      <c r="A543" s="12"/>
      <c r="B543" s="15"/>
      <c r="C543" s="45"/>
      <c r="E543" s="643"/>
    </row>
    <row r="544" spans="1:5" x14ac:dyDescent="0.2">
      <c r="A544" s="12"/>
      <c r="B544" s="15"/>
      <c r="C544" s="45"/>
      <c r="E544" s="643"/>
    </row>
    <row r="545" spans="1:5" x14ac:dyDescent="0.2">
      <c r="A545" s="12"/>
      <c r="B545" s="15"/>
      <c r="C545" s="45"/>
      <c r="E545" s="643"/>
    </row>
    <row r="546" spans="1:5" x14ac:dyDescent="0.2">
      <c r="A546" s="12"/>
      <c r="B546" s="15"/>
      <c r="C546" s="45"/>
      <c r="E546" s="643"/>
    </row>
    <row r="547" spans="1:5" x14ac:dyDescent="0.2">
      <c r="A547" s="12"/>
      <c r="B547" s="15"/>
      <c r="C547" s="45"/>
      <c r="E547" s="643"/>
    </row>
    <row r="548" spans="1:5" x14ac:dyDescent="0.2">
      <c r="A548" s="12"/>
      <c r="B548" s="15"/>
      <c r="C548" s="45"/>
      <c r="E548" s="643"/>
    </row>
    <row r="549" spans="1:5" x14ac:dyDescent="0.2">
      <c r="A549" s="12"/>
      <c r="B549" s="15"/>
      <c r="C549" s="45"/>
      <c r="E549" s="643"/>
    </row>
    <row r="550" spans="1:5" x14ac:dyDescent="0.2">
      <c r="A550" s="12"/>
      <c r="B550" s="15"/>
      <c r="C550" s="45"/>
      <c r="E550" s="643"/>
    </row>
    <row r="551" spans="1:5" x14ac:dyDescent="0.2">
      <c r="A551" s="12"/>
      <c r="B551" s="15"/>
      <c r="C551" s="45"/>
      <c r="E551" s="643"/>
    </row>
    <row r="552" spans="1:5" x14ac:dyDescent="0.2">
      <c r="A552" s="12"/>
      <c r="B552" s="16"/>
      <c r="C552" s="45"/>
      <c r="E552" s="643"/>
    </row>
    <row r="553" spans="1:5" x14ac:dyDescent="0.2">
      <c r="A553" s="12"/>
      <c r="B553" s="17"/>
      <c r="C553" s="46"/>
      <c r="E553" s="643"/>
    </row>
    <row r="554" spans="1:5" x14ac:dyDescent="0.2">
      <c r="A554" s="12"/>
      <c r="B554" s="15"/>
      <c r="C554" s="45"/>
      <c r="E554" s="643"/>
    </row>
    <row r="555" spans="1:5" x14ac:dyDescent="0.2">
      <c r="A555" s="12"/>
      <c r="B555" s="17"/>
      <c r="C555" s="46"/>
      <c r="E555" s="643"/>
    </row>
    <row r="556" spans="1:5" x14ac:dyDescent="0.2">
      <c r="A556" s="12"/>
      <c r="B556" s="15"/>
      <c r="C556" s="45"/>
      <c r="E556" s="643"/>
    </row>
    <row r="557" spans="1:5" x14ac:dyDescent="0.2">
      <c r="A557" s="12"/>
      <c r="B557" s="17"/>
      <c r="C557" s="46"/>
      <c r="E557" s="643"/>
    </row>
    <row r="558" spans="1:5" x14ac:dyDescent="0.2">
      <c r="A558" s="12"/>
      <c r="B558" s="15"/>
      <c r="C558" s="45"/>
      <c r="E558" s="643"/>
    </row>
    <row r="559" spans="1:5" x14ac:dyDescent="0.2">
      <c r="A559" s="12"/>
      <c r="B559" s="17"/>
      <c r="C559" s="46"/>
      <c r="E559" s="643"/>
    </row>
    <row r="560" spans="1:5" x14ac:dyDescent="0.2">
      <c r="A560" s="12"/>
      <c r="B560" s="15"/>
      <c r="C560" s="45"/>
      <c r="E560" s="643"/>
    </row>
    <row r="561" spans="1:5" x14ac:dyDescent="0.2">
      <c r="A561" s="12"/>
      <c r="B561" s="15"/>
      <c r="C561" s="45"/>
      <c r="E561" s="643"/>
    </row>
    <row r="562" spans="1:5" x14ac:dyDescent="0.2">
      <c r="A562" s="12"/>
      <c r="B562" s="15"/>
      <c r="C562" s="45"/>
      <c r="E562" s="643"/>
    </row>
    <row r="563" spans="1:5" x14ac:dyDescent="0.2">
      <c r="A563" s="12"/>
      <c r="B563" s="15"/>
      <c r="C563" s="45"/>
      <c r="E563" s="643"/>
    </row>
    <row r="564" spans="1:5" x14ac:dyDescent="0.2">
      <c r="A564" s="12"/>
      <c r="B564" s="15"/>
      <c r="C564" s="45"/>
      <c r="E564" s="643"/>
    </row>
    <row r="565" spans="1:5" x14ac:dyDescent="0.2">
      <c r="A565" s="12"/>
      <c r="B565" s="15"/>
      <c r="C565" s="41"/>
      <c r="E565" s="643"/>
    </row>
    <row r="566" spans="1:5" x14ac:dyDescent="0.2">
      <c r="A566" s="30"/>
      <c r="B566" s="18"/>
      <c r="C566" s="39"/>
      <c r="E566" s="643"/>
    </row>
    <row r="567" spans="1:5" x14ac:dyDescent="0.2">
      <c r="A567" s="31"/>
      <c r="B567" s="17"/>
      <c r="C567" s="47"/>
      <c r="E567" s="643"/>
    </row>
    <row r="568" spans="1:5" x14ac:dyDescent="0.2">
      <c r="A568" s="31"/>
      <c r="B568" s="15"/>
      <c r="C568" s="41"/>
      <c r="E568" s="643"/>
    </row>
    <row r="569" spans="1:5" x14ac:dyDescent="0.2">
      <c r="A569" s="31"/>
      <c r="B569" s="16"/>
      <c r="C569" s="41"/>
      <c r="E569" s="643"/>
    </row>
    <row r="570" spans="1:5" x14ac:dyDescent="0.2">
      <c r="A570" s="31"/>
      <c r="B570" s="17"/>
      <c r="C570" s="47"/>
      <c r="E570" s="643"/>
    </row>
    <row r="571" spans="1:5" x14ac:dyDescent="0.2">
      <c r="A571" s="31"/>
      <c r="B571" s="15"/>
      <c r="C571" s="41"/>
      <c r="E571" s="643"/>
    </row>
    <row r="572" spans="1:5" x14ac:dyDescent="0.2">
      <c r="A572" s="31"/>
      <c r="B572" s="15"/>
      <c r="C572" s="41"/>
      <c r="E572" s="643"/>
    </row>
    <row r="573" spans="1:5" x14ac:dyDescent="0.2">
      <c r="A573" s="31"/>
      <c r="B573" s="15"/>
      <c r="C573" s="41"/>
      <c r="E573" s="643"/>
    </row>
    <row r="574" spans="1:5" x14ac:dyDescent="0.2">
      <c r="A574" s="31"/>
      <c r="B574" s="17"/>
      <c r="C574" s="47"/>
      <c r="E574" s="643"/>
    </row>
    <row r="575" spans="1:5" x14ac:dyDescent="0.2">
      <c r="A575" s="31"/>
      <c r="B575" s="15"/>
      <c r="C575" s="41"/>
      <c r="E575" s="643"/>
    </row>
    <row r="576" spans="1:5" x14ac:dyDescent="0.2">
      <c r="A576" s="31"/>
      <c r="B576" s="15"/>
      <c r="C576" s="41"/>
      <c r="E576" s="643"/>
    </row>
    <row r="577" spans="1:5" x14ac:dyDescent="0.2">
      <c r="A577" s="31"/>
      <c r="B577" s="17"/>
      <c r="C577" s="47"/>
      <c r="E577" s="643"/>
    </row>
    <row r="578" spans="1:5" x14ac:dyDescent="0.2">
      <c r="A578" s="31"/>
      <c r="B578" s="15"/>
      <c r="C578" s="41"/>
      <c r="E578" s="643"/>
    </row>
    <row r="579" spans="1:5" x14ac:dyDescent="0.2">
      <c r="A579" s="31"/>
      <c r="B579" s="17"/>
      <c r="C579" s="47"/>
      <c r="E579" s="643"/>
    </row>
    <row r="580" spans="1:5" x14ac:dyDescent="0.2">
      <c r="A580" s="31"/>
      <c r="B580" s="15"/>
      <c r="C580" s="41"/>
      <c r="E580" s="643"/>
    </row>
    <row r="581" spans="1:5" ht="14.25" x14ac:dyDescent="0.2">
      <c r="A581" s="12"/>
      <c r="B581" s="27"/>
      <c r="C581" s="45"/>
      <c r="E581" s="643"/>
    </row>
    <row r="582" spans="1:5" x14ac:dyDescent="0.2">
      <c r="A582" s="12"/>
      <c r="B582" s="16"/>
      <c r="C582" s="47"/>
      <c r="E582" s="643"/>
    </row>
    <row r="583" spans="1:5" x14ac:dyDescent="0.2">
      <c r="A583" s="12"/>
      <c r="B583" s="17"/>
      <c r="C583" s="47"/>
      <c r="E583" s="643"/>
    </row>
    <row r="584" spans="1:5" x14ac:dyDescent="0.2">
      <c r="A584" s="12"/>
      <c r="B584" s="15"/>
      <c r="C584" s="41"/>
      <c r="E584" s="643"/>
    </row>
    <row r="585" spans="1:5" x14ac:dyDescent="0.2">
      <c r="A585" s="12"/>
      <c r="B585" s="15"/>
      <c r="C585" s="41"/>
      <c r="E585" s="643"/>
    </row>
    <row r="586" spans="1:5" x14ac:dyDescent="0.2">
      <c r="A586" s="12"/>
      <c r="B586" s="15"/>
      <c r="C586" s="41"/>
      <c r="E586" s="643"/>
    </row>
    <row r="587" spans="1:5" x14ac:dyDescent="0.2">
      <c r="A587" s="12"/>
      <c r="B587" s="15"/>
      <c r="C587" s="41"/>
      <c r="E587" s="643"/>
    </row>
    <row r="588" spans="1:5" x14ac:dyDescent="0.2">
      <c r="A588" s="12"/>
      <c r="B588" s="15"/>
      <c r="C588" s="41"/>
      <c r="E588" s="643"/>
    </row>
    <row r="589" spans="1:5" x14ac:dyDescent="0.2">
      <c r="A589" s="12"/>
      <c r="B589" s="15"/>
      <c r="C589" s="41"/>
      <c r="E589" s="643"/>
    </row>
    <row r="590" spans="1:5" x14ac:dyDescent="0.2">
      <c r="A590" s="12"/>
      <c r="B590" s="15"/>
      <c r="C590" s="41"/>
      <c r="E590" s="643"/>
    </row>
    <row r="591" spans="1:5" x14ac:dyDescent="0.2">
      <c r="A591" s="12"/>
      <c r="B591" s="15"/>
      <c r="C591" s="41"/>
      <c r="E591" s="643"/>
    </row>
    <row r="592" spans="1:5" x14ac:dyDescent="0.2">
      <c r="A592" s="12"/>
      <c r="B592" s="15"/>
      <c r="C592" s="41"/>
      <c r="E592" s="643"/>
    </row>
    <row r="593" spans="1:5" x14ac:dyDescent="0.2">
      <c r="A593" s="12"/>
      <c r="B593" s="15"/>
      <c r="C593" s="41"/>
      <c r="E593" s="643"/>
    </row>
    <row r="594" spans="1:5" x14ac:dyDescent="0.2">
      <c r="A594" s="12"/>
      <c r="B594" s="15"/>
      <c r="C594" s="41"/>
      <c r="E594" s="643"/>
    </row>
    <row r="595" spans="1:5" x14ac:dyDescent="0.2">
      <c r="A595" s="12"/>
      <c r="B595" s="15"/>
      <c r="C595" s="41"/>
      <c r="E595" s="643"/>
    </row>
    <row r="596" spans="1:5" x14ac:dyDescent="0.2">
      <c r="A596" s="12"/>
      <c r="B596" s="15"/>
      <c r="C596" s="41"/>
      <c r="E596" s="643"/>
    </row>
    <row r="597" spans="1:5" x14ac:dyDescent="0.2">
      <c r="A597" s="12"/>
      <c r="B597" s="17"/>
      <c r="C597" s="47"/>
      <c r="E597" s="643"/>
    </row>
    <row r="598" spans="1:5" ht="25.5" customHeight="1" x14ac:dyDescent="0.2">
      <c r="A598" s="12"/>
      <c r="B598" s="15"/>
      <c r="C598" s="41"/>
      <c r="E598" s="643"/>
    </row>
    <row r="599" spans="1:5" x14ac:dyDescent="0.2">
      <c r="A599" s="12"/>
      <c r="B599" s="15"/>
      <c r="C599" s="41"/>
      <c r="E599" s="643"/>
    </row>
    <row r="600" spans="1:5" x14ac:dyDescent="0.2">
      <c r="A600" s="12"/>
      <c r="B600" s="15"/>
      <c r="C600" s="41"/>
      <c r="E600" s="643"/>
    </row>
    <row r="601" spans="1:5" x14ac:dyDescent="0.2">
      <c r="A601" s="12"/>
      <c r="B601" s="15"/>
      <c r="C601" s="41"/>
      <c r="E601" s="643"/>
    </row>
    <row r="602" spans="1:5" x14ac:dyDescent="0.2">
      <c r="A602" s="12"/>
      <c r="B602" s="15"/>
      <c r="C602" s="41"/>
      <c r="E602" s="643"/>
    </row>
    <row r="603" spans="1:5" ht="30.75" customHeight="1" x14ac:dyDescent="0.2">
      <c r="A603" s="12"/>
      <c r="B603" s="15"/>
      <c r="C603" s="41"/>
      <c r="E603" s="643"/>
    </row>
    <row r="604" spans="1:5" x14ac:dyDescent="0.2">
      <c r="A604" s="12"/>
      <c r="B604" s="15"/>
      <c r="C604" s="41"/>
      <c r="E604" s="643"/>
    </row>
    <row r="605" spans="1:5" x14ac:dyDescent="0.2">
      <c r="A605" s="12"/>
      <c r="B605" s="15"/>
      <c r="C605" s="41"/>
      <c r="E605" s="643"/>
    </row>
    <row r="606" spans="1:5" x14ac:dyDescent="0.2">
      <c r="A606" s="12"/>
      <c r="B606" s="15"/>
      <c r="C606" s="41"/>
      <c r="E606" s="643"/>
    </row>
    <row r="607" spans="1:5" x14ac:dyDescent="0.2">
      <c r="A607" s="12"/>
      <c r="B607" s="15"/>
      <c r="C607" s="41"/>
      <c r="E607" s="643"/>
    </row>
    <row r="608" spans="1:5" x14ac:dyDescent="0.2">
      <c r="A608" s="12"/>
      <c r="B608" s="15"/>
      <c r="C608" s="41"/>
      <c r="E608" s="643"/>
    </row>
    <row r="609" spans="1:5" ht="15" customHeight="1" x14ac:dyDescent="0.2">
      <c r="A609" s="12"/>
      <c r="B609" s="15"/>
      <c r="C609" s="41"/>
      <c r="E609" s="643"/>
    </row>
    <row r="610" spans="1:5" ht="15" customHeight="1" x14ac:dyDescent="0.2">
      <c r="A610" s="12"/>
      <c r="B610" s="15"/>
      <c r="C610" s="41"/>
      <c r="E610" s="643"/>
    </row>
    <row r="611" spans="1:5" ht="15" customHeight="1" x14ac:dyDescent="0.2">
      <c r="A611" s="12"/>
      <c r="B611" s="15"/>
      <c r="C611" s="41"/>
      <c r="E611" s="643"/>
    </row>
    <row r="612" spans="1:5" ht="15" customHeight="1" x14ac:dyDescent="0.2">
      <c r="A612" s="12"/>
      <c r="B612" s="15"/>
      <c r="C612" s="41"/>
      <c r="E612" s="643"/>
    </row>
    <row r="613" spans="1:5" ht="15" customHeight="1" x14ac:dyDescent="0.2">
      <c r="A613" s="12"/>
      <c r="B613" s="16"/>
      <c r="C613" s="47"/>
      <c r="E613" s="643"/>
    </row>
    <row r="614" spans="1:5" ht="15" customHeight="1" x14ac:dyDescent="0.2">
      <c r="A614" s="12"/>
      <c r="B614" s="17"/>
      <c r="C614" s="47"/>
      <c r="E614" s="643"/>
    </row>
    <row r="615" spans="1:5" ht="15" customHeight="1" x14ac:dyDescent="0.2">
      <c r="A615" s="31"/>
      <c r="B615" s="15"/>
      <c r="C615" s="41"/>
      <c r="E615" s="643"/>
    </row>
    <row r="616" spans="1:5" ht="15" customHeight="1" x14ac:dyDescent="0.2">
      <c r="A616" s="12"/>
      <c r="B616" s="15"/>
      <c r="C616" s="41"/>
      <c r="E616" s="643"/>
    </row>
    <row r="617" spans="1:5" ht="15" customHeight="1" x14ac:dyDescent="0.2">
      <c r="A617" s="31"/>
      <c r="B617" s="15"/>
      <c r="C617" s="41"/>
      <c r="E617" s="643"/>
    </row>
    <row r="618" spans="1:5" ht="15" customHeight="1" x14ac:dyDescent="0.2">
      <c r="A618" s="12"/>
      <c r="B618" s="15"/>
      <c r="C618" s="41"/>
      <c r="E618" s="643"/>
    </row>
    <row r="619" spans="1:5" ht="15" customHeight="1" x14ac:dyDescent="0.2">
      <c r="A619" s="31"/>
      <c r="B619" s="15"/>
      <c r="C619" s="41"/>
      <c r="E619" s="643"/>
    </row>
    <row r="620" spans="1:5" ht="15" customHeight="1" x14ac:dyDescent="0.2">
      <c r="A620" s="12"/>
      <c r="B620" s="15"/>
      <c r="C620" s="41"/>
      <c r="E620" s="643"/>
    </row>
    <row r="621" spans="1:5" ht="15" customHeight="1" x14ac:dyDescent="0.2">
      <c r="A621" s="31"/>
      <c r="B621" s="15"/>
      <c r="C621" s="41"/>
      <c r="E621" s="643"/>
    </row>
    <row r="622" spans="1:5" ht="15" customHeight="1" x14ac:dyDescent="0.2">
      <c r="A622" s="12"/>
      <c r="B622" s="15"/>
      <c r="C622" s="41"/>
      <c r="E622" s="643"/>
    </row>
    <row r="623" spans="1:5" ht="15" customHeight="1" x14ac:dyDescent="0.2">
      <c r="A623" s="31"/>
      <c r="B623" s="15"/>
      <c r="C623" s="41"/>
      <c r="E623" s="643"/>
    </row>
    <row r="624" spans="1:5" ht="15" customHeight="1" x14ac:dyDescent="0.2">
      <c r="A624" s="12"/>
      <c r="B624" s="15"/>
      <c r="C624" s="41"/>
      <c r="E624" s="643"/>
    </row>
    <row r="625" spans="1:5" ht="15" customHeight="1" x14ac:dyDescent="0.2">
      <c r="A625" s="31"/>
      <c r="B625" s="15"/>
      <c r="C625" s="41"/>
      <c r="E625" s="643"/>
    </row>
    <row r="626" spans="1:5" ht="15" customHeight="1" x14ac:dyDescent="0.2">
      <c r="A626" s="12"/>
      <c r="B626" s="15"/>
      <c r="C626" s="41"/>
      <c r="E626" s="643"/>
    </row>
    <row r="627" spans="1:5" ht="15" customHeight="1" x14ac:dyDescent="0.2">
      <c r="A627" s="31"/>
      <c r="B627" s="15"/>
      <c r="C627" s="41"/>
      <c r="E627" s="643"/>
    </row>
    <row r="628" spans="1:5" ht="15" customHeight="1" x14ac:dyDescent="0.2">
      <c r="A628" s="12"/>
      <c r="B628" s="15"/>
      <c r="C628" s="41"/>
      <c r="E628" s="643"/>
    </row>
    <row r="629" spans="1:5" ht="15" customHeight="1" x14ac:dyDescent="0.2">
      <c r="A629" s="31"/>
      <c r="B629" s="15"/>
      <c r="C629" s="41"/>
      <c r="E629" s="643"/>
    </row>
    <row r="630" spans="1:5" ht="15" customHeight="1" x14ac:dyDescent="0.2">
      <c r="A630" s="12"/>
      <c r="B630" s="15"/>
      <c r="C630" s="41"/>
      <c r="E630" s="643"/>
    </row>
    <row r="631" spans="1:5" ht="15" customHeight="1" x14ac:dyDescent="0.2">
      <c r="A631" s="31"/>
      <c r="B631" s="15"/>
      <c r="C631" s="41"/>
      <c r="E631" s="643"/>
    </row>
    <row r="632" spans="1:5" ht="15" customHeight="1" x14ac:dyDescent="0.2">
      <c r="A632" s="12"/>
      <c r="B632" s="15"/>
      <c r="C632" s="41"/>
      <c r="E632" s="643"/>
    </row>
    <row r="633" spans="1:5" ht="15" customHeight="1" x14ac:dyDescent="0.2">
      <c r="A633" s="31"/>
      <c r="B633" s="15"/>
      <c r="C633" s="41"/>
      <c r="E633" s="643"/>
    </row>
    <row r="634" spans="1:5" ht="15" customHeight="1" x14ac:dyDescent="0.2">
      <c r="A634" s="31"/>
      <c r="B634" s="17"/>
      <c r="C634" s="47"/>
      <c r="E634" s="643"/>
    </row>
    <row r="635" spans="1:5" ht="15" customHeight="1" x14ac:dyDescent="0.2">
      <c r="A635" s="31"/>
      <c r="B635" s="15"/>
      <c r="C635" s="41"/>
      <c r="E635" s="643"/>
    </row>
    <row r="636" spans="1:5" ht="15" customHeight="1" x14ac:dyDescent="0.2">
      <c r="A636" s="31"/>
      <c r="B636" s="15"/>
      <c r="C636" s="41"/>
      <c r="E636" s="643"/>
    </row>
    <row r="637" spans="1:5" ht="15" customHeight="1" x14ac:dyDescent="0.2">
      <c r="A637" s="31"/>
      <c r="B637" s="15"/>
      <c r="C637" s="41"/>
      <c r="E637" s="643"/>
    </row>
    <row r="638" spans="1:5" ht="15" customHeight="1" x14ac:dyDescent="0.2">
      <c r="A638" s="31"/>
      <c r="B638" s="15"/>
      <c r="C638" s="41"/>
      <c r="E638" s="643"/>
    </row>
    <row r="639" spans="1:5" ht="15" customHeight="1" x14ac:dyDescent="0.2">
      <c r="A639" s="31"/>
      <c r="B639" s="15"/>
      <c r="C639" s="41"/>
      <c r="E639" s="643"/>
    </row>
    <row r="640" spans="1:5" ht="15" customHeight="1" x14ac:dyDescent="0.2">
      <c r="A640" s="31"/>
      <c r="B640" s="15"/>
      <c r="C640" s="41"/>
      <c r="E640" s="643"/>
    </row>
    <row r="641" spans="1:5" ht="15" customHeight="1" x14ac:dyDescent="0.2">
      <c r="A641" s="12"/>
      <c r="B641" s="32"/>
      <c r="C641" s="40"/>
      <c r="E641" s="643"/>
    </row>
    <row r="642" spans="1:5" ht="15" customHeight="1" x14ac:dyDescent="0.2"/>
    <row r="643" spans="1:5" ht="15" customHeight="1" x14ac:dyDescent="0.2"/>
    <row r="644" spans="1:5" ht="15" customHeight="1" x14ac:dyDescent="0.2"/>
    <row r="645" spans="1:5" ht="15" customHeight="1" x14ac:dyDescent="0.2"/>
    <row r="646" spans="1:5" ht="15" customHeight="1" x14ac:dyDescent="0.2"/>
    <row r="647" spans="1:5" ht="15" customHeight="1" x14ac:dyDescent="0.2"/>
    <row r="648" spans="1:5" ht="15" customHeight="1" x14ac:dyDescent="0.2"/>
    <row r="649" spans="1:5" ht="15" customHeight="1" x14ac:dyDescent="0.2"/>
    <row r="650" spans="1:5" ht="15" customHeight="1" x14ac:dyDescent="0.2"/>
    <row r="651" spans="1:5" ht="15" customHeight="1" x14ac:dyDescent="0.2"/>
    <row r="652" spans="1:5" ht="15" customHeight="1" x14ac:dyDescent="0.2"/>
    <row r="653" spans="1:5" ht="15" customHeight="1" x14ac:dyDescent="0.2"/>
    <row r="654" spans="1:5" ht="15" customHeight="1" x14ac:dyDescent="0.2"/>
    <row r="655" spans="1:5" ht="15" customHeight="1" x14ac:dyDescent="0.2"/>
    <row r="656" spans="1:5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</sheetData>
  <mergeCells count="13">
    <mergeCell ref="D2:F2"/>
    <mergeCell ref="D4:F4"/>
    <mergeCell ref="H2:J5"/>
    <mergeCell ref="B247:F247"/>
    <mergeCell ref="A6:F6"/>
    <mergeCell ref="A7:F7"/>
    <mergeCell ref="A9:A10"/>
    <mergeCell ref="E8:F8"/>
    <mergeCell ref="E9:F9"/>
    <mergeCell ref="D9:D10"/>
    <mergeCell ref="D237:E237"/>
    <mergeCell ref="B245:I245"/>
    <mergeCell ref="B8:D8"/>
  </mergeCells>
  <phoneticPr fontId="6" type="noConversion"/>
  <printOptions horizontalCentered="1"/>
  <pageMargins left="0.23622047244094499" right="0" top="0" bottom="0" header="0" footer="0"/>
  <pageSetup paperSize="9" scale="80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5"/>
  <sheetViews>
    <sheetView zoomScaleNormal="100" workbookViewId="0">
      <selection activeCell="D9" sqref="D9:D10"/>
    </sheetView>
  </sheetViews>
  <sheetFormatPr defaultRowHeight="12.75" x14ac:dyDescent="0.2"/>
  <cols>
    <col min="1" max="1" width="5.5703125" style="1" customWidth="1"/>
    <col min="2" max="2" width="46.85546875" style="1" customWidth="1"/>
    <col min="3" max="3" width="7.28515625" style="1" customWidth="1"/>
    <col min="4" max="4" width="14.7109375" style="1" customWidth="1"/>
    <col min="5" max="5" width="9.7109375" style="1" customWidth="1"/>
    <col min="6" max="6" width="15.42578125" style="1" customWidth="1"/>
    <col min="7" max="7" width="10.85546875" style="1" bestFit="1" customWidth="1"/>
    <col min="8" max="16384" width="9.140625" style="1"/>
  </cols>
  <sheetData>
    <row r="1" spans="1:13" customFormat="1" ht="13.5" x14ac:dyDescent="0.25">
      <c r="C1" s="38"/>
      <c r="F1" s="590" t="s">
        <v>882</v>
      </c>
    </row>
    <row r="2" spans="1:13" s="249" customFormat="1" ht="73.5" customHeight="1" x14ac:dyDescent="0.2">
      <c r="A2" s="271"/>
      <c r="B2" s="272"/>
      <c r="C2" s="273"/>
      <c r="D2" s="690" t="s">
        <v>890</v>
      </c>
      <c r="E2" s="690"/>
      <c r="F2" s="690"/>
      <c r="G2" s="591"/>
      <c r="H2" s="1"/>
      <c r="I2" s="1"/>
      <c r="J2" s="1"/>
      <c r="K2" s="587"/>
      <c r="L2" s="587"/>
      <c r="M2" s="587"/>
    </row>
    <row r="3" spans="1:13" s="249" customFormat="1" ht="16.5" hidden="1" x14ac:dyDescent="0.25">
      <c r="A3" s="271"/>
      <c r="B3" s="272"/>
      <c r="C3" s="273"/>
      <c r="D3" s="274"/>
      <c r="E3" s="590"/>
      <c r="F3" s="590" t="s">
        <v>872</v>
      </c>
      <c r="G3" s="590"/>
      <c r="H3" s="1"/>
      <c r="I3" s="1"/>
      <c r="J3" s="1"/>
      <c r="K3" s="587"/>
      <c r="L3" s="587"/>
      <c r="M3" s="587"/>
    </row>
    <row r="4" spans="1:13" s="249" customFormat="1" ht="48.75" hidden="1" customHeight="1" x14ac:dyDescent="0.2">
      <c r="A4" s="271"/>
      <c r="B4" s="272"/>
      <c r="C4" s="273"/>
      <c r="D4" s="690" t="s">
        <v>869</v>
      </c>
      <c r="E4" s="690"/>
      <c r="F4" s="690"/>
      <c r="G4" s="591"/>
      <c r="H4" s="1"/>
      <c r="I4" s="1"/>
      <c r="J4" s="1"/>
      <c r="K4" s="587"/>
      <c r="L4" s="587"/>
      <c r="M4" s="587"/>
    </row>
    <row r="5" spans="1:13" ht="26.25" customHeight="1" x14ac:dyDescent="0.35">
      <c r="A5" s="676" t="s">
        <v>716</v>
      </c>
      <c r="B5" s="676"/>
      <c r="C5" s="676"/>
      <c r="D5" s="676"/>
      <c r="E5" s="676"/>
      <c r="F5" s="676"/>
    </row>
    <row r="6" spans="1:13" ht="36.75" customHeight="1" x14ac:dyDescent="0.3">
      <c r="A6" s="694" t="s">
        <v>717</v>
      </c>
      <c r="B6" s="694"/>
      <c r="C6" s="694"/>
      <c r="D6" s="694"/>
      <c r="E6" s="694"/>
      <c r="F6" s="694"/>
    </row>
    <row r="7" spans="1:13" ht="18.75" customHeight="1" x14ac:dyDescent="0.3">
      <c r="A7" s="694"/>
      <c r="B7" s="694"/>
      <c r="C7" s="694"/>
      <c r="D7" s="694"/>
      <c r="E7" s="694"/>
      <c r="F7" s="694"/>
    </row>
    <row r="8" spans="1:13" ht="12.75" customHeight="1" thickBot="1" x14ac:dyDescent="0.3">
      <c r="A8" s="91"/>
      <c r="B8" s="91"/>
      <c r="C8" s="91"/>
      <c r="D8" s="91"/>
      <c r="E8" s="90" t="s">
        <v>212</v>
      </c>
    </row>
    <row r="9" spans="1:13" ht="15" thickBot="1" x14ac:dyDescent="0.25">
      <c r="A9" s="710" t="s">
        <v>718</v>
      </c>
      <c r="B9" s="722"/>
      <c r="C9" s="723"/>
      <c r="D9" s="691" t="s">
        <v>719</v>
      </c>
      <c r="E9" s="712" t="s">
        <v>22</v>
      </c>
      <c r="F9" s="713"/>
    </row>
    <row r="10" spans="1:13" ht="43.5" customHeight="1" thickBot="1" x14ac:dyDescent="0.25">
      <c r="A10" s="711"/>
      <c r="B10" s="724"/>
      <c r="C10" s="725"/>
      <c r="D10" s="692"/>
      <c r="E10" s="140" t="s">
        <v>720</v>
      </c>
      <c r="F10" s="140" t="s">
        <v>721</v>
      </c>
    </row>
    <row r="11" spans="1:13" ht="30" customHeight="1" thickBot="1" x14ac:dyDescent="0.3">
      <c r="A11" s="142">
        <v>1</v>
      </c>
      <c r="B11" s="726">
        <v>2</v>
      </c>
      <c r="C11" s="727"/>
      <c r="D11" s="142">
        <v>3</v>
      </c>
      <c r="E11" s="142">
        <v>4</v>
      </c>
      <c r="F11" s="142">
        <v>5</v>
      </c>
    </row>
    <row r="12" spans="1:13" ht="40.5" customHeight="1" thickBot="1" x14ac:dyDescent="0.3">
      <c r="A12" s="143">
        <v>8000</v>
      </c>
      <c r="B12" s="728" t="s">
        <v>722</v>
      </c>
      <c r="C12" s="729"/>
      <c r="D12" s="343">
        <f>+E12+F12</f>
        <v>0</v>
      </c>
      <c r="E12" s="356">
        <v>0</v>
      </c>
      <c r="F12" s="342"/>
      <c r="G12" s="537"/>
    </row>
    <row r="13" spans="1:13" ht="18" x14ac:dyDescent="0.25">
      <c r="A13" s="730" t="s">
        <v>723</v>
      </c>
      <c r="B13" s="730"/>
      <c r="C13" s="730"/>
      <c r="D13" s="730"/>
      <c r="E13" s="730"/>
      <c r="F13" s="730"/>
    </row>
    <row r="14" spans="1:13" ht="40.5" customHeight="1" x14ac:dyDescent="0.3">
      <c r="A14" s="694" t="s">
        <v>724</v>
      </c>
      <c r="B14" s="694"/>
      <c r="C14" s="694"/>
      <c r="D14" s="694"/>
      <c r="E14" s="694"/>
      <c r="F14" s="694"/>
    </row>
    <row r="15" spans="1:13" ht="14.25" customHeight="1" thickBot="1" x14ac:dyDescent="0.35">
      <c r="A15" s="141"/>
      <c r="B15" s="141"/>
      <c r="C15" s="141"/>
      <c r="D15" s="141"/>
      <c r="E15" s="97" t="s">
        <v>212</v>
      </c>
      <c r="F15" s="141"/>
    </row>
    <row r="16" spans="1:13" ht="43.5" customHeight="1" thickBot="1" x14ac:dyDescent="0.25">
      <c r="A16" s="714" t="s">
        <v>718</v>
      </c>
      <c r="B16" s="716" t="s">
        <v>426</v>
      </c>
      <c r="C16" s="717"/>
      <c r="D16" s="720" t="s">
        <v>21</v>
      </c>
      <c r="E16" s="718" t="s">
        <v>22</v>
      </c>
      <c r="F16" s="719"/>
    </row>
    <row r="17" spans="1:7" ht="27.75" thickBot="1" x14ac:dyDescent="0.25">
      <c r="A17" s="715"/>
      <c r="B17" s="144" t="s">
        <v>427</v>
      </c>
      <c r="C17" s="145" t="s">
        <v>428</v>
      </c>
      <c r="D17" s="721"/>
      <c r="E17" s="96" t="s">
        <v>23</v>
      </c>
      <c r="F17" s="96" t="s">
        <v>24</v>
      </c>
    </row>
    <row r="18" spans="1:7" ht="13.5" x14ac:dyDescent="0.25">
      <c r="A18" s="142">
        <v>1</v>
      </c>
      <c r="B18" s="142">
        <v>2</v>
      </c>
      <c r="C18" s="142">
        <v>3</v>
      </c>
      <c r="D18" s="142">
        <v>4</v>
      </c>
      <c r="E18" s="142">
        <v>5</v>
      </c>
      <c r="F18" s="142">
        <v>6</v>
      </c>
    </row>
    <row r="19" spans="1:7" s="2" customFormat="1" ht="27.75" customHeight="1" x14ac:dyDescent="0.25">
      <c r="A19" s="146">
        <v>8010</v>
      </c>
      <c r="B19" s="147" t="s">
        <v>725</v>
      </c>
      <c r="C19" s="148"/>
      <c r="D19" s="361">
        <f>E19+F19</f>
        <v>0</v>
      </c>
      <c r="E19" s="360">
        <f>+E21</f>
        <v>0</v>
      </c>
      <c r="F19" s="362"/>
      <c r="G19" s="545"/>
    </row>
    <row r="20" spans="1:7" s="2" customFormat="1" ht="12" customHeight="1" x14ac:dyDescent="0.25">
      <c r="A20" s="149"/>
      <c r="B20" s="150" t="s">
        <v>22</v>
      </c>
      <c r="C20" s="151"/>
      <c r="D20" s="71"/>
      <c r="E20" s="75"/>
      <c r="F20" s="72"/>
    </row>
    <row r="21" spans="1:7" ht="27.75" customHeight="1" x14ac:dyDescent="0.25">
      <c r="A21" s="152">
        <v>8100</v>
      </c>
      <c r="B21" s="153" t="s">
        <v>726</v>
      </c>
      <c r="C21" s="154"/>
      <c r="D21" s="348">
        <f>F21+E21</f>
        <v>0</v>
      </c>
      <c r="E21" s="349">
        <f>+E23+E51</f>
        <v>0</v>
      </c>
      <c r="F21" s="350"/>
    </row>
    <row r="22" spans="1:7" ht="15.75" x14ac:dyDescent="0.25">
      <c r="A22" s="152"/>
      <c r="B22" s="155" t="s">
        <v>22</v>
      </c>
      <c r="C22" s="154"/>
      <c r="D22" s="63"/>
      <c r="E22" s="64"/>
      <c r="F22" s="65"/>
    </row>
    <row r="23" spans="1:7" ht="16.5" customHeight="1" x14ac:dyDescent="0.25">
      <c r="A23" s="156">
        <v>8110</v>
      </c>
      <c r="B23" s="157" t="s">
        <v>727</v>
      </c>
      <c r="C23" s="154"/>
      <c r="D23" s="74"/>
      <c r="E23" s="64"/>
      <c r="F23" s="76"/>
    </row>
    <row r="24" spans="1:7" ht="11.25" customHeight="1" x14ac:dyDescent="0.25">
      <c r="A24" s="156"/>
      <c r="B24" s="158" t="s">
        <v>22</v>
      </c>
      <c r="C24" s="154"/>
      <c r="D24" s="74"/>
      <c r="E24" s="64"/>
      <c r="F24" s="76"/>
    </row>
    <row r="25" spans="1:7" ht="26.25" customHeight="1" x14ac:dyDescent="0.25">
      <c r="A25" s="156">
        <v>8111</v>
      </c>
      <c r="B25" s="159" t="s">
        <v>728</v>
      </c>
      <c r="C25" s="154"/>
      <c r="D25" s="63"/>
      <c r="E25" s="73" t="s">
        <v>729</v>
      </c>
      <c r="F25" s="65"/>
    </row>
    <row r="26" spans="1:7" ht="15.75" x14ac:dyDescent="0.25">
      <c r="A26" s="156"/>
      <c r="B26" s="160" t="s">
        <v>557</v>
      </c>
      <c r="C26" s="154"/>
      <c r="D26" s="63"/>
      <c r="E26" s="73"/>
      <c r="F26" s="65"/>
    </row>
    <row r="27" spans="1:7" ht="15.75" x14ac:dyDescent="0.25">
      <c r="A27" s="156">
        <v>8112</v>
      </c>
      <c r="B27" s="161" t="s">
        <v>730</v>
      </c>
      <c r="C27" s="162" t="s">
        <v>731</v>
      </c>
      <c r="D27" s="63"/>
      <c r="E27" s="73" t="s">
        <v>729</v>
      </c>
      <c r="F27" s="65"/>
    </row>
    <row r="28" spans="1:7" ht="15.75" x14ac:dyDescent="0.25">
      <c r="A28" s="156">
        <v>8113</v>
      </c>
      <c r="B28" s="161" t="s">
        <v>732</v>
      </c>
      <c r="C28" s="162" t="s">
        <v>733</v>
      </c>
      <c r="D28" s="63"/>
      <c r="E28" s="73" t="s">
        <v>729</v>
      </c>
      <c r="F28" s="65"/>
    </row>
    <row r="29" spans="1:7" s="49" customFormat="1" ht="25.5" customHeight="1" x14ac:dyDescent="0.25">
      <c r="A29" s="156">
        <v>8120</v>
      </c>
      <c r="B29" s="159" t="s">
        <v>734</v>
      </c>
      <c r="C29" s="162"/>
      <c r="D29" s="66"/>
      <c r="E29" s="67"/>
      <c r="F29" s="68"/>
    </row>
    <row r="30" spans="1:7" s="49" customFormat="1" ht="15.75" x14ac:dyDescent="0.25">
      <c r="A30" s="156"/>
      <c r="B30" s="160" t="s">
        <v>22</v>
      </c>
      <c r="C30" s="162"/>
      <c r="D30" s="66"/>
      <c r="E30" s="67"/>
      <c r="F30" s="68"/>
    </row>
    <row r="31" spans="1:7" s="49" customFormat="1" ht="15.75" x14ac:dyDescent="0.25">
      <c r="A31" s="156">
        <v>8121</v>
      </c>
      <c r="B31" s="159" t="s">
        <v>735</v>
      </c>
      <c r="C31" s="162"/>
      <c r="D31" s="66"/>
      <c r="E31" s="73" t="s">
        <v>729</v>
      </c>
      <c r="F31" s="68"/>
    </row>
    <row r="32" spans="1:7" s="49" customFormat="1" ht="12" customHeight="1" x14ac:dyDescent="0.25">
      <c r="A32" s="156"/>
      <c r="B32" s="160" t="s">
        <v>557</v>
      </c>
      <c r="C32" s="162"/>
      <c r="D32" s="66"/>
      <c r="E32" s="67"/>
      <c r="F32" s="68"/>
    </row>
    <row r="33" spans="1:6" s="49" customFormat="1" ht="11.25" customHeight="1" x14ac:dyDescent="0.25">
      <c r="A33" s="152">
        <v>8122</v>
      </c>
      <c r="B33" s="157" t="s">
        <v>736</v>
      </c>
      <c r="C33" s="162" t="s">
        <v>737</v>
      </c>
      <c r="D33" s="66"/>
      <c r="E33" s="73" t="s">
        <v>729</v>
      </c>
      <c r="F33" s="68"/>
    </row>
    <row r="34" spans="1:6" s="49" customFormat="1" ht="12.75" customHeight="1" x14ac:dyDescent="0.25">
      <c r="A34" s="152"/>
      <c r="B34" s="163" t="s">
        <v>557</v>
      </c>
      <c r="C34" s="162"/>
      <c r="D34" s="66"/>
      <c r="E34" s="67"/>
      <c r="F34" s="68"/>
    </row>
    <row r="35" spans="1:6" s="49" customFormat="1" ht="15.75" x14ac:dyDescent="0.25">
      <c r="A35" s="152">
        <v>8123</v>
      </c>
      <c r="B35" s="163" t="s">
        <v>738</v>
      </c>
      <c r="C35" s="162"/>
      <c r="D35" s="66"/>
      <c r="E35" s="73" t="s">
        <v>729</v>
      </c>
      <c r="F35" s="68"/>
    </row>
    <row r="36" spans="1:6" s="49" customFormat="1" ht="16.5" thickBot="1" x14ac:dyDescent="0.3">
      <c r="A36" s="164">
        <v>8124</v>
      </c>
      <c r="B36" s="165" t="s">
        <v>739</v>
      </c>
      <c r="C36" s="166"/>
      <c r="D36" s="69"/>
      <c r="E36" s="83" t="s">
        <v>729</v>
      </c>
      <c r="F36" s="70"/>
    </row>
    <row r="37" spans="1:6" s="49" customFormat="1" ht="27" x14ac:dyDescent="0.25">
      <c r="A37" s="149">
        <v>8130</v>
      </c>
      <c r="B37" s="301" t="s">
        <v>740</v>
      </c>
      <c r="C37" s="302" t="s">
        <v>741</v>
      </c>
      <c r="D37" s="84"/>
      <c r="E37" s="303" t="s">
        <v>729</v>
      </c>
      <c r="F37" s="304"/>
    </row>
    <row r="38" spans="1:6" s="49" customFormat="1" ht="15.75" x14ac:dyDescent="0.25">
      <c r="A38" s="152"/>
      <c r="B38" s="163" t="s">
        <v>557</v>
      </c>
      <c r="C38" s="162"/>
      <c r="D38" s="66"/>
      <c r="E38" s="67"/>
      <c r="F38" s="68"/>
    </row>
    <row r="39" spans="1:6" s="49" customFormat="1" ht="15.75" x14ac:dyDescent="0.25">
      <c r="A39" s="152">
        <v>8131</v>
      </c>
      <c r="B39" s="163" t="s">
        <v>742</v>
      </c>
      <c r="C39" s="162"/>
      <c r="D39" s="66"/>
      <c r="E39" s="73" t="s">
        <v>729</v>
      </c>
      <c r="F39" s="68"/>
    </row>
    <row r="40" spans="1:6" s="49" customFormat="1" ht="16.5" thickBot="1" x14ac:dyDescent="0.3">
      <c r="A40" s="164">
        <v>8132</v>
      </c>
      <c r="B40" s="165" t="s">
        <v>743</v>
      </c>
      <c r="C40" s="166"/>
      <c r="D40" s="69"/>
      <c r="E40" s="83" t="s">
        <v>729</v>
      </c>
      <c r="F40" s="70"/>
    </row>
    <row r="41" spans="1:6" ht="18.75" customHeight="1" x14ac:dyDescent="0.25">
      <c r="A41" s="152">
        <v>8140</v>
      </c>
      <c r="B41" s="157" t="s">
        <v>744</v>
      </c>
      <c r="C41" s="162"/>
      <c r="D41" s="201"/>
      <c r="E41" s="202"/>
      <c r="F41" s="203"/>
    </row>
    <row r="42" spans="1:6" ht="14.25" thickBot="1" x14ac:dyDescent="0.3">
      <c r="A42" s="308"/>
      <c r="B42" s="325" t="s">
        <v>557</v>
      </c>
      <c r="C42" s="166"/>
      <c r="D42" s="207"/>
      <c r="E42" s="208"/>
      <c r="F42" s="209"/>
    </row>
    <row r="43" spans="1:6" ht="27" x14ac:dyDescent="0.25">
      <c r="A43" s="146">
        <v>8141</v>
      </c>
      <c r="B43" s="171" t="s">
        <v>745</v>
      </c>
      <c r="C43" s="326" t="s">
        <v>737</v>
      </c>
      <c r="D43" s="204"/>
      <c r="E43" s="205"/>
      <c r="F43" s="210"/>
    </row>
    <row r="44" spans="1:6" ht="14.25" thickBot="1" x14ac:dyDescent="0.3">
      <c r="A44" s="152"/>
      <c r="B44" s="163" t="s">
        <v>557</v>
      </c>
      <c r="C44" s="167"/>
      <c r="D44" s="201"/>
      <c r="E44" s="202"/>
      <c r="F44" s="203"/>
    </row>
    <row r="45" spans="1:6" ht="13.5" x14ac:dyDescent="0.25">
      <c r="A45" s="146">
        <v>8142</v>
      </c>
      <c r="B45" s="168" t="s">
        <v>746</v>
      </c>
      <c r="C45" s="169"/>
      <c r="D45" s="204"/>
      <c r="E45" s="205"/>
      <c r="F45" s="206" t="s">
        <v>729</v>
      </c>
    </row>
    <row r="46" spans="1:6" ht="14.25" thickBot="1" x14ac:dyDescent="0.3">
      <c r="A46" s="164">
        <v>8143</v>
      </c>
      <c r="B46" s="165" t="s">
        <v>747</v>
      </c>
      <c r="C46" s="170"/>
      <c r="D46" s="207"/>
      <c r="E46" s="208"/>
      <c r="F46" s="209"/>
    </row>
    <row r="47" spans="1:6" ht="27" x14ac:dyDescent="0.25">
      <c r="A47" s="146">
        <v>8150</v>
      </c>
      <c r="B47" s="171" t="s">
        <v>748</v>
      </c>
      <c r="C47" s="172" t="s">
        <v>741</v>
      </c>
      <c r="D47" s="204"/>
      <c r="E47" s="205"/>
      <c r="F47" s="210"/>
    </row>
    <row r="48" spans="1:6" ht="13.5" x14ac:dyDescent="0.25">
      <c r="A48" s="152"/>
      <c r="B48" s="163" t="s">
        <v>557</v>
      </c>
      <c r="C48" s="173"/>
      <c r="D48" s="201"/>
      <c r="E48" s="202"/>
      <c r="F48" s="203"/>
    </row>
    <row r="49" spans="1:6" ht="13.5" x14ac:dyDescent="0.25">
      <c r="A49" s="152">
        <v>8151</v>
      </c>
      <c r="B49" s="163" t="s">
        <v>742</v>
      </c>
      <c r="C49" s="173"/>
      <c r="D49" s="201"/>
      <c r="E49" s="202"/>
      <c r="F49" s="211" t="s">
        <v>29</v>
      </c>
    </row>
    <row r="50" spans="1:6" ht="14.25" thickBot="1" x14ac:dyDescent="0.3">
      <c r="A50" s="174">
        <v>8152</v>
      </c>
      <c r="B50" s="175" t="s">
        <v>749</v>
      </c>
      <c r="C50" s="176"/>
      <c r="D50" s="212"/>
      <c r="E50" s="213"/>
      <c r="F50" s="214"/>
    </row>
    <row r="51" spans="1:6" ht="30" customHeight="1" thickBot="1" x14ac:dyDescent="0.3">
      <c r="A51" s="177">
        <v>8160</v>
      </c>
      <c r="B51" s="178" t="s">
        <v>750</v>
      </c>
      <c r="C51" s="179"/>
      <c r="D51" s="342">
        <f>+F51+E51</f>
        <v>0</v>
      </c>
      <c r="E51" s="359">
        <f>+E62</f>
        <v>0</v>
      </c>
      <c r="F51" s="344"/>
    </row>
    <row r="52" spans="1:6" ht="14.25" thickBot="1" x14ac:dyDescent="0.3">
      <c r="A52" s="180"/>
      <c r="B52" s="181" t="s">
        <v>22</v>
      </c>
      <c r="C52" s="182"/>
      <c r="D52" s="215"/>
      <c r="E52" s="216"/>
      <c r="F52" s="217"/>
    </row>
    <row r="53" spans="1:6" ht="27" customHeight="1" thickBot="1" x14ac:dyDescent="0.3">
      <c r="A53" s="177">
        <v>8161</v>
      </c>
      <c r="B53" s="183" t="s">
        <v>751</v>
      </c>
      <c r="C53" s="179"/>
      <c r="D53" s="218">
        <f>+F53</f>
        <v>0</v>
      </c>
      <c r="E53" s="219" t="s">
        <v>729</v>
      </c>
      <c r="F53" s="220">
        <f>+F57+F56+F55</f>
        <v>0</v>
      </c>
    </row>
    <row r="54" spans="1:6" ht="14.25" x14ac:dyDescent="0.25">
      <c r="A54" s="149"/>
      <c r="B54" s="184" t="s">
        <v>557</v>
      </c>
      <c r="C54" s="185"/>
      <c r="D54" s="221"/>
      <c r="E54" s="222"/>
      <c r="F54" s="223"/>
    </row>
    <row r="55" spans="1:6" ht="41.25" thickBot="1" x14ac:dyDescent="0.3">
      <c r="A55" s="152">
        <v>8162</v>
      </c>
      <c r="B55" s="163" t="s">
        <v>752</v>
      </c>
      <c r="C55" s="173" t="s">
        <v>753</v>
      </c>
      <c r="D55" s="224"/>
      <c r="E55" s="225" t="s">
        <v>729</v>
      </c>
      <c r="F55" s="226"/>
    </row>
    <row r="56" spans="1:6" ht="97.5" customHeight="1" thickBot="1" x14ac:dyDescent="0.3">
      <c r="A56" s="186">
        <v>8163</v>
      </c>
      <c r="B56" s="163" t="s">
        <v>754</v>
      </c>
      <c r="C56" s="173" t="s">
        <v>753</v>
      </c>
      <c r="D56" s="218"/>
      <c r="E56" s="219" t="s">
        <v>729</v>
      </c>
      <c r="F56" s="220"/>
    </row>
    <row r="57" spans="1:6" ht="27.75" thickBot="1" x14ac:dyDescent="0.3">
      <c r="A57" s="174">
        <v>8164</v>
      </c>
      <c r="B57" s="175" t="s">
        <v>755</v>
      </c>
      <c r="C57" s="176" t="s">
        <v>756</v>
      </c>
      <c r="D57" s="227"/>
      <c r="E57" s="228" t="s">
        <v>729</v>
      </c>
      <c r="F57" s="229"/>
    </row>
    <row r="58" spans="1:6" ht="17.25" customHeight="1" thickBot="1" x14ac:dyDescent="0.3">
      <c r="A58" s="177">
        <v>8170</v>
      </c>
      <c r="B58" s="183" t="s">
        <v>757</v>
      </c>
      <c r="C58" s="179"/>
      <c r="D58" s="230"/>
      <c r="E58" s="219"/>
      <c r="F58" s="231"/>
    </row>
    <row r="59" spans="1:6" ht="14.25" x14ac:dyDescent="0.25">
      <c r="A59" s="149"/>
      <c r="B59" s="184" t="s">
        <v>557</v>
      </c>
      <c r="C59" s="185"/>
      <c r="D59" s="232"/>
      <c r="E59" s="222"/>
      <c r="F59" s="233"/>
    </row>
    <row r="60" spans="1:6" ht="27" customHeight="1" x14ac:dyDescent="0.25">
      <c r="A60" s="152">
        <v>8171</v>
      </c>
      <c r="B60" s="163" t="s">
        <v>758</v>
      </c>
      <c r="C60" s="173" t="s">
        <v>759</v>
      </c>
      <c r="D60" s="224"/>
      <c r="E60" s="225"/>
      <c r="F60" s="226"/>
    </row>
    <row r="61" spans="1:6" ht="14.25" thickBot="1" x14ac:dyDescent="0.3">
      <c r="A61" s="152">
        <v>8172</v>
      </c>
      <c r="B61" s="161" t="s">
        <v>760</v>
      </c>
      <c r="C61" s="173" t="s">
        <v>761</v>
      </c>
      <c r="D61" s="224"/>
      <c r="E61" s="225"/>
      <c r="F61" s="226"/>
    </row>
    <row r="62" spans="1:6" ht="27.75" thickBot="1" x14ac:dyDescent="0.3">
      <c r="A62" s="177">
        <v>8190</v>
      </c>
      <c r="B62" s="187" t="s">
        <v>762</v>
      </c>
      <c r="C62" s="188"/>
      <c r="D62" s="345">
        <f>+F62+E62</f>
        <v>0</v>
      </c>
      <c r="E62" s="346">
        <f>+E64-E67</f>
        <v>0</v>
      </c>
      <c r="F62" s="347"/>
    </row>
    <row r="63" spans="1:6" ht="14.25" x14ac:dyDescent="0.25">
      <c r="A63" s="180"/>
      <c r="B63" s="160" t="s">
        <v>430</v>
      </c>
      <c r="C63" s="89"/>
      <c r="D63" s="234"/>
      <c r="E63" s="235"/>
      <c r="F63" s="236"/>
    </row>
    <row r="64" spans="1:6" ht="32.25" customHeight="1" x14ac:dyDescent="0.25">
      <c r="A64" s="189">
        <v>8191</v>
      </c>
      <c r="B64" s="184" t="s">
        <v>763</v>
      </c>
      <c r="C64" s="190">
        <v>9320</v>
      </c>
      <c r="D64" s="237">
        <f>+E64</f>
        <v>0</v>
      </c>
      <c r="E64" s="238"/>
      <c r="F64" s="239" t="s">
        <v>29</v>
      </c>
    </row>
    <row r="65" spans="1:6" ht="13.5" x14ac:dyDescent="0.25">
      <c r="A65" s="156"/>
      <c r="B65" s="160" t="s">
        <v>50</v>
      </c>
      <c r="C65" s="191"/>
      <c r="D65" s="224"/>
      <c r="E65" s="240"/>
      <c r="F65" s="226"/>
    </row>
    <row r="66" spans="1:6" ht="54.75" customHeight="1" thickBot="1" x14ac:dyDescent="0.3">
      <c r="A66" s="308">
        <v>8192</v>
      </c>
      <c r="B66" s="165" t="s">
        <v>764</v>
      </c>
      <c r="C66" s="309"/>
      <c r="D66" s="357">
        <f>+E66</f>
        <v>0</v>
      </c>
      <c r="E66" s="358"/>
      <c r="F66" s="310" t="s">
        <v>729</v>
      </c>
    </row>
    <row r="67" spans="1:6" ht="35.25" customHeight="1" x14ac:dyDescent="0.25">
      <c r="A67" s="189">
        <v>8193</v>
      </c>
      <c r="B67" s="305" t="s">
        <v>765</v>
      </c>
      <c r="C67" s="306"/>
      <c r="D67" s="354">
        <f>+E67</f>
        <v>0</v>
      </c>
      <c r="E67" s="355"/>
      <c r="F67" s="307" t="s">
        <v>29</v>
      </c>
    </row>
    <row r="68" spans="1:6" ht="28.5" customHeight="1" x14ac:dyDescent="0.25">
      <c r="A68" s="156">
        <v>8194</v>
      </c>
      <c r="B68" s="192" t="s">
        <v>766</v>
      </c>
      <c r="C68" s="193">
        <v>9330</v>
      </c>
      <c r="D68" s="351">
        <f>+F68</f>
        <v>0</v>
      </c>
      <c r="E68" s="296" t="s">
        <v>729</v>
      </c>
      <c r="F68" s="341"/>
    </row>
    <row r="69" spans="1:6" ht="13.5" x14ac:dyDescent="0.25">
      <c r="A69" s="156"/>
      <c r="B69" s="160" t="s">
        <v>50</v>
      </c>
      <c r="C69" s="193"/>
      <c r="D69" s="242"/>
      <c r="E69" s="241"/>
      <c r="F69" s="226"/>
    </row>
    <row r="70" spans="1:6" ht="40.5" x14ac:dyDescent="0.25">
      <c r="A70" s="156">
        <v>8195</v>
      </c>
      <c r="B70" s="163" t="s">
        <v>767</v>
      </c>
      <c r="C70" s="193"/>
      <c r="D70" s="351">
        <f>+F70</f>
        <v>0</v>
      </c>
      <c r="E70" s="296" t="s">
        <v>729</v>
      </c>
      <c r="F70" s="341"/>
    </row>
    <row r="71" spans="1:6" ht="40.5" x14ac:dyDescent="0.25">
      <c r="A71" s="194">
        <v>8196</v>
      </c>
      <c r="B71" s="163" t="s">
        <v>768</v>
      </c>
      <c r="C71" s="193"/>
      <c r="D71" s="351">
        <f>+F71</f>
        <v>0</v>
      </c>
      <c r="E71" s="353" t="s">
        <v>729</v>
      </c>
      <c r="F71" s="539"/>
    </row>
    <row r="72" spans="1:6" ht="30" customHeight="1" x14ac:dyDescent="0.2">
      <c r="A72" s="156">
        <v>8197</v>
      </c>
      <c r="B72" s="195" t="s">
        <v>769</v>
      </c>
      <c r="C72" s="196"/>
      <c r="D72" s="243" t="s">
        <v>729</v>
      </c>
      <c r="E72" s="244" t="s">
        <v>729</v>
      </c>
      <c r="F72" s="245" t="s">
        <v>729</v>
      </c>
    </row>
    <row r="73" spans="1:6" ht="45" customHeight="1" thickBot="1" x14ac:dyDescent="0.3">
      <c r="A73" s="308">
        <v>8198</v>
      </c>
      <c r="B73" s="327" t="s">
        <v>770</v>
      </c>
      <c r="C73" s="328"/>
      <c r="D73" s="329" t="s">
        <v>729</v>
      </c>
      <c r="E73" s="330"/>
      <c r="F73" s="331"/>
    </row>
    <row r="74" spans="1:6" ht="57" customHeight="1" x14ac:dyDescent="0.25">
      <c r="A74" s="332">
        <v>8199</v>
      </c>
      <c r="B74" s="333" t="s">
        <v>771</v>
      </c>
      <c r="C74" s="334"/>
      <c r="D74" s="335"/>
      <c r="E74" s="336"/>
      <c r="F74" s="337"/>
    </row>
    <row r="75" spans="1:6" ht="40.5" x14ac:dyDescent="0.25">
      <c r="A75" s="156" t="s">
        <v>772</v>
      </c>
      <c r="B75" s="198" t="s">
        <v>773</v>
      </c>
      <c r="C75" s="197"/>
      <c r="D75" s="242"/>
      <c r="E75" s="244" t="s">
        <v>729</v>
      </c>
      <c r="F75" s="226"/>
    </row>
    <row r="76" spans="1:6" ht="17.25" customHeight="1" x14ac:dyDescent="0.25">
      <c r="A76" s="156">
        <v>8200</v>
      </c>
      <c r="B76" s="153" t="s">
        <v>774</v>
      </c>
      <c r="C76" s="191"/>
      <c r="D76" s="224"/>
      <c r="E76" s="240"/>
      <c r="F76" s="226"/>
    </row>
    <row r="77" spans="1:6" ht="13.5" x14ac:dyDescent="0.25">
      <c r="A77" s="156"/>
      <c r="B77" s="155" t="s">
        <v>22</v>
      </c>
      <c r="C77" s="191"/>
      <c r="D77" s="224"/>
      <c r="E77" s="240"/>
      <c r="F77" s="226"/>
    </row>
    <row r="78" spans="1:6" ht="17.25" customHeight="1" x14ac:dyDescent="0.25">
      <c r="A78" s="156">
        <v>8210</v>
      </c>
      <c r="B78" s="199" t="s">
        <v>775</v>
      </c>
      <c r="C78" s="191"/>
      <c r="D78" s="224"/>
      <c r="E78" s="225"/>
      <c r="F78" s="226"/>
    </row>
    <row r="79" spans="1:6" ht="13.5" x14ac:dyDescent="0.25">
      <c r="A79" s="152"/>
      <c r="B79" s="163" t="s">
        <v>22</v>
      </c>
      <c r="C79" s="191"/>
      <c r="D79" s="224"/>
      <c r="E79" s="225"/>
      <c r="F79" s="226"/>
    </row>
    <row r="80" spans="1:6" ht="29.25" customHeight="1" x14ac:dyDescent="0.25">
      <c r="A80" s="156">
        <v>8211</v>
      </c>
      <c r="B80" s="159" t="s">
        <v>776</v>
      </c>
      <c r="C80" s="191"/>
      <c r="D80" s="224"/>
      <c r="E80" s="241" t="s">
        <v>729</v>
      </c>
      <c r="F80" s="226"/>
    </row>
    <row r="81" spans="1:6" ht="13.5" x14ac:dyDescent="0.25">
      <c r="A81" s="156"/>
      <c r="B81" s="160" t="s">
        <v>50</v>
      </c>
      <c r="C81" s="191"/>
      <c r="D81" s="224"/>
      <c r="E81" s="241"/>
      <c r="F81" s="226"/>
    </row>
    <row r="82" spans="1:6" ht="13.5" x14ac:dyDescent="0.25">
      <c r="A82" s="156">
        <v>8212</v>
      </c>
      <c r="B82" s="161" t="s">
        <v>730</v>
      </c>
      <c r="C82" s="173" t="s">
        <v>777</v>
      </c>
      <c r="D82" s="224"/>
      <c r="E82" s="241" t="s">
        <v>729</v>
      </c>
      <c r="F82" s="226"/>
    </row>
    <row r="83" spans="1:6" ht="13.5" x14ac:dyDescent="0.25">
      <c r="A83" s="156">
        <v>8213</v>
      </c>
      <c r="B83" s="161" t="s">
        <v>732</v>
      </c>
      <c r="C83" s="173" t="s">
        <v>778</v>
      </c>
      <c r="D83" s="224"/>
      <c r="E83" s="241" t="s">
        <v>729</v>
      </c>
      <c r="F83" s="226"/>
    </row>
    <row r="84" spans="1:6" ht="27" x14ac:dyDescent="0.25">
      <c r="A84" s="156">
        <v>8220</v>
      </c>
      <c r="B84" s="159" t="s">
        <v>779</v>
      </c>
      <c r="C84" s="191"/>
      <c r="D84" s="224"/>
      <c r="E84" s="246"/>
      <c r="F84" s="226"/>
    </row>
    <row r="85" spans="1:6" ht="13.5" x14ac:dyDescent="0.25">
      <c r="A85" s="156"/>
      <c r="B85" s="160" t="s">
        <v>22</v>
      </c>
      <c r="C85" s="191"/>
      <c r="D85" s="224"/>
      <c r="E85" s="246"/>
      <c r="F85" s="226"/>
    </row>
    <row r="86" spans="1:6" ht="13.5" x14ac:dyDescent="0.25">
      <c r="A86" s="156">
        <v>8221</v>
      </c>
      <c r="B86" s="159" t="s">
        <v>780</v>
      </c>
      <c r="C86" s="191"/>
      <c r="D86" s="224"/>
      <c r="E86" s="241" t="s">
        <v>729</v>
      </c>
      <c r="F86" s="226"/>
    </row>
    <row r="87" spans="1:6" ht="13.5" x14ac:dyDescent="0.25">
      <c r="A87" s="156"/>
      <c r="B87" s="160" t="s">
        <v>557</v>
      </c>
      <c r="C87" s="191"/>
      <c r="D87" s="224"/>
      <c r="E87" s="241"/>
      <c r="F87" s="226"/>
    </row>
    <row r="88" spans="1:6" ht="13.5" x14ac:dyDescent="0.25">
      <c r="A88" s="152">
        <v>8222</v>
      </c>
      <c r="B88" s="163" t="s">
        <v>781</v>
      </c>
      <c r="C88" s="173" t="s">
        <v>782</v>
      </c>
      <c r="D88" s="224"/>
      <c r="E88" s="241" t="s">
        <v>729</v>
      </c>
      <c r="F88" s="226"/>
    </row>
    <row r="89" spans="1:6" ht="16.5" customHeight="1" x14ac:dyDescent="0.25">
      <c r="A89" s="152">
        <v>8230</v>
      </c>
      <c r="B89" s="163" t="s">
        <v>783</v>
      </c>
      <c r="C89" s="173" t="s">
        <v>784</v>
      </c>
      <c r="D89" s="224"/>
      <c r="E89" s="241" t="s">
        <v>729</v>
      </c>
      <c r="F89" s="226"/>
    </row>
    <row r="90" spans="1:6" ht="15" customHeight="1" x14ac:dyDescent="0.25">
      <c r="A90" s="152">
        <v>8240</v>
      </c>
      <c r="B90" s="159" t="s">
        <v>785</v>
      </c>
      <c r="C90" s="191"/>
      <c r="D90" s="224"/>
      <c r="E90" s="246"/>
      <c r="F90" s="226"/>
    </row>
    <row r="91" spans="1:6" ht="13.5" x14ac:dyDescent="0.25">
      <c r="A91" s="156"/>
      <c r="B91" s="160" t="s">
        <v>557</v>
      </c>
      <c r="C91" s="191"/>
      <c r="D91" s="224"/>
      <c r="E91" s="246"/>
      <c r="F91" s="226"/>
    </row>
    <row r="92" spans="1:6" ht="13.5" x14ac:dyDescent="0.25">
      <c r="A92" s="152">
        <v>8241</v>
      </c>
      <c r="B92" s="163" t="s">
        <v>786</v>
      </c>
      <c r="C92" s="173" t="s">
        <v>782</v>
      </c>
      <c r="D92" s="224"/>
      <c r="E92" s="240"/>
      <c r="F92" s="226"/>
    </row>
    <row r="93" spans="1:6" ht="14.25" customHeight="1" thickBot="1" x14ac:dyDescent="0.3">
      <c r="A93" s="164">
        <v>8250</v>
      </c>
      <c r="B93" s="165" t="s">
        <v>787</v>
      </c>
      <c r="C93" s="200" t="s">
        <v>784</v>
      </c>
      <c r="D93" s="207"/>
      <c r="E93" s="208"/>
      <c r="F93" s="209"/>
    </row>
    <row r="94" spans="1:6" x14ac:dyDescent="0.2">
      <c r="B94" s="48"/>
    </row>
    <row r="95" spans="1:6" ht="13.5" x14ac:dyDescent="0.2">
      <c r="B95" s="323" t="s">
        <v>788</v>
      </c>
      <c r="C95" s="295"/>
      <c r="D95" s="672" t="s">
        <v>789</v>
      </c>
      <c r="E95" s="672"/>
      <c r="F95" s="672"/>
    </row>
    <row r="96" spans="1:6" ht="13.5" x14ac:dyDescent="0.25">
      <c r="B96" s="6"/>
      <c r="C96" s="6"/>
      <c r="D96" s="292"/>
      <c r="E96" s="91"/>
      <c r="F96" s="293"/>
    </row>
    <row r="97" spans="2:6" ht="13.5" x14ac:dyDescent="0.2">
      <c r="B97" s="322"/>
      <c r="C97" s="322"/>
      <c r="D97" s="664"/>
      <c r="E97" s="664"/>
      <c r="F97" s="664"/>
    </row>
    <row r="98" spans="2:6" x14ac:dyDescent="0.2">
      <c r="B98" s="1" t="s">
        <v>887</v>
      </c>
    </row>
    <row r="99" spans="2:6" x14ac:dyDescent="0.2">
      <c r="B99" s="48"/>
    </row>
    <row r="100" spans="2:6" x14ac:dyDescent="0.2">
      <c r="B100" s="48"/>
    </row>
    <row r="101" spans="2:6" x14ac:dyDescent="0.2">
      <c r="B101" s="48"/>
    </row>
    <row r="102" spans="2:6" x14ac:dyDescent="0.2">
      <c r="B102" s="48"/>
    </row>
    <row r="103" spans="2:6" x14ac:dyDescent="0.2">
      <c r="B103" s="48"/>
    </row>
    <row r="104" spans="2:6" x14ac:dyDescent="0.2">
      <c r="B104" s="48"/>
    </row>
    <row r="105" spans="2:6" x14ac:dyDescent="0.2">
      <c r="B105" s="48"/>
    </row>
    <row r="106" spans="2:6" x14ac:dyDescent="0.2">
      <c r="B106" s="48"/>
    </row>
    <row r="107" spans="2:6" x14ac:dyDescent="0.2">
      <c r="B107" s="48"/>
    </row>
    <row r="108" spans="2:6" x14ac:dyDescent="0.2">
      <c r="B108" s="48"/>
    </row>
    <row r="109" spans="2:6" x14ac:dyDescent="0.2">
      <c r="B109" s="48"/>
    </row>
    <row r="110" spans="2:6" x14ac:dyDescent="0.2">
      <c r="B110" s="48"/>
    </row>
    <row r="111" spans="2:6" x14ac:dyDescent="0.2">
      <c r="B111" s="48"/>
    </row>
    <row r="112" spans="2:6" x14ac:dyDescent="0.2">
      <c r="B112" s="48"/>
    </row>
    <row r="113" spans="2:2" x14ac:dyDescent="0.2">
      <c r="B113" s="48"/>
    </row>
    <row r="114" spans="2:2" x14ac:dyDescent="0.2">
      <c r="B114" s="48"/>
    </row>
    <row r="115" spans="2:2" x14ac:dyDescent="0.2">
      <c r="B115" s="48"/>
    </row>
    <row r="116" spans="2:2" x14ac:dyDescent="0.2">
      <c r="B116" s="48"/>
    </row>
    <row r="117" spans="2:2" x14ac:dyDescent="0.2">
      <c r="B117" s="48"/>
    </row>
    <row r="118" spans="2:2" x14ac:dyDescent="0.2">
      <c r="B118" s="48"/>
    </row>
    <row r="119" spans="2:2" x14ac:dyDescent="0.2">
      <c r="B119" s="48"/>
    </row>
    <row r="120" spans="2:2" x14ac:dyDescent="0.2">
      <c r="B120" s="48"/>
    </row>
    <row r="121" spans="2:2" x14ac:dyDescent="0.2">
      <c r="B121" s="48"/>
    </row>
    <row r="122" spans="2:2" x14ac:dyDescent="0.2">
      <c r="B122" s="48"/>
    </row>
    <row r="123" spans="2:2" x14ac:dyDescent="0.2">
      <c r="B123" s="48"/>
    </row>
    <row r="124" spans="2:2" x14ac:dyDescent="0.2">
      <c r="B124" s="48"/>
    </row>
    <row r="125" spans="2:2" x14ac:dyDescent="0.2">
      <c r="B125" s="48"/>
    </row>
    <row r="126" spans="2:2" x14ac:dyDescent="0.2">
      <c r="B126" s="48"/>
    </row>
    <row r="127" spans="2:2" x14ac:dyDescent="0.2">
      <c r="B127" s="48"/>
    </row>
    <row r="128" spans="2:2" x14ac:dyDescent="0.2">
      <c r="B128" s="48"/>
    </row>
    <row r="129" spans="2:2" x14ac:dyDescent="0.2">
      <c r="B129" s="48"/>
    </row>
    <row r="130" spans="2:2" x14ac:dyDescent="0.2">
      <c r="B130" s="48"/>
    </row>
    <row r="131" spans="2:2" x14ac:dyDescent="0.2">
      <c r="B131" s="48"/>
    </row>
    <row r="132" spans="2:2" x14ac:dyDescent="0.2">
      <c r="B132" s="48"/>
    </row>
    <row r="133" spans="2:2" x14ac:dyDescent="0.2">
      <c r="B133" s="48"/>
    </row>
    <row r="134" spans="2:2" x14ac:dyDescent="0.2">
      <c r="B134" s="48"/>
    </row>
    <row r="135" spans="2:2" x14ac:dyDescent="0.2">
      <c r="B135" s="48"/>
    </row>
    <row r="136" spans="2:2" x14ac:dyDescent="0.2">
      <c r="B136" s="48"/>
    </row>
    <row r="137" spans="2:2" x14ac:dyDescent="0.2">
      <c r="B137" s="48"/>
    </row>
    <row r="138" spans="2:2" x14ac:dyDescent="0.2">
      <c r="B138" s="48"/>
    </row>
    <row r="139" spans="2:2" x14ac:dyDescent="0.2">
      <c r="B139" s="48"/>
    </row>
    <row r="140" spans="2:2" x14ac:dyDescent="0.2">
      <c r="B140" s="48"/>
    </row>
    <row r="141" spans="2:2" x14ac:dyDescent="0.2">
      <c r="B141" s="48"/>
    </row>
    <row r="142" spans="2:2" x14ac:dyDescent="0.2">
      <c r="B142" s="48"/>
    </row>
    <row r="143" spans="2:2" x14ac:dyDescent="0.2">
      <c r="B143" s="48"/>
    </row>
    <row r="144" spans="2:2" x14ac:dyDescent="0.2">
      <c r="B144" s="48"/>
    </row>
    <row r="145" spans="2:2" x14ac:dyDescent="0.2">
      <c r="B145" s="48"/>
    </row>
    <row r="146" spans="2:2" x14ac:dyDescent="0.2">
      <c r="B146" s="48"/>
    </row>
    <row r="147" spans="2:2" x14ac:dyDescent="0.2">
      <c r="B147" s="48"/>
    </row>
    <row r="148" spans="2:2" x14ac:dyDescent="0.2">
      <c r="B148" s="48"/>
    </row>
    <row r="149" spans="2:2" x14ac:dyDescent="0.2">
      <c r="B149" s="48"/>
    </row>
    <row r="150" spans="2:2" x14ac:dyDescent="0.2">
      <c r="B150" s="48"/>
    </row>
    <row r="151" spans="2:2" x14ac:dyDescent="0.2">
      <c r="B151" s="48"/>
    </row>
    <row r="152" spans="2:2" x14ac:dyDescent="0.2">
      <c r="B152" s="48"/>
    </row>
    <row r="153" spans="2:2" x14ac:dyDescent="0.2">
      <c r="B153" s="48"/>
    </row>
    <row r="154" spans="2:2" x14ac:dyDescent="0.2">
      <c r="B154" s="48"/>
    </row>
    <row r="155" spans="2:2" x14ac:dyDescent="0.2">
      <c r="B155" s="48"/>
    </row>
    <row r="156" spans="2:2" x14ac:dyDescent="0.2">
      <c r="B156" s="48"/>
    </row>
    <row r="157" spans="2:2" x14ac:dyDescent="0.2">
      <c r="B157" s="48"/>
    </row>
    <row r="158" spans="2:2" x14ac:dyDescent="0.2">
      <c r="B158" s="48"/>
    </row>
    <row r="159" spans="2:2" x14ac:dyDescent="0.2">
      <c r="B159" s="48"/>
    </row>
    <row r="160" spans="2:2" x14ac:dyDescent="0.2">
      <c r="B160" s="48"/>
    </row>
    <row r="161" spans="2:2" x14ac:dyDescent="0.2">
      <c r="B161" s="48"/>
    </row>
    <row r="162" spans="2:2" x14ac:dyDescent="0.2">
      <c r="B162" s="48"/>
    </row>
    <row r="163" spans="2:2" x14ac:dyDescent="0.2">
      <c r="B163" s="48"/>
    </row>
    <row r="164" spans="2:2" x14ac:dyDescent="0.2">
      <c r="B164" s="48"/>
    </row>
    <row r="165" spans="2:2" x14ac:dyDescent="0.2">
      <c r="B165" s="48"/>
    </row>
    <row r="166" spans="2:2" x14ac:dyDescent="0.2">
      <c r="B166" s="48"/>
    </row>
    <row r="167" spans="2:2" x14ac:dyDescent="0.2">
      <c r="B167" s="48"/>
    </row>
    <row r="168" spans="2:2" x14ac:dyDescent="0.2">
      <c r="B168" s="48"/>
    </row>
    <row r="169" spans="2:2" x14ac:dyDescent="0.2">
      <c r="B169" s="48"/>
    </row>
    <row r="170" spans="2:2" x14ac:dyDescent="0.2">
      <c r="B170" s="48"/>
    </row>
    <row r="171" spans="2:2" x14ac:dyDescent="0.2">
      <c r="B171" s="48"/>
    </row>
    <row r="172" spans="2:2" x14ac:dyDescent="0.2">
      <c r="B172" s="48"/>
    </row>
    <row r="173" spans="2:2" x14ac:dyDescent="0.2">
      <c r="B173" s="48"/>
    </row>
    <row r="174" spans="2:2" x14ac:dyDescent="0.2">
      <c r="B174" s="48"/>
    </row>
    <row r="175" spans="2:2" x14ac:dyDescent="0.2">
      <c r="B175" s="48"/>
    </row>
    <row r="176" spans="2:2" x14ac:dyDescent="0.2">
      <c r="B176" s="48"/>
    </row>
    <row r="177" spans="2:2" x14ac:dyDescent="0.2">
      <c r="B177" s="48"/>
    </row>
    <row r="178" spans="2:2" x14ac:dyDescent="0.2">
      <c r="B178" s="48"/>
    </row>
    <row r="179" spans="2:2" x14ac:dyDescent="0.2">
      <c r="B179" s="48"/>
    </row>
    <row r="180" spans="2:2" x14ac:dyDescent="0.2">
      <c r="B180" s="48"/>
    </row>
    <row r="181" spans="2:2" x14ac:dyDescent="0.2">
      <c r="B181" s="48"/>
    </row>
    <row r="182" spans="2:2" x14ac:dyDescent="0.2">
      <c r="B182" s="48"/>
    </row>
    <row r="183" spans="2:2" x14ac:dyDescent="0.2">
      <c r="B183" s="48"/>
    </row>
    <row r="184" spans="2:2" x14ac:dyDescent="0.2">
      <c r="B184" s="48"/>
    </row>
    <row r="185" spans="2:2" x14ac:dyDescent="0.2">
      <c r="B185" s="48"/>
    </row>
    <row r="186" spans="2:2" x14ac:dyDescent="0.2">
      <c r="B186" s="48"/>
    </row>
    <row r="187" spans="2:2" x14ac:dyDescent="0.2">
      <c r="B187" s="48"/>
    </row>
    <row r="188" spans="2:2" x14ac:dyDescent="0.2">
      <c r="B188" s="48"/>
    </row>
    <row r="189" spans="2:2" x14ac:dyDescent="0.2">
      <c r="B189" s="48"/>
    </row>
    <row r="190" spans="2:2" x14ac:dyDescent="0.2">
      <c r="B190" s="48"/>
    </row>
    <row r="191" spans="2:2" x14ac:dyDescent="0.2">
      <c r="B191" s="48"/>
    </row>
    <row r="192" spans="2:2" x14ac:dyDescent="0.2">
      <c r="B192" s="48"/>
    </row>
    <row r="193" spans="2:2" x14ac:dyDescent="0.2">
      <c r="B193" s="48"/>
    </row>
    <row r="194" spans="2:2" x14ac:dyDescent="0.2">
      <c r="B194" s="48"/>
    </row>
    <row r="195" spans="2:2" x14ac:dyDescent="0.2">
      <c r="B195" s="48"/>
    </row>
    <row r="196" spans="2:2" x14ac:dyDescent="0.2">
      <c r="B196" s="48"/>
    </row>
    <row r="197" spans="2:2" x14ac:dyDescent="0.2">
      <c r="B197" s="48"/>
    </row>
    <row r="198" spans="2:2" x14ac:dyDescent="0.2">
      <c r="B198" s="48"/>
    </row>
    <row r="199" spans="2:2" x14ac:dyDescent="0.2">
      <c r="B199" s="48"/>
    </row>
    <row r="200" spans="2:2" x14ac:dyDescent="0.2">
      <c r="B200" s="48"/>
    </row>
    <row r="201" spans="2:2" x14ac:dyDescent="0.2">
      <c r="B201" s="48"/>
    </row>
    <row r="202" spans="2:2" x14ac:dyDescent="0.2">
      <c r="B202" s="48"/>
    </row>
    <row r="203" spans="2:2" x14ac:dyDescent="0.2">
      <c r="B203" s="48"/>
    </row>
    <row r="204" spans="2:2" x14ac:dyDescent="0.2">
      <c r="B204" s="48"/>
    </row>
    <row r="205" spans="2:2" x14ac:dyDescent="0.2">
      <c r="B205" s="48"/>
    </row>
    <row r="206" spans="2:2" x14ac:dyDescent="0.2">
      <c r="B206" s="48"/>
    </row>
    <row r="207" spans="2:2" x14ac:dyDescent="0.2">
      <c r="B207" s="48"/>
    </row>
    <row r="208" spans="2:2" x14ac:dyDescent="0.2">
      <c r="B208" s="48"/>
    </row>
    <row r="209" spans="2:2" x14ac:dyDescent="0.2">
      <c r="B209" s="48"/>
    </row>
    <row r="210" spans="2:2" x14ac:dyDescent="0.2">
      <c r="B210" s="48"/>
    </row>
    <row r="211" spans="2:2" x14ac:dyDescent="0.2">
      <c r="B211" s="48"/>
    </row>
    <row r="212" spans="2:2" x14ac:dyDescent="0.2">
      <c r="B212" s="48"/>
    </row>
    <row r="213" spans="2:2" x14ac:dyDescent="0.2">
      <c r="B213" s="48"/>
    </row>
    <row r="214" spans="2:2" x14ac:dyDescent="0.2">
      <c r="B214" s="48"/>
    </row>
    <row r="215" spans="2:2" x14ac:dyDescent="0.2">
      <c r="B215" s="48"/>
    </row>
    <row r="216" spans="2:2" x14ac:dyDescent="0.2">
      <c r="B216" s="48"/>
    </row>
    <row r="217" spans="2:2" x14ac:dyDescent="0.2">
      <c r="B217" s="48"/>
    </row>
    <row r="218" spans="2:2" x14ac:dyDescent="0.2">
      <c r="B218" s="48"/>
    </row>
    <row r="219" spans="2:2" x14ac:dyDescent="0.2">
      <c r="B219" s="48"/>
    </row>
    <row r="220" spans="2:2" x14ac:dyDescent="0.2">
      <c r="B220" s="48"/>
    </row>
    <row r="221" spans="2:2" x14ac:dyDescent="0.2">
      <c r="B221" s="48"/>
    </row>
    <row r="222" spans="2:2" x14ac:dyDescent="0.2">
      <c r="B222" s="48"/>
    </row>
    <row r="223" spans="2:2" x14ac:dyDescent="0.2">
      <c r="B223" s="48"/>
    </row>
    <row r="224" spans="2:2" x14ac:dyDescent="0.2">
      <c r="B224" s="48"/>
    </row>
    <row r="225" spans="2:2" x14ac:dyDescent="0.2">
      <c r="B225" s="48"/>
    </row>
    <row r="226" spans="2:2" x14ac:dyDescent="0.2">
      <c r="B226" s="48"/>
    </row>
    <row r="227" spans="2:2" x14ac:dyDescent="0.2">
      <c r="B227" s="48"/>
    </row>
    <row r="228" spans="2:2" x14ac:dyDescent="0.2">
      <c r="B228" s="48"/>
    </row>
    <row r="229" spans="2:2" x14ac:dyDescent="0.2">
      <c r="B229" s="48"/>
    </row>
    <row r="230" spans="2:2" x14ac:dyDescent="0.2">
      <c r="B230" s="48"/>
    </row>
    <row r="231" spans="2:2" x14ac:dyDescent="0.2">
      <c r="B231" s="48"/>
    </row>
    <row r="232" spans="2:2" x14ac:dyDescent="0.2">
      <c r="B232" s="48"/>
    </row>
    <row r="233" spans="2:2" x14ac:dyDescent="0.2">
      <c r="B233" s="48"/>
    </row>
    <row r="234" spans="2:2" x14ac:dyDescent="0.2">
      <c r="B234" s="48"/>
    </row>
    <row r="235" spans="2:2" x14ac:dyDescent="0.2">
      <c r="B235" s="48"/>
    </row>
    <row r="236" spans="2:2" x14ac:dyDescent="0.2">
      <c r="B236" s="48"/>
    </row>
    <row r="237" spans="2:2" x14ac:dyDescent="0.2">
      <c r="B237" s="48"/>
    </row>
    <row r="238" spans="2:2" x14ac:dyDescent="0.2">
      <c r="B238" s="48"/>
    </row>
    <row r="239" spans="2:2" x14ac:dyDescent="0.2">
      <c r="B239" s="48"/>
    </row>
    <row r="240" spans="2:2" x14ac:dyDescent="0.2">
      <c r="B240" s="48"/>
    </row>
    <row r="241" spans="2:2" x14ac:dyDescent="0.2">
      <c r="B241" s="48"/>
    </row>
    <row r="242" spans="2:2" x14ac:dyDescent="0.2">
      <c r="B242" s="48"/>
    </row>
    <row r="243" spans="2:2" x14ac:dyDescent="0.2">
      <c r="B243" s="48"/>
    </row>
    <row r="244" spans="2:2" x14ac:dyDescent="0.2">
      <c r="B244" s="48"/>
    </row>
    <row r="245" spans="2:2" x14ac:dyDescent="0.2">
      <c r="B245" s="48"/>
    </row>
  </sheetData>
  <mergeCells count="19">
    <mergeCell ref="A14:F14"/>
    <mergeCell ref="B9:C10"/>
    <mergeCell ref="B11:C11"/>
    <mergeCell ref="B12:C12"/>
    <mergeCell ref="A6:F6"/>
    <mergeCell ref="A13:F13"/>
    <mergeCell ref="D97:F97"/>
    <mergeCell ref="D95:F95"/>
    <mergeCell ref="A16:A17"/>
    <mergeCell ref="B16:C16"/>
    <mergeCell ref="E16:F16"/>
    <mergeCell ref="D16:D17"/>
    <mergeCell ref="A9:A10"/>
    <mergeCell ref="D9:D10"/>
    <mergeCell ref="E9:F9"/>
    <mergeCell ref="A5:F5"/>
    <mergeCell ref="D2:F2"/>
    <mergeCell ref="D4:F4"/>
    <mergeCell ref="A7:F7"/>
  </mergeCells>
  <phoneticPr fontId="6" type="noConversion"/>
  <pageMargins left="0.23622047244094499" right="7.8740157480315001E-2" top="0.118110236220472" bottom="0.15748031496063" header="0" footer="0"/>
  <pageSetup paperSize="9" firstPageNumber="2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09"/>
  <sheetViews>
    <sheetView view="pageBreakPreview" topLeftCell="C491" zoomScaleNormal="100" zoomScaleSheetLayoutView="100" workbookViewId="0">
      <selection activeCell="G10" sqref="G10:H10"/>
    </sheetView>
  </sheetViews>
  <sheetFormatPr defaultRowHeight="14.25" x14ac:dyDescent="0.2"/>
  <cols>
    <col min="1" max="1" width="6.42578125" style="249" customWidth="1"/>
    <col min="2" max="2" width="6.42578125" style="250" customWidth="1"/>
    <col min="3" max="3" width="6.28515625" style="251" customWidth="1"/>
    <col min="4" max="4" width="5.7109375" style="252" customWidth="1"/>
    <col min="5" max="5" width="56.28515625" style="11" customWidth="1"/>
    <col min="6" max="6" width="19.140625" style="464" customWidth="1"/>
    <col min="7" max="7" width="21.140625" style="464" customWidth="1"/>
    <col min="8" max="8" width="17.42578125" style="464" customWidth="1"/>
    <col min="9" max="9" width="0" style="249" hidden="1" customWidth="1"/>
    <col min="10" max="10" width="26.42578125" style="249" hidden="1" customWidth="1"/>
    <col min="11" max="12" width="13.140625" style="249" hidden="1" customWidth="1"/>
    <col min="13" max="13" width="12.42578125" style="249" hidden="1" customWidth="1"/>
    <col min="14" max="14" width="0" style="249" hidden="1" customWidth="1"/>
    <col min="15" max="15" width="15" style="249" hidden="1" customWidth="1"/>
    <col min="16" max="16" width="16.85546875" style="249" hidden="1" customWidth="1"/>
    <col min="17" max="17" width="11.28515625" style="249" hidden="1" customWidth="1"/>
    <col min="18" max="18" width="23.85546875" style="249" customWidth="1"/>
    <col min="19" max="16384" width="9.140625" style="249"/>
  </cols>
  <sheetData>
    <row r="1" spans="1:18" ht="16.5" x14ac:dyDescent="0.3">
      <c r="A1" s="253"/>
      <c r="B1" s="271"/>
      <c r="C1" s="272"/>
      <c r="D1" s="273"/>
      <c r="E1" s="274"/>
      <c r="F1" s="590"/>
      <c r="G1" s="590"/>
      <c r="H1" s="590" t="s">
        <v>883</v>
      </c>
      <c r="L1" s="587"/>
      <c r="M1" s="587"/>
      <c r="N1" s="587"/>
    </row>
    <row r="2" spans="1:18" ht="43.5" customHeight="1" x14ac:dyDescent="0.3">
      <c r="A2" s="253"/>
      <c r="B2" s="271"/>
      <c r="C2" s="272"/>
      <c r="D2" s="273"/>
      <c r="E2" s="274"/>
      <c r="F2" s="690" t="s">
        <v>889</v>
      </c>
      <c r="G2" s="690"/>
      <c r="H2" s="690"/>
      <c r="L2" s="587"/>
      <c r="M2" s="587"/>
      <c r="N2" s="587"/>
    </row>
    <row r="3" spans="1:18" ht="32.25" customHeight="1" x14ac:dyDescent="0.3">
      <c r="A3" s="253"/>
      <c r="B3" s="271"/>
      <c r="C3" s="272"/>
      <c r="D3" s="273"/>
      <c r="E3" s="274"/>
      <c r="F3" s="590"/>
      <c r="G3" s="590"/>
      <c r="H3" s="590"/>
      <c r="L3" s="587"/>
      <c r="M3" s="587"/>
      <c r="N3" s="587"/>
    </row>
    <row r="4" spans="1:18" ht="39.75" hidden="1" customHeight="1" x14ac:dyDescent="0.3">
      <c r="A4" s="253"/>
      <c r="B4" s="271"/>
      <c r="C4" s="272"/>
      <c r="D4" s="273"/>
      <c r="E4" s="274"/>
      <c r="F4" s="690" t="s">
        <v>869</v>
      </c>
      <c r="G4" s="690"/>
      <c r="H4" s="690"/>
      <c r="L4" s="587"/>
      <c r="M4" s="587"/>
      <c r="N4" s="587"/>
    </row>
    <row r="5" spans="1:18" ht="15.75" customHeight="1" x14ac:dyDescent="0.3">
      <c r="A5" s="733" t="s">
        <v>790</v>
      </c>
      <c r="B5" s="733"/>
      <c r="C5" s="733"/>
      <c r="D5" s="733"/>
      <c r="E5" s="733"/>
      <c r="F5" s="733"/>
      <c r="G5" s="733"/>
      <c r="H5" s="733"/>
    </row>
    <row r="6" spans="1:18" ht="36" customHeight="1" x14ac:dyDescent="0.2">
      <c r="A6" s="734" t="s">
        <v>791</v>
      </c>
      <c r="B6" s="734"/>
      <c r="C6" s="734"/>
      <c r="D6" s="734"/>
      <c r="E6" s="734"/>
      <c r="F6" s="734"/>
      <c r="G6" s="734"/>
      <c r="H6" s="734"/>
    </row>
    <row r="7" spans="1:18" ht="17.25" customHeight="1" x14ac:dyDescent="0.2">
      <c r="A7" s="734"/>
      <c r="B7" s="734"/>
      <c r="C7" s="734"/>
      <c r="D7" s="734"/>
      <c r="E7" s="734"/>
      <c r="F7" s="734"/>
      <c r="G7" s="734"/>
      <c r="H7" s="734"/>
    </row>
    <row r="8" spans="1:18" ht="14.25" customHeight="1" x14ac:dyDescent="0.3">
      <c r="A8" s="253" t="s">
        <v>792</v>
      </c>
      <c r="B8" s="254"/>
      <c r="C8" s="255"/>
      <c r="D8" s="255"/>
      <c r="E8" s="256"/>
      <c r="F8" s="459"/>
      <c r="G8" s="737" t="s">
        <v>212</v>
      </c>
      <c r="H8" s="737"/>
    </row>
    <row r="9" spans="1:18" s="88" customFormat="1" ht="15" hidden="1" customHeight="1" x14ac:dyDescent="0.3">
      <c r="A9" s="253"/>
      <c r="B9" s="254"/>
      <c r="C9" s="255"/>
      <c r="D9" s="255"/>
      <c r="E9" s="257"/>
      <c r="F9" s="459"/>
      <c r="G9" s="459" t="s">
        <v>212</v>
      </c>
      <c r="H9" s="459"/>
    </row>
    <row r="10" spans="1:18" s="258" customFormat="1" ht="36" customHeight="1" x14ac:dyDescent="0.2">
      <c r="A10" s="666" t="s">
        <v>213</v>
      </c>
      <c r="B10" s="735" t="s">
        <v>793</v>
      </c>
      <c r="C10" s="736" t="s">
        <v>215</v>
      </c>
      <c r="D10" s="736" t="s">
        <v>216</v>
      </c>
      <c r="E10" s="738" t="s">
        <v>794</v>
      </c>
      <c r="F10" s="739" t="s">
        <v>795</v>
      </c>
      <c r="G10" s="741" t="s">
        <v>219</v>
      </c>
      <c r="H10" s="741"/>
    </row>
    <row r="11" spans="1:18" s="259" customFormat="1" ht="33" customHeight="1" x14ac:dyDescent="0.2">
      <c r="A11" s="666"/>
      <c r="B11" s="735"/>
      <c r="C11" s="736"/>
      <c r="D11" s="736"/>
      <c r="E11" s="738"/>
      <c r="F11" s="740"/>
      <c r="G11" s="527" t="s">
        <v>23</v>
      </c>
      <c r="H11" s="527" t="s">
        <v>24</v>
      </c>
      <c r="J11" s="465">
        <f>1102352.25-G13</f>
        <v>-367647.75</v>
      </c>
    </row>
    <row r="12" spans="1:18" s="260" customFormat="1" ht="12.75" customHeight="1" x14ac:dyDescent="0.2">
      <c r="A12" s="467">
        <v>1</v>
      </c>
      <c r="B12" s="467">
        <v>2</v>
      </c>
      <c r="C12" s="467">
        <v>3</v>
      </c>
      <c r="D12" s="467">
        <v>4</v>
      </c>
      <c r="E12" s="467">
        <v>5</v>
      </c>
      <c r="F12" s="468">
        <v>6</v>
      </c>
      <c r="G12" s="468">
        <v>7</v>
      </c>
      <c r="H12" s="468">
        <v>8</v>
      </c>
    </row>
    <row r="13" spans="1:18" s="87" customFormat="1" ht="42" x14ac:dyDescent="0.2">
      <c r="A13" s="528">
        <v>2000</v>
      </c>
      <c r="B13" s="469" t="s">
        <v>220</v>
      </c>
      <c r="C13" s="470" t="s">
        <v>29</v>
      </c>
      <c r="D13" s="470" t="s">
        <v>29</v>
      </c>
      <c r="E13" s="471" t="s">
        <v>796</v>
      </c>
      <c r="F13" s="534">
        <f>+G13+H13</f>
        <v>1470000</v>
      </c>
      <c r="G13" s="557">
        <f>+G14+G99+G121+G157+G232+G280+G310+G355+G408+G455+G497</f>
        <v>1470000</v>
      </c>
      <c r="H13" s="535">
        <f>+H14+H99+H121+H157+H232+H280+H310+H355+H408+H455+H497</f>
        <v>0</v>
      </c>
      <c r="J13" s="456">
        <f>+F13-2000000</f>
        <v>-530000</v>
      </c>
      <c r="K13" s="457">
        <f>+G13+923000</f>
        <v>2393000</v>
      </c>
      <c r="L13" s="457">
        <f>+F13-H157</f>
        <v>1520000</v>
      </c>
      <c r="M13" s="546">
        <f>+H13-'Sheet3 '!F230</f>
        <v>100000</v>
      </c>
      <c r="N13" s="87">
        <v>633839.52800000005</v>
      </c>
      <c r="O13" s="546">
        <f>+P13-H13</f>
        <v>563000</v>
      </c>
      <c r="P13" s="546">
        <v>563000</v>
      </c>
      <c r="Q13" s="546"/>
      <c r="R13" s="546"/>
    </row>
    <row r="14" spans="1:18" ht="67.5" customHeight="1" x14ac:dyDescent="0.2">
      <c r="A14" s="263">
        <v>2100</v>
      </c>
      <c r="B14" s="269" t="s">
        <v>222</v>
      </c>
      <c r="C14" s="262">
        <v>0</v>
      </c>
      <c r="D14" s="262">
        <v>0</v>
      </c>
      <c r="E14" s="471" t="s">
        <v>797</v>
      </c>
      <c r="F14" s="472">
        <f>+G14+H14</f>
        <v>630633.85</v>
      </c>
      <c r="G14" s="472">
        <f>+G16+G68</f>
        <v>591633.85</v>
      </c>
      <c r="H14" s="534">
        <f>+H16+H68</f>
        <v>39000</v>
      </c>
      <c r="J14" s="458">
        <f>923000-H13</f>
        <v>923000</v>
      </c>
      <c r="O14" s="538"/>
      <c r="P14" s="538">
        <f>+G13-1217000</f>
        <v>253000</v>
      </c>
    </row>
    <row r="15" spans="1:18" s="261" customFormat="1" ht="16.5" x14ac:dyDescent="0.2">
      <c r="A15" s="474"/>
      <c r="B15" s="269"/>
      <c r="C15" s="262"/>
      <c r="D15" s="262"/>
      <c r="E15" s="475" t="s">
        <v>22</v>
      </c>
      <c r="F15" s="472">
        <f>+G15+H15</f>
        <v>0</v>
      </c>
      <c r="G15" s="476"/>
      <c r="H15" s="476"/>
    </row>
    <row r="16" spans="1:18" s="261" customFormat="1" ht="46.5" customHeight="1" x14ac:dyDescent="0.2">
      <c r="A16" s="474">
        <v>2110</v>
      </c>
      <c r="B16" s="269" t="s">
        <v>222</v>
      </c>
      <c r="C16" s="262">
        <v>1</v>
      </c>
      <c r="D16" s="262">
        <v>0</v>
      </c>
      <c r="E16" s="477" t="s">
        <v>225</v>
      </c>
      <c r="F16" s="472">
        <f>+G16+H16</f>
        <v>518780</v>
      </c>
      <c r="G16" s="472">
        <f>+G18</f>
        <v>509780</v>
      </c>
      <c r="H16" s="472">
        <f>+H18</f>
        <v>9000</v>
      </c>
      <c r="J16" s="488">
        <f>+F13+346255.95</f>
        <v>1816255.95</v>
      </c>
    </row>
    <row r="17" spans="1:16" ht="15" customHeight="1" x14ac:dyDescent="0.2">
      <c r="A17" s="474"/>
      <c r="B17" s="269"/>
      <c r="C17" s="262"/>
      <c r="D17" s="262"/>
      <c r="E17" s="475" t="s">
        <v>50</v>
      </c>
      <c r="F17" s="472"/>
      <c r="G17" s="460"/>
      <c r="H17" s="460"/>
    </row>
    <row r="18" spans="1:16" ht="18.75" customHeight="1" x14ac:dyDescent="0.2">
      <c r="A18" s="474">
        <v>2111</v>
      </c>
      <c r="B18" s="275" t="s">
        <v>222</v>
      </c>
      <c r="C18" s="263">
        <v>1</v>
      </c>
      <c r="D18" s="263">
        <v>1</v>
      </c>
      <c r="E18" s="475" t="s">
        <v>226</v>
      </c>
      <c r="F18" s="472">
        <f>+G18+H18</f>
        <v>518780</v>
      </c>
      <c r="G18" s="460">
        <f>+G20+G21+G22+G23+G24+G25+G26+G27+G28+G29+G30+G31+G32+G33+G34+G35+G36+G37+G38+G39+G40+G41</f>
        <v>509780</v>
      </c>
      <c r="H18" s="460">
        <f>+H41</f>
        <v>9000</v>
      </c>
    </row>
    <row r="19" spans="1:16" ht="33.75" customHeight="1" x14ac:dyDescent="0.2">
      <c r="A19" s="474"/>
      <c r="B19" s="275"/>
      <c r="C19" s="263"/>
      <c r="D19" s="263"/>
      <c r="E19" s="475" t="s">
        <v>798</v>
      </c>
      <c r="F19" s="460"/>
      <c r="G19" s="460"/>
      <c r="H19" s="460"/>
    </row>
    <row r="20" spans="1:16" ht="17.25" customHeight="1" x14ac:dyDescent="0.2">
      <c r="A20" s="474"/>
      <c r="B20" s="275"/>
      <c r="C20" s="263"/>
      <c r="D20" s="263"/>
      <c r="E20" s="475" t="s">
        <v>799</v>
      </c>
      <c r="F20" s="460">
        <f>+G20+H20</f>
        <v>335000</v>
      </c>
      <c r="G20" s="460">
        <v>335000</v>
      </c>
      <c r="H20" s="460"/>
      <c r="J20" s="458">
        <f>+G20+G238</f>
        <v>400000</v>
      </c>
    </row>
    <row r="21" spans="1:16" ht="17.25" customHeight="1" x14ac:dyDescent="0.2">
      <c r="A21" s="474"/>
      <c r="B21" s="275"/>
      <c r="C21" s="263"/>
      <c r="D21" s="263"/>
      <c r="E21" s="475" t="s">
        <v>800</v>
      </c>
      <c r="F21" s="460">
        <f t="shared" ref="F21:F40" si="0">H21+G21</f>
        <v>104000</v>
      </c>
      <c r="G21" s="460">
        <v>104000</v>
      </c>
      <c r="H21" s="460"/>
    </row>
    <row r="22" spans="1:16" ht="17.25" customHeight="1" x14ac:dyDescent="0.2">
      <c r="A22" s="474"/>
      <c r="B22" s="275"/>
      <c r="C22" s="263"/>
      <c r="D22" s="263"/>
      <c r="E22" s="475" t="s">
        <v>801</v>
      </c>
      <c r="F22" s="460">
        <f t="shared" si="0"/>
        <v>10000</v>
      </c>
      <c r="G22" s="460">
        <v>10000</v>
      </c>
      <c r="H22" s="460"/>
      <c r="J22" s="458">
        <f>+G22+G239</f>
        <v>16000</v>
      </c>
      <c r="P22" s="538"/>
    </row>
    <row r="23" spans="1:16" ht="17.25" customHeight="1" x14ac:dyDescent="0.2">
      <c r="A23" s="474"/>
      <c r="B23" s="275"/>
      <c r="C23" s="263"/>
      <c r="D23" s="263"/>
      <c r="E23" s="475" t="s">
        <v>802</v>
      </c>
      <c r="F23" s="460">
        <f t="shared" si="0"/>
        <v>2000</v>
      </c>
      <c r="G23" s="460">
        <v>2000</v>
      </c>
      <c r="H23" s="460"/>
      <c r="J23" s="458">
        <f>+G23</f>
        <v>2000</v>
      </c>
    </row>
    <row r="24" spans="1:16" ht="17.25" customHeight="1" x14ac:dyDescent="0.2">
      <c r="A24" s="474"/>
      <c r="B24" s="275"/>
      <c r="C24" s="263"/>
      <c r="D24" s="263"/>
      <c r="E24" s="475" t="s">
        <v>803</v>
      </c>
      <c r="F24" s="460">
        <f t="shared" si="0"/>
        <v>5000</v>
      </c>
      <c r="G24" s="460">
        <v>5000</v>
      </c>
      <c r="H24" s="460"/>
      <c r="J24" s="458">
        <f>+G24+G256+G299</f>
        <v>45500</v>
      </c>
    </row>
    <row r="25" spans="1:16" ht="17.25" customHeight="1" x14ac:dyDescent="0.2">
      <c r="A25" s="474"/>
      <c r="B25" s="275"/>
      <c r="C25" s="263"/>
      <c r="D25" s="263"/>
      <c r="E25" s="475" t="s">
        <v>804</v>
      </c>
      <c r="F25" s="460">
        <f t="shared" si="0"/>
        <v>1000</v>
      </c>
      <c r="G25" s="460">
        <v>1000</v>
      </c>
      <c r="H25" s="460"/>
      <c r="J25" s="458">
        <f>+G25+G240+G257</f>
        <v>76100</v>
      </c>
    </row>
    <row r="26" spans="1:16" ht="17.25" customHeight="1" x14ac:dyDescent="0.2">
      <c r="A26" s="474"/>
      <c r="B26" s="275"/>
      <c r="C26" s="263"/>
      <c r="D26" s="263"/>
      <c r="E26" s="475" t="s">
        <v>805</v>
      </c>
      <c r="F26" s="460">
        <f t="shared" si="0"/>
        <v>3000</v>
      </c>
      <c r="G26" s="460">
        <v>3000</v>
      </c>
      <c r="H26" s="460"/>
    </row>
    <row r="27" spans="1:16" ht="17.25" customHeight="1" x14ac:dyDescent="0.2">
      <c r="A27" s="474"/>
      <c r="B27" s="275"/>
      <c r="C27" s="263"/>
      <c r="D27" s="263"/>
      <c r="E27" s="475" t="s">
        <v>806</v>
      </c>
      <c r="F27" s="460">
        <f t="shared" si="0"/>
        <v>980</v>
      </c>
      <c r="G27" s="460">
        <v>980</v>
      </c>
      <c r="H27" s="460"/>
    </row>
    <row r="28" spans="1:16" ht="15" customHeight="1" x14ac:dyDescent="0.2">
      <c r="A28" s="474"/>
      <c r="B28" s="275"/>
      <c r="C28" s="263"/>
      <c r="D28" s="263"/>
      <c r="E28" s="475" t="s">
        <v>807</v>
      </c>
      <c r="F28" s="460">
        <f t="shared" si="0"/>
        <v>2000</v>
      </c>
      <c r="G28" s="460">
        <v>2000</v>
      </c>
      <c r="H28" s="460"/>
    </row>
    <row r="29" spans="1:16" ht="15" customHeight="1" x14ac:dyDescent="0.2">
      <c r="A29" s="474"/>
      <c r="B29" s="275"/>
      <c r="C29" s="263"/>
      <c r="D29" s="263"/>
      <c r="E29" s="475" t="s">
        <v>808</v>
      </c>
      <c r="F29" s="460">
        <f t="shared" si="0"/>
        <v>5000</v>
      </c>
      <c r="G29" s="460">
        <v>5000</v>
      </c>
      <c r="H29" s="460"/>
      <c r="O29" s="249">
        <v>-1000</v>
      </c>
    </row>
    <row r="30" spans="1:16" ht="15.75" customHeight="1" x14ac:dyDescent="0.2">
      <c r="A30" s="474"/>
      <c r="B30" s="275"/>
      <c r="C30" s="263"/>
      <c r="D30" s="263"/>
      <c r="E30" s="475" t="s">
        <v>809</v>
      </c>
      <c r="F30" s="460">
        <f t="shared" si="0"/>
        <v>300</v>
      </c>
      <c r="G30" s="460">
        <v>300</v>
      </c>
      <c r="H30" s="460"/>
    </row>
    <row r="31" spans="1:16" ht="17.25" customHeight="1" x14ac:dyDescent="0.2">
      <c r="A31" s="474"/>
      <c r="B31" s="275"/>
      <c r="C31" s="263"/>
      <c r="D31" s="263"/>
      <c r="E31" s="475" t="s">
        <v>810</v>
      </c>
      <c r="F31" s="460">
        <f t="shared" si="0"/>
        <v>4000</v>
      </c>
      <c r="G31" s="460">
        <v>4000</v>
      </c>
      <c r="H31" s="460"/>
    </row>
    <row r="32" spans="1:16" ht="30" customHeight="1" x14ac:dyDescent="0.2">
      <c r="A32" s="474"/>
      <c r="B32" s="275"/>
      <c r="C32" s="263"/>
      <c r="D32" s="263"/>
      <c r="E32" s="475" t="s">
        <v>811</v>
      </c>
      <c r="F32" s="460">
        <f t="shared" si="0"/>
        <v>2000</v>
      </c>
      <c r="G32" s="460">
        <v>2000</v>
      </c>
      <c r="H32" s="460"/>
    </row>
    <row r="33" spans="1:10" ht="17.25" customHeight="1" x14ac:dyDescent="0.2">
      <c r="A33" s="474"/>
      <c r="B33" s="275"/>
      <c r="C33" s="263"/>
      <c r="D33" s="263"/>
      <c r="E33" s="475" t="s">
        <v>812</v>
      </c>
      <c r="F33" s="460">
        <f t="shared" si="0"/>
        <v>2000</v>
      </c>
      <c r="G33" s="460">
        <v>2000</v>
      </c>
      <c r="H33" s="460"/>
    </row>
    <row r="34" spans="1:10" ht="15" customHeight="1" x14ac:dyDescent="0.2">
      <c r="A34" s="474"/>
      <c r="B34" s="275"/>
      <c r="C34" s="263"/>
      <c r="D34" s="263"/>
      <c r="E34" s="475" t="s">
        <v>813</v>
      </c>
      <c r="F34" s="460">
        <f t="shared" si="0"/>
        <v>7500</v>
      </c>
      <c r="G34" s="460">
        <v>7500</v>
      </c>
      <c r="H34" s="460"/>
      <c r="J34" s="458">
        <f>+G34+G76+G258</f>
        <v>16490</v>
      </c>
    </row>
    <row r="35" spans="1:10" ht="27" x14ac:dyDescent="0.2">
      <c r="A35" s="474"/>
      <c r="B35" s="275"/>
      <c r="C35" s="263"/>
      <c r="D35" s="263"/>
      <c r="E35" s="475" t="s">
        <v>814</v>
      </c>
      <c r="F35" s="460">
        <f t="shared" si="0"/>
        <v>6000</v>
      </c>
      <c r="G35" s="460">
        <v>6000</v>
      </c>
      <c r="H35" s="460"/>
      <c r="J35" s="458">
        <f>+G77</f>
        <v>10000</v>
      </c>
    </row>
    <row r="36" spans="1:10" ht="14.25" customHeight="1" x14ac:dyDescent="0.2">
      <c r="A36" s="474"/>
      <c r="B36" s="275"/>
      <c r="C36" s="263"/>
      <c r="D36" s="263"/>
      <c r="E36" s="475" t="s">
        <v>815</v>
      </c>
      <c r="F36" s="460">
        <f t="shared" si="0"/>
        <v>2000</v>
      </c>
      <c r="G36" s="460">
        <v>2000</v>
      </c>
      <c r="H36" s="460"/>
    </row>
    <row r="37" spans="1:10" ht="17.25" customHeight="1" x14ac:dyDescent="0.2">
      <c r="A37" s="474"/>
      <c r="B37" s="275"/>
      <c r="C37" s="263"/>
      <c r="D37" s="263"/>
      <c r="E37" s="475" t="s">
        <v>816</v>
      </c>
      <c r="F37" s="460">
        <f t="shared" si="0"/>
        <v>10000</v>
      </c>
      <c r="G37" s="460">
        <v>10000</v>
      </c>
      <c r="H37" s="460"/>
    </row>
    <row r="38" spans="1:10" ht="15" customHeight="1" x14ac:dyDescent="0.2">
      <c r="A38" s="474"/>
      <c r="B38" s="275"/>
      <c r="C38" s="263"/>
      <c r="D38" s="263"/>
      <c r="E38" s="475" t="s">
        <v>817</v>
      </c>
      <c r="F38" s="460">
        <f t="shared" si="0"/>
        <v>2000</v>
      </c>
      <c r="G38" s="460">
        <v>2000</v>
      </c>
      <c r="H38" s="460"/>
    </row>
    <row r="39" spans="1:10" ht="15.75" customHeight="1" x14ac:dyDescent="0.2">
      <c r="A39" s="474"/>
      <c r="B39" s="275"/>
      <c r="C39" s="263"/>
      <c r="D39" s="263"/>
      <c r="E39" s="475" t="s">
        <v>818</v>
      </c>
      <c r="F39" s="460">
        <f t="shared" si="0"/>
        <v>3000</v>
      </c>
      <c r="G39" s="460">
        <v>3000</v>
      </c>
      <c r="H39" s="460"/>
      <c r="J39" s="458">
        <f>+G39+G245</f>
        <v>13000</v>
      </c>
    </row>
    <row r="40" spans="1:10" ht="14.25" customHeight="1" x14ac:dyDescent="0.2">
      <c r="A40" s="474"/>
      <c r="B40" s="275"/>
      <c r="C40" s="263"/>
      <c r="D40" s="263"/>
      <c r="E40" s="475" t="s">
        <v>819</v>
      </c>
      <c r="F40" s="460">
        <f t="shared" si="0"/>
        <v>3000</v>
      </c>
      <c r="G40" s="460">
        <v>3000</v>
      </c>
      <c r="H40" s="460"/>
    </row>
    <row r="41" spans="1:10" ht="15.75" customHeight="1" x14ac:dyDescent="0.2">
      <c r="A41" s="474"/>
      <c r="B41" s="275"/>
      <c r="C41" s="263"/>
      <c r="D41" s="263"/>
      <c r="E41" s="475" t="s">
        <v>820</v>
      </c>
      <c r="F41" s="460">
        <f>+H41</f>
        <v>9000</v>
      </c>
      <c r="G41" s="478"/>
      <c r="H41" s="460">
        <v>9000</v>
      </c>
    </row>
    <row r="42" spans="1:10" ht="17.25" customHeight="1" x14ac:dyDescent="0.2">
      <c r="A42" s="474">
        <v>2112</v>
      </c>
      <c r="B42" s="275" t="s">
        <v>222</v>
      </c>
      <c r="C42" s="263">
        <v>1</v>
      </c>
      <c r="D42" s="263">
        <v>2</v>
      </c>
      <c r="E42" s="475" t="s">
        <v>228</v>
      </c>
      <c r="F42" s="478"/>
      <c r="G42" s="478"/>
      <c r="H42" s="460"/>
    </row>
    <row r="43" spans="1:10" ht="27" x14ac:dyDescent="0.2">
      <c r="A43" s="474"/>
      <c r="B43" s="275"/>
      <c r="C43" s="263"/>
      <c r="D43" s="263"/>
      <c r="E43" s="475" t="s">
        <v>798</v>
      </c>
      <c r="F43" s="460"/>
      <c r="G43" s="460"/>
      <c r="H43" s="460"/>
    </row>
    <row r="44" spans="1:10" ht="14.25" customHeight="1" x14ac:dyDescent="0.2">
      <c r="A44" s="474">
        <v>2113</v>
      </c>
      <c r="B44" s="275" t="s">
        <v>222</v>
      </c>
      <c r="C44" s="263">
        <v>1</v>
      </c>
      <c r="D44" s="263">
        <v>3</v>
      </c>
      <c r="E44" s="475" t="s">
        <v>230</v>
      </c>
      <c r="F44" s="460"/>
      <c r="G44" s="460"/>
      <c r="H44" s="460"/>
    </row>
    <row r="45" spans="1:10" ht="27" x14ac:dyDescent="0.2">
      <c r="A45" s="474"/>
      <c r="B45" s="275"/>
      <c r="C45" s="263"/>
      <c r="D45" s="263"/>
      <c r="E45" s="475" t="s">
        <v>798</v>
      </c>
      <c r="F45" s="460"/>
      <c r="G45" s="460"/>
      <c r="H45" s="460"/>
    </row>
    <row r="46" spans="1:10" ht="16.5" x14ac:dyDescent="0.2">
      <c r="A46" s="474">
        <v>2120</v>
      </c>
      <c r="B46" s="269" t="s">
        <v>222</v>
      </c>
      <c r="C46" s="262">
        <v>2</v>
      </c>
      <c r="D46" s="262">
        <v>0</v>
      </c>
      <c r="E46" s="477" t="s">
        <v>231</v>
      </c>
      <c r="F46" s="460"/>
      <c r="G46" s="460"/>
      <c r="H46" s="460"/>
    </row>
    <row r="47" spans="1:10" ht="16.5" x14ac:dyDescent="0.2">
      <c r="A47" s="474"/>
      <c r="B47" s="269"/>
      <c r="C47" s="262"/>
      <c r="D47" s="262"/>
      <c r="E47" s="475" t="s">
        <v>50</v>
      </c>
      <c r="F47" s="460"/>
      <c r="G47" s="460"/>
      <c r="H47" s="460"/>
    </row>
    <row r="48" spans="1:10" ht="16.5" x14ac:dyDescent="0.2">
      <c r="A48" s="474">
        <v>2121</v>
      </c>
      <c r="B48" s="275" t="s">
        <v>222</v>
      </c>
      <c r="C48" s="263">
        <v>2</v>
      </c>
      <c r="D48" s="263">
        <v>1</v>
      </c>
      <c r="E48" s="479" t="s">
        <v>232</v>
      </c>
      <c r="F48" s="460"/>
      <c r="G48" s="460"/>
      <c r="H48" s="460"/>
    </row>
    <row r="49" spans="1:10" ht="27" x14ac:dyDescent="0.2">
      <c r="A49" s="474"/>
      <c r="B49" s="275"/>
      <c r="C49" s="263"/>
      <c r="D49" s="263"/>
      <c r="E49" s="475" t="s">
        <v>798</v>
      </c>
      <c r="F49" s="460"/>
      <c r="G49" s="460"/>
      <c r="H49" s="460"/>
    </row>
    <row r="50" spans="1:10" ht="27" x14ac:dyDescent="0.2">
      <c r="A50" s="474">
        <v>2122</v>
      </c>
      <c r="B50" s="275" t="s">
        <v>222</v>
      </c>
      <c r="C50" s="263">
        <v>2</v>
      </c>
      <c r="D50" s="263">
        <v>2</v>
      </c>
      <c r="E50" s="475" t="s">
        <v>233</v>
      </c>
      <c r="F50" s="460"/>
      <c r="G50" s="460"/>
      <c r="H50" s="460"/>
    </row>
    <row r="51" spans="1:10" ht="27" x14ac:dyDescent="0.2">
      <c r="A51" s="474"/>
      <c r="B51" s="275"/>
      <c r="C51" s="263"/>
      <c r="D51" s="263"/>
      <c r="E51" s="475" t="s">
        <v>798</v>
      </c>
      <c r="F51" s="460"/>
      <c r="G51" s="460"/>
      <c r="H51" s="460"/>
    </row>
    <row r="52" spans="1:10" ht="16.5" x14ac:dyDescent="0.2">
      <c r="A52" s="474">
        <v>2130</v>
      </c>
      <c r="B52" s="269" t="s">
        <v>222</v>
      </c>
      <c r="C52" s="262">
        <v>3</v>
      </c>
      <c r="D52" s="262">
        <v>0</v>
      </c>
      <c r="E52" s="477" t="s">
        <v>234</v>
      </c>
      <c r="F52" s="460"/>
      <c r="G52" s="460"/>
      <c r="H52" s="460"/>
    </row>
    <row r="53" spans="1:10" ht="16.5" x14ac:dyDescent="0.2">
      <c r="A53" s="474"/>
      <c r="B53" s="269"/>
      <c r="C53" s="262"/>
      <c r="D53" s="262"/>
      <c r="E53" s="475" t="s">
        <v>50</v>
      </c>
      <c r="F53" s="460"/>
      <c r="G53" s="460"/>
      <c r="H53" s="460"/>
    </row>
    <row r="54" spans="1:10" ht="27" x14ac:dyDescent="0.2">
      <c r="A54" s="474">
        <v>2131</v>
      </c>
      <c r="B54" s="275" t="s">
        <v>222</v>
      </c>
      <c r="C54" s="263">
        <v>3</v>
      </c>
      <c r="D54" s="263">
        <v>1</v>
      </c>
      <c r="E54" s="475" t="s">
        <v>235</v>
      </c>
      <c r="F54" s="460"/>
      <c r="G54" s="460"/>
      <c r="H54" s="460"/>
    </row>
    <row r="55" spans="1:10" ht="27" x14ac:dyDescent="0.2">
      <c r="A55" s="474"/>
      <c r="B55" s="275"/>
      <c r="C55" s="263"/>
      <c r="D55" s="263"/>
      <c r="E55" s="475" t="s">
        <v>798</v>
      </c>
      <c r="F55" s="460"/>
      <c r="G55" s="460"/>
      <c r="H55" s="460"/>
    </row>
    <row r="56" spans="1:10" ht="16.5" x14ac:dyDescent="0.2">
      <c r="A56" s="474">
        <v>2132</v>
      </c>
      <c r="B56" s="275" t="s">
        <v>222</v>
      </c>
      <c r="C56" s="263">
        <v>3</v>
      </c>
      <c r="D56" s="263">
        <v>2</v>
      </c>
      <c r="E56" s="475" t="s">
        <v>236</v>
      </c>
      <c r="F56" s="460"/>
      <c r="G56" s="460"/>
      <c r="H56" s="460"/>
    </row>
    <row r="57" spans="1:10" s="261" customFormat="1" ht="27" x14ac:dyDescent="0.2">
      <c r="A57" s="474"/>
      <c r="B57" s="275"/>
      <c r="C57" s="263"/>
      <c r="D57" s="263"/>
      <c r="E57" s="475" t="s">
        <v>798</v>
      </c>
      <c r="F57" s="472"/>
      <c r="G57" s="472"/>
      <c r="H57" s="472"/>
    </row>
    <row r="58" spans="1:10" ht="16.5" x14ac:dyDescent="0.2">
      <c r="A58" s="474">
        <v>2133</v>
      </c>
      <c r="B58" s="275" t="s">
        <v>222</v>
      </c>
      <c r="C58" s="263">
        <v>3</v>
      </c>
      <c r="D58" s="263">
        <v>3</v>
      </c>
      <c r="E58" s="475" t="s">
        <v>237</v>
      </c>
      <c r="F58" s="460"/>
      <c r="G58" s="460"/>
      <c r="H58" s="460"/>
    </row>
    <row r="59" spans="1:10" ht="27" x14ac:dyDescent="0.2">
      <c r="A59" s="474"/>
      <c r="B59" s="275"/>
      <c r="C59" s="263"/>
      <c r="D59" s="263"/>
      <c r="E59" s="475" t="s">
        <v>798</v>
      </c>
      <c r="F59" s="460"/>
      <c r="G59" s="460"/>
      <c r="H59" s="460"/>
      <c r="J59" s="264"/>
    </row>
    <row r="60" spans="1:10" ht="18.75" customHeight="1" x14ac:dyDescent="0.2">
      <c r="A60" s="474">
        <v>2140</v>
      </c>
      <c r="B60" s="269" t="s">
        <v>222</v>
      </c>
      <c r="C60" s="262">
        <v>4</v>
      </c>
      <c r="D60" s="262">
        <v>0</v>
      </c>
      <c r="E60" s="477" t="s">
        <v>239</v>
      </c>
      <c r="F60" s="460"/>
      <c r="G60" s="460"/>
      <c r="H60" s="460"/>
    </row>
    <row r="61" spans="1:10" ht="14.25" customHeight="1" x14ac:dyDescent="0.2">
      <c r="A61" s="474"/>
      <c r="B61" s="269"/>
      <c r="C61" s="262"/>
      <c r="D61" s="262"/>
      <c r="E61" s="475" t="s">
        <v>50</v>
      </c>
      <c r="F61" s="460"/>
      <c r="G61" s="460"/>
      <c r="H61" s="460"/>
    </row>
    <row r="62" spans="1:10" ht="14.25" customHeight="1" x14ac:dyDescent="0.2">
      <c r="A62" s="474">
        <v>2141</v>
      </c>
      <c r="B62" s="275" t="s">
        <v>222</v>
      </c>
      <c r="C62" s="263">
        <v>4</v>
      </c>
      <c r="D62" s="263">
        <v>1</v>
      </c>
      <c r="E62" s="475" t="s">
        <v>240</v>
      </c>
      <c r="F62" s="460"/>
      <c r="G62" s="460"/>
      <c r="H62" s="460"/>
    </row>
    <row r="63" spans="1:10" ht="27" x14ac:dyDescent="0.2">
      <c r="A63" s="474"/>
      <c r="B63" s="275"/>
      <c r="C63" s="263"/>
      <c r="D63" s="263"/>
      <c r="E63" s="475" t="s">
        <v>798</v>
      </c>
      <c r="F63" s="460"/>
      <c r="G63" s="460"/>
      <c r="H63" s="460"/>
    </row>
    <row r="64" spans="1:10" ht="30.75" customHeight="1" x14ac:dyDescent="0.2">
      <c r="A64" s="474">
        <v>2150</v>
      </c>
      <c r="B64" s="269" t="s">
        <v>222</v>
      </c>
      <c r="C64" s="262">
        <v>5</v>
      </c>
      <c r="D64" s="262">
        <v>0</v>
      </c>
      <c r="E64" s="477" t="s">
        <v>242</v>
      </c>
      <c r="F64" s="460"/>
      <c r="G64" s="460"/>
      <c r="H64" s="460"/>
    </row>
    <row r="65" spans="1:15" s="261" customFormat="1" ht="14.25" customHeight="1" x14ac:dyDescent="0.2">
      <c r="A65" s="474"/>
      <c r="B65" s="269"/>
      <c r="C65" s="262"/>
      <c r="D65" s="262"/>
      <c r="E65" s="475" t="s">
        <v>50</v>
      </c>
      <c r="F65" s="472"/>
      <c r="G65" s="472"/>
      <c r="H65" s="472"/>
    </row>
    <row r="66" spans="1:15" ht="27" x14ac:dyDescent="0.2">
      <c r="A66" s="474">
        <v>2151</v>
      </c>
      <c r="B66" s="275" t="s">
        <v>222</v>
      </c>
      <c r="C66" s="263">
        <v>5</v>
      </c>
      <c r="D66" s="263">
        <v>1</v>
      </c>
      <c r="E66" s="475" t="s">
        <v>243</v>
      </c>
      <c r="F66" s="460"/>
      <c r="G66" s="460"/>
      <c r="H66" s="460"/>
    </row>
    <row r="67" spans="1:15" ht="27" x14ac:dyDescent="0.2">
      <c r="A67" s="474"/>
      <c r="B67" s="275"/>
      <c r="C67" s="263"/>
      <c r="D67" s="263"/>
      <c r="E67" s="475" t="s">
        <v>798</v>
      </c>
      <c r="F67" s="460"/>
      <c r="G67" s="460"/>
      <c r="H67" s="460"/>
    </row>
    <row r="68" spans="1:15" ht="27" customHeight="1" x14ac:dyDescent="0.2">
      <c r="A68" s="474">
        <v>2160</v>
      </c>
      <c r="B68" s="269" t="s">
        <v>222</v>
      </c>
      <c r="C68" s="262">
        <v>6</v>
      </c>
      <c r="D68" s="262">
        <v>0</v>
      </c>
      <c r="E68" s="477" t="s">
        <v>245</v>
      </c>
      <c r="F68" s="534">
        <f>+G68+H68</f>
        <v>111853.85</v>
      </c>
      <c r="G68" s="472">
        <f>+G70</f>
        <v>81853.850000000006</v>
      </c>
      <c r="H68" s="541">
        <f>+H70</f>
        <v>30000</v>
      </c>
    </row>
    <row r="69" spans="1:15" ht="14.25" customHeight="1" x14ac:dyDescent="0.2">
      <c r="A69" s="474"/>
      <c r="B69" s="269"/>
      <c r="C69" s="262"/>
      <c r="D69" s="262"/>
      <c r="E69" s="475" t="s">
        <v>50</v>
      </c>
      <c r="F69" s="460"/>
      <c r="G69" s="460"/>
      <c r="H69" s="541"/>
    </row>
    <row r="70" spans="1:15" ht="27" x14ac:dyDescent="0.2">
      <c r="A70" s="474">
        <v>2161</v>
      </c>
      <c r="B70" s="275" t="s">
        <v>222</v>
      </c>
      <c r="C70" s="263">
        <v>6</v>
      </c>
      <c r="D70" s="263">
        <v>1</v>
      </c>
      <c r="E70" s="475" t="s">
        <v>246</v>
      </c>
      <c r="F70" s="541">
        <f>+G70+H70</f>
        <v>111853.85</v>
      </c>
      <c r="G70" s="541">
        <f>+G72+G73+G74+G75+G76+G78+G81+G83+G79+G84+G85+G86+G77+G82+G80</f>
        <v>81853.850000000006</v>
      </c>
      <c r="H70" s="541">
        <f>+H72+H73+H74+H75+H76+H78+H81+H83+H79+H84+H85+H86+H82+H77</f>
        <v>30000</v>
      </c>
    </row>
    <row r="71" spans="1:15" s="261" customFormat="1" ht="27" x14ac:dyDescent="0.2">
      <c r="A71" s="474"/>
      <c r="B71" s="275"/>
      <c r="C71" s="263"/>
      <c r="D71" s="263"/>
      <c r="E71" s="475" t="s">
        <v>798</v>
      </c>
      <c r="F71" s="472"/>
      <c r="G71" s="472"/>
      <c r="H71" s="472"/>
    </row>
    <row r="72" spans="1:15" s="261" customFormat="1" ht="16.5" x14ac:dyDescent="0.2">
      <c r="A72" s="474"/>
      <c r="B72" s="275"/>
      <c r="C72" s="263"/>
      <c r="D72" s="263"/>
      <c r="E72" s="475" t="s">
        <v>821</v>
      </c>
      <c r="F72" s="472">
        <f>+G72</f>
        <v>4000</v>
      </c>
      <c r="G72" s="460">
        <v>4000</v>
      </c>
      <c r="H72" s="472"/>
      <c r="O72" s="261">
        <v>1000</v>
      </c>
    </row>
    <row r="73" spans="1:15" s="261" customFormat="1" ht="16.5" customHeight="1" x14ac:dyDescent="0.2">
      <c r="A73" s="474"/>
      <c r="B73" s="275"/>
      <c r="C73" s="263"/>
      <c r="D73" s="263"/>
      <c r="E73" s="475" t="s">
        <v>822</v>
      </c>
      <c r="F73" s="460">
        <f>H73+G73</f>
        <v>3000</v>
      </c>
      <c r="G73" s="460">
        <v>3000</v>
      </c>
      <c r="H73" s="472"/>
    </row>
    <row r="74" spans="1:15" s="261" customFormat="1" ht="16.5" x14ac:dyDescent="0.2">
      <c r="A74" s="474"/>
      <c r="B74" s="275"/>
      <c r="C74" s="263"/>
      <c r="D74" s="263"/>
      <c r="E74" s="475" t="s">
        <v>823</v>
      </c>
      <c r="F74" s="460">
        <f>H74+G74</f>
        <v>5000</v>
      </c>
      <c r="G74" s="460">
        <v>5000</v>
      </c>
      <c r="H74" s="472"/>
      <c r="O74" s="261">
        <v>-4000</v>
      </c>
    </row>
    <row r="75" spans="1:15" s="261" customFormat="1" ht="16.5" x14ac:dyDescent="0.2">
      <c r="A75" s="474"/>
      <c r="B75" s="275"/>
      <c r="C75" s="263"/>
      <c r="D75" s="263"/>
      <c r="E75" s="475" t="s">
        <v>824</v>
      </c>
      <c r="F75" s="460">
        <f>H75+G75</f>
        <v>5000</v>
      </c>
      <c r="G75" s="460">
        <v>5000</v>
      </c>
      <c r="H75" s="472"/>
    </row>
    <row r="76" spans="1:15" s="261" customFormat="1" ht="16.5" x14ac:dyDescent="0.2">
      <c r="A76" s="474"/>
      <c r="B76" s="275"/>
      <c r="C76" s="263"/>
      <c r="D76" s="263"/>
      <c r="E76" s="480" t="s">
        <v>825</v>
      </c>
      <c r="F76" s="460">
        <f>H76+G76</f>
        <v>8000</v>
      </c>
      <c r="G76" s="460">
        <v>8000</v>
      </c>
      <c r="H76" s="472"/>
    </row>
    <row r="77" spans="1:15" s="261" customFormat="1" ht="27" x14ac:dyDescent="0.2">
      <c r="A77" s="474"/>
      <c r="B77" s="275"/>
      <c r="C77" s="263"/>
      <c r="D77" s="263"/>
      <c r="E77" s="480" t="s">
        <v>826</v>
      </c>
      <c r="F77" s="460">
        <f>H77+G77</f>
        <v>10000</v>
      </c>
      <c r="G77" s="460">
        <v>10000</v>
      </c>
      <c r="H77" s="472"/>
    </row>
    <row r="78" spans="1:15" s="261" customFormat="1" ht="18" customHeight="1" x14ac:dyDescent="0.2">
      <c r="A78" s="474"/>
      <c r="B78" s="275"/>
      <c r="C78" s="263"/>
      <c r="D78" s="263"/>
      <c r="E78" s="475" t="s">
        <v>815</v>
      </c>
      <c r="F78" s="460">
        <f>+G78</f>
        <v>2000</v>
      </c>
      <c r="G78" s="460">
        <v>2000</v>
      </c>
      <c r="H78" s="472"/>
    </row>
    <row r="79" spans="1:15" s="261" customFormat="1" ht="18" customHeight="1" x14ac:dyDescent="0.2">
      <c r="A79" s="474"/>
      <c r="B79" s="275"/>
      <c r="C79" s="263"/>
      <c r="D79" s="263"/>
      <c r="E79" s="475" t="s">
        <v>817</v>
      </c>
      <c r="F79" s="460">
        <f>+G79</f>
        <v>2000</v>
      </c>
      <c r="G79" s="460">
        <v>2000</v>
      </c>
      <c r="H79" s="472"/>
    </row>
    <row r="80" spans="1:15" s="261" customFormat="1" ht="18" customHeight="1" x14ac:dyDescent="0.2">
      <c r="A80" s="474"/>
      <c r="B80" s="275"/>
      <c r="C80" s="263"/>
      <c r="D80" s="263"/>
      <c r="E80" s="475" t="s">
        <v>827</v>
      </c>
      <c r="F80" s="460">
        <f>+G80</f>
        <v>24000</v>
      </c>
      <c r="G80" s="460">
        <v>24000</v>
      </c>
      <c r="H80" s="472"/>
    </row>
    <row r="81" spans="1:17" s="261" customFormat="1" ht="29.25" customHeight="1" x14ac:dyDescent="0.2">
      <c r="A81" s="474"/>
      <c r="B81" s="275"/>
      <c r="C81" s="263"/>
      <c r="D81" s="263"/>
      <c r="E81" s="475" t="s">
        <v>828</v>
      </c>
      <c r="F81" s="460">
        <f>+G81</f>
        <v>0</v>
      </c>
      <c r="G81" s="460"/>
      <c r="H81" s="472"/>
    </row>
    <row r="82" spans="1:17" s="261" customFormat="1" ht="19.5" customHeight="1" x14ac:dyDescent="0.2">
      <c r="A82" s="474"/>
      <c r="B82" s="275"/>
      <c r="C82" s="263"/>
      <c r="D82" s="263"/>
      <c r="E82" s="475" t="s">
        <v>829</v>
      </c>
      <c r="F82" s="460">
        <f>+G82+H82</f>
        <v>16853.849999999999</v>
      </c>
      <c r="G82" s="541">
        <f>16850.25+3.6</f>
        <v>16853.849999999999</v>
      </c>
      <c r="H82" s="472"/>
    </row>
    <row r="83" spans="1:17" s="261" customFormat="1" ht="27.75" customHeight="1" x14ac:dyDescent="0.2">
      <c r="A83" s="474"/>
      <c r="B83" s="275"/>
      <c r="C83" s="263"/>
      <c r="D83" s="263"/>
      <c r="E83" s="475" t="s">
        <v>830</v>
      </c>
      <c r="F83" s="460">
        <f>+G83</f>
        <v>2000</v>
      </c>
      <c r="G83" s="460">
        <v>2000</v>
      </c>
      <c r="H83" s="472"/>
      <c r="Q83" s="261">
        <v>5113</v>
      </c>
    </row>
    <row r="84" spans="1:17" s="261" customFormat="1" ht="16.5" customHeight="1" x14ac:dyDescent="0.2">
      <c r="A84" s="474"/>
      <c r="B84" s="275"/>
      <c r="C84" s="263"/>
      <c r="D84" s="263"/>
      <c r="E84" s="481" t="s">
        <v>820</v>
      </c>
      <c r="F84" s="460">
        <f>+H84</f>
        <v>10000</v>
      </c>
      <c r="G84" s="460"/>
      <c r="H84" s="460">
        <v>10000</v>
      </c>
      <c r="P84" s="488">
        <f>+H41+H84+H263</f>
        <v>20000</v>
      </c>
      <c r="Q84" s="261">
        <v>5122</v>
      </c>
    </row>
    <row r="85" spans="1:17" s="261" customFormat="1" ht="16.5" customHeight="1" x14ac:dyDescent="0.2">
      <c r="A85" s="474"/>
      <c r="B85" s="275"/>
      <c r="C85" s="263"/>
      <c r="D85" s="263"/>
      <c r="E85" s="454" t="s">
        <v>831</v>
      </c>
      <c r="F85" s="460">
        <f>+G85+H85</f>
        <v>10000</v>
      </c>
      <c r="G85" s="460"/>
      <c r="H85" s="460">
        <v>10000</v>
      </c>
      <c r="P85" s="554">
        <f>+H301+H261+H247+H196</f>
        <v>50000</v>
      </c>
      <c r="Q85" s="261">
        <v>5112</v>
      </c>
    </row>
    <row r="86" spans="1:17" s="261" customFormat="1" ht="16.5" customHeight="1" x14ac:dyDescent="0.2">
      <c r="A86" s="474"/>
      <c r="B86" s="275"/>
      <c r="C86" s="263"/>
      <c r="D86" s="263"/>
      <c r="E86" s="352" t="s">
        <v>832</v>
      </c>
      <c r="F86" s="460">
        <f>+G86+H86</f>
        <v>10000</v>
      </c>
      <c r="G86" s="541"/>
      <c r="H86" s="460">
        <v>10000</v>
      </c>
    </row>
    <row r="87" spans="1:17" ht="17.25" customHeight="1" x14ac:dyDescent="0.2">
      <c r="A87" s="474">
        <v>2170</v>
      </c>
      <c r="B87" s="269" t="s">
        <v>222</v>
      </c>
      <c r="C87" s="262">
        <v>7</v>
      </c>
      <c r="D87" s="262">
        <v>0</v>
      </c>
      <c r="E87" s="477" t="s">
        <v>248</v>
      </c>
      <c r="F87" s="460"/>
      <c r="G87" s="460"/>
      <c r="H87" s="460"/>
    </row>
    <row r="88" spans="1:17" ht="12.75" customHeight="1" x14ac:dyDescent="0.2">
      <c r="A88" s="474"/>
      <c r="B88" s="269"/>
      <c r="C88" s="262"/>
      <c r="D88" s="262"/>
      <c r="E88" s="475" t="s">
        <v>50</v>
      </c>
      <c r="F88" s="460"/>
      <c r="G88" s="460"/>
      <c r="H88" s="460"/>
    </row>
    <row r="89" spans="1:17" ht="17.25" customHeight="1" x14ac:dyDescent="0.2">
      <c r="A89" s="474">
        <v>2171</v>
      </c>
      <c r="B89" s="275" t="s">
        <v>222</v>
      </c>
      <c r="C89" s="263">
        <v>7</v>
      </c>
      <c r="D89" s="263">
        <v>1</v>
      </c>
      <c r="E89" s="475" t="s">
        <v>248</v>
      </c>
      <c r="F89" s="460"/>
      <c r="G89" s="460"/>
      <c r="H89" s="460"/>
    </row>
    <row r="90" spans="1:17" ht="27" x14ac:dyDescent="0.2">
      <c r="A90" s="474"/>
      <c r="B90" s="275"/>
      <c r="C90" s="263"/>
      <c r="D90" s="263"/>
      <c r="E90" s="475" t="s">
        <v>798</v>
      </c>
      <c r="F90" s="460"/>
      <c r="G90" s="460"/>
      <c r="H90" s="460"/>
    </row>
    <row r="91" spans="1:17" ht="29.25" customHeight="1" x14ac:dyDescent="0.2">
      <c r="A91" s="474">
        <v>2180</v>
      </c>
      <c r="B91" s="269" t="s">
        <v>222</v>
      </c>
      <c r="C91" s="262">
        <v>8</v>
      </c>
      <c r="D91" s="262">
        <v>0</v>
      </c>
      <c r="E91" s="477" t="s">
        <v>250</v>
      </c>
      <c r="F91" s="460"/>
      <c r="G91" s="460"/>
      <c r="H91" s="460"/>
    </row>
    <row r="92" spans="1:17" ht="16.5" customHeight="1" x14ac:dyDescent="0.2">
      <c r="A92" s="474"/>
      <c r="B92" s="269"/>
      <c r="C92" s="262"/>
      <c r="D92" s="262"/>
      <c r="E92" s="475" t="s">
        <v>50</v>
      </c>
      <c r="F92" s="460"/>
      <c r="G92" s="460"/>
      <c r="H92" s="460"/>
    </row>
    <row r="93" spans="1:17" s="261" customFormat="1" ht="27" x14ac:dyDescent="0.2">
      <c r="A93" s="474">
        <v>2181</v>
      </c>
      <c r="B93" s="275" t="s">
        <v>222</v>
      </c>
      <c r="C93" s="263">
        <v>8</v>
      </c>
      <c r="D93" s="263">
        <v>1</v>
      </c>
      <c r="E93" s="475" t="s">
        <v>250</v>
      </c>
      <c r="F93" s="472"/>
      <c r="G93" s="472"/>
      <c r="H93" s="472"/>
    </row>
    <row r="94" spans="1:17" ht="16.5" x14ac:dyDescent="0.2">
      <c r="A94" s="474"/>
      <c r="B94" s="275"/>
      <c r="C94" s="263"/>
      <c r="D94" s="263"/>
      <c r="E94" s="475" t="s">
        <v>50</v>
      </c>
      <c r="F94" s="460"/>
      <c r="G94" s="460"/>
      <c r="H94" s="460"/>
    </row>
    <row r="95" spans="1:17" ht="16.5" x14ac:dyDescent="0.2">
      <c r="A95" s="474">
        <v>2182</v>
      </c>
      <c r="B95" s="275" t="s">
        <v>222</v>
      </c>
      <c r="C95" s="263">
        <v>8</v>
      </c>
      <c r="D95" s="263">
        <v>1</v>
      </c>
      <c r="E95" s="475" t="s">
        <v>251</v>
      </c>
      <c r="F95" s="460"/>
      <c r="G95" s="460"/>
      <c r="H95" s="460"/>
    </row>
    <row r="96" spans="1:17" ht="16.5" x14ac:dyDescent="0.2">
      <c r="A96" s="474">
        <v>2183</v>
      </c>
      <c r="B96" s="275" t="s">
        <v>222</v>
      </c>
      <c r="C96" s="263">
        <v>8</v>
      </c>
      <c r="D96" s="263">
        <v>1</v>
      </c>
      <c r="E96" s="475" t="s">
        <v>252</v>
      </c>
      <c r="F96" s="460"/>
      <c r="G96" s="460"/>
      <c r="H96" s="460"/>
    </row>
    <row r="97" spans="1:8" ht="27" x14ac:dyDescent="0.2">
      <c r="A97" s="474">
        <v>2184</v>
      </c>
      <c r="B97" s="275" t="s">
        <v>222</v>
      </c>
      <c r="C97" s="263">
        <v>8</v>
      </c>
      <c r="D97" s="263">
        <v>1</v>
      </c>
      <c r="E97" s="475" t="s">
        <v>253</v>
      </c>
      <c r="F97" s="460"/>
      <c r="G97" s="460"/>
      <c r="H97" s="460"/>
    </row>
    <row r="98" spans="1:8" ht="27" x14ac:dyDescent="0.2">
      <c r="A98" s="474"/>
      <c r="B98" s="275"/>
      <c r="C98" s="263"/>
      <c r="D98" s="263"/>
      <c r="E98" s="475" t="s">
        <v>798</v>
      </c>
      <c r="F98" s="460"/>
      <c r="G98" s="460"/>
      <c r="H98" s="460"/>
    </row>
    <row r="99" spans="1:8" s="87" customFormat="1" ht="32.25" customHeight="1" x14ac:dyDescent="0.2">
      <c r="A99" s="263">
        <v>2200</v>
      </c>
      <c r="B99" s="269" t="s">
        <v>254</v>
      </c>
      <c r="C99" s="262">
        <v>0</v>
      </c>
      <c r="D99" s="262">
        <v>0</v>
      </c>
      <c r="E99" s="471" t="s">
        <v>833</v>
      </c>
      <c r="F99" s="460"/>
      <c r="G99" s="460"/>
      <c r="H99" s="476"/>
    </row>
    <row r="100" spans="1:8" ht="12.75" customHeight="1" x14ac:dyDescent="0.2">
      <c r="A100" s="474"/>
      <c r="B100" s="269"/>
      <c r="C100" s="262"/>
      <c r="D100" s="262"/>
      <c r="E100" s="475" t="s">
        <v>22</v>
      </c>
      <c r="F100" s="460"/>
      <c r="G100" s="460"/>
      <c r="H100" s="460"/>
    </row>
    <row r="101" spans="1:8" ht="16.5" x14ac:dyDescent="0.2">
      <c r="A101" s="474">
        <v>2210</v>
      </c>
      <c r="B101" s="269" t="s">
        <v>254</v>
      </c>
      <c r="C101" s="263">
        <v>1</v>
      </c>
      <c r="D101" s="263">
        <v>0</v>
      </c>
      <c r="E101" s="477" t="s">
        <v>256</v>
      </c>
      <c r="F101" s="460"/>
      <c r="G101" s="460"/>
      <c r="H101" s="460"/>
    </row>
    <row r="102" spans="1:8" s="261" customFormat="1" ht="15" customHeight="1" x14ac:dyDescent="0.2">
      <c r="A102" s="474"/>
      <c r="B102" s="269"/>
      <c r="C102" s="262"/>
      <c r="D102" s="262"/>
      <c r="E102" s="475" t="s">
        <v>50</v>
      </c>
      <c r="F102" s="472"/>
      <c r="G102" s="472"/>
      <c r="H102" s="472"/>
    </row>
    <row r="103" spans="1:8" ht="16.5" x14ac:dyDescent="0.2">
      <c r="A103" s="474">
        <v>2211</v>
      </c>
      <c r="B103" s="275" t="s">
        <v>254</v>
      </c>
      <c r="C103" s="263">
        <v>1</v>
      </c>
      <c r="D103" s="263">
        <v>1</v>
      </c>
      <c r="E103" s="475" t="s">
        <v>257</v>
      </c>
      <c r="F103" s="460"/>
      <c r="G103" s="460"/>
      <c r="H103" s="460"/>
    </row>
    <row r="104" spans="1:8" ht="27" x14ac:dyDescent="0.2">
      <c r="A104" s="474"/>
      <c r="B104" s="275"/>
      <c r="C104" s="263"/>
      <c r="D104" s="263"/>
      <c r="E104" s="475" t="s">
        <v>798</v>
      </c>
      <c r="F104" s="460"/>
      <c r="G104" s="460"/>
      <c r="H104" s="460"/>
    </row>
    <row r="105" spans="1:8" ht="15" customHeight="1" x14ac:dyDescent="0.2">
      <c r="A105" s="474">
        <v>2220</v>
      </c>
      <c r="B105" s="269" t="s">
        <v>254</v>
      </c>
      <c r="C105" s="262">
        <v>2</v>
      </c>
      <c r="D105" s="262">
        <v>0</v>
      </c>
      <c r="E105" s="477" t="s">
        <v>258</v>
      </c>
      <c r="F105" s="460"/>
      <c r="G105" s="460"/>
      <c r="H105" s="460"/>
    </row>
    <row r="106" spans="1:8" ht="15" customHeight="1" x14ac:dyDescent="0.2">
      <c r="A106" s="474"/>
      <c r="B106" s="269"/>
      <c r="C106" s="262"/>
      <c r="D106" s="262"/>
      <c r="E106" s="475" t="s">
        <v>50</v>
      </c>
      <c r="F106" s="460"/>
      <c r="G106" s="460"/>
      <c r="H106" s="460"/>
    </row>
    <row r="107" spans="1:8" ht="16.5" x14ac:dyDescent="0.2">
      <c r="A107" s="474">
        <v>2221</v>
      </c>
      <c r="B107" s="275" t="s">
        <v>254</v>
      </c>
      <c r="C107" s="263">
        <v>2</v>
      </c>
      <c r="D107" s="263">
        <v>1</v>
      </c>
      <c r="E107" s="475" t="s">
        <v>259</v>
      </c>
      <c r="F107" s="460"/>
      <c r="G107" s="460"/>
      <c r="H107" s="460"/>
    </row>
    <row r="108" spans="1:8" s="261" customFormat="1" ht="27" x14ac:dyDescent="0.2">
      <c r="A108" s="474"/>
      <c r="B108" s="275"/>
      <c r="C108" s="263"/>
      <c r="D108" s="263"/>
      <c r="E108" s="475" t="s">
        <v>798</v>
      </c>
      <c r="F108" s="472"/>
      <c r="G108" s="472"/>
      <c r="H108" s="472"/>
    </row>
    <row r="109" spans="1:8" ht="18" customHeight="1" x14ac:dyDescent="0.2">
      <c r="A109" s="474">
        <v>2230</v>
      </c>
      <c r="B109" s="269" t="s">
        <v>254</v>
      </c>
      <c r="C109" s="263">
        <v>3</v>
      </c>
      <c r="D109" s="263">
        <v>0</v>
      </c>
      <c r="E109" s="477" t="s">
        <v>260</v>
      </c>
      <c r="F109" s="460"/>
      <c r="G109" s="460"/>
      <c r="H109" s="460"/>
    </row>
    <row r="110" spans="1:8" s="261" customFormat="1" ht="15" customHeight="1" x14ac:dyDescent="0.2">
      <c r="A110" s="474"/>
      <c r="B110" s="269"/>
      <c r="C110" s="262"/>
      <c r="D110" s="262"/>
      <c r="E110" s="475" t="s">
        <v>50</v>
      </c>
      <c r="F110" s="472"/>
      <c r="G110" s="472"/>
      <c r="H110" s="472"/>
    </row>
    <row r="111" spans="1:8" ht="16.5" x14ac:dyDescent="0.2">
      <c r="A111" s="474">
        <v>2231</v>
      </c>
      <c r="B111" s="275" t="s">
        <v>254</v>
      </c>
      <c r="C111" s="263">
        <v>3</v>
      </c>
      <c r="D111" s="263">
        <v>1</v>
      </c>
      <c r="E111" s="475" t="s">
        <v>261</v>
      </c>
      <c r="F111" s="460"/>
      <c r="G111" s="460"/>
      <c r="H111" s="460"/>
    </row>
    <row r="112" spans="1:8" s="261" customFormat="1" ht="16.5" customHeight="1" x14ac:dyDescent="0.2">
      <c r="A112" s="474"/>
      <c r="B112" s="275"/>
      <c r="C112" s="263"/>
      <c r="D112" s="263"/>
      <c r="E112" s="475" t="s">
        <v>798</v>
      </c>
      <c r="F112" s="472"/>
      <c r="G112" s="472"/>
      <c r="H112" s="472"/>
    </row>
    <row r="113" spans="1:8" ht="15" customHeight="1" x14ac:dyDescent="0.2">
      <c r="A113" s="474">
        <v>2240</v>
      </c>
      <c r="B113" s="269" t="s">
        <v>254</v>
      </c>
      <c r="C113" s="262">
        <v>4</v>
      </c>
      <c r="D113" s="262">
        <v>0</v>
      </c>
      <c r="E113" s="477" t="s">
        <v>262</v>
      </c>
      <c r="F113" s="460"/>
      <c r="G113" s="460"/>
      <c r="H113" s="460"/>
    </row>
    <row r="114" spans="1:8" ht="15" customHeight="1" x14ac:dyDescent="0.2">
      <c r="A114" s="474"/>
      <c r="B114" s="269"/>
      <c r="C114" s="262"/>
      <c r="D114" s="262"/>
      <c r="E114" s="475" t="s">
        <v>50</v>
      </c>
      <c r="F114" s="460"/>
      <c r="G114" s="460"/>
      <c r="H114" s="460"/>
    </row>
    <row r="115" spans="1:8" s="87" customFormat="1" ht="32.25" customHeight="1" x14ac:dyDescent="0.2">
      <c r="A115" s="474">
        <v>2241</v>
      </c>
      <c r="B115" s="275" t="s">
        <v>254</v>
      </c>
      <c r="C115" s="263">
        <v>4</v>
      </c>
      <c r="D115" s="263">
        <v>1</v>
      </c>
      <c r="E115" s="475" t="s">
        <v>262</v>
      </c>
      <c r="F115" s="460"/>
      <c r="G115" s="460"/>
      <c r="H115" s="476"/>
    </row>
    <row r="116" spans="1:8" ht="14.25" customHeight="1" x14ac:dyDescent="0.2">
      <c r="A116" s="474"/>
      <c r="B116" s="269"/>
      <c r="C116" s="262"/>
      <c r="D116" s="262"/>
      <c r="E116" s="475" t="s">
        <v>50</v>
      </c>
      <c r="F116" s="460"/>
      <c r="G116" s="460"/>
      <c r="H116" s="460"/>
    </row>
    <row r="117" spans="1:8" ht="18" customHeight="1" x14ac:dyDescent="0.2">
      <c r="A117" s="474">
        <v>2250</v>
      </c>
      <c r="B117" s="269" t="s">
        <v>254</v>
      </c>
      <c r="C117" s="262">
        <v>5</v>
      </c>
      <c r="D117" s="262">
        <v>0</v>
      </c>
      <c r="E117" s="477" t="s">
        <v>263</v>
      </c>
      <c r="F117" s="460"/>
      <c r="G117" s="460"/>
      <c r="H117" s="460"/>
    </row>
    <row r="118" spans="1:8" s="261" customFormat="1" ht="16.5" customHeight="1" x14ac:dyDescent="0.2">
      <c r="A118" s="474"/>
      <c r="B118" s="269"/>
      <c r="C118" s="262"/>
      <c r="D118" s="262"/>
      <c r="E118" s="475" t="s">
        <v>50</v>
      </c>
      <c r="F118" s="472"/>
      <c r="G118" s="472"/>
      <c r="H118" s="472"/>
    </row>
    <row r="119" spans="1:8" ht="16.5" x14ac:dyDescent="0.2">
      <c r="A119" s="474">
        <v>2251</v>
      </c>
      <c r="B119" s="275" t="s">
        <v>254</v>
      </c>
      <c r="C119" s="263">
        <v>5</v>
      </c>
      <c r="D119" s="263">
        <v>1</v>
      </c>
      <c r="E119" s="475" t="s">
        <v>263</v>
      </c>
      <c r="F119" s="460"/>
      <c r="G119" s="460"/>
      <c r="H119" s="460"/>
    </row>
    <row r="120" spans="1:8" ht="27" x14ac:dyDescent="0.2">
      <c r="A120" s="474"/>
      <c r="B120" s="275"/>
      <c r="C120" s="263"/>
      <c r="D120" s="263"/>
      <c r="E120" s="475" t="s">
        <v>798</v>
      </c>
      <c r="F120" s="460"/>
      <c r="G120" s="460"/>
      <c r="H120" s="460"/>
    </row>
    <row r="121" spans="1:8" ht="52.5" customHeight="1" x14ac:dyDescent="0.2">
      <c r="A121" s="263">
        <v>2300</v>
      </c>
      <c r="B121" s="269" t="s">
        <v>264</v>
      </c>
      <c r="C121" s="262">
        <v>0</v>
      </c>
      <c r="D121" s="262">
        <v>0</v>
      </c>
      <c r="E121" s="466" t="s">
        <v>834</v>
      </c>
      <c r="F121" s="460"/>
      <c r="G121" s="460"/>
      <c r="H121" s="460"/>
    </row>
    <row r="122" spans="1:8" ht="15" customHeight="1" x14ac:dyDescent="0.2">
      <c r="A122" s="474"/>
      <c r="B122" s="269"/>
      <c r="C122" s="262"/>
      <c r="D122" s="262"/>
      <c r="E122" s="475" t="s">
        <v>22</v>
      </c>
      <c r="F122" s="460"/>
      <c r="G122" s="460"/>
      <c r="H122" s="460"/>
    </row>
    <row r="123" spans="1:8" ht="16.5" x14ac:dyDescent="0.2">
      <c r="A123" s="474">
        <v>2310</v>
      </c>
      <c r="B123" s="269" t="s">
        <v>264</v>
      </c>
      <c r="C123" s="262">
        <v>1</v>
      </c>
      <c r="D123" s="262">
        <v>0</v>
      </c>
      <c r="E123" s="477" t="s">
        <v>266</v>
      </c>
      <c r="F123" s="460"/>
      <c r="G123" s="460"/>
      <c r="H123" s="460"/>
    </row>
    <row r="124" spans="1:8" s="261" customFormat="1" ht="14.25" customHeight="1" x14ac:dyDescent="0.2">
      <c r="A124" s="474"/>
      <c r="B124" s="269"/>
      <c r="C124" s="262"/>
      <c r="D124" s="262"/>
      <c r="E124" s="475" t="s">
        <v>50</v>
      </c>
      <c r="F124" s="472"/>
      <c r="G124" s="472"/>
      <c r="H124" s="472"/>
    </row>
    <row r="125" spans="1:8" ht="16.5" x14ac:dyDescent="0.2">
      <c r="A125" s="474">
        <v>2311</v>
      </c>
      <c r="B125" s="275" t="s">
        <v>264</v>
      </c>
      <c r="C125" s="263">
        <v>1</v>
      </c>
      <c r="D125" s="263">
        <v>1</v>
      </c>
      <c r="E125" s="475" t="s">
        <v>267</v>
      </c>
      <c r="F125" s="460"/>
      <c r="G125" s="460"/>
      <c r="H125" s="460"/>
    </row>
    <row r="126" spans="1:8" ht="27" x14ac:dyDescent="0.2">
      <c r="A126" s="474"/>
      <c r="B126" s="275"/>
      <c r="C126" s="263"/>
      <c r="D126" s="263"/>
      <c r="E126" s="475" t="s">
        <v>798</v>
      </c>
      <c r="F126" s="460"/>
      <c r="G126" s="460"/>
      <c r="H126" s="460"/>
    </row>
    <row r="127" spans="1:8" ht="16.5" x14ac:dyDescent="0.2">
      <c r="A127" s="474">
        <v>2312</v>
      </c>
      <c r="B127" s="275" t="s">
        <v>264</v>
      </c>
      <c r="C127" s="263">
        <v>1</v>
      </c>
      <c r="D127" s="263">
        <v>2</v>
      </c>
      <c r="E127" s="475" t="s">
        <v>268</v>
      </c>
      <c r="F127" s="460"/>
      <c r="G127" s="460"/>
      <c r="H127" s="460"/>
    </row>
    <row r="128" spans="1:8" ht="27" x14ac:dyDescent="0.2">
      <c r="A128" s="474"/>
      <c r="B128" s="275"/>
      <c r="C128" s="263"/>
      <c r="D128" s="263"/>
      <c r="E128" s="475" t="s">
        <v>798</v>
      </c>
      <c r="F128" s="460"/>
      <c r="G128" s="460"/>
      <c r="H128" s="460"/>
    </row>
    <row r="129" spans="1:8" ht="16.5" x14ac:dyDescent="0.2">
      <c r="A129" s="474">
        <v>2313</v>
      </c>
      <c r="B129" s="275" t="s">
        <v>264</v>
      </c>
      <c r="C129" s="263">
        <v>1</v>
      </c>
      <c r="D129" s="263">
        <v>3</v>
      </c>
      <c r="E129" s="475" t="s">
        <v>269</v>
      </c>
      <c r="F129" s="460"/>
      <c r="G129" s="460"/>
      <c r="H129" s="460"/>
    </row>
    <row r="130" spans="1:8" s="261" customFormat="1" ht="27" x14ac:dyDescent="0.2">
      <c r="A130" s="474"/>
      <c r="B130" s="275"/>
      <c r="C130" s="263"/>
      <c r="D130" s="263"/>
      <c r="E130" s="475" t="s">
        <v>798</v>
      </c>
      <c r="F130" s="472"/>
      <c r="G130" s="472"/>
      <c r="H130" s="472"/>
    </row>
    <row r="131" spans="1:8" ht="16.5" x14ac:dyDescent="0.2">
      <c r="A131" s="474">
        <v>2320</v>
      </c>
      <c r="B131" s="269" t="s">
        <v>264</v>
      </c>
      <c r="C131" s="262">
        <v>2</v>
      </c>
      <c r="D131" s="262">
        <v>0</v>
      </c>
      <c r="E131" s="477" t="s">
        <v>270</v>
      </c>
      <c r="F131" s="460"/>
      <c r="G131" s="460"/>
      <c r="H131" s="460"/>
    </row>
    <row r="132" spans="1:8" s="261" customFormat="1" ht="15.75" customHeight="1" x14ac:dyDescent="0.2">
      <c r="A132" s="474"/>
      <c r="B132" s="269"/>
      <c r="C132" s="262"/>
      <c r="D132" s="262"/>
      <c r="E132" s="475" t="s">
        <v>50</v>
      </c>
      <c r="F132" s="472"/>
      <c r="G132" s="472"/>
      <c r="H132" s="472"/>
    </row>
    <row r="133" spans="1:8" ht="15.75" customHeight="1" x14ac:dyDescent="0.2">
      <c r="A133" s="474">
        <v>2321</v>
      </c>
      <c r="B133" s="275" t="s">
        <v>264</v>
      </c>
      <c r="C133" s="263">
        <v>2</v>
      </c>
      <c r="D133" s="263">
        <v>1</v>
      </c>
      <c r="E133" s="475" t="s">
        <v>271</v>
      </c>
      <c r="F133" s="460"/>
      <c r="G133" s="460"/>
      <c r="H133" s="460"/>
    </row>
    <row r="134" spans="1:8" ht="27" x14ac:dyDescent="0.2">
      <c r="A134" s="474"/>
      <c r="B134" s="275"/>
      <c r="C134" s="263"/>
      <c r="D134" s="263"/>
      <c r="E134" s="475" t="s">
        <v>798</v>
      </c>
      <c r="F134" s="460"/>
      <c r="G134" s="460"/>
      <c r="H134" s="460"/>
    </row>
    <row r="135" spans="1:8" ht="27" customHeight="1" x14ac:dyDescent="0.2">
      <c r="A135" s="474">
        <v>2330</v>
      </c>
      <c r="B135" s="269" t="s">
        <v>264</v>
      </c>
      <c r="C135" s="262">
        <v>3</v>
      </c>
      <c r="D135" s="262">
        <v>0</v>
      </c>
      <c r="E135" s="477" t="s">
        <v>272</v>
      </c>
      <c r="F135" s="460"/>
      <c r="G135" s="460"/>
      <c r="H135" s="460"/>
    </row>
    <row r="136" spans="1:8" ht="16.5" customHeight="1" x14ac:dyDescent="0.2">
      <c r="A136" s="474"/>
      <c r="B136" s="269"/>
      <c r="C136" s="262"/>
      <c r="D136" s="262"/>
      <c r="E136" s="475" t="s">
        <v>50</v>
      </c>
      <c r="F136" s="460"/>
      <c r="G136" s="460"/>
      <c r="H136" s="460"/>
    </row>
    <row r="137" spans="1:8" ht="16.5" x14ac:dyDescent="0.2">
      <c r="A137" s="474">
        <v>2331</v>
      </c>
      <c r="B137" s="275" t="s">
        <v>264</v>
      </c>
      <c r="C137" s="263">
        <v>3</v>
      </c>
      <c r="D137" s="263">
        <v>1</v>
      </c>
      <c r="E137" s="475" t="s">
        <v>273</v>
      </c>
      <c r="F137" s="460"/>
      <c r="G137" s="460"/>
      <c r="H137" s="460"/>
    </row>
    <row r="138" spans="1:8" s="261" customFormat="1" ht="27" x14ac:dyDescent="0.2">
      <c r="A138" s="474"/>
      <c r="B138" s="275"/>
      <c r="C138" s="263"/>
      <c r="D138" s="263"/>
      <c r="E138" s="475" t="s">
        <v>798</v>
      </c>
      <c r="F138" s="472"/>
      <c r="G138" s="472"/>
      <c r="H138" s="472"/>
    </row>
    <row r="139" spans="1:8" s="87" customFormat="1" ht="17.25" customHeight="1" x14ac:dyDescent="0.2">
      <c r="A139" s="474">
        <v>2332</v>
      </c>
      <c r="B139" s="275" t="s">
        <v>264</v>
      </c>
      <c r="C139" s="263">
        <v>3</v>
      </c>
      <c r="D139" s="263">
        <v>2</v>
      </c>
      <c r="E139" s="475" t="s">
        <v>274</v>
      </c>
      <c r="F139" s="476"/>
      <c r="G139" s="476"/>
      <c r="H139" s="476"/>
    </row>
    <row r="140" spans="1:8" ht="27" x14ac:dyDescent="0.2">
      <c r="A140" s="474"/>
      <c r="B140" s="275"/>
      <c r="C140" s="263"/>
      <c r="D140" s="263"/>
      <c r="E140" s="475" t="s">
        <v>798</v>
      </c>
      <c r="F140" s="460"/>
      <c r="G140" s="460"/>
      <c r="H140" s="460"/>
    </row>
    <row r="141" spans="1:8" ht="16.5" x14ac:dyDescent="0.2">
      <c r="A141" s="474">
        <v>2340</v>
      </c>
      <c r="B141" s="269" t="s">
        <v>264</v>
      </c>
      <c r="C141" s="262">
        <v>4</v>
      </c>
      <c r="D141" s="262">
        <v>0</v>
      </c>
      <c r="E141" s="477" t="s">
        <v>275</v>
      </c>
      <c r="F141" s="460"/>
      <c r="G141" s="460"/>
      <c r="H141" s="460"/>
    </row>
    <row r="142" spans="1:8" ht="14.25" customHeight="1" x14ac:dyDescent="0.2">
      <c r="A142" s="474"/>
      <c r="B142" s="269"/>
      <c r="C142" s="262"/>
      <c r="D142" s="262"/>
      <c r="E142" s="475" t="s">
        <v>50</v>
      </c>
      <c r="F142" s="460"/>
      <c r="G142" s="460"/>
      <c r="H142" s="460"/>
    </row>
    <row r="143" spans="1:8" ht="16.5" x14ac:dyDescent="0.2">
      <c r="A143" s="474">
        <v>2341</v>
      </c>
      <c r="B143" s="275" t="s">
        <v>264</v>
      </c>
      <c r="C143" s="263">
        <v>4</v>
      </c>
      <c r="D143" s="263">
        <v>1</v>
      </c>
      <c r="E143" s="475" t="s">
        <v>275</v>
      </c>
      <c r="F143" s="460"/>
      <c r="G143" s="460"/>
      <c r="H143" s="460"/>
    </row>
    <row r="144" spans="1:8" ht="27" x14ac:dyDescent="0.2">
      <c r="A144" s="474"/>
      <c r="B144" s="275"/>
      <c r="C144" s="263"/>
      <c r="D144" s="263"/>
      <c r="E144" s="475" t="s">
        <v>798</v>
      </c>
      <c r="F144" s="460"/>
      <c r="G144" s="460"/>
      <c r="H144" s="460"/>
    </row>
    <row r="145" spans="1:8" ht="14.25" customHeight="1" x14ac:dyDescent="0.2">
      <c r="A145" s="474">
        <v>2350</v>
      </c>
      <c r="B145" s="269" t="s">
        <v>264</v>
      </c>
      <c r="C145" s="262">
        <v>5</v>
      </c>
      <c r="D145" s="262">
        <v>0</v>
      </c>
      <c r="E145" s="477" t="s">
        <v>276</v>
      </c>
      <c r="F145" s="460"/>
      <c r="G145" s="460"/>
      <c r="H145" s="460"/>
    </row>
    <row r="146" spans="1:8" ht="14.25" customHeight="1" x14ac:dyDescent="0.2">
      <c r="A146" s="474"/>
      <c r="B146" s="269"/>
      <c r="C146" s="262"/>
      <c r="D146" s="262"/>
      <c r="E146" s="475" t="s">
        <v>50</v>
      </c>
      <c r="F146" s="460"/>
      <c r="G146" s="460"/>
      <c r="H146" s="460"/>
    </row>
    <row r="147" spans="1:8" ht="16.5" x14ac:dyDescent="0.2">
      <c r="A147" s="474">
        <v>2351</v>
      </c>
      <c r="B147" s="275" t="s">
        <v>264</v>
      </c>
      <c r="C147" s="263">
        <v>5</v>
      </c>
      <c r="D147" s="263">
        <v>1</v>
      </c>
      <c r="E147" s="475" t="s">
        <v>277</v>
      </c>
      <c r="F147" s="460"/>
      <c r="G147" s="460"/>
      <c r="H147" s="460"/>
    </row>
    <row r="148" spans="1:8" ht="27" x14ac:dyDescent="0.2">
      <c r="A148" s="474"/>
      <c r="B148" s="275"/>
      <c r="C148" s="263"/>
      <c r="D148" s="263"/>
      <c r="E148" s="475" t="s">
        <v>798</v>
      </c>
      <c r="F148" s="460"/>
      <c r="G148" s="460"/>
      <c r="H148" s="460"/>
    </row>
    <row r="149" spans="1:8" ht="29.25" customHeight="1" x14ac:dyDescent="0.2">
      <c r="A149" s="474">
        <v>2360</v>
      </c>
      <c r="B149" s="269" t="s">
        <v>264</v>
      </c>
      <c r="C149" s="262">
        <v>6</v>
      </c>
      <c r="D149" s="262">
        <v>0</v>
      </c>
      <c r="E149" s="477" t="s">
        <v>278</v>
      </c>
      <c r="F149" s="460"/>
      <c r="G149" s="460"/>
      <c r="H149" s="460"/>
    </row>
    <row r="150" spans="1:8" ht="14.25" customHeight="1" x14ac:dyDescent="0.2">
      <c r="A150" s="474"/>
      <c r="B150" s="269"/>
      <c r="C150" s="262"/>
      <c r="D150" s="262"/>
      <c r="E150" s="475" t="s">
        <v>50</v>
      </c>
      <c r="F150" s="460"/>
      <c r="G150" s="460"/>
      <c r="H150" s="460"/>
    </row>
    <row r="151" spans="1:8" ht="27" x14ac:dyDescent="0.2">
      <c r="A151" s="474">
        <v>2361</v>
      </c>
      <c r="B151" s="275" t="s">
        <v>264</v>
      </c>
      <c r="C151" s="263">
        <v>6</v>
      </c>
      <c r="D151" s="263">
        <v>1</v>
      </c>
      <c r="E151" s="475" t="s">
        <v>278</v>
      </c>
      <c r="F151" s="460"/>
      <c r="G151" s="460"/>
      <c r="H151" s="460"/>
    </row>
    <row r="152" spans="1:8" ht="27" x14ac:dyDescent="0.2">
      <c r="A152" s="474"/>
      <c r="B152" s="275"/>
      <c r="C152" s="263"/>
      <c r="D152" s="263"/>
      <c r="E152" s="475" t="s">
        <v>798</v>
      </c>
      <c r="F152" s="460"/>
      <c r="G152" s="460"/>
      <c r="H152" s="460"/>
    </row>
    <row r="153" spans="1:8" ht="15.75" customHeight="1" x14ac:dyDescent="0.2">
      <c r="A153" s="474">
        <v>2370</v>
      </c>
      <c r="B153" s="269" t="s">
        <v>264</v>
      </c>
      <c r="C153" s="262">
        <v>7</v>
      </c>
      <c r="D153" s="262">
        <v>0</v>
      </c>
      <c r="E153" s="477" t="s">
        <v>280</v>
      </c>
      <c r="F153" s="460"/>
      <c r="G153" s="460"/>
      <c r="H153" s="460"/>
    </row>
    <row r="154" spans="1:8" ht="15.75" customHeight="1" x14ac:dyDescent="0.2">
      <c r="A154" s="474"/>
      <c r="B154" s="269"/>
      <c r="C154" s="262"/>
      <c r="D154" s="262"/>
      <c r="E154" s="475" t="s">
        <v>50</v>
      </c>
      <c r="F154" s="460"/>
      <c r="G154" s="460"/>
      <c r="H154" s="460"/>
    </row>
    <row r="155" spans="1:8" ht="27" customHeight="1" x14ac:dyDescent="0.2">
      <c r="A155" s="474">
        <v>2371</v>
      </c>
      <c r="B155" s="275" t="s">
        <v>264</v>
      </c>
      <c r="C155" s="263">
        <v>7</v>
      </c>
      <c r="D155" s="263">
        <v>1</v>
      </c>
      <c r="E155" s="475" t="s">
        <v>280</v>
      </c>
      <c r="F155" s="460"/>
      <c r="G155" s="460"/>
      <c r="H155" s="460"/>
    </row>
    <row r="156" spans="1:8" ht="27" x14ac:dyDescent="0.2">
      <c r="A156" s="474"/>
      <c r="B156" s="275"/>
      <c r="C156" s="263"/>
      <c r="D156" s="263"/>
      <c r="E156" s="475" t="s">
        <v>798</v>
      </c>
      <c r="F156" s="460"/>
      <c r="G156" s="460"/>
      <c r="H156" s="460"/>
    </row>
    <row r="157" spans="1:8" s="455" customFormat="1" ht="42" x14ac:dyDescent="0.2">
      <c r="A157" s="263">
        <v>2400</v>
      </c>
      <c r="B157" s="269" t="s">
        <v>281</v>
      </c>
      <c r="C157" s="262">
        <v>0</v>
      </c>
      <c r="D157" s="262">
        <v>0</v>
      </c>
      <c r="E157" s="471" t="s">
        <v>835</v>
      </c>
      <c r="F157" s="542">
        <f>+G157+H157</f>
        <v>-49500</v>
      </c>
      <c r="G157" s="472">
        <f>+G159+G165+G176+G184+G192+G205+G209+G219+G228</f>
        <v>500</v>
      </c>
      <c r="H157" s="534">
        <f>+H159+H165+H176+H184+H192+H205+H209+H219+H228</f>
        <v>-50000</v>
      </c>
    </row>
    <row r="158" spans="1:8" ht="12.75" customHeight="1" x14ac:dyDescent="0.2">
      <c r="A158" s="474"/>
      <c r="B158" s="269"/>
      <c r="C158" s="262"/>
      <c r="D158" s="262"/>
      <c r="E158" s="475" t="s">
        <v>22</v>
      </c>
      <c r="F158" s="460"/>
      <c r="G158" s="460"/>
      <c r="H158" s="460"/>
    </row>
    <row r="159" spans="1:8" ht="29.25" customHeight="1" x14ac:dyDescent="0.2">
      <c r="A159" s="474">
        <v>2410</v>
      </c>
      <c r="B159" s="269" t="s">
        <v>281</v>
      </c>
      <c r="C159" s="262">
        <v>1</v>
      </c>
      <c r="D159" s="262">
        <v>0</v>
      </c>
      <c r="E159" s="477" t="s">
        <v>283</v>
      </c>
      <c r="F159" s="460"/>
      <c r="G159" s="460"/>
      <c r="H159" s="460"/>
    </row>
    <row r="160" spans="1:8" ht="15" customHeight="1" x14ac:dyDescent="0.2">
      <c r="A160" s="474"/>
      <c r="B160" s="269"/>
      <c r="C160" s="262"/>
      <c r="D160" s="262"/>
      <c r="E160" s="475" t="s">
        <v>50</v>
      </c>
      <c r="F160" s="460"/>
      <c r="G160" s="460"/>
      <c r="H160" s="460"/>
    </row>
    <row r="161" spans="1:8" ht="27" x14ac:dyDescent="0.2">
      <c r="A161" s="474">
        <v>2411</v>
      </c>
      <c r="B161" s="275" t="s">
        <v>281</v>
      </c>
      <c r="C161" s="263">
        <v>1</v>
      </c>
      <c r="D161" s="263">
        <v>1</v>
      </c>
      <c r="E161" s="475" t="s">
        <v>284</v>
      </c>
      <c r="F161" s="460"/>
      <c r="G161" s="460"/>
      <c r="H161" s="460"/>
    </row>
    <row r="162" spans="1:8" ht="27" x14ac:dyDescent="0.2">
      <c r="A162" s="474"/>
      <c r="B162" s="275"/>
      <c r="C162" s="263"/>
      <c r="D162" s="263"/>
      <c r="E162" s="475" t="s">
        <v>798</v>
      </c>
      <c r="F162" s="460"/>
      <c r="G162" s="460"/>
      <c r="H162" s="460"/>
    </row>
    <row r="163" spans="1:8" s="261" customFormat="1" ht="27" x14ac:dyDescent="0.2">
      <c r="A163" s="474">
        <v>2412</v>
      </c>
      <c r="B163" s="275" t="s">
        <v>281</v>
      </c>
      <c r="C163" s="263">
        <v>1</v>
      </c>
      <c r="D163" s="263">
        <v>2</v>
      </c>
      <c r="E163" s="475" t="s">
        <v>285</v>
      </c>
      <c r="F163" s="472"/>
      <c r="G163" s="472"/>
      <c r="H163" s="472"/>
    </row>
    <row r="164" spans="1:8" ht="27" x14ac:dyDescent="0.2">
      <c r="A164" s="474"/>
      <c r="B164" s="275"/>
      <c r="C164" s="263"/>
      <c r="D164" s="263"/>
      <c r="E164" s="475" t="s">
        <v>798</v>
      </c>
      <c r="F164" s="460"/>
      <c r="G164" s="460"/>
      <c r="H164" s="460"/>
    </row>
    <row r="165" spans="1:8" ht="28.5" x14ac:dyDescent="0.2">
      <c r="A165" s="474">
        <v>2420</v>
      </c>
      <c r="B165" s="269" t="s">
        <v>281</v>
      </c>
      <c r="C165" s="262">
        <v>2</v>
      </c>
      <c r="D165" s="262">
        <v>0</v>
      </c>
      <c r="E165" s="477" t="s">
        <v>286</v>
      </c>
      <c r="F165" s="460">
        <f>+G165+H165</f>
        <v>500</v>
      </c>
      <c r="G165" s="460">
        <f>+G167</f>
        <v>500</v>
      </c>
      <c r="H165" s="460">
        <f>+H167</f>
        <v>0</v>
      </c>
    </row>
    <row r="166" spans="1:8" ht="15" customHeight="1" x14ac:dyDescent="0.2">
      <c r="A166" s="474"/>
      <c r="B166" s="269"/>
      <c r="C166" s="262"/>
      <c r="D166" s="262"/>
      <c r="E166" s="475" t="s">
        <v>50</v>
      </c>
      <c r="F166" s="460"/>
      <c r="G166" s="460"/>
      <c r="H166" s="460"/>
    </row>
    <row r="167" spans="1:8" s="615" customFormat="1" ht="17.25" customHeight="1" x14ac:dyDescent="0.2">
      <c r="A167" s="610">
        <v>2421</v>
      </c>
      <c r="B167" s="611" t="s">
        <v>281</v>
      </c>
      <c r="C167" s="612">
        <v>2</v>
      </c>
      <c r="D167" s="612">
        <v>1</v>
      </c>
      <c r="E167" s="613" t="s">
        <v>287</v>
      </c>
      <c r="F167" s="614">
        <f>+G167+H167</f>
        <v>500</v>
      </c>
      <c r="G167" s="614">
        <f>+G169</f>
        <v>500</v>
      </c>
      <c r="H167" s="614">
        <f>+H169</f>
        <v>0</v>
      </c>
    </row>
    <row r="168" spans="1:8" ht="27" x14ac:dyDescent="0.2">
      <c r="A168" s="474"/>
      <c r="B168" s="275"/>
      <c r="C168" s="263"/>
      <c r="D168" s="263"/>
      <c r="E168" s="475" t="s">
        <v>798</v>
      </c>
      <c r="F168" s="460"/>
      <c r="G168" s="460"/>
      <c r="H168" s="460"/>
    </row>
    <row r="169" spans="1:8" s="261" customFormat="1" ht="16.5" x14ac:dyDescent="0.2">
      <c r="A169" s="474"/>
      <c r="B169" s="275"/>
      <c r="C169" s="263"/>
      <c r="D169" s="263"/>
      <c r="E169" s="480" t="s">
        <v>825</v>
      </c>
      <c r="F169" s="460">
        <f>H169+G169</f>
        <v>500</v>
      </c>
      <c r="G169" s="460">
        <v>500</v>
      </c>
      <c r="H169" s="472"/>
    </row>
    <row r="170" spans="1:8" ht="17.25" customHeight="1" x14ac:dyDescent="0.2">
      <c r="A170" s="474">
        <v>2422</v>
      </c>
      <c r="B170" s="275" t="s">
        <v>281</v>
      </c>
      <c r="C170" s="263">
        <v>2</v>
      </c>
      <c r="D170" s="263">
        <v>2</v>
      </c>
      <c r="E170" s="475" t="s">
        <v>288</v>
      </c>
      <c r="F170" s="460"/>
      <c r="G170" s="460"/>
      <c r="H170" s="460"/>
    </row>
    <row r="171" spans="1:8" ht="27" x14ac:dyDescent="0.2">
      <c r="A171" s="474"/>
      <c r="B171" s="275"/>
      <c r="C171" s="263"/>
      <c r="D171" s="263"/>
      <c r="E171" s="475" t="s">
        <v>798</v>
      </c>
      <c r="F171" s="460"/>
      <c r="G171" s="460"/>
      <c r="H171" s="460"/>
    </row>
    <row r="172" spans="1:8" ht="17.25" customHeight="1" x14ac:dyDescent="0.2">
      <c r="A172" s="474">
        <v>2423</v>
      </c>
      <c r="B172" s="275" t="s">
        <v>281</v>
      </c>
      <c r="C172" s="263">
        <v>2</v>
      </c>
      <c r="D172" s="263">
        <v>3</v>
      </c>
      <c r="E172" s="475" t="s">
        <v>289</v>
      </c>
      <c r="F172" s="460"/>
      <c r="G172" s="460"/>
      <c r="H172" s="460"/>
    </row>
    <row r="173" spans="1:8" ht="27" x14ac:dyDescent="0.2">
      <c r="A173" s="474"/>
      <c r="B173" s="275"/>
      <c r="C173" s="263"/>
      <c r="D173" s="263"/>
      <c r="E173" s="475" t="s">
        <v>798</v>
      </c>
      <c r="F173" s="460"/>
      <c r="G173" s="460"/>
      <c r="H173" s="460"/>
    </row>
    <row r="174" spans="1:8" ht="18.75" customHeight="1" x14ac:dyDescent="0.2">
      <c r="A174" s="474">
        <v>2424</v>
      </c>
      <c r="B174" s="275" t="s">
        <v>281</v>
      </c>
      <c r="C174" s="263">
        <v>2</v>
      </c>
      <c r="D174" s="263">
        <v>4</v>
      </c>
      <c r="E174" s="475" t="s">
        <v>290</v>
      </c>
      <c r="F174" s="460"/>
      <c r="G174" s="460"/>
      <c r="H174" s="460"/>
    </row>
    <row r="175" spans="1:8" ht="27" x14ac:dyDescent="0.2">
      <c r="A175" s="474"/>
      <c r="B175" s="275"/>
      <c r="C175" s="263"/>
      <c r="D175" s="263"/>
      <c r="E175" s="475" t="s">
        <v>798</v>
      </c>
      <c r="F175" s="460"/>
      <c r="G175" s="460"/>
      <c r="H175" s="460"/>
    </row>
    <row r="176" spans="1:8" ht="17.25" customHeight="1" x14ac:dyDescent="0.2">
      <c r="A176" s="474">
        <v>2430</v>
      </c>
      <c r="B176" s="269" t="s">
        <v>281</v>
      </c>
      <c r="C176" s="262">
        <v>3</v>
      </c>
      <c r="D176" s="262">
        <v>0</v>
      </c>
      <c r="E176" s="477" t="s">
        <v>291</v>
      </c>
      <c r="F176" s="460"/>
      <c r="G176" s="460"/>
      <c r="H176" s="460"/>
    </row>
    <row r="177" spans="1:8" ht="16.5" x14ac:dyDescent="0.2">
      <c r="A177" s="474"/>
      <c r="B177" s="269"/>
      <c r="C177" s="262"/>
      <c r="D177" s="262"/>
      <c r="E177" s="475" t="s">
        <v>50</v>
      </c>
      <c r="F177" s="460"/>
      <c r="G177" s="460"/>
      <c r="H177" s="460"/>
    </row>
    <row r="178" spans="1:8" ht="15" customHeight="1" x14ac:dyDescent="0.2">
      <c r="A178" s="474">
        <v>2431</v>
      </c>
      <c r="B178" s="275" t="s">
        <v>281</v>
      </c>
      <c r="C178" s="263">
        <v>3</v>
      </c>
      <c r="D178" s="263">
        <v>1</v>
      </c>
      <c r="E178" s="475" t="s">
        <v>292</v>
      </c>
      <c r="F178" s="460"/>
      <c r="G178" s="460"/>
      <c r="H178" s="460"/>
    </row>
    <row r="179" spans="1:8" ht="27" x14ac:dyDescent="0.2">
      <c r="A179" s="474"/>
      <c r="B179" s="275"/>
      <c r="C179" s="263"/>
      <c r="D179" s="263"/>
      <c r="E179" s="475" t="s">
        <v>798</v>
      </c>
      <c r="F179" s="460"/>
      <c r="G179" s="460"/>
      <c r="H179" s="460"/>
    </row>
    <row r="180" spans="1:8" ht="16.5" x14ac:dyDescent="0.2">
      <c r="A180" s="474">
        <v>2432</v>
      </c>
      <c r="B180" s="275" t="s">
        <v>281</v>
      </c>
      <c r="C180" s="263">
        <v>3</v>
      </c>
      <c r="D180" s="263">
        <v>2</v>
      </c>
      <c r="E180" s="475" t="s">
        <v>293</v>
      </c>
      <c r="F180" s="460"/>
      <c r="G180" s="460"/>
      <c r="H180" s="460"/>
    </row>
    <row r="181" spans="1:8" ht="27" x14ac:dyDescent="0.2">
      <c r="A181" s="474"/>
      <c r="B181" s="275"/>
      <c r="C181" s="263"/>
      <c r="D181" s="263"/>
      <c r="E181" s="475" t="s">
        <v>798</v>
      </c>
      <c r="F181" s="460"/>
      <c r="G181" s="460"/>
      <c r="H181" s="460"/>
    </row>
    <row r="182" spans="1:8" ht="16.5" x14ac:dyDescent="0.2">
      <c r="A182" s="474">
        <v>2433</v>
      </c>
      <c r="B182" s="275" t="s">
        <v>281</v>
      </c>
      <c r="C182" s="263">
        <v>3</v>
      </c>
      <c r="D182" s="263">
        <v>3</v>
      </c>
      <c r="E182" s="475" t="s">
        <v>294</v>
      </c>
      <c r="F182" s="460"/>
      <c r="G182" s="460"/>
      <c r="H182" s="460"/>
    </row>
    <row r="183" spans="1:8" ht="27" x14ac:dyDescent="0.2">
      <c r="A183" s="474"/>
      <c r="B183" s="275"/>
      <c r="C183" s="263"/>
      <c r="D183" s="263"/>
      <c r="E183" s="475" t="s">
        <v>798</v>
      </c>
      <c r="F183" s="460"/>
      <c r="G183" s="460"/>
      <c r="H183" s="460"/>
    </row>
    <row r="184" spans="1:8" s="261" customFormat="1" ht="27" customHeight="1" x14ac:dyDescent="0.2">
      <c r="A184" s="474">
        <v>2440</v>
      </c>
      <c r="B184" s="269" t="s">
        <v>281</v>
      </c>
      <c r="C184" s="262">
        <v>4</v>
      </c>
      <c r="D184" s="262">
        <v>0</v>
      </c>
      <c r="E184" s="477" t="s">
        <v>298</v>
      </c>
      <c r="F184" s="460"/>
      <c r="G184" s="472"/>
      <c r="H184" s="472"/>
    </row>
    <row r="185" spans="1:8" ht="12.75" customHeight="1" x14ac:dyDescent="0.2">
      <c r="A185" s="474"/>
      <c r="B185" s="269"/>
      <c r="C185" s="262"/>
      <c r="D185" s="262"/>
      <c r="E185" s="475" t="s">
        <v>50</v>
      </c>
      <c r="F185" s="460"/>
      <c r="G185" s="460"/>
      <c r="H185" s="460"/>
    </row>
    <row r="186" spans="1:8" ht="27" x14ac:dyDescent="0.2">
      <c r="A186" s="474">
        <v>2441</v>
      </c>
      <c r="B186" s="275" t="s">
        <v>281</v>
      </c>
      <c r="C186" s="263">
        <v>4</v>
      </c>
      <c r="D186" s="263">
        <v>1</v>
      </c>
      <c r="E186" s="475" t="s">
        <v>299</v>
      </c>
      <c r="F186" s="460"/>
      <c r="G186" s="460"/>
      <c r="H186" s="460"/>
    </row>
    <row r="187" spans="1:8" s="87" customFormat="1" ht="27" x14ac:dyDescent="0.2">
      <c r="A187" s="474"/>
      <c r="B187" s="275"/>
      <c r="C187" s="263"/>
      <c r="D187" s="263"/>
      <c r="E187" s="475" t="s">
        <v>798</v>
      </c>
      <c r="F187" s="476"/>
      <c r="G187" s="476"/>
      <c r="H187" s="476"/>
    </row>
    <row r="188" spans="1:8" s="261" customFormat="1" ht="16.5" x14ac:dyDescent="0.2">
      <c r="A188" s="474">
        <v>2442</v>
      </c>
      <c r="B188" s="275" t="s">
        <v>281</v>
      </c>
      <c r="C188" s="263">
        <v>4</v>
      </c>
      <c r="D188" s="263">
        <v>2</v>
      </c>
      <c r="E188" s="475" t="s">
        <v>300</v>
      </c>
      <c r="F188" s="472"/>
      <c r="G188" s="472"/>
      <c r="H188" s="472"/>
    </row>
    <row r="189" spans="1:8" ht="27" x14ac:dyDescent="0.2">
      <c r="A189" s="474"/>
      <c r="B189" s="275"/>
      <c r="C189" s="263"/>
      <c r="D189" s="263"/>
      <c r="E189" s="475" t="s">
        <v>798</v>
      </c>
      <c r="F189" s="460"/>
      <c r="G189" s="460"/>
      <c r="H189" s="460"/>
    </row>
    <row r="190" spans="1:8" ht="17.25" customHeight="1" x14ac:dyDescent="0.2">
      <c r="A190" s="474">
        <v>2443</v>
      </c>
      <c r="B190" s="275" t="s">
        <v>281</v>
      </c>
      <c r="C190" s="263">
        <v>4</v>
      </c>
      <c r="D190" s="263">
        <v>3</v>
      </c>
      <c r="E190" s="475" t="s">
        <v>301</v>
      </c>
      <c r="F190" s="460"/>
      <c r="G190" s="460"/>
      <c r="H190" s="460"/>
    </row>
    <row r="191" spans="1:8" ht="27" x14ac:dyDescent="0.2">
      <c r="A191" s="474"/>
      <c r="B191" s="275"/>
      <c r="C191" s="263"/>
      <c r="D191" s="263"/>
      <c r="E191" s="475" t="s">
        <v>798</v>
      </c>
      <c r="F191" s="460"/>
      <c r="G191" s="460"/>
      <c r="H191" s="460"/>
    </row>
    <row r="192" spans="1:8" ht="16.5" x14ac:dyDescent="0.2">
      <c r="A192" s="474">
        <v>2450</v>
      </c>
      <c r="B192" s="269" t="s">
        <v>281</v>
      </c>
      <c r="C192" s="262">
        <v>5</v>
      </c>
      <c r="D192" s="262">
        <v>0</v>
      </c>
      <c r="E192" s="477" t="s">
        <v>302</v>
      </c>
      <c r="F192" s="460">
        <f>+F196</f>
        <v>50000</v>
      </c>
      <c r="G192" s="460">
        <f>+G194</f>
        <v>0</v>
      </c>
      <c r="H192" s="460">
        <f>+H194</f>
        <v>50000</v>
      </c>
    </row>
    <row r="193" spans="1:15" ht="12" customHeight="1" x14ac:dyDescent="0.2">
      <c r="A193" s="474"/>
      <c r="B193" s="269"/>
      <c r="C193" s="262"/>
      <c r="D193" s="262"/>
      <c r="E193" s="475" t="s">
        <v>50</v>
      </c>
      <c r="F193" s="460"/>
      <c r="G193" s="460"/>
      <c r="H193" s="460"/>
    </row>
    <row r="194" spans="1:15" s="615" customFormat="1" ht="16.5" x14ac:dyDescent="0.2">
      <c r="A194" s="610">
        <v>2451</v>
      </c>
      <c r="B194" s="611" t="s">
        <v>281</v>
      </c>
      <c r="C194" s="612">
        <v>5</v>
      </c>
      <c r="D194" s="612">
        <v>1</v>
      </c>
      <c r="E194" s="613" t="s">
        <v>303</v>
      </c>
      <c r="F194" s="614">
        <f>+G194+H194</f>
        <v>50000</v>
      </c>
      <c r="G194" s="614">
        <f>+G196</f>
        <v>0</v>
      </c>
      <c r="H194" s="614">
        <f>+H196</f>
        <v>50000</v>
      </c>
    </row>
    <row r="195" spans="1:15" ht="27" x14ac:dyDescent="0.2">
      <c r="A195" s="474"/>
      <c r="B195" s="275"/>
      <c r="C195" s="263"/>
      <c r="D195" s="263"/>
      <c r="E195" s="475" t="s">
        <v>798</v>
      </c>
      <c r="F195" s="460"/>
      <c r="G195" s="460"/>
      <c r="H195" s="460"/>
      <c r="J195" s="264"/>
    </row>
    <row r="196" spans="1:15" ht="16.5" x14ac:dyDescent="0.2">
      <c r="A196" s="474"/>
      <c r="B196" s="275"/>
      <c r="C196" s="263"/>
      <c r="D196" s="263"/>
      <c r="E196" s="475" t="s">
        <v>832</v>
      </c>
      <c r="F196" s="460">
        <f>+G196+H196</f>
        <v>50000</v>
      </c>
      <c r="G196" s="460"/>
      <c r="H196" s="460">
        <v>50000</v>
      </c>
      <c r="J196" s="264"/>
      <c r="O196" s="458" t="e">
        <f>+H196-#REF!</f>
        <v>#REF!</v>
      </c>
    </row>
    <row r="197" spans="1:15" ht="16.5" x14ac:dyDescent="0.2">
      <c r="A197" s="474">
        <v>2452</v>
      </c>
      <c r="B197" s="275" t="s">
        <v>281</v>
      </c>
      <c r="C197" s="263">
        <v>5</v>
      </c>
      <c r="D197" s="263">
        <v>2</v>
      </c>
      <c r="E197" s="475" t="s">
        <v>304</v>
      </c>
      <c r="F197" s="460"/>
      <c r="G197" s="460"/>
      <c r="H197" s="460"/>
    </row>
    <row r="198" spans="1:15" ht="27" x14ac:dyDescent="0.2">
      <c r="A198" s="474"/>
      <c r="B198" s="275"/>
      <c r="C198" s="263"/>
      <c r="D198" s="263"/>
      <c r="E198" s="475" t="s">
        <v>798</v>
      </c>
      <c r="F198" s="460"/>
      <c r="G198" s="460"/>
      <c r="H198" s="460"/>
    </row>
    <row r="199" spans="1:15" ht="16.5" x14ac:dyDescent="0.2">
      <c r="A199" s="474">
        <v>2453</v>
      </c>
      <c r="B199" s="275" t="s">
        <v>281</v>
      </c>
      <c r="C199" s="263">
        <v>5</v>
      </c>
      <c r="D199" s="263">
        <v>3</v>
      </c>
      <c r="E199" s="475" t="s">
        <v>305</v>
      </c>
      <c r="F199" s="460"/>
      <c r="G199" s="460"/>
      <c r="H199" s="460"/>
    </row>
    <row r="200" spans="1:15" ht="27" x14ac:dyDescent="0.2">
      <c r="A200" s="474"/>
      <c r="B200" s="275"/>
      <c r="C200" s="263"/>
      <c r="D200" s="263"/>
      <c r="E200" s="475" t="s">
        <v>798</v>
      </c>
      <c r="F200" s="460"/>
      <c r="G200" s="460"/>
      <c r="H200" s="460"/>
    </row>
    <row r="201" spans="1:15" s="261" customFormat="1" ht="15" customHeight="1" x14ac:dyDescent="0.2">
      <c r="A201" s="474">
        <v>2454</v>
      </c>
      <c r="B201" s="275" t="s">
        <v>281</v>
      </c>
      <c r="C201" s="263">
        <v>5</v>
      </c>
      <c r="D201" s="263">
        <v>4</v>
      </c>
      <c r="E201" s="475" t="s">
        <v>306</v>
      </c>
      <c r="F201" s="472"/>
      <c r="G201" s="472"/>
      <c r="H201" s="472"/>
      <c r="N201" s="265"/>
      <c r="O201" s="265"/>
    </row>
    <row r="202" spans="1:15" ht="27" x14ac:dyDescent="0.2">
      <c r="A202" s="474"/>
      <c r="B202" s="275"/>
      <c r="C202" s="263"/>
      <c r="D202" s="263"/>
      <c r="E202" s="475" t="s">
        <v>798</v>
      </c>
      <c r="F202" s="460"/>
      <c r="G202" s="460"/>
      <c r="H202" s="460"/>
      <c r="N202" s="266"/>
      <c r="O202" s="266"/>
    </row>
    <row r="203" spans="1:15" s="261" customFormat="1" ht="16.5" x14ac:dyDescent="0.2">
      <c r="A203" s="474">
        <v>2455</v>
      </c>
      <c r="B203" s="275" t="s">
        <v>281</v>
      </c>
      <c r="C203" s="263">
        <v>5</v>
      </c>
      <c r="D203" s="263">
        <v>5</v>
      </c>
      <c r="E203" s="475" t="s">
        <v>307</v>
      </c>
      <c r="F203" s="472"/>
      <c r="G203" s="472"/>
      <c r="H203" s="472"/>
    </row>
    <row r="204" spans="1:15" ht="27" x14ac:dyDescent="0.2">
      <c r="A204" s="474"/>
      <c r="B204" s="275"/>
      <c r="C204" s="263"/>
      <c r="D204" s="263"/>
      <c r="E204" s="475" t="s">
        <v>798</v>
      </c>
      <c r="F204" s="460"/>
      <c r="G204" s="460"/>
      <c r="H204" s="460"/>
    </row>
    <row r="205" spans="1:15" s="261" customFormat="1" ht="12" customHeight="1" x14ac:dyDescent="0.2">
      <c r="A205" s="474">
        <v>2460</v>
      </c>
      <c r="B205" s="269" t="s">
        <v>281</v>
      </c>
      <c r="C205" s="262">
        <v>6</v>
      </c>
      <c r="D205" s="262">
        <v>0</v>
      </c>
      <c r="E205" s="477" t="s">
        <v>308</v>
      </c>
      <c r="F205" s="472"/>
      <c r="G205" s="472"/>
      <c r="H205" s="472"/>
    </row>
    <row r="206" spans="1:15" ht="13.5" customHeight="1" x14ac:dyDescent="0.2">
      <c r="A206" s="474"/>
      <c r="B206" s="269"/>
      <c r="C206" s="262"/>
      <c r="D206" s="262"/>
      <c r="E206" s="475" t="s">
        <v>50</v>
      </c>
      <c r="F206" s="460"/>
      <c r="G206" s="460"/>
      <c r="H206" s="460"/>
    </row>
    <row r="207" spans="1:15" ht="15" customHeight="1" x14ac:dyDescent="0.2">
      <c r="A207" s="474">
        <v>2461</v>
      </c>
      <c r="B207" s="275" t="s">
        <v>281</v>
      </c>
      <c r="C207" s="263">
        <v>6</v>
      </c>
      <c r="D207" s="263">
        <v>1</v>
      </c>
      <c r="E207" s="475" t="s">
        <v>309</v>
      </c>
      <c r="F207" s="460"/>
      <c r="G207" s="460"/>
      <c r="H207" s="460"/>
      <c r="J207" s="267"/>
    </row>
    <row r="208" spans="1:15" ht="27" x14ac:dyDescent="0.2">
      <c r="A208" s="474"/>
      <c r="B208" s="275"/>
      <c r="C208" s="263"/>
      <c r="D208" s="263"/>
      <c r="E208" s="475" t="s">
        <v>798</v>
      </c>
      <c r="F208" s="460"/>
      <c r="G208" s="460"/>
      <c r="H208" s="460"/>
    </row>
    <row r="209" spans="1:8" ht="18" customHeight="1" x14ac:dyDescent="0.2">
      <c r="A209" s="474">
        <v>2470</v>
      </c>
      <c r="B209" s="269" t="s">
        <v>281</v>
      </c>
      <c r="C209" s="262">
        <v>7</v>
      </c>
      <c r="D209" s="262">
        <v>0</v>
      </c>
      <c r="E209" s="477" t="s">
        <v>310</v>
      </c>
      <c r="F209" s="460"/>
      <c r="G209" s="460"/>
      <c r="H209" s="460"/>
    </row>
    <row r="210" spans="1:8" ht="18" customHeight="1" x14ac:dyDescent="0.2">
      <c r="A210" s="474"/>
      <c r="B210" s="269"/>
      <c r="C210" s="262"/>
      <c r="D210" s="262"/>
      <c r="E210" s="475" t="s">
        <v>50</v>
      </c>
      <c r="F210" s="460"/>
      <c r="G210" s="460"/>
      <c r="H210" s="460"/>
    </row>
    <row r="211" spans="1:8" s="261" customFormat="1" ht="27" x14ac:dyDescent="0.2">
      <c r="A211" s="474">
        <v>2471</v>
      </c>
      <c r="B211" s="275" t="s">
        <v>281</v>
      </c>
      <c r="C211" s="263">
        <v>7</v>
      </c>
      <c r="D211" s="263">
        <v>1</v>
      </c>
      <c r="E211" s="475" t="s">
        <v>311</v>
      </c>
      <c r="F211" s="472"/>
      <c r="G211" s="472"/>
      <c r="H211" s="472"/>
    </row>
    <row r="212" spans="1:8" ht="27" x14ac:dyDescent="0.2">
      <c r="A212" s="474"/>
      <c r="B212" s="275"/>
      <c r="C212" s="263"/>
      <c r="D212" s="263"/>
      <c r="E212" s="475" t="s">
        <v>798</v>
      </c>
      <c r="F212" s="460"/>
      <c r="G212" s="460"/>
      <c r="H212" s="460"/>
    </row>
    <row r="213" spans="1:8" ht="17.25" customHeight="1" x14ac:dyDescent="0.2">
      <c r="A213" s="474">
        <v>2472</v>
      </c>
      <c r="B213" s="275" t="s">
        <v>281</v>
      </c>
      <c r="C213" s="263">
        <v>7</v>
      </c>
      <c r="D213" s="263">
        <v>2</v>
      </c>
      <c r="E213" s="475" t="s">
        <v>312</v>
      </c>
      <c r="F213" s="460"/>
      <c r="G213" s="460"/>
      <c r="H213" s="460"/>
    </row>
    <row r="214" spans="1:8" ht="27" x14ac:dyDescent="0.2">
      <c r="A214" s="474"/>
      <c r="B214" s="275"/>
      <c r="C214" s="263"/>
      <c r="D214" s="263"/>
      <c r="E214" s="475" t="s">
        <v>798</v>
      </c>
      <c r="F214" s="460"/>
      <c r="G214" s="460"/>
      <c r="H214" s="460"/>
    </row>
    <row r="215" spans="1:8" ht="15" customHeight="1" x14ac:dyDescent="0.2">
      <c r="A215" s="474">
        <v>2473</v>
      </c>
      <c r="B215" s="275" t="s">
        <v>281</v>
      </c>
      <c r="C215" s="263">
        <v>7</v>
      </c>
      <c r="D215" s="263">
        <v>3</v>
      </c>
      <c r="E215" s="475" t="s">
        <v>313</v>
      </c>
      <c r="F215" s="460"/>
      <c r="G215" s="460"/>
      <c r="H215" s="460"/>
    </row>
    <row r="216" spans="1:8" ht="27" x14ac:dyDescent="0.2">
      <c r="A216" s="474"/>
      <c r="B216" s="275"/>
      <c r="C216" s="263"/>
      <c r="D216" s="263"/>
      <c r="E216" s="475" t="s">
        <v>798</v>
      </c>
      <c r="F216" s="460"/>
      <c r="G216" s="460"/>
      <c r="H216" s="460"/>
    </row>
    <row r="217" spans="1:8" ht="16.5" x14ac:dyDescent="0.2">
      <c r="A217" s="474">
        <v>2474</v>
      </c>
      <c r="B217" s="275" t="s">
        <v>281</v>
      </c>
      <c r="C217" s="263">
        <v>7</v>
      </c>
      <c r="D217" s="263">
        <v>4</v>
      </c>
      <c r="E217" s="475" t="s">
        <v>314</v>
      </c>
      <c r="F217" s="460"/>
      <c r="G217" s="460"/>
      <c r="H217" s="460"/>
    </row>
    <row r="218" spans="1:8" ht="27" x14ac:dyDescent="0.2">
      <c r="A218" s="474"/>
      <c r="B218" s="275"/>
      <c r="C218" s="263"/>
      <c r="D218" s="263"/>
      <c r="E218" s="475" t="s">
        <v>798</v>
      </c>
      <c r="F218" s="460"/>
      <c r="G218" s="460"/>
      <c r="H218" s="460"/>
    </row>
    <row r="219" spans="1:8" ht="29.25" customHeight="1" x14ac:dyDescent="0.2">
      <c r="A219" s="474">
        <v>2480</v>
      </c>
      <c r="B219" s="269" t="s">
        <v>281</v>
      </c>
      <c r="C219" s="262">
        <v>8</v>
      </c>
      <c r="D219" s="262">
        <v>0</v>
      </c>
      <c r="E219" s="477" t="s">
        <v>315</v>
      </c>
      <c r="F219" s="460"/>
      <c r="G219" s="460"/>
      <c r="H219" s="460"/>
    </row>
    <row r="220" spans="1:8" ht="16.5" x14ac:dyDescent="0.2">
      <c r="A220" s="474"/>
      <c r="B220" s="269"/>
      <c r="C220" s="262"/>
      <c r="D220" s="262"/>
      <c r="E220" s="475" t="s">
        <v>50</v>
      </c>
      <c r="F220" s="460"/>
      <c r="G220" s="460"/>
      <c r="H220" s="460"/>
    </row>
    <row r="221" spans="1:8" s="261" customFormat="1" ht="40.5" x14ac:dyDescent="0.2">
      <c r="A221" s="474">
        <v>2481</v>
      </c>
      <c r="B221" s="275" t="s">
        <v>281</v>
      </c>
      <c r="C221" s="263">
        <v>8</v>
      </c>
      <c r="D221" s="263">
        <v>1</v>
      </c>
      <c r="E221" s="475" t="s">
        <v>316</v>
      </c>
      <c r="F221" s="472"/>
      <c r="G221" s="472"/>
      <c r="H221" s="472"/>
    </row>
    <row r="222" spans="1:8" ht="27" x14ac:dyDescent="0.2">
      <c r="A222" s="474"/>
      <c r="B222" s="275"/>
      <c r="C222" s="263"/>
      <c r="D222" s="263"/>
      <c r="E222" s="475" t="s">
        <v>798</v>
      </c>
      <c r="F222" s="460"/>
      <c r="G222" s="460"/>
      <c r="H222" s="460"/>
    </row>
    <row r="223" spans="1:8" s="261" customFormat="1" ht="42.75" customHeight="1" x14ac:dyDescent="0.2">
      <c r="A223" s="474">
        <v>2482</v>
      </c>
      <c r="B223" s="275" t="s">
        <v>281</v>
      </c>
      <c r="C223" s="263">
        <v>8</v>
      </c>
      <c r="D223" s="263">
        <v>2</v>
      </c>
      <c r="E223" s="475" t="s">
        <v>317</v>
      </c>
      <c r="F223" s="472"/>
      <c r="G223" s="472"/>
      <c r="H223" s="472"/>
    </row>
    <row r="224" spans="1:8" s="261" customFormat="1" ht="27" x14ac:dyDescent="0.2">
      <c r="A224" s="474">
        <v>2483</v>
      </c>
      <c r="B224" s="275" t="s">
        <v>281</v>
      </c>
      <c r="C224" s="263">
        <v>8</v>
      </c>
      <c r="D224" s="263">
        <v>3</v>
      </c>
      <c r="E224" s="475" t="s">
        <v>318</v>
      </c>
      <c r="F224" s="472"/>
      <c r="G224" s="472"/>
      <c r="H224" s="472"/>
    </row>
    <row r="225" spans="1:22" ht="41.25" customHeight="1" x14ac:dyDescent="0.2">
      <c r="A225" s="474"/>
      <c r="B225" s="275"/>
      <c r="C225" s="263"/>
      <c r="D225" s="263"/>
      <c r="E225" s="475" t="s">
        <v>798</v>
      </c>
      <c r="F225" s="460"/>
      <c r="G225" s="460"/>
      <c r="H225" s="460"/>
    </row>
    <row r="226" spans="1:22" ht="39.75" customHeight="1" x14ac:dyDescent="0.2">
      <c r="A226" s="474">
        <v>2484</v>
      </c>
      <c r="B226" s="275" t="s">
        <v>281</v>
      </c>
      <c r="C226" s="263">
        <v>8</v>
      </c>
      <c r="D226" s="263">
        <v>4</v>
      </c>
      <c r="E226" s="475" t="s">
        <v>319</v>
      </c>
      <c r="F226" s="460"/>
      <c r="G226" s="460"/>
      <c r="H226" s="460"/>
    </row>
    <row r="227" spans="1:22" ht="42" customHeight="1" x14ac:dyDescent="0.2">
      <c r="A227" s="474"/>
      <c r="B227" s="275"/>
      <c r="C227" s="263"/>
      <c r="D227" s="263"/>
      <c r="E227" s="475" t="s">
        <v>798</v>
      </c>
      <c r="F227" s="460"/>
      <c r="G227" s="460"/>
      <c r="H227" s="460"/>
    </row>
    <row r="228" spans="1:22" ht="29.25" customHeight="1" x14ac:dyDescent="0.2">
      <c r="A228" s="474">
        <v>2490</v>
      </c>
      <c r="B228" s="269" t="s">
        <v>281</v>
      </c>
      <c r="C228" s="262">
        <v>9</v>
      </c>
      <c r="D228" s="262">
        <v>0</v>
      </c>
      <c r="E228" s="477" t="s">
        <v>324</v>
      </c>
      <c r="F228" s="534">
        <f>+H228</f>
        <v>-100000</v>
      </c>
      <c r="G228" s="534"/>
      <c r="H228" s="542">
        <f>+H230</f>
        <v>-100000</v>
      </c>
    </row>
    <row r="229" spans="1:22" ht="16.5" x14ac:dyDescent="0.2">
      <c r="A229" s="474"/>
      <c r="B229" s="269"/>
      <c r="C229" s="262"/>
      <c r="D229" s="262"/>
      <c r="E229" s="475" t="s">
        <v>50</v>
      </c>
      <c r="F229" s="460"/>
      <c r="G229" s="460"/>
      <c r="H229" s="460"/>
    </row>
    <row r="230" spans="1:22" ht="16.5" x14ac:dyDescent="0.2">
      <c r="A230" s="474">
        <v>2491</v>
      </c>
      <c r="B230" s="275" t="s">
        <v>281</v>
      </c>
      <c r="C230" s="263">
        <v>9</v>
      </c>
      <c r="D230" s="263">
        <v>1</v>
      </c>
      <c r="E230" s="475" t="s">
        <v>324</v>
      </c>
      <c r="F230" s="541">
        <f>+H230</f>
        <v>-100000</v>
      </c>
      <c r="G230" s="460"/>
      <c r="H230" s="555">
        <v>-100000</v>
      </c>
    </row>
    <row r="231" spans="1:22" ht="31.5" customHeight="1" x14ac:dyDescent="0.2">
      <c r="A231" s="474"/>
      <c r="B231" s="275"/>
      <c r="C231" s="263"/>
      <c r="D231" s="263"/>
      <c r="E231" s="475" t="s">
        <v>798</v>
      </c>
      <c r="F231" s="460"/>
      <c r="G231" s="460"/>
      <c r="H231" s="460"/>
    </row>
    <row r="232" spans="1:22" s="261" customFormat="1" ht="41.25" customHeight="1" x14ac:dyDescent="0.2">
      <c r="A232" s="263">
        <v>2500</v>
      </c>
      <c r="B232" s="269" t="s">
        <v>325</v>
      </c>
      <c r="C232" s="262">
        <v>0</v>
      </c>
      <c r="D232" s="262">
        <v>0</v>
      </c>
      <c r="E232" s="471" t="s">
        <v>836</v>
      </c>
      <c r="F232" s="472">
        <f>+G232+H232</f>
        <v>168390</v>
      </c>
      <c r="G232" s="472">
        <f>+G234+G253</f>
        <v>167390</v>
      </c>
      <c r="H232" s="472">
        <f>+H234+H253</f>
        <v>1000</v>
      </c>
      <c r="O232" s="554">
        <f>+H232+H280+H192+H14</f>
        <v>90000</v>
      </c>
    </row>
    <row r="233" spans="1:22" ht="17.25" thickBot="1" x14ac:dyDescent="0.25">
      <c r="A233" s="474"/>
      <c r="B233" s="269"/>
      <c r="C233" s="262"/>
      <c r="D233" s="262"/>
      <c r="E233" s="475" t="s">
        <v>22</v>
      </c>
      <c r="F233" s="460"/>
      <c r="G233" s="460"/>
      <c r="H233" s="460"/>
      <c r="V233" s="268"/>
    </row>
    <row r="234" spans="1:22" ht="15" customHeight="1" x14ac:dyDescent="0.2">
      <c r="A234" s="474">
        <v>2510</v>
      </c>
      <c r="B234" s="269" t="s">
        <v>325</v>
      </c>
      <c r="C234" s="262">
        <v>1</v>
      </c>
      <c r="D234" s="262">
        <v>0</v>
      </c>
      <c r="E234" s="477" t="s">
        <v>327</v>
      </c>
      <c r="F234" s="534">
        <f>+F236</f>
        <v>149500</v>
      </c>
      <c r="G234" s="472">
        <f>+G236</f>
        <v>149500</v>
      </c>
      <c r="H234" s="472">
        <f>+H236</f>
        <v>0</v>
      </c>
    </row>
    <row r="235" spans="1:22" ht="15" customHeight="1" x14ac:dyDescent="0.2">
      <c r="A235" s="474"/>
      <c r="B235" s="269"/>
      <c r="C235" s="262"/>
      <c r="D235" s="262"/>
      <c r="E235" s="475" t="s">
        <v>50</v>
      </c>
      <c r="F235" s="460"/>
      <c r="G235" s="460"/>
      <c r="H235" s="460"/>
    </row>
    <row r="236" spans="1:22" ht="15.75" customHeight="1" x14ac:dyDescent="0.2">
      <c r="A236" s="474">
        <v>2511</v>
      </c>
      <c r="B236" s="275" t="s">
        <v>325</v>
      </c>
      <c r="C236" s="263">
        <v>1</v>
      </c>
      <c r="D236" s="263">
        <v>1</v>
      </c>
      <c r="E236" s="475" t="s">
        <v>327</v>
      </c>
      <c r="F236" s="541">
        <f>+G236+H236</f>
        <v>149500</v>
      </c>
      <c r="G236" s="460">
        <f>+G238+G239+G240+G241+G242+G243+G244+G245+G246+G247+G248+G249+G250+G251</f>
        <v>149500</v>
      </c>
      <c r="H236" s="460">
        <f>+H247+H248+H249+H250+H251+H252</f>
        <v>0</v>
      </c>
    </row>
    <row r="237" spans="1:22" ht="27" x14ac:dyDescent="0.2">
      <c r="A237" s="474"/>
      <c r="B237" s="275"/>
      <c r="C237" s="263"/>
      <c r="D237" s="263"/>
      <c r="E237" s="475" t="s">
        <v>798</v>
      </c>
      <c r="F237" s="460"/>
      <c r="G237" s="460"/>
      <c r="H237" s="460"/>
      <c r="K237" s="266"/>
    </row>
    <row r="238" spans="1:22" ht="13.5" customHeight="1" x14ac:dyDescent="0.2">
      <c r="A238" s="474"/>
      <c r="B238" s="275"/>
      <c r="C238" s="263"/>
      <c r="D238" s="263"/>
      <c r="E238" s="475" t="s">
        <v>799</v>
      </c>
      <c r="F238" s="460">
        <f t="shared" ref="F238:F251" si="1">H238+G238</f>
        <v>65000</v>
      </c>
      <c r="G238" s="460">
        <v>65000</v>
      </c>
      <c r="H238" s="460"/>
      <c r="O238" s="249">
        <f>63.3-58</f>
        <v>5.2999999999999972</v>
      </c>
      <c r="P238" s="249">
        <f>63300-5300</f>
        <v>58000</v>
      </c>
    </row>
    <row r="239" spans="1:22" ht="16.5" customHeight="1" x14ac:dyDescent="0.2">
      <c r="A239" s="474"/>
      <c r="B239" s="275"/>
      <c r="C239" s="263"/>
      <c r="D239" s="263"/>
      <c r="E239" s="475" t="s">
        <v>801</v>
      </c>
      <c r="F239" s="460">
        <f t="shared" si="1"/>
        <v>6000</v>
      </c>
      <c r="G239" s="460">
        <v>6000</v>
      </c>
      <c r="H239" s="460"/>
      <c r="O239" s="249">
        <f>1200*12</f>
        <v>14400</v>
      </c>
    </row>
    <row r="240" spans="1:22" ht="16.5" x14ac:dyDescent="0.2">
      <c r="A240" s="474"/>
      <c r="B240" s="275"/>
      <c r="C240" s="263"/>
      <c r="D240" s="263"/>
      <c r="E240" s="475" t="s">
        <v>804</v>
      </c>
      <c r="F240" s="460">
        <f t="shared" si="1"/>
        <v>65100</v>
      </c>
      <c r="G240" s="460">
        <v>65100</v>
      </c>
      <c r="H240" s="460"/>
      <c r="O240" s="249">
        <v>64500</v>
      </c>
    </row>
    <row r="241" spans="1:15" ht="16.5" x14ac:dyDescent="0.2">
      <c r="A241" s="474"/>
      <c r="B241" s="275"/>
      <c r="C241" s="263"/>
      <c r="D241" s="263"/>
      <c r="E241" s="475" t="s">
        <v>837</v>
      </c>
      <c r="F241" s="460">
        <f t="shared" si="1"/>
        <v>300</v>
      </c>
      <c r="G241" s="460">
        <v>300</v>
      </c>
      <c r="H241" s="460"/>
    </row>
    <row r="242" spans="1:15" ht="16.5" x14ac:dyDescent="0.2">
      <c r="A242" s="474"/>
      <c r="B242" s="275"/>
      <c r="C242" s="263"/>
      <c r="D242" s="263"/>
      <c r="E242" s="475" t="s">
        <v>809</v>
      </c>
      <c r="F242" s="460">
        <f t="shared" si="1"/>
        <v>0</v>
      </c>
      <c r="G242" s="460">
        <v>0</v>
      </c>
      <c r="H242" s="460"/>
    </row>
    <row r="243" spans="1:15" ht="16.5" x14ac:dyDescent="0.2">
      <c r="A243" s="474"/>
      <c r="B243" s="275"/>
      <c r="C243" s="263"/>
      <c r="D243" s="263"/>
      <c r="E243" s="475" t="s">
        <v>815</v>
      </c>
      <c r="F243" s="460">
        <f t="shared" si="1"/>
        <v>0</v>
      </c>
      <c r="G243" s="460">
        <v>0</v>
      </c>
      <c r="H243" s="460"/>
    </row>
    <row r="244" spans="1:15" ht="16.5" x14ac:dyDescent="0.2">
      <c r="A244" s="474"/>
      <c r="B244" s="275"/>
      <c r="C244" s="263"/>
      <c r="D244" s="263"/>
      <c r="E244" s="475" t="s">
        <v>816</v>
      </c>
      <c r="F244" s="460">
        <f t="shared" si="1"/>
        <v>3000</v>
      </c>
      <c r="G244" s="460">
        <v>3000</v>
      </c>
      <c r="H244" s="460"/>
    </row>
    <row r="245" spans="1:15" ht="16.5" x14ac:dyDescent="0.2">
      <c r="A245" s="474"/>
      <c r="B245" s="275"/>
      <c r="C245" s="263"/>
      <c r="D245" s="263"/>
      <c r="E245" s="475" t="s">
        <v>818</v>
      </c>
      <c r="F245" s="460">
        <f t="shared" si="1"/>
        <v>10000</v>
      </c>
      <c r="G245" s="460">
        <v>10000</v>
      </c>
      <c r="H245" s="460"/>
    </row>
    <row r="246" spans="1:15" ht="18" customHeight="1" x14ac:dyDescent="0.2">
      <c r="A246" s="474"/>
      <c r="B246" s="275"/>
      <c r="C246" s="263"/>
      <c r="D246" s="263"/>
      <c r="E246" s="475" t="s">
        <v>819</v>
      </c>
      <c r="F246" s="460">
        <f t="shared" si="1"/>
        <v>100</v>
      </c>
      <c r="G246" s="460">
        <v>100</v>
      </c>
      <c r="H246" s="460"/>
    </row>
    <row r="247" spans="1:15" ht="17.25" customHeight="1" x14ac:dyDescent="0.2">
      <c r="A247" s="474"/>
      <c r="B247" s="275"/>
      <c r="C247" s="263"/>
      <c r="D247" s="263"/>
      <c r="E247" s="352" t="s">
        <v>832</v>
      </c>
      <c r="F247" s="460">
        <f t="shared" si="1"/>
        <v>0</v>
      </c>
      <c r="G247" s="460"/>
      <c r="H247" s="541"/>
      <c r="J247" s="363"/>
      <c r="M247" s="458">
        <f>+H247+H261+H301+H415</f>
        <v>10000</v>
      </c>
      <c r="N247" s="249">
        <v>663279.64</v>
      </c>
      <c r="O247" s="249">
        <f>200-175</f>
        <v>25</v>
      </c>
    </row>
    <row r="248" spans="1:15" ht="16.5" hidden="1" x14ac:dyDescent="0.2">
      <c r="A248" s="474"/>
      <c r="B248" s="275"/>
      <c r="C248" s="263"/>
      <c r="D248" s="263"/>
      <c r="E248" s="475" t="s">
        <v>838</v>
      </c>
      <c r="F248" s="460">
        <f t="shared" si="1"/>
        <v>0</v>
      </c>
      <c r="G248" s="460"/>
      <c r="H248" s="460"/>
    </row>
    <row r="249" spans="1:15" ht="16.5" hidden="1" x14ac:dyDescent="0.2">
      <c r="A249" s="474"/>
      <c r="B249" s="275"/>
      <c r="C249" s="263"/>
      <c r="D249" s="263"/>
      <c r="E249" s="475" t="s">
        <v>820</v>
      </c>
      <c r="F249" s="460">
        <f t="shared" si="1"/>
        <v>0</v>
      </c>
      <c r="G249" s="478"/>
      <c r="H249" s="460"/>
    </row>
    <row r="250" spans="1:15" ht="16.5" hidden="1" x14ac:dyDescent="0.2">
      <c r="A250" s="474"/>
      <c r="B250" s="275"/>
      <c r="C250" s="263"/>
      <c r="D250" s="263"/>
      <c r="E250" s="352" t="s">
        <v>831</v>
      </c>
      <c r="F250" s="460">
        <f t="shared" si="1"/>
        <v>0</v>
      </c>
      <c r="G250" s="478"/>
      <c r="H250" s="460"/>
    </row>
    <row r="251" spans="1:15" ht="16.5" x14ac:dyDescent="0.2">
      <c r="A251" s="474"/>
      <c r="B251" s="275"/>
      <c r="C251" s="263"/>
      <c r="D251" s="263"/>
      <c r="E251" s="475" t="s">
        <v>839</v>
      </c>
      <c r="F251" s="460">
        <f t="shared" si="1"/>
        <v>0</v>
      </c>
      <c r="G251" s="478"/>
      <c r="H251" s="460"/>
    </row>
    <row r="252" spans="1:15" ht="16.5" x14ac:dyDescent="0.2">
      <c r="A252" s="474"/>
      <c r="B252" s="275"/>
      <c r="C252" s="263"/>
      <c r="D252" s="263"/>
      <c r="E252" s="454" t="s">
        <v>831</v>
      </c>
      <c r="F252" s="460">
        <f>+H252</f>
        <v>0</v>
      </c>
      <c r="G252" s="478"/>
      <c r="H252" s="460"/>
    </row>
    <row r="253" spans="1:15" ht="15" customHeight="1" x14ac:dyDescent="0.2">
      <c r="A253" s="474">
        <v>2520</v>
      </c>
      <c r="B253" s="269" t="s">
        <v>325</v>
      </c>
      <c r="C253" s="262">
        <v>2</v>
      </c>
      <c r="D253" s="262">
        <v>0</v>
      </c>
      <c r="E253" s="477" t="s">
        <v>328</v>
      </c>
      <c r="F253" s="616">
        <f>H253+G253</f>
        <v>18890</v>
      </c>
      <c r="G253" s="616">
        <f>+G255</f>
        <v>17890</v>
      </c>
      <c r="H253" s="616">
        <f>+H261+H262+H263</f>
        <v>1000</v>
      </c>
    </row>
    <row r="254" spans="1:15" ht="16.5" x14ac:dyDescent="0.2">
      <c r="A254" s="474"/>
      <c r="B254" s="269"/>
      <c r="C254" s="262"/>
      <c r="D254" s="262"/>
      <c r="E254" s="475" t="s">
        <v>50</v>
      </c>
      <c r="F254" s="460"/>
      <c r="G254" s="460"/>
      <c r="H254" s="460"/>
    </row>
    <row r="255" spans="1:15" s="261" customFormat="1" ht="15" customHeight="1" x14ac:dyDescent="0.2">
      <c r="A255" s="474">
        <v>2521</v>
      </c>
      <c r="B255" s="275" t="s">
        <v>325</v>
      </c>
      <c r="C255" s="263">
        <v>2</v>
      </c>
      <c r="D255" s="263">
        <v>1</v>
      </c>
      <c r="E255" s="475" t="s">
        <v>329</v>
      </c>
      <c r="F255" s="460">
        <f>+G255+H255</f>
        <v>18890</v>
      </c>
      <c r="G255" s="460">
        <f>+G256+G257+G258+G259+G260+G261+G262+G263</f>
        <v>17890</v>
      </c>
      <c r="H255" s="460">
        <f>H256+H258+H259+H260+H261+H262+H263</f>
        <v>1000</v>
      </c>
    </row>
    <row r="256" spans="1:15" s="261" customFormat="1" ht="15" customHeight="1" x14ac:dyDescent="0.2">
      <c r="A256" s="474"/>
      <c r="B256" s="275"/>
      <c r="C256" s="263"/>
      <c r="D256" s="263"/>
      <c r="E256" s="475" t="s">
        <v>803</v>
      </c>
      <c r="F256" s="460">
        <f>+G256+H256</f>
        <v>5500</v>
      </c>
      <c r="G256" s="460">
        <v>5500</v>
      </c>
      <c r="H256" s="460"/>
    </row>
    <row r="257" spans="1:8" s="261" customFormat="1" ht="15" customHeight="1" x14ac:dyDescent="0.2">
      <c r="A257" s="474"/>
      <c r="B257" s="275"/>
      <c r="C257" s="263"/>
      <c r="D257" s="263"/>
      <c r="E257" s="475" t="s">
        <v>804</v>
      </c>
      <c r="F257" s="460">
        <f>+G257</f>
        <v>10000</v>
      </c>
      <c r="G257" s="460">
        <v>10000</v>
      </c>
      <c r="H257" s="460"/>
    </row>
    <row r="258" spans="1:8" ht="16.5" x14ac:dyDescent="0.2">
      <c r="A258" s="474"/>
      <c r="B258" s="275"/>
      <c r="C258" s="263"/>
      <c r="D258" s="263"/>
      <c r="E258" s="475" t="s">
        <v>813</v>
      </c>
      <c r="F258" s="460">
        <f t="shared" ref="F258:F263" si="2">+G258+H258</f>
        <v>990</v>
      </c>
      <c r="G258" s="460">
        <v>990</v>
      </c>
      <c r="H258" s="460"/>
    </row>
    <row r="259" spans="1:8" ht="27" x14ac:dyDescent="0.2">
      <c r="A259" s="474"/>
      <c r="B259" s="275"/>
      <c r="C259" s="263"/>
      <c r="D259" s="263"/>
      <c r="E259" s="475" t="s">
        <v>814</v>
      </c>
      <c r="F259" s="460">
        <f t="shared" si="2"/>
        <v>500</v>
      </c>
      <c r="G259" s="460">
        <v>500</v>
      </c>
      <c r="H259" s="460"/>
    </row>
    <row r="260" spans="1:8" ht="16.5" x14ac:dyDescent="0.2">
      <c r="A260" s="474"/>
      <c r="B260" s="275"/>
      <c r="C260" s="263"/>
      <c r="D260" s="263"/>
      <c r="E260" s="475" t="s">
        <v>816</v>
      </c>
      <c r="F260" s="460">
        <f t="shared" si="2"/>
        <v>900</v>
      </c>
      <c r="G260" s="460">
        <v>900</v>
      </c>
      <c r="H260" s="460"/>
    </row>
    <row r="261" spans="1:8" ht="16.5" x14ac:dyDescent="0.2">
      <c r="A261" s="474"/>
      <c r="B261" s="275"/>
      <c r="C261" s="263"/>
      <c r="D261" s="263"/>
      <c r="E261" s="352" t="s">
        <v>832</v>
      </c>
      <c r="F261" s="460">
        <f t="shared" si="2"/>
        <v>0</v>
      </c>
      <c r="G261" s="460"/>
      <c r="H261" s="460"/>
    </row>
    <row r="262" spans="1:8" ht="17.25" customHeight="1" x14ac:dyDescent="0.2">
      <c r="A262" s="474"/>
      <c r="B262" s="275"/>
      <c r="C262" s="263"/>
      <c r="D262" s="263"/>
      <c r="E262" s="475" t="s">
        <v>839</v>
      </c>
      <c r="F262" s="460">
        <f t="shared" si="2"/>
        <v>0</v>
      </c>
      <c r="G262" s="473"/>
      <c r="H262" s="460"/>
    </row>
    <row r="263" spans="1:8" ht="16.5" x14ac:dyDescent="0.2">
      <c r="A263" s="474"/>
      <c r="B263" s="275"/>
      <c r="C263" s="263"/>
      <c r="D263" s="263"/>
      <c r="E263" s="475" t="s">
        <v>820</v>
      </c>
      <c r="F263" s="460">
        <f t="shared" si="2"/>
        <v>1000</v>
      </c>
      <c r="G263" s="478"/>
      <c r="H263" s="460">
        <v>1000</v>
      </c>
    </row>
    <row r="264" spans="1:8" ht="18" customHeight="1" x14ac:dyDescent="0.2">
      <c r="A264" s="474">
        <v>2530</v>
      </c>
      <c r="B264" s="269" t="s">
        <v>325</v>
      </c>
      <c r="C264" s="262">
        <v>3</v>
      </c>
      <c r="D264" s="262">
        <v>0</v>
      </c>
      <c r="E264" s="477" t="s">
        <v>330</v>
      </c>
      <c r="F264" s="460"/>
      <c r="G264" s="460"/>
      <c r="H264" s="460"/>
    </row>
    <row r="265" spans="1:8" ht="16.5" customHeight="1" x14ac:dyDescent="0.2">
      <c r="A265" s="474"/>
      <c r="B265" s="269"/>
      <c r="C265" s="262"/>
      <c r="D265" s="262"/>
      <c r="E265" s="475" t="s">
        <v>50</v>
      </c>
      <c r="F265" s="460"/>
      <c r="G265" s="460"/>
      <c r="H265" s="460"/>
    </row>
    <row r="266" spans="1:8" ht="15.75" customHeight="1" x14ac:dyDescent="0.2">
      <c r="A266" s="474">
        <v>3531</v>
      </c>
      <c r="B266" s="275" t="s">
        <v>325</v>
      </c>
      <c r="C266" s="263">
        <v>3</v>
      </c>
      <c r="D266" s="263">
        <v>1</v>
      </c>
      <c r="E266" s="475" t="s">
        <v>330</v>
      </c>
      <c r="F266" s="460"/>
      <c r="G266" s="460"/>
      <c r="H266" s="460"/>
    </row>
    <row r="267" spans="1:8" ht="27" x14ac:dyDescent="0.2">
      <c r="A267" s="474"/>
      <c r="B267" s="275"/>
      <c r="C267" s="263"/>
      <c r="D267" s="263"/>
      <c r="E267" s="475" t="s">
        <v>798</v>
      </c>
      <c r="F267" s="460"/>
      <c r="G267" s="460"/>
      <c r="H267" s="460"/>
    </row>
    <row r="268" spans="1:8" s="261" customFormat="1" ht="16.5" customHeight="1" x14ac:dyDescent="0.2">
      <c r="A268" s="474">
        <v>2540</v>
      </c>
      <c r="B268" s="269" t="s">
        <v>325</v>
      </c>
      <c r="C268" s="262">
        <v>4</v>
      </c>
      <c r="D268" s="262">
        <v>0</v>
      </c>
      <c r="E268" s="477" t="s">
        <v>331</v>
      </c>
      <c r="F268" s="472"/>
      <c r="G268" s="472"/>
      <c r="H268" s="472"/>
    </row>
    <row r="269" spans="1:8" ht="16.5" customHeight="1" x14ac:dyDescent="0.2">
      <c r="A269" s="474"/>
      <c r="B269" s="269"/>
      <c r="C269" s="262"/>
      <c r="D269" s="262"/>
      <c r="E269" s="475" t="s">
        <v>50</v>
      </c>
      <c r="F269" s="460"/>
      <c r="G269" s="460"/>
      <c r="H269" s="460"/>
    </row>
    <row r="270" spans="1:8" ht="15" customHeight="1" x14ac:dyDescent="0.2">
      <c r="A270" s="474">
        <v>2541</v>
      </c>
      <c r="B270" s="275" t="s">
        <v>325</v>
      </c>
      <c r="C270" s="263">
        <v>4</v>
      </c>
      <c r="D270" s="263">
        <v>1</v>
      </c>
      <c r="E270" s="475" t="s">
        <v>331</v>
      </c>
      <c r="F270" s="460"/>
      <c r="G270" s="460"/>
      <c r="H270" s="460"/>
    </row>
    <row r="271" spans="1:8" ht="27" x14ac:dyDescent="0.2">
      <c r="A271" s="474"/>
      <c r="B271" s="275"/>
      <c r="C271" s="263"/>
      <c r="D271" s="263"/>
      <c r="E271" s="475" t="s">
        <v>798</v>
      </c>
      <c r="F271" s="460"/>
      <c r="G271" s="460"/>
      <c r="H271" s="460"/>
    </row>
    <row r="272" spans="1:8" ht="33" customHeight="1" x14ac:dyDescent="0.2">
      <c r="A272" s="474">
        <v>2550</v>
      </c>
      <c r="B272" s="269" t="s">
        <v>325</v>
      </c>
      <c r="C272" s="262">
        <v>5</v>
      </c>
      <c r="D272" s="262">
        <v>0</v>
      </c>
      <c r="E272" s="477" t="s">
        <v>332</v>
      </c>
      <c r="F272" s="460"/>
      <c r="G272" s="460"/>
      <c r="H272" s="460"/>
    </row>
    <row r="273" spans="1:8" ht="16.5" customHeight="1" x14ac:dyDescent="0.2">
      <c r="A273" s="474"/>
      <c r="B273" s="269"/>
      <c r="C273" s="262"/>
      <c r="D273" s="262"/>
      <c r="E273" s="475" t="s">
        <v>50</v>
      </c>
      <c r="F273" s="460"/>
      <c r="G273" s="460"/>
      <c r="H273" s="460"/>
    </row>
    <row r="274" spans="1:8" s="261" customFormat="1" ht="27" customHeight="1" x14ac:dyDescent="0.2">
      <c r="A274" s="474">
        <v>2551</v>
      </c>
      <c r="B274" s="275" t="s">
        <v>325</v>
      </c>
      <c r="C274" s="263">
        <v>5</v>
      </c>
      <c r="D274" s="263">
        <v>1</v>
      </c>
      <c r="E274" s="475" t="s">
        <v>332</v>
      </c>
      <c r="F274" s="472"/>
      <c r="G274" s="472"/>
      <c r="H274" s="472"/>
    </row>
    <row r="275" spans="1:8" ht="27" x14ac:dyDescent="0.2">
      <c r="A275" s="474"/>
      <c r="B275" s="275"/>
      <c r="C275" s="263"/>
      <c r="D275" s="263"/>
      <c r="E275" s="475" t="s">
        <v>798</v>
      </c>
      <c r="F275" s="460"/>
      <c r="G275" s="460"/>
      <c r="H275" s="460"/>
    </row>
    <row r="276" spans="1:8" ht="34.5" customHeight="1" x14ac:dyDescent="0.2">
      <c r="A276" s="474">
        <v>2560</v>
      </c>
      <c r="B276" s="269" t="s">
        <v>325</v>
      </c>
      <c r="C276" s="262">
        <v>6</v>
      </c>
      <c r="D276" s="262">
        <v>0</v>
      </c>
      <c r="E276" s="477" t="s">
        <v>333</v>
      </c>
      <c r="F276" s="460"/>
      <c r="G276" s="460"/>
      <c r="H276" s="460"/>
    </row>
    <row r="277" spans="1:8" s="87" customFormat="1" ht="14.25" customHeight="1" x14ac:dyDescent="0.2">
      <c r="A277" s="474"/>
      <c r="B277" s="269"/>
      <c r="C277" s="262"/>
      <c r="D277" s="262"/>
      <c r="E277" s="475" t="s">
        <v>50</v>
      </c>
      <c r="F277" s="476"/>
      <c r="G277" s="476"/>
      <c r="H277" s="476"/>
    </row>
    <row r="278" spans="1:8" ht="28.5" customHeight="1" x14ac:dyDescent="0.2">
      <c r="A278" s="474">
        <v>2561</v>
      </c>
      <c r="B278" s="275" t="s">
        <v>325</v>
      </c>
      <c r="C278" s="263">
        <v>6</v>
      </c>
      <c r="D278" s="263">
        <v>1</v>
      </c>
      <c r="E278" s="475" t="s">
        <v>333</v>
      </c>
      <c r="F278" s="460"/>
      <c r="G278" s="460"/>
      <c r="H278" s="460"/>
    </row>
    <row r="279" spans="1:8" ht="27" x14ac:dyDescent="0.2">
      <c r="A279" s="474"/>
      <c r="B279" s="275"/>
      <c r="C279" s="263"/>
      <c r="D279" s="263"/>
      <c r="E279" s="475" t="s">
        <v>798</v>
      </c>
      <c r="F279" s="460"/>
      <c r="G279" s="460"/>
      <c r="H279" s="460"/>
    </row>
    <row r="280" spans="1:8" ht="49.5" customHeight="1" x14ac:dyDescent="0.2">
      <c r="A280" s="263">
        <v>2600</v>
      </c>
      <c r="B280" s="269" t="s">
        <v>334</v>
      </c>
      <c r="C280" s="262">
        <v>0</v>
      </c>
      <c r="D280" s="262">
        <v>0</v>
      </c>
      <c r="E280" s="471" t="s">
        <v>840</v>
      </c>
      <c r="F280" s="460">
        <f>+H280+G280</f>
        <v>41000</v>
      </c>
      <c r="G280" s="460">
        <f>+G282+G286+G290+G295+G302+G306</f>
        <v>41000</v>
      </c>
      <c r="H280" s="460">
        <f>+H282+H286+H290+H295+H302+H306</f>
        <v>0</v>
      </c>
    </row>
    <row r="281" spans="1:8" ht="15.75" customHeight="1" x14ac:dyDescent="0.2">
      <c r="A281" s="474"/>
      <c r="B281" s="269"/>
      <c r="C281" s="262"/>
      <c r="D281" s="262"/>
      <c r="E281" s="475" t="s">
        <v>22</v>
      </c>
      <c r="F281" s="460"/>
      <c r="G281" s="460"/>
      <c r="H281" s="460"/>
    </row>
    <row r="282" spans="1:8" ht="18.75" customHeight="1" x14ac:dyDescent="0.2">
      <c r="A282" s="474">
        <v>2610</v>
      </c>
      <c r="B282" s="269" t="s">
        <v>334</v>
      </c>
      <c r="C282" s="262">
        <v>1</v>
      </c>
      <c r="D282" s="262">
        <v>0</v>
      </c>
      <c r="E282" s="477" t="s">
        <v>336</v>
      </c>
      <c r="F282" s="460"/>
      <c r="G282" s="460"/>
      <c r="H282" s="460"/>
    </row>
    <row r="283" spans="1:8" ht="14.25" customHeight="1" x14ac:dyDescent="0.2">
      <c r="A283" s="474"/>
      <c r="B283" s="269"/>
      <c r="C283" s="262"/>
      <c r="D283" s="262"/>
      <c r="E283" s="475" t="s">
        <v>50</v>
      </c>
      <c r="F283" s="460"/>
      <c r="G283" s="460"/>
      <c r="H283" s="460"/>
    </row>
    <row r="284" spans="1:8" ht="18.75" customHeight="1" x14ac:dyDescent="0.2">
      <c r="A284" s="474">
        <v>2611</v>
      </c>
      <c r="B284" s="275" t="s">
        <v>334</v>
      </c>
      <c r="C284" s="263">
        <v>1</v>
      </c>
      <c r="D284" s="263">
        <v>1</v>
      </c>
      <c r="E284" s="475" t="s">
        <v>337</v>
      </c>
      <c r="F284" s="460"/>
      <c r="G284" s="460"/>
      <c r="H284" s="460"/>
    </row>
    <row r="285" spans="1:8" ht="27" x14ac:dyDescent="0.2">
      <c r="A285" s="474"/>
      <c r="B285" s="275"/>
      <c r="C285" s="263"/>
      <c r="D285" s="263"/>
      <c r="E285" s="475" t="s">
        <v>798</v>
      </c>
      <c r="F285" s="460"/>
      <c r="G285" s="460"/>
      <c r="H285" s="460"/>
    </row>
    <row r="286" spans="1:8" ht="17.25" customHeight="1" x14ac:dyDescent="0.2">
      <c r="A286" s="474">
        <v>2620</v>
      </c>
      <c r="B286" s="269" t="s">
        <v>334</v>
      </c>
      <c r="C286" s="262">
        <v>2</v>
      </c>
      <c r="D286" s="262">
        <v>0</v>
      </c>
      <c r="E286" s="477" t="s">
        <v>338</v>
      </c>
      <c r="F286" s="460"/>
      <c r="G286" s="460"/>
      <c r="H286" s="460"/>
    </row>
    <row r="287" spans="1:8" ht="14.25" customHeight="1" x14ac:dyDescent="0.2">
      <c r="A287" s="474"/>
      <c r="B287" s="269"/>
      <c r="C287" s="262"/>
      <c r="D287" s="262"/>
      <c r="E287" s="475" t="s">
        <v>50</v>
      </c>
      <c r="F287" s="460"/>
      <c r="G287" s="460"/>
      <c r="H287" s="460"/>
    </row>
    <row r="288" spans="1:8" ht="16.5" customHeight="1" x14ac:dyDescent="0.2">
      <c r="A288" s="474">
        <v>2621</v>
      </c>
      <c r="B288" s="275" t="s">
        <v>334</v>
      </c>
      <c r="C288" s="263">
        <v>2</v>
      </c>
      <c r="D288" s="263">
        <v>1</v>
      </c>
      <c r="E288" s="475" t="s">
        <v>338</v>
      </c>
      <c r="F288" s="460"/>
      <c r="G288" s="460"/>
      <c r="H288" s="460"/>
    </row>
    <row r="289" spans="1:14" ht="27" x14ac:dyDescent="0.2">
      <c r="A289" s="474"/>
      <c r="B289" s="275"/>
      <c r="C289" s="263"/>
      <c r="D289" s="263"/>
      <c r="E289" s="475" t="s">
        <v>798</v>
      </c>
      <c r="F289" s="460"/>
      <c r="G289" s="460"/>
      <c r="H289" s="460"/>
    </row>
    <row r="290" spans="1:14" ht="14.25" customHeight="1" x14ac:dyDescent="0.2">
      <c r="A290" s="474">
        <v>2630</v>
      </c>
      <c r="B290" s="269" t="s">
        <v>334</v>
      </c>
      <c r="C290" s="262">
        <v>3</v>
      </c>
      <c r="D290" s="262">
        <v>0</v>
      </c>
      <c r="E290" s="477" t="s">
        <v>339</v>
      </c>
      <c r="F290" s="460">
        <f>+F292</f>
        <v>0</v>
      </c>
      <c r="G290" s="460">
        <f>+G292</f>
        <v>0</v>
      </c>
      <c r="H290" s="460">
        <f>+H292</f>
        <v>0</v>
      </c>
    </row>
    <row r="291" spans="1:14" ht="14.25" customHeight="1" x14ac:dyDescent="0.2">
      <c r="A291" s="474"/>
      <c r="B291" s="269"/>
      <c r="C291" s="262"/>
      <c r="D291" s="262"/>
      <c r="E291" s="475" t="s">
        <v>50</v>
      </c>
      <c r="F291" s="460"/>
      <c r="G291" s="460"/>
      <c r="H291" s="460"/>
    </row>
    <row r="292" spans="1:14" ht="15" customHeight="1" x14ac:dyDescent="0.2">
      <c r="A292" s="474">
        <v>2631</v>
      </c>
      <c r="B292" s="275" t="s">
        <v>334</v>
      </c>
      <c r="C292" s="263">
        <v>3</v>
      </c>
      <c r="D292" s="263">
        <v>1</v>
      </c>
      <c r="E292" s="475" t="s">
        <v>340</v>
      </c>
      <c r="F292" s="486">
        <f>+F294</f>
        <v>0</v>
      </c>
      <c r="G292" s="486">
        <f>+G294</f>
        <v>0</v>
      </c>
      <c r="H292" s="486">
        <f>+H294</f>
        <v>0</v>
      </c>
    </row>
    <row r="293" spans="1:14" ht="27" x14ac:dyDescent="0.2">
      <c r="A293" s="474"/>
      <c r="B293" s="275"/>
      <c r="C293" s="263"/>
      <c r="D293" s="263"/>
      <c r="E293" s="475" t="s">
        <v>798</v>
      </c>
      <c r="F293" s="486"/>
      <c r="G293" s="486"/>
      <c r="H293" s="486"/>
    </row>
    <row r="294" spans="1:14" ht="16.5" x14ac:dyDescent="0.2">
      <c r="A294" s="474"/>
      <c r="B294" s="275"/>
      <c r="C294" s="263"/>
      <c r="D294" s="263"/>
      <c r="E294" s="475" t="s">
        <v>839</v>
      </c>
      <c r="F294" s="486">
        <f>+G294+H294</f>
        <v>0</v>
      </c>
      <c r="G294" s="486">
        <v>0</v>
      </c>
      <c r="H294" s="486"/>
      <c r="M294" s="249">
        <f>46020+465+345</f>
        <v>46830</v>
      </c>
      <c r="N294" s="249">
        <f>+M294-5412</f>
        <v>41418</v>
      </c>
    </row>
    <row r="295" spans="1:14" ht="17.25" customHeight="1" x14ac:dyDescent="0.2">
      <c r="A295" s="474">
        <v>2640</v>
      </c>
      <c r="B295" s="269" t="s">
        <v>334</v>
      </c>
      <c r="C295" s="262">
        <v>4</v>
      </c>
      <c r="D295" s="262">
        <v>0</v>
      </c>
      <c r="E295" s="477" t="s">
        <v>341</v>
      </c>
      <c r="F295" s="460">
        <f>+H295+G295</f>
        <v>41000</v>
      </c>
      <c r="G295" s="460">
        <f>+G297</f>
        <v>41000</v>
      </c>
      <c r="H295" s="460">
        <f>+H297</f>
        <v>0</v>
      </c>
    </row>
    <row r="296" spans="1:14" ht="12.75" customHeight="1" x14ac:dyDescent="0.2">
      <c r="A296" s="474"/>
      <c r="B296" s="269"/>
      <c r="C296" s="262"/>
      <c r="D296" s="262"/>
      <c r="E296" s="475" t="s">
        <v>50</v>
      </c>
      <c r="F296" s="460"/>
      <c r="G296" s="460"/>
      <c r="H296" s="460"/>
    </row>
    <row r="297" spans="1:14" ht="16.5" x14ac:dyDescent="0.2">
      <c r="A297" s="474">
        <v>2641</v>
      </c>
      <c r="B297" s="275" t="s">
        <v>334</v>
      </c>
      <c r="C297" s="263">
        <v>4</v>
      </c>
      <c r="D297" s="263">
        <v>1</v>
      </c>
      <c r="E297" s="475" t="s">
        <v>342</v>
      </c>
      <c r="F297" s="460">
        <f>+H297+G297</f>
        <v>41000</v>
      </c>
      <c r="G297" s="460">
        <f>+G299+G300</f>
        <v>41000</v>
      </c>
      <c r="H297" s="460">
        <f>+H301</f>
        <v>0</v>
      </c>
    </row>
    <row r="298" spans="1:14" ht="27" x14ac:dyDescent="0.2">
      <c r="A298" s="474"/>
      <c r="B298" s="275"/>
      <c r="C298" s="263"/>
      <c r="D298" s="263"/>
      <c r="E298" s="475" t="s">
        <v>798</v>
      </c>
      <c r="F298" s="460"/>
      <c r="G298" s="460"/>
      <c r="H298" s="460"/>
    </row>
    <row r="299" spans="1:14" ht="16.5" x14ac:dyDescent="0.2">
      <c r="A299" s="474"/>
      <c r="B299" s="275"/>
      <c r="C299" s="263"/>
      <c r="D299" s="263"/>
      <c r="E299" s="475" t="s">
        <v>803</v>
      </c>
      <c r="F299" s="460">
        <f>+G299+H299</f>
        <v>35000</v>
      </c>
      <c r="G299" s="614">
        <v>35000</v>
      </c>
      <c r="H299" s="460">
        <v>0</v>
      </c>
    </row>
    <row r="300" spans="1:14" ht="16.5" x14ac:dyDescent="0.2">
      <c r="A300" s="474"/>
      <c r="B300" s="275"/>
      <c r="C300" s="263"/>
      <c r="D300" s="263"/>
      <c r="E300" s="475" t="s">
        <v>837</v>
      </c>
      <c r="F300" s="460">
        <f t="shared" ref="F300" si="3">H300+G300</f>
        <v>6000</v>
      </c>
      <c r="G300" s="460">
        <v>6000</v>
      </c>
      <c r="H300" s="460"/>
    </row>
    <row r="301" spans="1:14" ht="16.5" x14ac:dyDescent="0.2">
      <c r="A301" s="474"/>
      <c r="B301" s="275"/>
      <c r="C301" s="263"/>
      <c r="D301" s="263"/>
      <c r="E301" s="475" t="s">
        <v>841</v>
      </c>
      <c r="F301" s="460">
        <f>+G301+H301</f>
        <v>0</v>
      </c>
      <c r="G301" s="460">
        <v>0</v>
      </c>
      <c r="H301" s="460"/>
    </row>
    <row r="302" spans="1:14" ht="43.5" customHeight="1" x14ac:dyDescent="0.2">
      <c r="A302" s="474">
        <v>2650</v>
      </c>
      <c r="B302" s="269" t="s">
        <v>334</v>
      </c>
      <c r="C302" s="262">
        <v>5</v>
      </c>
      <c r="D302" s="262">
        <v>0</v>
      </c>
      <c r="E302" s="477" t="s">
        <v>343</v>
      </c>
      <c r="F302" s="460"/>
      <c r="G302" s="460"/>
      <c r="H302" s="460"/>
    </row>
    <row r="303" spans="1:14" ht="15" customHeight="1" x14ac:dyDescent="0.2">
      <c r="A303" s="474"/>
      <c r="B303" s="269"/>
      <c r="C303" s="262"/>
      <c r="D303" s="262"/>
      <c r="E303" s="475" t="s">
        <v>50</v>
      </c>
      <c r="F303" s="460"/>
      <c r="G303" s="460"/>
      <c r="H303" s="460"/>
    </row>
    <row r="304" spans="1:14" ht="40.5" x14ac:dyDescent="0.2">
      <c r="A304" s="474">
        <v>2651</v>
      </c>
      <c r="B304" s="275" t="s">
        <v>334</v>
      </c>
      <c r="C304" s="263">
        <v>5</v>
      </c>
      <c r="D304" s="263">
        <v>1</v>
      </c>
      <c r="E304" s="475" t="s">
        <v>343</v>
      </c>
      <c r="F304" s="460"/>
      <c r="G304" s="460"/>
      <c r="H304" s="460"/>
    </row>
    <row r="305" spans="1:10" s="261" customFormat="1" ht="39.75" customHeight="1" x14ac:dyDescent="0.2">
      <c r="A305" s="474"/>
      <c r="B305" s="275"/>
      <c r="C305" s="263"/>
      <c r="D305" s="263"/>
      <c r="E305" s="475" t="s">
        <v>798</v>
      </c>
      <c r="F305" s="472"/>
      <c r="G305" s="472"/>
      <c r="H305" s="472"/>
    </row>
    <row r="306" spans="1:10" ht="30.75" customHeight="1" x14ac:dyDescent="0.2">
      <c r="A306" s="474">
        <v>2660</v>
      </c>
      <c r="B306" s="269" t="s">
        <v>334</v>
      </c>
      <c r="C306" s="262">
        <v>6</v>
      </c>
      <c r="D306" s="262">
        <v>0</v>
      </c>
      <c r="E306" s="477" t="s">
        <v>344</v>
      </c>
      <c r="F306" s="460"/>
      <c r="G306" s="460"/>
      <c r="H306" s="460"/>
    </row>
    <row r="307" spans="1:10" ht="15.75" customHeight="1" x14ac:dyDescent="0.2">
      <c r="A307" s="474"/>
      <c r="B307" s="269"/>
      <c r="C307" s="262"/>
      <c r="D307" s="262"/>
      <c r="E307" s="475" t="s">
        <v>50</v>
      </c>
      <c r="F307" s="460"/>
      <c r="G307" s="460"/>
      <c r="H307" s="460"/>
    </row>
    <row r="308" spans="1:10" ht="30" customHeight="1" x14ac:dyDescent="0.2">
      <c r="A308" s="474">
        <v>2661</v>
      </c>
      <c r="B308" s="275" t="s">
        <v>334</v>
      </c>
      <c r="C308" s="263">
        <v>6</v>
      </c>
      <c r="D308" s="263">
        <v>1</v>
      </c>
      <c r="E308" s="475" t="s">
        <v>344</v>
      </c>
      <c r="F308" s="460"/>
      <c r="G308" s="460"/>
      <c r="H308" s="460"/>
    </row>
    <row r="309" spans="1:10" ht="39.75" customHeight="1" x14ac:dyDescent="0.2">
      <c r="A309" s="474"/>
      <c r="B309" s="275"/>
      <c r="C309" s="263"/>
      <c r="D309" s="263"/>
      <c r="E309" s="475" t="s">
        <v>798</v>
      </c>
      <c r="F309" s="460"/>
      <c r="G309" s="460"/>
      <c r="H309" s="460"/>
    </row>
    <row r="310" spans="1:10" ht="29.25" x14ac:dyDescent="0.2">
      <c r="A310" s="263">
        <v>2700</v>
      </c>
      <c r="B310" s="269" t="s">
        <v>345</v>
      </c>
      <c r="C310" s="262">
        <v>0</v>
      </c>
      <c r="D310" s="262">
        <v>0</v>
      </c>
      <c r="E310" s="471" t="s">
        <v>842</v>
      </c>
      <c r="F310" s="460">
        <f>+F312+F320+F331+F341+F345+F349</f>
        <v>0</v>
      </c>
      <c r="G310" s="460">
        <f>+G312+G320+G331+G341+G345+G349</f>
        <v>0</v>
      </c>
      <c r="H310" s="460">
        <f>+H312+H320+H331+H341+H345+H349</f>
        <v>0</v>
      </c>
    </row>
    <row r="311" spans="1:10" ht="17.25" customHeight="1" x14ac:dyDescent="0.2">
      <c r="A311" s="474"/>
      <c r="B311" s="269"/>
      <c r="C311" s="262"/>
      <c r="D311" s="262"/>
      <c r="E311" s="475" t="s">
        <v>22</v>
      </c>
      <c r="F311" s="460"/>
      <c r="G311" s="460"/>
      <c r="H311" s="460"/>
    </row>
    <row r="312" spans="1:10" ht="17.25" customHeight="1" x14ac:dyDescent="0.2">
      <c r="A312" s="474">
        <v>2710</v>
      </c>
      <c r="B312" s="269" t="s">
        <v>345</v>
      </c>
      <c r="C312" s="262">
        <v>1</v>
      </c>
      <c r="D312" s="262">
        <v>0</v>
      </c>
      <c r="E312" s="477" t="s">
        <v>347</v>
      </c>
      <c r="F312" s="460"/>
      <c r="G312" s="460"/>
      <c r="H312" s="460"/>
      <c r="J312" s="264"/>
    </row>
    <row r="313" spans="1:10" ht="15" customHeight="1" x14ac:dyDescent="0.2">
      <c r="A313" s="474"/>
      <c r="B313" s="269"/>
      <c r="C313" s="262"/>
      <c r="D313" s="262"/>
      <c r="E313" s="475" t="s">
        <v>50</v>
      </c>
      <c r="F313" s="460"/>
      <c r="G313" s="460"/>
      <c r="H313" s="460"/>
    </row>
    <row r="314" spans="1:10" ht="16.5" x14ac:dyDescent="0.2">
      <c r="A314" s="474">
        <v>2711</v>
      </c>
      <c r="B314" s="275" t="s">
        <v>345</v>
      </c>
      <c r="C314" s="263">
        <v>1</v>
      </c>
      <c r="D314" s="263">
        <v>1</v>
      </c>
      <c r="E314" s="475" t="s">
        <v>348</v>
      </c>
      <c r="F314" s="460"/>
      <c r="G314" s="460"/>
      <c r="H314" s="460"/>
    </row>
    <row r="315" spans="1:10" ht="27" x14ac:dyDescent="0.2">
      <c r="A315" s="474"/>
      <c r="B315" s="275"/>
      <c r="C315" s="263"/>
      <c r="D315" s="263"/>
      <c r="E315" s="475" t="s">
        <v>798</v>
      </c>
      <c r="F315" s="460"/>
      <c r="G315" s="460"/>
      <c r="H315" s="460"/>
    </row>
    <row r="316" spans="1:10" ht="13.5" customHeight="1" x14ac:dyDescent="0.2">
      <c r="A316" s="474">
        <v>2712</v>
      </c>
      <c r="B316" s="275" t="s">
        <v>345</v>
      </c>
      <c r="C316" s="263">
        <v>1</v>
      </c>
      <c r="D316" s="263">
        <v>2</v>
      </c>
      <c r="E316" s="475" t="s">
        <v>349</v>
      </c>
      <c r="F316" s="460"/>
      <c r="G316" s="460"/>
      <c r="H316" s="460"/>
    </row>
    <row r="317" spans="1:10" ht="27" x14ac:dyDescent="0.2">
      <c r="A317" s="474"/>
      <c r="B317" s="275"/>
      <c r="C317" s="263"/>
      <c r="D317" s="263"/>
      <c r="E317" s="475" t="s">
        <v>798</v>
      </c>
      <c r="F317" s="460"/>
      <c r="G317" s="460"/>
      <c r="H317" s="460"/>
    </row>
    <row r="318" spans="1:10" ht="18.75" customHeight="1" x14ac:dyDescent="0.2">
      <c r="A318" s="474">
        <v>2713</v>
      </c>
      <c r="B318" s="275" t="s">
        <v>345</v>
      </c>
      <c r="C318" s="263">
        <v>1</v>
      </c>
      <c r="D318" s="263">
        <v>3</v>
      </c>
      <c r="E318" s="475" t="s">
        <v>350</v>
      </c>
      <c r="F318" s="460"/>
      <c r="G318" s="460"/>
      <c r="H318" s="460"/>
    </row>
    <row r="319" spans="1:10" ht="27" x14ac:dyDescent="0.2">
      <c r="A319" s="474"/>
      <c r="B319" s="275"/>
      <c r="C319" s="263"/>
      <c r="D319" s="263"/>
      <c r="E319" s="475" t="s">
        <v>798</v>
      </c>
      <c r="F319" s="460"/>
      <c r="G319" s="460"/>
      <c r="H319" s="460"/>
    </row>
    <row r="320" spans="1:10" ht="15.75" customHeight="1" x14ac:dyDescent="0.2">
      <c r="A320" s="474">
        <v>2720</v>
      </c>
      <c r="B320" s="269" t="s">
        <v>345</v>
      </c>
      <c r="C320" s="262">
        <v>2</v>
      </c>
      <c r="D320" s="262">
        <v>0</v>
      </c>
      <c r="E320" s="477" t="s">
        <v>351</v>
      </c>
      <c r="F320" s="541">
        <f>+F322</f>
        <v>0</v>
      </c>
      <c r="G320" s="541">
        <f>+G322</f>
        <v>0</v>
      </c>
      <c r="H320" s="541">
        <f>+H322</f>
        <v>0</v>
      </c>
    </row>
    <row r="321" spans="1:13" s="261" customFormat="1" ht="14.25" customHeight="1" x14ac:dyDescent="0.2">
      <c r="A321" s="474"/>
      <c r="B321" s="269"/>
      <c r="C321" s="262"/>
      <c r="D321" s="262"/>
      <c r="E321" s="475" t="s">
        <v>50</v>
      </c>
      <c r="F321" s="460"/>
      <c r="G321" s="472"/>
      <c r="H321" s="472"/>
    </row>
    <row r="322" spans="1:13" ht="16.5" x14ac:dyDescent="0.2">
      <c r="A322" s="474">
        <v>2721</v>
      </c>
      <c r="B322" s="275" t="s">
        <v>345</v>
      </c>
      <c r="C322" s="263">
        <v>2</v>
      </c>
      <c r="D322" s="263">
        <v>1</v>
      </c>
      <c r="E322" s="475" t="s">
        <v>352</v>
      </c>
      <c r="F322" s="547">
        <f>+F324</f>
        <v>0</v>
      </c>
      <c r="G322" s="547">
        <f>+G324</f>
        <v>0</v>
      </c>
      <c r="H322" s="547">
        <f>+H324</f>
        <v>0</v>
      </c>
    </row>
    <row r="323" spans="1:13" ht="30.75" customHeight="1" x14ac:dyDescent="0.2">
      <c r="A323" s="474"/>
      <c r="B323" s="275"/>
      <c r="C323" s="263"/>
      <c r="D323" s="263"/>
      <c r="E323" s="475" t="s">
        <v>798</v>
      </c>
      <c r="F323" s="486"/>
      <c r="G323" s="486"/>
      <c r="H323" s="486"/>
    </row>
    <row r="324" spans="1:13" ht="21" customHeight="1" x14ac:dyDescent="0.2">
      <c r="A324" s="474"/>
      <c r="B324" s="275"/>
      <c r="C324" s="263"/>
      <c r="D324" s="263"/>
      <c r="E324" s="475" t="s">
        <v>839</v>
      </c>
      <c r="F324" s="547">
        <f>+G324+H324</f>
        <v>0</v>
      </c>
      <c r="G324" s="486">
        <v>0</v>
      </c>
      <c r="H324" s="547"/>
      <c r="M324" s="249">
        <f>8600.475+212.997+174</f>
        <v>8987.4719999999998</v>
      </c>
    </row>
    <row r="325" spans="1:13" ht="16.5" x14ac:dyDescent="0.2">
      <c r="A325" s="474">
        <v>2722</v>
      </c>
      <c r="B325" s="275" t="s">
        <v>345</v>
      </c>
      <c r="C325" s="263">
        <v>2</v>
      </c>
      <c r="D325" s="263">
        <v>2</v>
      </c>
      <c r="E325" s="475" t="s">
        <v>353</v>
      </c>
      <c r="F325" s="460"/>
      <c r="G325" s="460"/>
      <c r="H325" s="460"/>
    </row>
    <row r="326" spans="1:13" ht="31.5" customHeight="1" x14ac:dyDescent="0.2">
      <c r="A326" s="474"/>
      <c r="B326" s="275"/>
      <c r="C326" s="263"/>
      <c r="D326" s="263"/>
      <c r="E326" s="475" t="s">
        <v>798</v>
      </c>
      <c r="F326" s="460"/>
      <c r="G326" s="460"/>
      <c r="H326" s="460"/>
      <c r="J326" s="264"/>
    </row>
    <row r="327" spans="1:13" ht="16.5" x14ac:dyDescent="0.2">
      <c r="A327" s="474">
        <v>2723</v>
      </c>
      <c r="B327" s="275" t="s">
        <v>345</v>
      </c>
      <c r="C327" s="263">
        <v>2</v>
      </c>
      <c r="D327" s="263">
        <v>3</v>
      </c>
      <c r="E327" s="475" t="s">
        <v>354</v>
      </c>
      <c r="F327" s="460"/>
      <c r="G327" s="460"/>
      <c r="H327" s="460"/>
    </row>
    <row r="328" spans="1:13" ht="29.25" customHeight="1" x14ac:dyDescent="0.2">
      <c r="A328" s="474"/>
      <c r="B328" s="275"/>
      <c r="C328" s="263"/>
      <c r="D328" s="263"/>
      <c r="E328" s="475" t="s">
        <v>798</v>
      </c>
      <c r="F328" s="460"/>
      <c r="G328" s="460"/>
      <c r="H328" s="460"/>
    </row>
    <row r="329" spans="1:13" ht="16.5" x14ac:dyDescent="0.2">
      <c r="A329" s="474">
        <v>2724</v>
      </c>
      <c r="B329" s="275" t="s">
        <v>345</v>
      </c>
      <c r="C329" s="263">
        <v>2</v>
      </c>
      <c r="D329" s="263">
        <v>4</v>
      </c>
      <c r="E329" s="475" t="s">
        <v>355</v>
      </c>
      <c r="F329" s="460"/>
      <c r="G329" s="460"/>
      <c r="H329" s="460"/>
    </row>
    <row r="330" spans="1:13" s="261" customFormat="1" ht="30" customHeight="1" x14ac:dyDescent="0.2">
      <c r="A330" s="474"/>
      <c r="B330" s="275"/>
      <c r="C330" s="263"/>
      <c r="D330" s="263"/>
      <c r="E330" s="475" t="s">
        <v>798</v>
      </c>
      <c r="F330" s="472"/>
      <c r="G330" s="472"/>
      <c r="H330" s="472"/>
    </row>
    <row r="331" spans="1:13" ht="16.5" x14ac:dyDescent="0.2">
      <c r="A331" s="474">
        <v>2730</v>
      </c>
      <c r="B331" s="269" t="s">
        <v>345</v>
      </c>
      <c r="C331" s="262">
        <v>3</v>
      </c>
      <c r="D331" s="262">
        <v>0</v>
      </c>
      <c r="E331" s="477" t="s">
        <v>356</v>
      </c>
      <c r="F331" s="460"/>
      <c r="G331" s="460"/>
      <c r="H331" s="460"/>
    </row>
    <row r="332" spans="1:13" ht="15.75" customHeight="1" x14ac:dyDescent="0.2">
      <c r="A332" s="474"/>
      <c r="B332" s="269"/>
      <c r="C332" s="262"/>
      <c r="D332" s="262"/>
      <c r="E332" s="475" t="s">
        <v>50</v>
      </c>
      <c r="F332" s="460"/>
      <c r="G332" s="460"/>
      <c r="H332" s="460"/>
    </row>
    <row r="333" spans="1:13" ht="16.5" x14ac:dyDescent="0.2">
      <c r="A333" s="474">
        <v>2731</v>
      </c>
      <c r="B333" s="275" t="s">
        <v>345</v>
      </c>
      <c r="C333" s="263">
        <v>3</v>
      </c>
      <c r="D333" s="263">
        <v>1</v>
      </c>
      <c r="E333" s="475" t="s">
        <v>357</v>
      </c>
      <c r="F333" s="460"/>
      <c r="G333" s="460"/>
      <c r="H333" s="460"/>
    </row>
    <row r="334" spans="1:13" s="261" customFormat="1" ht="29.25" customHeight="1" x14ac:dyDescent="0.2">
      <c r="A334" s="474"/>
      <c r="B334" s="275"/>
      <c r="C334" s="263"/>
      <c r="D334" s="263"/>
      <c r="E334" s="475" t="s">
        <v>798</v>
      </c>
      <c r="F334" s="472"/>
      <c r="G334" s="472"/>
      <c r="H334" s="472"/>
    </row>
    <row r="335" spans="1:13" ht="16.5" x14ac:dyDescent="0.2">
      <c r="A335" s="474">
        <v>2732</v>
      </c>
      <c r="B335" s="275" t="s">
        <v>345</v>
      </c>
      <c r="C335" s="263">
        <v>3</v>
      </c>
      <c r="D335" s="263">
        <v>2</v>
      </c>
      <c r="E335" s="475" t="s">
        <v>358</v>
      </c>
      <c r="F335" s="460"/>
      <c r="G335" s="460"/>
      <c r="H335" s="460"/>
    </row>
    <row r="336" spans="1:13" ht="27" customHeight="1" x14ac:dyDescent="0.2">
      <c r="A336" s="474"/>
      <c r="B336" s="275"/>
      <c r="C336" s="263"/>
      <c r="D336" s="263"/>
      <c r="E336" s="475" t="s">
        <v>798</v>
      </c>
      <c r="F336" s="460"/>
      <c r="G336" s="460"/>
      <c r="H336" s="460"/>
    </row>
    <row r="337" spans="1:10" ht="16.5" x14ac:dyDescent="0.2">
      <c r="A337" s="474">
        <v>2733</v>
      </c>
      <c r="B337" s="275" t="s">
        <v>345</v>
      </c>
      <c r="C337" s="263">
        <v>3</v>
      </c>
      <c r="D337" s="263">
        <v>3</v>
      </c>
      <c r="E337" s="475" t="s">
        <v>359</v>
      </c>
      <c r="F337" s="460"/>
      <c r="G337" s="460"/>
      <c r="H337" s="460"/>
    </row>
    <row r="338" spans="1:10" ht="30" customHeight="1" x14ac:dyDescent="0.2">
      <c r="A338" s="474"/>
      <c r="B338" s="275"/>
      <c r="C338" s="263"/>
      <c r="D338" s="263"/>
      <c r="E338" s="475" t="s">
        <v>798</v>
      </c>
      <c r="F338" s="460"/>
      <c r="G338" s="460"/>
      <c r="H338" s="460"/>
    </row>
    <row r="339" spans="1:10" ht="27" customHeight="1" x14ac:dyDescent="0.2">
      <c r="A339" s="474">
        <v>2734</v>
      </c>
      <c r="B339" s="275" t="s">
        <v>345</v>
      </c>
      <c r="C339" s="263">
        <v>3</v>
      </c>
      <c r="D339" s="263">
        <v>4</v>
      </c>
      <c r="E339" s="475" t="s">
        <v>360</v>
      </c>
      <c r="F339" s="460"/>
      <c r="G339" s="460"/>
      <c r="H339" s="460"/>
      <c r="J339" s="264"/>
    </row>
    <row r="340" spans="1:10" ht="27" x14ac:dyDescent="0.2">
      <c r="A340" s="474"/>
      <c r="B340" s="275"/>
      <c r="C340" s="263"/>
      <c r="D340" s="263"/>
      <c r="E340" s="475" t="s">
        <v>798</v>
      </c>
      <c r="F340" s="460"/>
      <c r="G340" s="460"/>
      <c r="H340" s="460"/>
    </row>
    <row r="341" spans="1:10" ht="16.5" x14ac:dyDescent="0.2">
      <c r="A341" s="474">
        <v>2740</v>
      </c>
      <c r="B341" s="269" t="s">
        <v>345</v>
      </c>
      <c r="C341" s="262">
        <v>4</v>
      </c>
      <c r="D341" s="262">
        <v>0</v>
      </c>
      <c r="E341" s="477" t="s">
        <v>361</v>
      </c>
      <c r="F341" s="460"/>
      <c r="G341" s="460"/>
      <c r="H341" s="460"/>
    </row>
    <row r="342" spans="1:10" ht="16.5" x14ac:dyDescent="0.2">
      <c r="A342" s="474"/>
      <c r="B342" s="269"/>
      <c r="C342" s="262"/>
      <c r="D342" s="262"/>
      <c r="E342" s="475" t="s">
        <v>50</v>
      </c>
      <c r="F342" s="460"/>
      <c r="G342" s="460"/>
      <c r="H342" s="460"/>
    </row>
    <row r="343" spans="1:10" s="261" customFormat="1" ht="14.25" customHeight="1" x14ac:dyDescent="0.2">
      <c r="A343" s="474">
        <v>2741</v>
      </c>
      <c r="B343" s="275" t="s">
        <v>345</v>
      </c>
      <c r="C343" s="263">
        <v>4</v>
      </c>
      <c r="D343" s="263">
        <v>1</v>
      </c>
      <c r="E343" s="475" t="s">
        <v>361</v>
      </c>
      <c r="F343" s="472"/>
      <c r="G343" s="472"/>
      <c r="H343" s="472"/>
    </row>
    <row r="344" spans="1:10" ht="27" x14ac:dyDescent="0.2">
      <c r="A344" s="474"/>
      <c r="B344" s="275"/>
      <c r="C344" s="263"/>
      <c r="D344" s="263"/>
      <c r="E344" s="475" t="s">
        <v>798</v>
      </c>
      <c r="F344" s="460"/>
      <c r="G344" s="460"/>
      <c r="H344" s="460"/>
    </row>
    <row r="345" spans="1:10" s="261" customFormat="1" ht="29.25" customHeight="1" x14ac:dyDescent="0.2">
      <c r="A345" s="474">
        <v>2750</v>
      </c>
      <c r="B345" s="269" t="s">
        <v>345</v>
      </c>
      <c r="C345" s="262">
        <v>5</v>
      </c>
      <c r="D345" s="262">
        <v>0</v>
      </c>
      <c r="E345" s="477" t="s">
        <v>362</v>
      </c>
      <c r="F345" s="472"/>
      <c r="G345" s="472"/>
      <c r="H345" s="472"/>
    </row>
    <row r="346" spans="1:10" ht="15" customHeight="1" x14ac:dyDescent="0.2">
      <c r="A346" s="474"/>
      <c r="B346" s="269"/>
      <c r="C346" s="262"/>
      <c r="D346" s="262"/>
      <c r="E346" s="475" t="s">
        <v>50</v>
      </c>
      <c r="F346" s="460"/>
      <c r="G346" s="460"/>
      <c r="H346" s="460"/>
    </row>
    <row r="347" spans="1:10" ht="33" customHeight="1" x14ac:dyDescent="0.2">
      <c r="A347" s="474">
        <v>2751</v>
      </c>
      <c r="B347" s="275" t="s">
        <v>345</v>
      </c>
      <c r="C347" s="263">
        <v>5</v>
      </c>
      <c r="D347" s="263">
        <v>1</v>
      </c>
      <c r="E347" s="475" t="s">
        <v>362</v>
      </c>
      <c r="F347" s="460"/>
      <c r="G347" s="460"/>
      <c r="H347" s="460"/>
    </row>
    <row r="348" spans="1:10" s="87" customFormat="1" ht="28.5" customHeight="1" x14ac:dyDescent="0.2">
      <c r="A348" s="474"/>
      <c r="B348" s="275"/>
      <c r="C348" s="263"/>
      <c r="D348" s="263"/>
      <c r="E348" s="475" t="s">
        <v>798</v>
      </c>
      <c r="F348" s="476"/>
      <c r="G348" s="476"/>
      <c r="H348" s="476"/>
    </row>
    <row r="349" spans="1:10" s="261" customFormat="1" ht="16.5" x14ac:dyDescent="0.2">
      <c r="A349" s="474">
        <v>2760</v>
      </c>
      <c r="B349" s="269" t="s">
        <v>345</v>
      </c>
      <c r="C349" s="262">
        <v>6</v>
      </c>
      <c r="D349" s="262">
        <v>0</v>
      </c>
      <c r="E349" s="477" t="s">
        <v>363</v>
      </c>
      <c r="F349" s="472"/>
      <c r="G349" s="472"/>
      <c r="H349" s="472"/>
    </row>
    <row r="350" spans="1:10" ht="13.5" customHeight="1" x14ac:dyDescent="0.2">
      <c r="A350" s="474"/>
      <c r="B350" s="269"/>
      <c r="C350" s="262"/>
      <c r="D350" s="262"/>
      <c r="E350" s="475" t="s">
        <v>50</v>
      </c>
      <c r="F350" s="460"/>
      <c r="G350" s="460"/>
      <c r="H350" s="460"/>
    </row>
    <row r="351" spans="1:10" ht="15" customHeight="1" x14ac:dyDescent="0.2">
      <c r="A351" s="474">
        <v>2761</v>
      </c>
      <c r="B351" s="275" t="s">
        <v>345</v>
      </c>
      <c r="C351" s="263">
        <v>6</v>
      </c>
      <c r="D351" s="263">
        <v>1</v>
      </c>
      <c r="E351" s="475" t="s">
        <v>364</v>
      </c>
      <c r="F351" s="460"/>
      <c r="G351" s="460"/>
      <c r="H351" s="460"/>
    </row>
    <row r="352" spans="1:10" ht="27" x14ac:dyDescent="0.2">
      <c r="A352" s="474"/>
      <c r="B352" s="275"/>
      <c r="C352" s="263"/>
      <c r="D352" s="263"/>
      <c r="E352" s="475" t="s">
        <v>798</v>
      </c>
      <c r="F352" s="460"/>
      <c r="G352" s="460"/>
      <c r="H352" s="460"/>
    </row>
    <row r="353" spans="1:13" s="261" customFormat="1" ht="16.5" x14ac:dyDescent="0.2">
      <c r="A353" s="474">
        <v>2762</v>
      </c>
      <c r="B353" s="275" t="s">
        <v>345</v>
      </c>
      <c r="C353" s="263">
        <v>6</v>
      </c>
      <c r="D353" s="263">
        <v>2</v>
      </c>
      <c r="E353" s="475" t="s">
        <v>363</v>
      </c>
      <c r="F353" s="472"/>
      <c r="G353" s="472"/>
      <c r="H353" s="472"/>
    </row>
    <row r="354" spans="1:13" ht="27" x14ac:dyDescent="0.2">
      <c r="A354" s="474"/>
      <c r="B354" s="275"/>
      <c r="C354" s="263"/>
      <c r="D354" s="263"/>
      <c r="E354" s="475" t="s">
        <v>798</v>
      </c>
      <c r="F354" s="460"/>
      <c r="G354" s="460"/>
      <c r="H354" s="460"/>
    </row>
    <row r="355" spans="1:13" s="261" customFormat="1" ht="29.25" x14ac:dyDescent="0.2">
      <c r="A355" s="263">
        <v>2800</v>
      </c>
      <c r="B355" s="269" t="s">
        <v>365</v>
      </c>
      <c r="C355" s="262">
        <v>0</v>
      </c>
      <c r="D355" s="262">
        <v>0</v>
      </c>
      <c r="E355" s="471" t="s">
        <v>843</v>
      </c>
      <c r="F355" s="472">
        <f>+G355</f>
        <v>79000</v>
      </c>
      <c r="G355" s="472">
        <f>+G357+G362+G382+G390+G398+G402</f>
        <v>79000</v>
      </c>
      <c r="H355" s="472">
        <f>+H357+H362</f>
        <v>0</v>
      </c>
      <c r="J355" s="488">
        <f>+G375+G414+G439</f>
        <v>402188.7</v>
      </c>
    </row>
    <row r="356" spans="1:13" s="261" customFormat="1" ht="12" customHeight="1" x14ac:dyDescent="0.2">
      <c r="A356" s="474"/>
      <c r="B356" s="269"/>
      <c r="C356" s="262"/>
      <c r="D356" s="262"/>
      <c r="E356" s="475" t="s">
        <v>22</v>
      </c>
      <c r="F356" s="460"/>
      <c r="G356" s="460"/>
      <c r="H356" s="472"/>
    </row>
    <row r="357" spans="1:13" ht="16.5" x14ac:dyDescent="0.2">
      <c r="A357" s="474">
        <v>2810</v>
      </c>
      <c r="B357" s="275" t="s">
        <v>365</v>
      </c>
      <c r="C357" s="263">
        <v>1</v>
      </c>
      <c r="D357" s="263">
        <v>0</v>
      </c>
      <c r="E357" s="477" t="s">
        <v>367</v>
      </c>
      <c r="F357" s="460">
        <f>+F359</f>
        <v>20000</v>
      </c>
      <c r="G357" s="460">
        <f>+G359</f>
        <v>20000</v>
      </c>
      <c r="H357" s="460">
        <f>+H359</f>
        <v>0</v>
      </c>
    </row>
    <row r="358" spans="1:13" s="261" customFormat="1" ht="16.5" customHeight="1" x14ac:dyDescent="0.2">
      <c r="A358" s="474"/>
      <c r="B358" s="269"/>
      <c r="C358" s="262"/>
      <c r="D358" s="262"/>
      <c r="E358" s="475" t="s">
        <v>50</v>
      </c>
      <c r="F358" s="472"/>
      <c r="G358" s="472"/>
      <c r="H358" s="472"/>
    </row>
    <row r="359" spans="1:13" ht="16.5" x14ac:dyDescent="0.2">
      <c r="A359" s="474">
        <v>2811</v>
      </c>
      <c r="B359" s="275" t="s">
        <v>365</v>
      </c>
      <c r="C359" s="263">
        <v>1</v>
      </c>
      <c r="D359" s="263">
        <v>1</v>
      </c>
      <c r="E359" s="475" t="s">
        <v>367</v>
      </c>
      <c r="F359" s="460">
        <f>+F361</f>
        <v>20000</v>
      </c>
      <c r="G359" s="460">
        <f>+G361</f>
        <v>20000</v>
      </c>
      <c r="H359" s="460">
        <f>+H361</f>
        <v>0</v>
      </c>
    </row>
    <row r="360" spans="1:13" ht="28.5" customHeight="1" x14ac:dyDescent="0.2">
      <c r="A360" s="474"/>
      <c r="B360" s="275"/>
      <c r="C360" s="263"/>
      <c r="D360" s="263"/>
      <c r="E360" s="475" t="s">
        <v>798</v>
      </c>
      <c r="F360" s="460"/>
      <c r="G360" s="460"/>
      <c r="H360" s="460"/>
    </row>
    <row r="361" spans="1:13" ht="14.25" customHeight="1" x14ac:dyDescent="0.2">
      <c r="A361" s="474"/>
      <c r="B361" s="275"/>
      <c r="C361" s="263"/>
      <c r="D361" s="263"/>
      <c r="E361" s="475" t="s">
        <v>844</v>
      </c>
      <c r="F361" s="486">
        <f>+G361+H361</f>
        <v>20000</v>
      </c>
      <c r="G361" s="486">
        <v>20000</v>
      </c>
      <c r="H361" s="460"/>
    </row>
    <row r="362" spans="1:13" s="261" customFormat="1" ht="15.75" customHeight="1" x14ac:dyDescent="0.2">
      <c r="A362" s="474">
        <v>2820</v>
      </c>
      <c r="B362" s="269" t="s">
        <v>365</v>
      </c>
      <c r="C362" s="262">
        <v>2</v>
      </c>
      <c r="D362" s="262">
        <v>0</v>
      </c>
      <c r="E362" s="477" t="s">
        <v>368</v>
      </c>
      <c r="F362" s="472">
        <f>+G362+H362</f>
        <v>59000</v>
      </c>
      <c r="G362" s="472">
        <f>+G371+G368</f>
        <v>59000</v>
      </c>
      <c r="H362" s="472"/>
      <c r="M362" s="261">
        <f>63900-64500</f>
        <v>-600</v>
      </c>
    </row>
    <row r="363" spans="1:13" ht="14.25" customHeight="1" x14ac:dyDescent="0.2">
      <c r="A363" s="474"/>
      <c r="B363" s="269"/>
      <c r="C363" s="262"/>
      <c r="D363" s="262"/>
      <c r="E363" s="475" t="s">
        <v>50</v>
      </c>
      <c r="F363" s="472"/>
      <c r="G363" s="472"/>
      <c r="H363" s="472"/>
    </row>
    <row r="364" spans="1:13" ht="15" customHeight="1" x14ac:dyDescent="0.2">
      <c r="A364" s="474">
        <v>2821</v>
      </c>
      <c r="B364" s="275" t="s">
        <v>365</v>
      </c>
      <c r="C364" s="263">
        <v>2</v>
      </c>
      <c r="D364" s="263">
        <v>1</v>
      </c>
      <c r="E364" s="475" t="s">
        <v>369</v>
      </c>
      <c r="F364" s="460"/>
      <c r="G364" s="460"/>
      <c r="H364" s="460"/>
    </row>
    <row r="365" spans="1:13" ht="27" x14ac:dyDescent="0.2">
      <c r="A365" s="474"/>
      <c r="B365" s="275"/>
      <c r="C365" s="263"/>
      <c r="D365" s="263"/>
      <c r="E365" s="475" t="s">
        <v>798</v>
      </c>
      <c r="F365" s="460"/>
      <c r="G365" s="460"/>
      <c r="H365" s="460"/>
    </row>
    <row r="366" spans="1:13" ht="16.5" customHeight="1" x14ac:dyDescent="0.2">
      <c r="A366" s="474">
        <v>2822</v>
      </c>
      <c r="B366" s="275" t="s">
        <v>365</v>
      </c>
      <c r="C366" s="263">
        <v>2</v>
      </c>
      <c r="D366" s="263">
        <v>2</v>
      </c>
      <c r="E366" s="475" t="s">
        <v>370</v>
      </c>
      <c r="F366" s="460"/>
      <c r="G366" s="460"/>
      <c r="H366" s="460"/>
    </row>
    <row r="367" spans="1:13" ht="27.75" customHeight="1" x14ac:dyDescent="0.2">
      <c r="A367" s="474"/>
      <c r="B367" s="275"/>
      <c r="C367" s="263"/>
      <c r="D367" s="263"/>
      <c r="E367" s="475" t="s">
        <v>798</v>
      </c>
      <c r="F367" s="460"/>
      <c r="G367" s="460"/>
      <c r="H367" s="460"/>
    </row>
    <row r="368" spans="1:13" ht="16.5" x14ac:dyDescent="0.2">
      <c r="A368" s="474">
        <v>2823</v>
      </c>
      <c r="B368" s="275" t="s">
        <v>365</v>
      </c>
      <c r="C368" s="263">
        <v>2</v>
      </c>
      <c r="D368" s="263">
        <v>3</v>
      </c>
      <c r="E368" s="475" t="s">
        <v>371</v>
      </c>
      <c r="F368" s="460">
        <f>+G368+H368</f>
        <v>0</v>
      </c>
      <c r="G368" s="460">
        <f>+G370</f>
        <v>0</v>
      </c>
      <c r="H368" s="460"/>
    </row>
    <row r="369" spans="1:19" ht="27" x14ac:dyDescent="0.2">
      <c r="A369" s="474"/>
      <c r="B369" s="275"/>
      <c r="C369" s="263"/>
      <c r="D369" s="263"/>
      <c r="E369" s="475" t="s">
        <v>798</v>
      </c>
      <c r="F369" s="460"/>
      <c r="G369" s="460"/>
      <c r="H369" s="460"/>
    </row>
    <row r="370" spans="1:19" ht="27" x14ac:dyDescent="0.2">
      <c r="A370" s="474"/>
      <c r="B370" s="275"/>
      <c r="C370" s="263"/>
      <c r="D370" s="263"/>
      <c r="E370" s="475" t="s">
        <v>844</v>
      </c>
      <c r="F370" s="460">
        <f>+G370</f>
        <v>0</v>
      </c>
      <c r="G370" s="460"/>
      <c r="H370" s="460"/>
      <c r="M370" s="249" t="s">
        <v>845</v>
      </c>
      <c r="N370" s="249" t="s">
        <v>846</v>
      </c>
    </row>
    <row r="371" spans="1:19" s="615" customFormat="1" ht="15.75" customHeight="1" x14ac:dyDescent="0.2">
      <c r="A371" s="610">
        <v>2824</v>
      </c>
      <c r="B371" s="611" t="s">
        <v>365</v>
      </c>
      <c r="C371" s="612">
        <v>2</v>
      </c>
      <c r="D371" s="612">
        <v>4</v>
      </c>
      <c r="E371" s="613" t="s">
        <v>372</v>
      </c>
      <c r="F371" s="614">
        <f>+G371+H371</f>
        <v>59000</v>
      </c>
      <c r="G371" s="614">
        <f>+G373+G374+G375</f>
        <v>59000</v>
      </c>
      <c r="H371" s="614"/>
    </row>
    <row r="372" spans="1:19" s="261" customFormat="1" ht="27" x14ac:dyDescent="0.2">
      <c r="A372" s="474"/>
      <c r="B372" s="275"/>
      <c r="C372" s="263"/>
      <c r="D372" s="263"/>
      <c r="E372" s="475" t="s">
        <v>798</v>
      </c>
      <c r="F372" s="472"/>
      <c r="G372" s="472"/>
      <c r="H372" s="472"/>
      <c r="N372" s="731"/>
      <c r="O372" s="731"/>
      <c r="P372" s="731"/>
      <c r="Q372" s="732"/>
      <c r="R372" s="732"/>
      <c r="S372" s="732"/>
    </row>
    <row r="373" spans="1:19" s="261" customFormat="1" ht="16.5" x14ac:dyDescent="0.2">
      <c r="A373" s="474"/>
      <c r="B373" s="275"/>
      <c r="C373" s="263"/>
      <c r="D373" s="263"/>
      <c r="E373" s="475" t="s">
        <v>823</v>
      </c>
      <c r="F373" s="460">
        <f>H373+G373</f>
        <v>7000</v>
      </c>
      <c r="G373" s="460">
        <v>7000</v>
      </c>
      <c r="H373" s="472"/>
      <c r="O373" s="261">
        <v>-4000</v>
      </c>
    </row>
    <row r="374" spans="1:19" s="261" customFormat="1" ht="16.5" x14ac:dyDescent="0.2">
      <c r="A374" s="474"/>
      <c r="B374" s="275"/>
      <c r="C374" s="263"/>
      <c r="D374" s="263"/>
      <c r="E374" s="475" t="s">
        <v>824</v>
      </c>
      <c r="F374" s="460">
        <f>H374+G374</f>
        <v>7000</v>
      </c>
      <c r="G374" s="460">
        <v>7000</v>
      </c>
      <c r="H374" s="472"/>
    </row>
    <row r="375" spans="1:19" s="261" customFormat="1" ht="28.5" customHeight="1" x14ac:dyDescent="0.2">
      <c r="A375" s="474"/>
      <c r="B375" s="275"/>
      <c r="C375" s="263"/>
      <c r="D375" s="263"/>
      <c r="E375" s="475" t="s">
        <v>844</v>
      </c>
      <c r="F375" s="460">
        <f>H375+G375</f>
        <v>45000</v>
      </c>
      <c r="G375" s="460">
        <v>45000</v>
      </c>
      <c r="H375" s="472"/>
      <c r="M375" s="88" t="s">
        <v>7</v>
      </c>
      <c r="N375" s="544"/>
      <c r="O375" s="544"/>
      <c r="P375" s="544"/>
    </row>
    <row r="376" spans="1:19" ht="15" customHeight="1" x14ac:dyDescent="0.2">
      <c r="A376" s="474">
        <v>2825</v>
      </c>
      <c r="B376" s="275" t="s">
        <v>365</v>
      </c>
      <c r="C376" s="263">
        <v>2</v>
      </c>
      <c r="D376" s="263">
        <v>5</v>
      </c>
      <c r="E376" s="475" t="s">
        <v>373</v>
      </c>
      <c r="F376" s="460"/>
      <c r="G376" s="460"/>
      <c r="H376" s="460"/>
    </row>
    <row r="377" spans="1:19" ht="27" x14ac:dyDescent="0.2">
      <c r="A377" s="474"/>
      <c r="B377" s="275"/>
      <c r="C377" s="263"/>
      <c r="D377" s="263"/>
      <c r="E377" s="475" t="s">
        <v>798</v>
      </c>
      <c r="F377" s="460"/>
      <c r="G377" s="460"/>
      <c r="H377" s="460"/>
    </row>
    <row r="378" spans="1:19" s="87" customFormat="1" ht="13.5" customHeight="1" x14ac:dyDescent="0.2">
      <c r="A378" s="474">
        <v>2826</v>
      </c>
      <c r="B378" s="275" t="s">
        <v>365</v>
      </c>
      <c r="C378" s="263">
        <v>2</v>
      </c>
      <c r="D378" s="263">
        <v>6</v>
      </c>
      <c r="E378" s="475" t="s">
        <v>374</v>
      </c>
      <c r="F378" s="476"/>
      <c r="G378" s="476"/>
      <c r="H378" s="476"/>
    </row>
    <row r="379" spans="1:19" ht="27" x14ac:dyDescent="0.2">
      <c r="A379" s="474"/>
      <c r="B379" s="275"/>
      <c r="C379" s="263"/>
      <c r="D379" s="263"/>
      <c r="E379" s="475" t="s">
        <v>798</v>
      </c>
      <c r="F379" s="460"/>
      <c r="G379" s="460"/>
      <c r="H379" s="460"/>
      <c r="J379" s="249" t="s">
        <v>847</v>
      </c>
    </row>
    <row r="380" spans="1:19" ht="27" x14ac:dyDescent="0.2">
      <c r="A380" s="474">
        <v>2827</v>
      </c>
      <c r="B380" s="275" t="s">
        <v>365</v>
      </c>
      <c r="C380" s="263">
        <v>2</v>
      </c>
      <c r="D380" s="263">
        <v>7</v>
      </c>
      <c r="E380" s="475" t="s">
        <v>375</v>
      </c>
      <c r="F380" s="460"/>
      <c r="G380" s="460"/>
      <c r="H380" s="460"/>
    </row>
    <row r="381" spans="1:19" ht="27" x14ac:dyDescent="0.2">
      <c r="A381" s="474"/>
      <c r="B381" s="275"/>
      <c r="C381" s="263"/>
      <c r="D381" s="263"/>
      <c r="E381" s="475" t="s">
        <v>798</v>
      </c>
      <c r="F381" s="460"/>
      <c r="G381" s="460"/>
      <c r="H381" s="460"/>
    </row>
    <row r="382" spans="1:19" ht="29.25" customHeight="1" x14ac:dyDescent="0.2">
      <c r="A382" s="474">
        <v>2830</v>
      </c>
      <c r="B382" s="269" t="s">
        <v>365</v>
      </c>
      <c r="C382" s="262">
        <v>3</v>
      </c>
      <c r="D382" s="262">
        <v>0</v>
      </c>
      <c r="E382" s="477" t="s">
        <v>376</v>
      </c>
      <c r="F382" s="482">
        <v>0</v>
      </c>
      <c r="G382" s="482">
        <v>0</v>
      </c>
      <c r="H382" s="482">
        <v>0</v>
      </c>
    </row>
    <row r="383" spans="1:19" ht="13.5" customHeight="1" x14ac:dyDescent="0.2">
      <c r="A383" s="474"/>
      <c r="B383" s="269"/>
      <c r="C383" s="262"/>
      <c r="D383" s="262"/>
      <c r="E383" s="475" t="s">
        <v>50</v>
      </c>
      <c r="F383" s="482"/>
      <c r="G383" s="482"/>
      <c r="H383" s="482"/>
    </row>
    <row r="384" spans="1:19" ht="17.25" customHeight="1" x14ac:dyDescent="0.2">
      <c r="A384" s="474">
        <v>2831</v>
      </c>
      <c r="B384" s="275" t="s">
        <v>365</v>
      </c>
      <c r="C384" s="263">
        <v>3</v>
      </c>
      <c r="D384" s="263">
        <v>1</v>
      </c>
      <c r="E384" s="475" t="s">
        <v>377</v>
      </c>
      <c r="F384" s="482"/>
      <c r="G384" s="482"/>
      <c r="H384" s="482"/>
    </row>
    <row r="385" spans="1:8" ht="27" x14ac:dyDescent="0.2">
      <c r="A385" s="474"/>
      <c r="B385" s="275"/>
      <c r="C385" s="263"/>
      <c r="D385" s="263"/>
      <c r="E385" s="475" t="s">
        <v>798</v>
      </c>
      <c r="F385" s="482"/>
      <c r="G385" s="482"/>
      <c r="H385" s="482"/>
    </row>
    <row r="386" spans="1:8" ht="16.5" x14ac:dyDescent="0.2">
      <c r="A386" s="474">
        <v>2832</v>
      </c>
      <c r="B386" s="275" t="s">
        <v>365</v>
      </c>
      <c r="C386" s="263">
        <v>3</v>
      </c>
      <c r="D386" s="263">
        <v>2</v>
      </c>
      <c r="E386" s="475" t="s">
        <v>378</v>
      </c>
      <c r="F386" s="482"/>
      <c r="G386" s="482"/>
      <c r="H386" s="482"/>
    </row>
    <row r="387" spans="1:8" ht="27" x14ac:dyDescent="0.2">
      <c r="A387" s="474"/>
      <c r="B387" s="275"/>
      <c r="C387" s="263"/>
      <c r="D387" s="263"/>
      <c r="E387" s="475" t="s">
        <v>798</v>
      </c>
      <c r="F387" s="482"/>
      <c r="G387" s="482"/>
      <c r="H387" s="482"/>
    </row>
    <row r="388" spans="1:8" ht="16.5" x14ac:dyDescent="0.2">
      <c r="A388" s="474">
        <v>2833</v>
      </c>
      <c r="B388" s="275" t="s">
        <v>365</v>
      </c>
      <c r="C388" s="263">
        <v>3</v>
      </c>
      <c r="D388" s="263">
        <v>3</v>
      </c>
      <c r="E388" s="475" t="s">
        <v>379</v>
      </c>
      <c r="F388" s="482"/>
      <c r="G388" s="482"/>
      <c r="H388" s="482"/>
    </row>
    <row r="389" spans="1:8" ht="27" x14ac:dyDescent="0.2">
      <c r="A389" s="474"/>
      <c r="B389" s="275"/>
      <c r="C389" s="263"/>
      <c r="D389" s="263"/>
      <c r="E389" s="475" t="s">
        <v>798</v>
      </c>
      <c r="F389" s="482"/>
      <c r="G389" s="482"/>
      <c r="H389" s="482"/>
    </row>
    <row r="390" spans="1:8" ht="16.5" x14ac:dyDescent="0.2">
      <c r="A390" s="474">
        <v>2840</v>
      </c>
      <c r="B390" s="269" t="s">
        <v>365</v>
      </c>
      <c r="C390" s="262">
        <v>4</v>
      </c>
      <c r="D390" s="262">
        <v>0</v>
      </c>
      <c r="E390" s="477" t="s">
        <v>380</v>
      </c>
      <c r="F390" s="482">
        <v>0</v>
      </c>
      <c r="G390" s="482">
        <v>0</v>
      </c>
      <c r="H390" s="482">
        <v>0</v>
      </c>
    </row>
    <row r="391" spans="1:8" ht="14.25" customHeight="1" x14ac:dyDescent="0.2">
      <c r="A391" s="474"/>
      <c r="B391" s="269"/>
      <c r="C391" s="262"/>
      <c r="D391" s="262"/>
      <c r="E391" s="475" t="s">
        <v>50</v>
      </c>
      <c r="F391" s="482"/>
      <c r="G391" s="482"/>
      <c r="H391" s="482"/>
    </row>
    <row r="392" spans="1:8" ht="16.5" x14ac:dyDescent="0.2">
      <c r="A392" s="474">
        <v>2841</v>
      </c>
      <c r="B392" s="275" t="s">
        <v>365</v>
      </c>
      <c r="C392" s="263">
        <v>4</v>
      </c>
      <c r="D392" s="263">
        <v>1</v>
      </c>
      <c r="E392" s="475" t="s">
        <v>381</v>
      </c>
      <c r="F392" s="482"/>
      <c r="G392" s="482"/>
      <c r="H392" s="482"/>
    </row>
    <row r="393" spans="1:8" ht="27" x14ac:dyDescent="0.2">
      <c r="A393" s="474"/>
      <c r="B393" s="275"/>
      <c r="C393" s="263"/>
      <c r="D393" s="263"/>
      <c r="E393" s="475" t="s">
        <v>798</v>
      </c>
      <c r="F393" s="482"/>
      <c r="G393" s="482"/>
      <c r="H393" s="482"/>
    </row>
    <row r="394" spans="1:8" ht="27.75" customHeight="1" x14ac:dyDescent="0.2">
      <c r="A394" s="474">
        <v>2842</v>
      </c>
      <c r="B394" s="275" t="s">
        <v>365</v>
      </c>
      <c r="C394" s="263">
        <v>4</v>
      </c>
      <c r="D394" s="263">
        <v>2</v>
      </c>
      <c r="E394" s="475" t="s">
        <v>382</v>
      </c>
      <c r="F394" s="482"/>
      <c r="G394" s="482"/>
      <c r="H394" s="482"/>
    </row>
    <row r="395" spans="1:8" ht="27" x14ac:dyDescent="0.2">
      <c r="A395" s="474"/>
      <c r="B395" s="275"/>
      <c r="C395" s="263"/>
      <c r="D395" s="263"/>
      <c r="E395" s="475" t="s">
        <v>798</v>
      </c>
      <c r="F395" s="482"/>
      <c r="G395" s="482"/>
      <c r="H395" s="482"/>
    </row>
    <row r="396" spans="1:8" ht="15" customHeight="1" x14ac:dyDescent="0.2">
      <c r="A396" s="474">
        <v>2843</v>
      </c>
      <c r="B396" s="275" t="s">
        <v>365</v>
      </c>
      <c r="C396" s="263">
        <v>4</v>
      </c>
      <c r="D396" s="263">
        <v>3</v>
      </c>
      <c r="E396" s="475" t="s">
        <v>380</v>
      </c>
      <c r="F396" s="482"/>
      <c r="G396" s="482"/>
      <c r="H396" s="482"/>
    </row>
    <row r="397" spans="1:8" ht="27" x14ac:dyDescent="0.2">
      <c r="A397" s="474"/>
      <c r="B397" s="275"/>
      <c r="C397" s="263"/>
      <c r="D397" s="263"/>
      <c r="E397" s="475" t="s">
        <v>798</v>
      </c>
      <c r="F397" s="482"/>
      <c r="G397" s="482"/>
      <c r="H397" s="482"/>
    </row>
    <row r="398" spans="1:8" ht="28.5" x14ac:dyDescent="0.2">
      <c r="A398" s="474">
        <v>2850</v>
      </c>
      <c r="B398" s="269" t="s">
        <v>365</v>
      </c>
      <c r="C398" s="262">
        <v>5</v>
      </c>
      <c r="D398" s="262">
        <v>0</v>
      </c>
      <c r="E398" s="483" t="s">
        <v>383</v>
      </c>
      <c r="F398" s="482">
        <v>0</v>
      </c>
      <c r="G398" s="482">
        <v>0</v>
      </c>
      <c r="H398" s="482">
        <v>0</v>
      </c>
    </row>
    <row r="399" spans="1:8" ht="16.5" x14ac:dyDescent="0.2">
      <c r="A399" s="474"/>
      <c r="B399" s="269"/>
      <c r="C399" s="262"/>
      <c r="D399" s="262"/>
      <c r="E399" s="475" t="s">
        <v>50</v>
      </c>
      <c r="F399" s="482"/>
      <c r="G399" s="482"/>
      <c r="H399" s="482"/>
    </row>
    <row r="400" spans="1:8" ht="27" x14ac:dyDescent="0.2">
      <c r="A400" s="474">
        <v>2851</v>
      </c>
      <c r="B400" s="269" t="s">
        <v>365</v>
      </c>
      <c r="C400" s="262">
        <v>5</v>
      </c>
      <c r="D400" s="262">
        <v>1</v>
      </c>
      <c r="E400" s="484" t="s">
        <v>383</v>
      </c>
      <c r="F400" s="482"/>
      <c r="G400" s="482"/>
      <c r="H400" s="482"/>
    </row>
    <row r="401" spans="1:13" ht="27" x14ac:dyDescent="0.2">
      <c r="A401" s="474"/>
      <c r="B401" s="275"/>
      <c r="C401" s="263"/>
      <c r="D401" s="263"/>
      <c r="E401" s="475" t="s">
        <v>798</v>
      </c>
      <c r="F401" s="482"/>
      <c r="G401" s="482"/>
      <c r="H401" s="482"/>
    </row>
    <row r="402" spans="1:13" ht="16.5" x14ac:dyDescent="0.2">
      <c r="A402" s="474">
        <v>2860</v>
      </c>
      <c r="B402" s="269" t="s">
        <v>365</v>
      </c>
      <c r="C402" s="262">
        <v>6</v>
      </c>
      <c r="D402" s="262">
        <v>0</v>
      </c>
      <c r="E402" s="483" t="s">
        <v>384</v>
      </c>
      <c r="F402" s="478">
        <f>+F404</f>
        <v>0</v>
      </c>
      <c r="G402" s="478">
        <f>+G404</f>
        <v>0</v>
      </c>
      <c r="H402" s="478">
        <f>+H404</f>
        <v>0</v>
      </c>
    </row>
    <row r="403" spans="1:13" ht="12.75" customHeight="1" x14ac:dyDescent="0.2">
      <c r="A403" s="474"/>
      <c r="B403" s="269"/>
      <c r="C403" s="262"/>
      <c r="D403" s="262"/>
      <c r="E403" s="475" t="s">
        <v>50</v>
      </c>
      <c r="F403" s="482"/>
      <c r="G403" s="482"/>
      <c r="H403" s="482"/>
    </row>
    <row r="404" spans="1:13" ht="16.5" x14ac:dyDescent="0.2">
      <c r="A404" s="474">
        <v>2861</v>
      </c>
      <c r="B404" s="275" t="s">
        <v>365</v>
      </c>
      <c r="C404" s="263">
        <v>6</v>
      </c>
      <c r="D404" s="263">
        <v>1</v>
      </c>
      <c r="E404" s="484" t="s">
        <v>384</v>
      </c>
      <c r="F404" s="482">
        <f>+F406+F407</f>
        <v>0</v>
      </c>
      <c r="G404" s="482">
        <f>+G406+G407</f>
        <v>0</v>
      </c>
      <c r="H404" s="482">
        <f>+H406+H407</f>
        <v>0</v>
      </c>
      <c r="M404" s="249" t="s">
        <v>848</v>
      </c>
    </row>
    <row r="405" spans="1:13" ht="27" x14ac:dyDescent="0.2">
      <c r="A405" s="474"/>
      <c r="B405" s="275"/>
      <c r="C405" s="263"/>
      <c r="D405" s="263"/>
      <c r="E405" s="475" t="s">
        <v>798</v>
      </c>
      <c r="F405" s="482"/>
      <c r="G405" s="482"/>
      <c r="H405" s="482"/>
    </row>
    <row r="406" spans="1:13" ht="16.5" x14ac:dyDescent="0.2">
      <c r="A406" s="474"/>
      <c r="B406" s="275"/>
      <c r="C406" s="263"/>
      <c r="D406" s="263"/>
      <c r="E406" s="475" t="s">
        <v>799</v>
      </c>
      <c r="F406" s="482">
        <f>+G406+H406</f>
        <v>0</v>
      </c>
      <c r="G406" s="482"/>
      <c r="H406" s="482"/>
    </row>
    <row r="407" spans="1:13" ht="16.5" x14ac:dyDescent="0.2">
      <c r="A407" s="474"/>
      <c r="B407" s="275"/>
      <c r="C407" s="263"/>
      <c r="D407" s="263"/>
      <c r="E407" s="475" t="s">
        <v>803</v>
      </c>
      <c r="F407" s="482">
        <f>+G407+H407</f>
        <v>0</v>
      </c>
      <c r="G407" s="482"/>
      <c r="H407" s="482"/>
    </row>
    <row r="408" spans="1:13" ht="48" customHeight="1" x14ac:dyDescent="0.2">
      <c r="A408" s="263">
        <v>2900</v>
      </c>
      <c r="B408" s="269" t="s">
        <v>385</v>
      </c>
      <c r="C408" s="262">
        <v>0</v>
      </c>
      <c r="D408" s="262">
        <v>0</v>
      </c>
      <c r="E408" s="471" t="s">
        <v>849</v>
      </c>
      <c r="F408" s="485">
        <f>+G408+H408</f>
        <v>372200</v>
      </c>
      <c r="G408" s="485">
        <f>+G410+G435</f>
        <v>362200</v>
      </c>
      <c r="H408" s="485">
        <f>+H410</f>
        <v>10000</v>
      </c>
    </row>
    <row r="409" spans="1:13" ht="16.5" x14ac:dyDescent="0.2">
      <c r="A409" s="474"/>
      <c r="B409" s="269"/>
      <c r="C409" s="262"/>
      <c r="D409" s="262"/>
      <c r="E409" s="475" t="s">
        <v>22</v>
      </c>
      <c r="F409" s="478"/>
      <c r="G409" s="478"/>
      <c r="H409" s="536"/>
    </row>
    <row r="410" spans="1:13" ht="16.5" x14ac:dyDescent="0.2">
      <c r="A410" s="474">
        <v>2910</v>
      </c>
      <c r="B410" s="269" t="s">
        <v>385</v>
      </c>
      <c r="C410" s="262">
        <v>1</v>
      </c>
      <c r="D410" s="262">
        <v>0</v>
      </c>
      <c r="E410" s="477" t="s">
        <v>387</v>
      </c>
      <c r="F410" s="485">
        <f>+G410+H410</f>
        <v>300200</v>
      </c>
      <c r="G410" s="485">
        <f>+G412</f>
        <v>290200</v>
      </c>
      <c r="H410" s="485">
        <f>+H412</f>
        <v>10000</v>
      </c>
    </row>
    <row r="411" spans="1:13" ht="12.75" customHeight="1" x14ac:dyDescent="0.2">
      <c r="A411" s="474"/>
      <c r="B411" s="269"/>
      <c r="C411" s="262"/>
      <c r="D411" s="262"/>
      <c r="E411" s="475" t="s">
        <v>50</v>
      </c>
      <c r="F411" s="478"/>
      <c r="G411" s="478"/>
      <c r="H411" s="556"/>
    </row>
    <row r="412" spans="1:13" ht="16.5" x14ac:dyDescent="0.2">
      <c r="A412" s="474">
        <v>2911</v>
      </c>
      <c r="B412" s="275" t="s">
        <v>385</v>
      </c>
      <c r="C412" s="263">
        <v>1</v>
      </c>
      <c r="D412" s="263">
        <v>1</v>
      </c>
      <c r="E412" s="475" t="s">
        <v>388</v>
      </c>
      <c r="F412" s="478">
        <f>+G412+H412</f>
        <v>300200</v>
      </c>
      <c r="G412" s="478">
        <f>+G414</f>
        <v>290200</v>
      </c>
      <c r="H412" s="485">
        <f>+H414+H415</f>
        <v>10000</v>
      </c>
    </row>
    <row r="413" spans="1:13" ht="27" x14ac:dyDescent="0.2">
      <c r="A413" s="474"/>
      <c r="B413" s="275"/>
      <c r="C413" s="263"/>
      <c r="D413" s="263"/>
      <c r="E413" s="475" t="s">
        <v>798</v>
      </c>
      <c r="F413" s="482"/>
      <c r="G413" s="482"/>
      <c r="H413" s="482"/>
    </row>
    <row r="414" spans="1:13" ht="40.5" x14ac:dyDescent="0.2">
      <c r="A414" s="474"/>
      <c r="B414" s="275"/>
      <c r="C414" s="263"/>
      <c r="D414" s="263"/>
      <c r="E414" s="475" t="s">
        <v>850</v>
      </c>
      <c r="F414" s="460">
        <f>H414+G414</f>
        <v>290200</v>
      </c>
      <c r="G414" s="460">
        <v>290200</v>
      </c>
      <c r="H414" s="482">
        <v>0</v>
      </c>
    </row>
    <row r="415" spans="1:13" ht="16.5" x14ac:dyDescent="0.2">
      <c r="A415" s="474"/>
      <c r="B415" s="275"/>
      <c r="C415" s="263"/>
      <c r="D415" s="263"/>
      <c r="E415" s="475" t="s">
        <v>841</v>
      </c>
      <c r="F415" s="460">
        <f>+G415+H415</f>
        <v>10000</v>
      </c>
      <c r="G415" s="460">
        <v>0</v>
      </c>
      <c r="H415" s="460">
        <v>10000</v>
      </c>
    </row>
    <row r="416" spans="1:13" ht="16.5" x14ac:dyDescent="0.2">
      <c r="A416" s="474">
        <v>2912</v>
      </c>
      <c r="B416" s="275" t="s">
        <v>385</v>
      </c>
      <c r="C416" s="263">
        <v>1</v>
      </c>
      <c r="D416" s="263">
        <v>2</v>
      </c>
      <c r="E416" s="475" t="s">
        <v>389</v>
      </c>
      <c r="F416" s="482"/>
      <c r="G416" s="482"/>
      <c r="H416" s="482"/>
    </row>
    <row r="417" spans="1:8" ht="27" x14ac:dyDescent="0.2">
      <c r="A417" s="474"/>
      <c r="B417" s="275"/>
      <c r="C417" s="263"/>
      <c r="D417" s="263"/>
      <c r="E417" s="475" t="s">
        <v>798</v>
      </c>
      <c r="F417" s="482"/>
      <c r="G417" s="482"/>
      <c r="H417" s="482"/>
    </row>
    <row r="418" spans="1:8" ht="16.5" x14ac:dyDescent="0.2">
      <c r="A418" s="474">
        <v>2920</v>
      </c>
      <c r="B418" s="269" t="s">
        <v>385</v>
      </c>
      <c r="C418" s="262">
        <v>2</v>
      </c>
      <c r="D418" s="262">
        <v>0</v>
      </c>
      <c r="E418" s="477" t="s">
        <v>390</v>
      </c>
      <c r="F418" s="482"/>
      <c r="G418" s="482"/>
      <c r="H418" s="482"/>
    </row>
    <row r="419" spans="1:8" ht="14.25" customHeight="1" x14ac:dyDescent="0.2">
      <c r="A419" s="474"/>
      <c r="B419" s="269"/>
      <c r="C419" s="262"/>
      <c r="D419" s="262"/>
      <c r="E419" s="475" t="s">
        <v>50</v>
      </c>
      <c r="F419" s="482"/>
      <c r="G419" s="482"/>
      <c r="H419" s="482"/>
    </row>
    <row r="420" spans="1:8" ht="13.5" customHeight="1" x14ac:dyDescent="0.2">
      <c r="A420" s="474">
        <v>2921</v>
      </c>
      <c r="B420" s="275" t="s">
        <v>385</v>
      </c>
      <c r="C420" s="263">
        <v>2</v>
      </c>
      <c r="D420" s="263">
        <v>1</v>
      </c>
      <c r="E420" s="475" t="s">
        <v>391</v>
      </c>
      <c r="F420" s="482"/>
      <c r="G420" s="482"/>
      <c r="H420" s="482"/>
    </row>
    <row r="421" spans="1:8" ht="27" x14ac:dyDescent="0.2">
      <c r="A421" s="474"/>
      <c r="B421" s="275"/>
      <c r="C421" s="263"/>
      <c r="D421" s="263"/>
      <c r="E421" s="475" t="s">
        <v>798</v>
      </c>
      <c r="F421" s="482"/>
      <c r="G421" s="482"/>
      <c r="H421" s="482"/>
    </row>
    <row r="422" spans="1:8" ht="16.5" x14ac:dyDescent="0.2">
      <c r="A422" s="474">
        <v>2922</v>
      </c>
      <c r="B422" s="275" t="s">
        <v>385</v>
      </c>
      <c r="C422" s="263">
        <v>2</v>
      </c>
      <c r="D422" s="263">
        <v>2</v>
      </c>
      <c r="E422" s="475" t="s">
        <v>392</v>
      </c>
      <c r="F422" s="482"/>
      <c r="G422" s="482"/>
      <c r="H422" s="482"/>
    </row>
    <row r="423" spans="1:8" ht="27" x14ac:dyDescent="0.2">
      <c r="A423" s="474"/>
      <c r="B423" s="275"/>
      <c r="C423" s="263"/>
      <c r="D423" s="263"/>
      <c r="E423" s="475" t="s">
        <v>798</v>
      </c>
      <c r="F423" s="482"/>
      <c r="G423" s="482"/>
      <c r="H423" s="482"/>
    </row>
    <row r="424" spans="1:8" ht="27.75" customHeight="1" x14ac:dyDescent="0.2">
      <c r="A424" s="474">
        <v>2930</v>
      </c>
      <c r="B424" s="269" t="s">
        <v>385</v>
      </c>
      <c r="C424" s="262">
        <v>3</v>
      </c>
      <c r="D424" s="262">
        <v>0</v>
      </c>
      <c r="E424" s="477" t="s">
        <v>393</v>
      </c>
      <c r="F424" s="482"/>
      <c r="G424" s="482"/>
      <c r="H424" s="482"/>
    </row>
    <row r="425" spans="1:8" ht="13.5" customHeight="1" x14ac:dyDescent="0.2">
      <c r="A425" s="474"/>
      <c r="B425" s="269"/>
      <c r="C425" s="262"/>
      <c r="D425" s="262"/>
      <c r="E425" s="475" t="s">
        <v>50</v>
      </c>
      <c r="F425" s="482"/>
      <c r="G425" s="482"/>
      <c r="H425" s="482"/>
    </row>
    <row r="426" spans="1:8" ht="19.5" customHeight="1" x14ac:dyDescent="0.2">
      <c r="A426" s="474">
        <v>2931</v>
      </c>
      <c r="B426" s="275" t="s">
        <v>385</v>
      </c>
      <c r="C426" s="263">
        <v>3</v>
      </c>
      <c r="D426" s="263">
        <v>1</v>
      </c>
      <c r="E426" s="475" t="s">
        <v>394</v>
      </c>
      <c r="F426" s="482"/>
      <c r="G426" s="482"/>
      <c r="H426" s="482"/>
    </row>
    <row r="427" spans="1:8" ht="27" x14ac:dyDescent="0.2">
      <c r="A427" s="474"/>
      <c r="B427" s="275"/>
      <c r="C427" s="263"/>
      <c r="D427" s="263"/>
      <c r="E427" s="475" t="s">
        <v>798</v>
      </c>
      <c r="F427" s="482"/>
      <c r="G427" s="482"/>
      <c r="H427" s="482"/>
    </row>
    <row r="428" spans="1:8" ht="16.5" x14ac:dyDescent="0.2">
      <c r="A428" s="474">
        <v>2932</v>
      </c>
      <c r="B428" s="275" t="s">
        <v>385</v>
      </c>
      <c r="C428" s="263">
        <v>3</v>
      </c>
      <c r="D428" s="263">
        <v>2</v>
      </c>
      <c r="E428" s="475" t="s">
        <v>395</v>
      </c>
      <c r="F428" s="482"/>
      <c r="G428" s="482"/>
      <c r="H428" s="482"/>
    </row>
    <row r="429" spans="1:8" ht="27" x14ac:dyDescent="0.2">
      <c r="A429" s="474"/>
      <c r="B429" s="275"/>
      <c r="C429" s="263"/>
      <c r="D429" s="263"/>
      <c r="E429" s="475" t="s">
        <v>798</v>
      </c>
      <c r="F429" s="482"/>
      <c r="G429" s="482"/>
      <c r="H429" s="482"/>
    </row>
    <row r="430" spans="1:8" ht="16.5" x14ac:dyDescent="0.2">
      <c r="A430" s="474">
        <v>2940</v>
      </c>
      <c r="B430" s="269" t="s">
        <v>385</v>
      </c>
      <c r="C430" s="262">
        <v>4</v>
      </c>
      <c r="D430" s="262">
        <v>0</v>
      </c>
      <c r="E430" s="477" t="s">
        <v>396</v>
      </c>
      <c r="F430" s="482"/>
      <c r="G430" s="482"/>
      <c r="H430" s="482"/>
    </row>
    <row r="431" spans="1:8" ht="16.5" x14ac:dyDescent="0.2">
      <c r="A431" s="474"/>
      <c r="B431" s="269"/>
      <c r="C431" s="262"/>
      <c r="D431" s="262"/>
      <c r="E431" s="475" t="s">
        <v>50</v>
      </c>
      <c r="F431" s="482"/>
      <c r="G431" s="482"/>
      <c r="H431" s="482"/>
    </row>
    <row r="432" spans="1:8" ht="16.5" x14ac:dyDescent="0.2">
      <c r="A432" s="474">
        <v>2941</v>
      </c>
      <c r="B432" s="275" t="s">
        <v>385</v>
      </c>
      <c r="C432" s="263">
        <v>4</v>
      </c>
      <c r="D432" s="263">
        <v>1</v>
      </c>
      <c r="E432" s="475" t="s">
        <v>397</v>
      </c>
      <c r="F432" s="482"/>
      <c r="G432" s="482"/>
      <c r="H432" s="482"/>
    </row>
    <row r="433" spans="1:18" ht="27" x14ac:dyDescent="0.2">
      <c r="A433" s="474"/>
      <c r="B433" s="275"/>
      <c r="C433" s="263"/>
      <c r="D433" s="263"/>
      <c r="E433" s="475" t="s">
        <v>798</v>
      </c>
      <c r="F433" s="482"/>
      <c r="G433" s="482"/>
      <c r="H433" s="482"/>
    </row>
    <row r="434" spans="1:18" ht="45" customHeight="1" x14ac:dyDescent="0.2">
      <c r="A434" s="474">
        <v>2942</v>
      </c>
      <c r="B434" s="275" t="s">
        <v>385</v>
      </c>
      <c r="C434" s="263">
        <v>4</v>
      </c>
      <c r="D434" s="263">
        <v>2</v>
      </c>
      <c r="E434" s="475" t="s">
        <v>851</v>
      </c>
      <c r="F434" s="482"/>
      <c r="G434" s="482"/>
      <c r="H434" s="482"/>
    </row>
    <row r="435" spans="1:18" ht="16.5" x14ac:dyDescent="0.2">
      <c r="A435" s="474">
        <v>2950</v>
      </c>
      <c r="B435" s="269" t="s">
        <v>385</v>
      </c>
      <c r="C435" s="262">
        <v>5</v>
      </c>
      <c r="D435" s="262">
        <v>0</v>
      </c>
      <c r="E435" s="477" t="s">
        <v>399</v>
      </c>
      <c r="F435" s="485">
        <f>+G435</f>
        <v>72000</v>
      </c>
      <c r="G435" s="485">
        <f>+G437</f>
        <v>72000</v>
      </c>
      <c r="H435" s="482"/>
    </row>
    <row r="436" spans="1:18" ht="14.25" customHeight="1" x14ac:dyDescent="0.2">
      <c r="A436" s="474"/>
      <c r="B436" s="269"/>
      <c r="C436" s="262"/>
      <c r="D436" s="262"/>
      <c r="E436" s="475" t="s">
        <v>50</v>
      </c>
      <c r="F436" s="478"/>
      <c r="G436" s="478"/>
      <c r="H436" s="482"/>
    </row>
    <row r="437" spans="1:18" ht="16.5" x14ac:dyDescent="0.2">
      <c r="A437" s="474">
        <v>2951</v>
      </c>
      <c r="B437" s="275" t="s">
        <v>385</v>
      </c>
      <c r="C437" s="263">
        <v>5</v>
      </c>
      <c r="D437" s="263">
        <v>1</v>
      </c>
      <c r="E437" s="475" t="s">
        <v>400</v>
      </c>
      <c r="F437" s="478">
        <f>+G437</f>
        <v>72000</v>
      </c>
      <c r="G437" s="478">
        <f>+G439+G440</f>
        <v>72000</v>
      </c>
      <c r="H437" s="482"/>
    </row>
    <row r="438" spans="1:18" ht="27" x14ac:dyDescent="0.2">
      <c r="A438" s="474"/>
      <c r="B438" s="275"/>
      <c r="C438" s="263"/>
      <c r="D438" s="263"/>
      <c r="E438" s="475" t="s">
        <v>798</v>
      </c>
      <c r="F438" s="486"/>
      <c r="G438" s="486"/>
      <c r="H438" s="482"/>
    </row>
    <row r="439" spans="1:18" ht="40.5" customHeight="1" x14ac:dyDescent="0.2">
      <c r="A439" s="474"/>
      <c r="B439" s="275"/>
      <c r="C439" s="263"/>
      <c r="D439" s="263"/>
      <c r="E439" s="475" t="s">
        <v>852</v>
      </c>
      <c r="F439" s="460">
        <f>H439+G439</f>
        <v>66988.7</v>
      </c>
      <c r="G439" s="460">
        <f>94000-5011.3-22000</f>
        <v>66988.7</v>
      </c>
      <c r="H439" s="482"/>
      <c r="R439" s="458"/>
    </row>
    <row r="440" spans="1:18" ht="27" customHeight="1" x14ac:dyDescent="0.2">
      <c r="A440" s="474"/>
      <c r="B440" s="275"/>
      <c r="C440" s="263"/>
      <c r="D440" s="263"/>
      <c r="E440" s="475" t="s">
        <v>828</v>
      </c>
      <c r="F440" s="460">
        <f>+G440</f>
        <v>5011.3</v>
      </c>
      <c r="G440" s="460">
        <v>5011.3</v>
      </c>
      <c r="H440" s="482"/>
    </row>
    <row r="441" spans="1:18" ht="13.5" customHeight="1" x14ac:dyDescent="0.2">
      <c r="A441" s="474">
        <v>2952</v>
      </c>
      <c r="B441" s="275" t="s">
        <v>385</v>
      </c>
      <c r="C441" s="263">
        <v>5</v>
      </c>
      <c r="D441" s="263">
        <v>2</v>
      </c>
      <c r="E441" s="475" t="s">
        <v>401</v>
      </c>
      <c r="F441" s="486"/>
      <c r="G441" s="486"/>
      <c r="H441" s="482"/>
    </row>
    <row r="442" spans="1:18" ht="27" x14ac:dyDescent="0.2">
      <c r="A442" s="474"/>
      <c r="B442" s="275"/>
      <c r="C442" s="263"/>
      <c r="D442" s="263"/>
      <c r="E442" s="475" t="s">
        <v>798</v>
      </c>
      <c r="F442" s="482"/>
      <c r="G442" s="482"/>
      <c r="H442" s="482"/>
    </row>
    <row r="443" spans="1:18" ht="16.5" x14ac:dyDescent="0.2">
      <c r="A443" s="474">
        <v>2960</v>
      </c>
      <c r="B443" s="269" t="s">
        <v>385</v>
      </c>
      <c r="C443" s="262">
        <v>6</v>
      </c>
      <c r="D443" s="262">
        <v>0</v>
      </c>
      <c r="E443" s="477" t="s">
        <v>402</v>
      </c>
      <c r="F443" s="482"/>
      <c r="G443" s="482"/>
      <c r="H443" s="482"/>
    </row>
    <row r="444" spans="1:18" ht="13.5" customHeight="1" x14ac:dyDescent="0.2">
      <c r="A444" s="474"/>
      <c r="B444" s="269"/>
      <c r="C444" s="262"/>
      <c r="D444" s="262"/>
      <c r="E444" s="475" t="s">
        <v>50</v>
      </c>
      <c r="F444" s="482"/>
      <c r="G444" s="482"/>
      <c r="H444" s="482"/>
    </row>
    <row r="445" spans="1:18" ht="16.5" x14ac:dyDescent="0.2">
      <c r="A445" s="474">
        <v>2961</v>
      </c>
      <c r="B445" s="275" t="s">
        <v>385</v>
      </c>
      <c r="C445" s="263">
        <v>6</v>
      </c>
      <c r="D445" s="263">
        <v>1</v>
      </c>
      <c r="E445" s="475" t="s">
        <v>402</v>
      </c>
      <c r="F445" s="482"/>
      <c r="G445" s="482"/>
      <c r="H445" s="482"/>
    </row>
    <row r="446" spans="1:18" ht="27" x14ac:dyDescent="0.2">
      <c r="A446" s="474"/>
      <c r="B446" s="275"/>
      <c r="C446" s="263"/>
      <c r="D446" s="263"/>
      <c r="E446" s="475" t="s">
        <v>798</v>
      </c>
      <c r="F446" s="482"/>
      <c r="G446" s="482"/>
      <c r="H446" s="482"/>
    </row>
    <row r="447" spans="1:18" ht="28.5" x14ac:dyDescent="0.2">
      <c r="A447" s="474">
        <v>2970</v>
      </c>
      <c r="B447" s="269" t="s">
        <v>385</v>
      </c>
      <c r="C447" s="262">
        <v>7</v>
      </c>
      <c r="D447" s="262">
        <v>0</v>
      </c>
      <c r="E447" s="477" t="s">
        <v>403</v>
      </c>
      <c r="F447" s="482"/>
      <c r="G447" s="482"/>
      <c r="H447" s="482"/>
    </row>
    <row r="448" spans="1:18" ht="11.25" customHeight="1" x14ac:dyDescent="0.2">
      <c r="A448" s="474"/>
      <c r="B448" s="269"/>
      <c r="C448" s="262"/>
      <c r="D448" s="262"/>
      <c r="E448" s="475" t="s">
        <v>50</v>
      </c>
      <c r="F448" s="482"/>
      <c r="G448" s="482"/>
      <c r="H448" s="482"/>
    </row>
    <row r="449" spans="1:8" ht="27" x14ac:dyDescent="0.2">
      <c r="A449" s="474">
        <v>2971</v>
      </c>
      <c r="B449" s="275" t="s">
        <v>385</v>
      </c>
      <c r="C449" s="263">
        <v>7</v>
      </c>
      <c r="D449" s="263">
        <v>1</v>
      </c>
      <c r="E449" s="475" t="s">
        <v>403</v>
      </c>
      <c r="F449" s="482"/>
      <c r="G449" s="482"/>
      <c r="H449" s="482"/>
    </row>
    <row r="450" spans="1:8" ht="27" x14ac:dyDescent="0.2">
      <c r="A450" s="474"/>
      <c r="B450" s="275"/>
      <c r="C450" s="263"/>
      <c r="D450" s="263"/>
      <c r="E450" s="475" t="s">
        <v>798</v>
      </c>
      <c r="F450" s="482"/>
      <c r="G450" s="482"/>
      <c r="H450" s="482"/>
    </row>
    <row r="451" spans="1:8" ht="16.5" x14ac:dyDescent="0.2">
      <c r="A451" s="474">
        <v>2980</v>
      </c>
      <c r="B451" s="269" t="s">
        <v>385</v>
      </c>
      <c r="C451" s="262">
        <v>8</v>
      </c>
      <c r="D451" s="262">
        <v>0</v>
      </c>
      <c r="E451" s="477" t="s">
        <v>404</v>
      </c>
      <c r="F451" s="482"/>
      <c r="G451" s="482"/>
      <c r="H451" s="482"/>
    </row>
    <row r="452" spans="1:8" ht="13.5" customHeight="1" x14ac:dyDescent="0.2">
      <c r="A452" s="474"/>
      <c r="B452" s="269"/>
      <c r="C452" s="262"/>
      <c r="D452" s="262"/>
      <c r="E452" s="475" t="s">
        <v>50</v>
      </c>
      <c r="F452" s="482"/>
      <c r="G452" s="482"/>
      <c r="H452" s="482"/>
    </row>
    <row r="453" spans="1:8" ht="16.5" x14ac:dyDescent="0.2">
      <c r="A453" s="474">
        <v>2981</v>
      </c>
      <c r="B453" s="275" t="s">
        <v>385</v>
      </c>
      <c r="C453" s="263">
        <v>8</v>
      </c>
      <c r="D453" s="263">
        <v>1</v>
      </c>
      <c r="E453" s="475" t="s">
        <v>404</v>
      </c>
      <c r="F453" s="482"/>
      <c r="G453" s="482"/>
      <c r="H453" s="482"/>
    </row>
    <row r="454" spans="1:8" ht="27" x14ac:dyDescent="0.2">
      <c r="A454" s="474"/>
      <c r="B454" s="275"/>
      <c r="C454" s="263"/>
      <c r="D454" s="263"/>
      <c r="E454" s="475" t="s">
        <v>798</v>
      </c>
      <c r="F454" s="482"/>
      <c r="G454" s="482"/>
      <c r="H454" s="482"/>
    </row>
    <row r="455" spans="1:8" ht="39" customHeight="1" x14ac:dyDescent="0.2">
      <c r="A455" s="263">
        <v>3000</v>
      </c>
      <c r="B455" s="269" t="s">
        <v>405</v>
      </c>
      <c r="C455" s="262">
        <v>0</v>
      </c>
      <c r="D455" s="262">
        <v>0</v>
      </c>
      <c r="E455" s="471" t="s">
        <v>853</v>
      </c>
      <c r="F455" s="485">
        <f>+G455</f>
        <v>16000</v>
      </c>
      <c r="G455" s="485">
        <f>+G482</f>
        <v>16000</v>
      </c>
      <c r="H455" s="482"/>
    </row>
    <row r="456" spans="1:8" ht="13.5" customHeight="1" x14ac:dyDescent="0.2">
      <c r="A456" s="474"/>
      <c r="B456" s="269"/>
      <c r="C456" s="262"/>
      <c r="D456" s="262"/>
      <c r="E456" s="475" t="s">
        <v>22</v>
      </c>
      <c r="F456" s="482"/>
      <c r="G456" s="482"/>
      <c r="H456" s="482"/>
    </row>
    <row r="457" spans="1:8" ht="12.75" customHeight="1" x14ac:dyDescent="0.2">
      <c r="A457" s="474">
        <v>3010</v>
      </c>
      <c r="B457" s="269" t="s">
        <v>405</v>
      </c>
      <c r="C457" s="262">
        <v>1</v>
      </c>
      <c r="D457" s="262">
        <v>0</v>
      </c>
      <c r="E457" s="477" t="s">
        <v>407</v>
      </c>
      <c r="F457" s="482"/>
      <c r="G457" s="482"/>
      <c r="H457" s="482"/>
    </row>
    <row r="458" spans="1:8" ht="16.5" x14ac:dyDescent="0.2">
      <c r="A458" s="474"/>
      <c r="B458" s="269"/>
      <c r="C458" s="262"/>
      <c r="D458" s="262"/>
      <c r="E458" s="475" t="s">
        <v>50</v>
      </c>
      <c r="F458" s="482"/>
      <c r="G458" s="482"/>
      <c r="H458" s="482"/>
    </row>
    <row r="459" spans="1:8" ht="12.75" customHeight="1" x14ac:dyDescent="0.2">
      <c r="A459" s="474">
        <v>3011</v>
      </c>
      <c r="B459" s="275" t="s">
        <v>405</v>
      </c>
      <c r="C459" s="263">
        <v>1</v>
      </c>
      <c r="D459" s="263">
        <v>1</v>
      </c>
      <c r="E459" s="475" t="s">
        <v>408</v>
      </c>
      <c r="F459" s="482"/>
      <c r="G459" s="482"/>
      <c r="H459" s="482"/>
    </row>
    <row r="460" spans="1:8" ht="27" x14ac:dyDescent="0.2">
      <c r="A460" s="474"/>
      <c r="B460" s="275"/>
      <c r="C460" s="263"/>
      <c r="D460" s="263"/>
      <c r="E460" s="475" t="s">
        <v>798</v>
      </c>
      <c r="F460" s="482"/>
      <c r="G460" s="482"/>
      <c r="H460" s="482"/>
    </row>
    <row r="461" spans="1:8" ht="16.5" x14ac:dyDescent="0.2">
      <c r="A461" s="474">
        <v>3012</v>
      </c>
      <c r="B461" s="275" t="s">
        <v>405</v>
      </c>
      <c r="C461" s="263">
        <v>1</v>
      </c>
      <c r="D461" s="263">
        <v>2</v>
      </c>
      <c r="E461" s="475" t="s">
        <v>409</v>
      </c>
      <c r="F461" s="482"/>
      <c r="G461" s="482"/>
      <c r="H461" s="482"/>
    </row>
    <row r="462" spans="1:8" ht="27" x14ac:dyDescent="0.2">
      <c r="A462" s="474"/>
      <c r="B462" s="275"/>
      <c r="C462" s="263"/>
      <c r="D462" s="263"/>
      <c r="E462" s="475" t="s">
        <v>798</v>
      </c>
      <c r="F462" s="482"/>
      <c r="G462" s="482"/>
      <c r="H462" s="482"/>
    </row>
    <row r="463" spans="1:8" ht="12.75" customHeight="1" x14ac:dyDescent="0.2">
      <c r="A463" s="474">
        <v>3020</v>
      </c>
      <c r="B463" s="269" t="s">
        <v>405</v>
      </c>
      <c r="C463" s="262">
        <v>2</v>
      </c>
      <c r="D463" s="262">
        <v>0</v>
      </c>
      <c r="E463" s="477" t="s">
        <v>410</v>
      </c>
      <c r="F463" s="482"/>
      <c r="G463" s="482"/>
      <c r="H463" s="482"/>
    </row>
    <row r="464" spans="1:8" ht="14.25" customHeight="1" x14ac:dyDescent="0.2">
      <c r="A464" s="474"/>
      <c r="B464" s="269"/>
      <c r="C464" s="262"/>
      <c r="D464" s="262"/>
      <c r="E464" s="475" t="s">
        <v>50</v>
      </c>
      <c r="F464" s="482"/>
      <c r="G464" s="482"/>
      <c r="H464" s="482"/>
    </row>
    <row r="465" spans="1:8" ht="14.25" customHeight="1" x14ac:dyDescent="0.2">
      <c r="A465" s="474">
        <v>3021</v>
      </c>
      <c r="B465" s="275" t="s">
        <v>405</v>
      </c>
      <c r="C465" s="263">
        <v>2</v>
      </c>
      <c r="D465" s="263">
        <v>1</v>
      </c>
      <c r="E465" s="475" t="s">
        <v>410</v>
      </c>
      <c r="F465" s="482"/>
      <c r="G465" s="482"/>
      <c r="H465" s="482"/>
    </row>
    <row r="466" spans="1:8" ht="27" x14ac:dyDescent="0.2">
      <c r="A466" s="474"/>
      <c r="B466" s="275"/>
      <c r="C466" s="263"/>
      <c r="D466" s="263"/>
      <c r="E466" s="475" t="s">
        <v>798</v>
      </c>
      <c r="F466" s="482"/>
      <c r="G466" s="482"/>
      <c r="H466" s="482"/>
    </row>
    <row r="467" spans="1:8" ht="16.5" x14ac:dyDescent="0.2">
      <c r="A467" s="474">
        <v>3030</v>
      </c>
      <c r="B467" s="269" t="s">
        <v>405</v>
      </c>
      <c r="C467" s="262">
        <v>3</v>
      </c>
      <c r="D467" s="262">
        <v>0</v>
      </c>
      <c r="E467" s="477" t="s">
        <v>411</v>
      </c>
      <c r="F467" s="482"/>
      <c r="G467" s="482"/>
      <c r="H467" s="482"/>
    </row>
    <row r="468" spans="1:8" ht="12.75" customHeight="1" x14ac:dyDescent="0.2">
      <c r="A468" s="474"/>
      <c r="B468" s="269"/>
      <c r="C468" s="262"/>
      <c r="D468" s="262"/>
      <c r="E468" s="475" t="s">
        <v>50</v>
      </c>
      <c r="F468" s="482"/>
      <c r="G468" s="482"/>
      <c r="H468" s="482"/>
    </row>
    <row r="469" spans="1:8" ht="16.5" x14ac:dyDescent="0.2">
      <c r="A469" s="474">
        <v>3031</v>
      </c>
      <c r="B469" s="275" t="s">
        <v>405</v>
      </c>
      <c r="C469" s="263">
        <v>3</v>
      </c>
      <c r="D469" s="263">
        <v>1</v>
      </c>
      <c r="E469" s="475" t="s">
        <v>411</v>
      </c>
      <c r="F469" s="482"/>
      <c r="G469" s="482"/>
      <c r="H469" s="482"/>
    </row>
    <row r="470" spans="1:8" ht="16.5" x14ac:dyDescent="0.2">
      <c r="A470" s="474">
        <v>3040</v>
      </c>
      <c r="B470" s="269" t="s">
        <v>405</v>
      </c>
      <c r="C470" s="262">
        <v>4</v>
      </c>
      <c r="D470" s="262">
        <v>0</v>
      </c>
      <c r="E470" s="477" t="s">
        <v>412</v>
      </c>
      <c r="F470" s="482"/>
      <c r="G470" s="482"/>
      <c r="H470" s="482"/>
    </row>
    <row r="471" spans="1:8" ht="12" customHeight="1" x14ac:dyDescent="0.2">
      <c r="A471" s="474"/>
      <c r="B471" s="269"/>
      <c r="C471" s="262"/>
      <c r="D471" s="262"/>
      <c r="E471" s="475" t="s">
        <v>50</v>
      </c>
      <c r="F471" s="482"/>
      <c r="G471" s="482"/>
      <c r="H471" s="482"/>
    </row>
    <row r="472" spans="1:8" ht="16.5" x14ac:dyDescent="0.2">
      <c r="A472" s="474">
        <v>3041</v>
      </c>
      <c r="B472" s="275" t="s">
        <v>405</v>
      </c>
      <c r="C472" s="263">
        <v>4</v>
      </c>
      <c r="D472" s="263">
        <v>1</v>
      </c>
      <c r="E472" s="475" t="s">
        <v>412</v>
      </c>
      <c r="F472" s="482"/>
      <c r="G472" s="482"/>
      <c r="H472" s="482"/>
    </row>
    <row r="473" spans="1:8" ht="27" x14ac:dyDescent="0.2">
      <c r="A473" s="474"/>
      <c r="B473" s="275"/>
      <c r="C473" s="263"/>
      <c r="D473" s="263"/>
      <c r="E473" s="475" t="s">
        <v>798</v>
      </c>
      <c r="F473" s="482"/>
      <c r="G473" s="482"/>
      <c r="H473" s="482"/>
    </row>
    <row r="474" spans="1:8" ht="16.5" x14ac:dyDescent="0.2">
      <c r="A474" s="474">
        <v>3050</v>
      </c>
      <c r="B474" s="269" t="s">
        <v>405</v>
      </c>
      <c r="C474" s="262">
        <v>5</v>
      </c>
      <c r="D474" s="262">
        <v>0</v>
      </c>
      <c r="E474" s="477" t="s">
        <v>413</v>
      </c>
      <c r="F474" s="482"/>
      <c r="G474" s="482"/>
      <c r="H474" s="482"/>
    </row>
    <row r="475" spans="1:8" ht="13.5" customHeight="1" x14ac:dyDescent="0.2">
      <c r="A475" s="474"/>
      <c r="B475" s="269"/>
      <c r="C475" s="262"/>
      <c r="D475" s="262"/>
      <c r="E475" s="475" t="s">
        <v>50</v>
      </c>
      <c r="F475" s="482"/>
      <c r="G475" s="482"/>
      <c r="H475" s="482"/>
    </row>
    <row r="476" spans="1:8" ht="16.5" x14ac:dyDescent="0.2">
      <c r="A476" s="474">
        <v>3051</v>
      </c>
      <c r="B476" s="275" t="s">
        <v>405</v>
      </c>
      <c r="C476" s="263">
        <v>5</v>
      </c>
      <c r="D476" s="263">
        <v>1</v>
      </c>
      <c r="E476" s="475" t="s">
        <v>413</v>
      </c>
      <c r="F476" s="482"/>
      <c r="G476" s="482"/>
      <c r="H476" s="482"/>
    </row>
    <row r="477" spans="1:8" ht="27" x14ac:dyDescent="0.2">
      <c r="A477" s="474"/>
      <c r="B477" s="275"/>
      <c r="C477" s="263"/>
      <c r="D477" s="263"/>
      <c r="E477" s="475" t="s">
        <v>798</v>
      </c>
      <c r="F477" s="482"/>
      <c r="G477" s="482"/>
      <c r="H477" s="482"/>
    </row>
    <row r="478" spans="1:8" ht="16.5" x14ac:dyDescent="0.2">
      <c r="A478" s="474">
        <v>3060</v>
      </c>
      <c r="B478" s="269" t="s">
        <v>405</v>
      </c>
      <c r="C478" s="262">
        <v>6</v>
      </c>
      <c r="D478" s="262">
        <v>0</v>
      </c>
      <c r="E478" s="477" t="s">
        <v>414</v>
      </c>
      <c r="F478" s="482"/>
      <c r="G478" s="482"/>
      <c r="H478" s="482"/>
    </row>
    <row r="479" spans="1:8" ht="16.5" x14ac:dyDescent="0.2">
      <c r="A479" s="474"/>
      <c r="B479" s="269"/>
      <c r="C479" s="262"/>
      <c r="D479" s="262"/>
      <c r="E479" s="475" t="s">
        <v>50</v>
      </c>
      <c r="F479" s="482"/>
      <c r="G479" s="482"/>
      <c r="H479" s="482"/>
    </row>
    <row r="480" spans="1:8" ht="16.5" x14ac:dyDescent="0.2">
      <c r="A480" s="474">
        <v>3061</v>
      </c>
      <c r="B480" s="275" t="s">
        <v>405</v>
      </c>
      <c r="C480" s="263">
        <v>6</v>
      </c>
      <c r="D480" s="263">
        <v>1</v>
      </c>
      <c r="E480" s="475" t="s">
        <v>414</v>
      </c>
      <c r="F480" s="482"/>
      <c r="G480" s="482"/>
      <c r="H480" s="482"/>
    </row>
    <row r="481" spans="1:8" ht="27" x14ac:dyDescent="0.2">
      <c r="A481" s="474"/>
      <c r="B481" s="275"/>
      <c r="C481" s="263"/>
      <c r="D481" s="263"/>
      <c r="E481" s="475" t="s">
        <v>798</v>
      </c>
      <c r="F481" s="482"/>
      <c r="G481" s="482"/>
      <c r="H481" s="482"/>
    </row>
    <row r="482" spans="1:8" ht="28.5" x14ac:dyDescent="0.2">
      <c r="A482" s="474">
        <v>3070</v>
      </c>
      <c r="B482" s="269" t="s">
        <v>405</v>
      </c>
      <c r="C482" s="262">
        <v>7</v>
      </c>
      <c r="D482" s="262">
        <v>0</v>
      </c>
      <c r="E482" s="477" t="s">
        <v>415</v>
      </c>
      <c r="F482" s="485">
        <f>+G482</f>
        <v>16000</v>
      </c>
      <c r="G482" s="485">
        <f>+G484</f>
        <v>16000</v>
      </c>
      <c r="H482" s="482"/>
    </row>
    <row r="483" spans="1:8" ht="12.75" customHeight="1" x14ac:dyDescent="0.2">
      <c r="A483" s="474"/>
      <c r="B483" s="269"/>
      <c r="C483" s="262"/>
      <c r="D483" s="262"/>
      <c r="E483" s="475" t="s">
        <v>50</v>
      </c>
      <c r="F483" s="482"/>
      <c r="G483" s="482"/>
      <c r="H483" s="482"/>
    </row>
    <row r="484" spans="1:8" ht="27" x14ac:dyDescent="0.2">
      <c r="A484" s="474">
        <v>3071</v>
      </c>
      <c r="B484" s="275" t="s">
        <v>405</v>
      </c>
      <c r="C484" s="263">
        <v>7</v>
      </c>
      <c r="D484" s="263">
        <v>1</v>
      </c>
      <c r="E484" s="475" t="s">
        <v>415</v>
      </c>
      <c r="F484" s="478">
        <f>+G484</f>
        <v>16000</v>
      </c>
      <c r="G484" s="478">
        <f>+G486</f>
        <v>16000</v>
      </c>
      <c r="H484" s="482"/>
    </row>
    <row r="485" spans="1:8" ht="27" x14ac:dyDescent="0.2">
      <c r="A485" s="474"/>
      <c r="B485" s="275"/>
      <c r="C485" s="263"/>
      <c r="D485" s="263"/>
      <c r="E485" s="475" t="s">
        <v>798</v>
      </c>
      <c r="F485" s="478"/>
      <c r="G485" s="478"/>
      <c r="H485" s="482"/>
    </row>
    <row r="486" spans="1:8" ht="15" customHeight="1" x14ac:dyDescent="0.2">
      <c r="A486" s="474"/>
      <c r="B486" s="275"/>
      <c r="C486" s="263"/>
      <c r="D486" s="263"/>
      <c r="E486" s="475" t="s">
        <v>854</v>
      </c>
      <c r="F486" s="478">
        <f>+G486</f>
        <v>16000</v>
      </c>
      <c r="G486" s="478">
        <v>16000</v>
      </c>
      <c r="H486" s="482"/>
    </row>
    <row r="487" spans="1:8" ht="28.5" x14ac:dyDescent="0.2">
      <c r="A487" s="474">
        <v>3080</v>
      </c>
      <c r="B487" s="269" t="s">
        <v>405</v>
      </c>
      <c r="C487" s="262">
        <v>8</v>
      </c>
      <c r="D487" s="262">
        <v>0</v>
      </c>
      <c r="E487" s="477" t="s">
        <v>416</v>
      </c>
      <c r="F487" s="482"/>
      <c r="G487" s="482"/>
      <c r="H487" s="482"/>
    </row>
    <row r="488" spans="1:8" ht="12.75" customHeight="1" x14ac:dyDescent="0.2">
      <c r="A488" s="474"/>
      <c r="B488" s="269"/>
      <c r="C488" s="262"/>
      <c r="D488" s="262"/>
      <c r="E488" s="475" t="s">
        <v>50</v>
      </c>
      <c r="F488" s="482"/>
      <c r="G488" s="482"/>
      <c r="H488" s="482"/>
    </row>
    <row r="489" spans="1:8" ht="27" x14ac:dyDescent="0.2">
      <c r="A489" s="474">
        <v>3081</v>
      </c>
      <c r="B489" s="275" t="s">
        <v>405</v>
      </c>
      <c r="C489" s="263">
        <v>8</v>
      </c>
      <c r="D489" s="263">
        <v>1</v>
      </c>
      <c r="E489" s="475" t="s">
        <v>416</v>
      </c>
      <c r="F489" s="482"/>
      <c r="G489" s="482"/>
      <c r="H489" s="482"/>
    </row>
    <row r="490" spans="1:8" ht="15" customHeight="1" x14ac:dyDescent="0.2">
      <c r="A490" s="474"/>
      <c r="B490" s="269"/>
      <c r="C490" s="262"/>
      <c r="D490" s="262"/>
      <c r="E490" s="475" t="s">
        <v>50</v>
      </c>
      <c r="F490" s="482"/>
      <c r="G490" s="482"/>
      <c r="H490" s="482"/>
    </row>
    <row r="491" spans="1:8" ht="18" customHeight="1" x14ac:dyDescent="0.2">
      <c r="A491" s="474">
        <v>3090</v>
      </c>
      <c r="B491" s="269" t="s">
        <v>405</v>
      </c>
      <c r="C491" s="262">
        <v>9</v>
      </c>
      <c r="D491" s="262">
        <v>0</v>
      </c>
      <c r="E491" s="477" t="s">
        <v>417</v>
      </c>
      <c r="F491" s="482"/>
      <c r="G491" s="482"/>
      <c r="H491" s="482"/>
    </row>
    <row r="492" spans="1:8" ht="16.5" x14ac:dyDescent="0.2">
      <c r="A492" s="474"/>
      <c r="B492" s="269"/>
      <c r="C492" s="262"/>
      <c r="D492" s="262"/>
      <c r="E492" s="475" t="s">
        <v>50</v>
      </c>
      <c r="F492" s="482"/>
      <c r="G492" s="482"/>
      <c r="H492" s="482"/>
    </row>
    <row r="493" spans="1:8" ht="16.5" x14ac:dyDescent="0.2">
      <c r="A493" s="474">
        <v>3091</v>
      </c>
      <c r="B493" s="275" t="s">
        <v>405</v>
      </c>
      <c r="C493" s="263">
        <v>9</v>
      </c>
      <c r="D493" s="263">
        <v>1</v>
      </c>
      <c r="E493" s="475" t="s">
        <v>417</v>
      </c>
      <c r="F493" s="482"/>
      <c r="G493" s="482"/>
      <c r="H493" s="482"/>
    </row>
    <row r="494" spans="1:8" ht="27" customHeight="1" x14ac:dyDescent="0.2">
      <c r="A494" s="474"/>
      <c r="B494" s="275"/>
      <c r="C494" s="263"/>
      <c r="D494" s="263"/>
      <c r="E494" s="475" t="s">
        <v>798</v>
      </c>
      <c r="F494" s="482"/>
      <c r="G494" s="482"/>
      <c r="H494" s="482"/>
    </row>
    <row r="495" spans="1:8" ht="27" x14ac:dyDescent="0.2">
      <c r="A495" s="474">
        <v>3092</v>
      </c>
      <c r="B495" s="275" t="s">
        <v>405</v>
      </c>
      <c r="C495" s="263">
        <v>9</v>
      </c>
      <c r="D495" s="263">
        <v>2</v>
      </c>
      <c r="E495" s="475" t="s">
        <v>418</v>
      </c>
      <c r="F495" s="482"/>
      <c r="G495" s="482"/>
      <c r="H495" s="482"/>
    </row>
    <row r="496" spans="1:8" ht="27" x14ac:dyDescent="0.2">
      <c r="A496" s="474"/>
      <c r="B496" s="275"/>
      <c r="C496" s="263"/>
      <c r="D496" s="263"/>
      <c r="E496" s="475" t="s">
        <v>798</v>
      </c>
      <c r="F496" s="482"/>
      <c r="G496" s="482"/>
      <c r="H496" s="482"/>
    </row>
    <row r="497" spans="1:10" ht="33" x14ac:dyDescent="0.2">
      <c r="A497" s="263">
        <v>3100</v>
      </c>
      <c r="B497" s="269" t="s">
        <v>419</v>
      </c>
      <c r="C497" s="269" t="s">
        <v>223</v>
      </c>
      <c r="D497" s="269" t="s">
        <v>223</v>
      </c>
      <c r="E497" s="487" t="s">
        <v>855</v>
      </c>
      <c r="F497" s="485">
        <f>+G497</f>
        <v>212276.15</v>
      </c>
      <c r="G497" s="485">
        <f>+G499</f>
        <v>212276.15</v>
      </c>
      <c r="H497" s="482"/>
    </row>
    <row r="498" spans="1:10" ht="15" customHeight="1" x14ac:dyDescent="0.2">
      <c r="A498" s="474"/>
      <c r="B498" s="269"/>
      <c r="C498" s="262"/>
      <c r="D498" s="262"/>
      <c r="E498" s="475" t="s">
        <v>22</v>
      </c>
      <c r="F498" s="478"/>
      <c r="G498" s="478"/>
      <c r="H498" s="482"/>
    </row>
    <row r="499" spans="1:10" ht="28.5" x14ac:dyDescent="0.2">
      <c r="A499" s="474">
        <v>3110</v>
      </c>
      <c r="B499" s="270" t="s">
        <v>419</v>
      </c>
      <c r="C499" s="270" t="s">
        <v>25</v>
      </c>
      <c r="D499" s="270" t="s">
        <v>223</v>
      </c>
      <c r="E499" s="483" t="s">
        <v>421</v>
      </c>
      <c r="F499" s="485">
        <f>+G499</f>
        <v>212276.15</v>
      </c>
      <c r="G499" s="485">
        <f>+G501</f>
        <v>212276.15</v>
      </c>
      <c r="H499" s="482"/>
    </row>
    <row r="500" spans="1:10" ht="12.75" customHeight="1" x14ac:dyDescent="0.2">
      <c r="A500" s="474"/>
      <c r="B500" s="269"/>
      <c r="C500" s="262"/>
      <c r="D500" s="262"/>
      <c r="E500" s="475" t="s">
        <v>50</v>
      </c>
      <c r="F500" s="478"/>
      <c r="G500" s="478"/>
      <c r="H500" s="482"/>
    </row>
    <row r="501" spans="1:10" ht="16.5" x14ac:dyDescent="0.2">
      <c r="A501" s="474">
        <v>3112</v>
      </c>
      <c r="B501" s="270" t="s">
        <v>419</v>
      </c>
      <c r="C501" s="270" t="s">
        <v>25</v>
      </c>
      <c r="D501" s="270" t="s">
        <v>227</v>
      </c>
      <c r="E501" s="484" t="s">
        <v>856</v>
      </c>
      <c r="F501" s="478">
        <f>+G501</f>
        <v>212276.15</v>
      </c>
      <c r="G501" s="478">
        <f>+G502+G503</f>
        <v>212276.15</v>
      </c>
      <c r="H501" s="482"/>
    </row>
    <row r="502" spans="1:10" ht="27" x14ac:dyDescent="0.3">
      <c r="A502" s="474"/>
      <c r="B502" s="275"/>
      <c r="C502" s="263"/>
      <c r="D502" s="263"/>
      <c r="E502" s="475" t="s">
        <v>798</v>
      </c>
      <c r="F502" s="460"/>
      <c r="G502" s="460"/>
      <c r="H502" s="486"/>
      <c r="I502" s="253"/>
      <c r="J502" s="253"/>
    </row>
    <row r="503" spans="1:10" ht="16.5" x14ac:dyDescent="0.3">
      <c r="A503" s="474"/>
      <c r="B503" s="275"/>
      <c r="C503" s="263"/>
      <c r="D503" s="263"/>
      <c r="E503" s="475" t="s">
        <v>857</v>
      </c>
      <c r="F503" s="460">
        <f>+G503</f>
        <v>212276.15</v>
      </c>
      <c r="G503" s="461">
        <f>190276.15+22000</f>
        <v>212276.15</v>
      </c>
      <c r="H503" s="486"/>
      <c r="I503" s="253"/>
      <c r="J503" s="253"/>
    </row>
    <row r="504" spans="1:10" ht="16.5" x14ac:dyDescent="0.3">
      <c r="B504" s="271"/>
      <c r="C504" s="272"/>
      <c r="D504" s="273"/>
      <c r="E504" s="274"/>
      <c r="F504" s="459"/>
      <c r="G504" s="459"/>
      <c r="H504" s="459"/>
      <c r="I504" s="253"/>
      <c r="J504" s="253"/>
    </row>
    <row r="505" spans="1:10" ht="16.5" x14ac:dyDescent="0.2">
      <c r="B505" s="271"/>
      <c r="C505" s="272"/>
      <c r="D505" s="295" t="s">
        <v>858</v>
      </c>
      <c r="E505" s="672" t="s">
        <v>879</v>
      </c>
      <c r="F505" s="672"/>
      <c r="G505" s="672"/>
      <c r="H505" s="672"/>
      <c r="I505" s="271"/>
      <c r="J505" s="271"/>
    </row>
    <row r="506" spans="1:10" ht="16.5" x14ac:dyDescent="0.3">
      <c r="B506" s="271"/>
      <c r="C506" s="272"/>
      <c r="D506" s="295"/>
      <c r="E506" s="292" t="s">
        <v>887</v>
      </c>
      <c r="F506" s="462"/>
      <c r="G506" s="463"/>
      <c r="H506" s="462"/>
      <c r="I506" s="253"/>
      <c r="J506" s="253"/>
    </row>
    <row r="507" spans="1:10" ht="16.5" x14ac:dyDescent="0.2">
      <c r="B507" s="271"/>
      <c r="C507" s="272"/>
      <c r="D507" s="294"/>
      <c r="E507" s="664"/>
      <c r="F507" s="664"/>
      <c r="G507" s="664"/>
      <c r="H507" s="664"/>
      <c r="I507" s="273"/>
      <c r="J507" s="273"/>
    </row>
    <row r="508" spans="1:10" ht="16.5" x14ac:dyDescent="0.3">
      <c r="B508" s="271"/>
      <c r="C508" s="272"/>
      <c r="D508" s="294"/>
      <c r="E508" s="292"/>
      <c r="F508" s="462"/>
      <c r="G508" s="462"/>
      <c r="H508" s="462"/>
      <c r="I508" s="253"/>
      <c r="J508" s="253"/>
    </row>
    <row r="509" spans="1:10" ht="16.5" x14ac:dyDescent="0.3">
      <c r="B509" s="271"/>
      <c r="C509" s="272"/>
      <c r="D509" s="273"/>
      <c r="E509" s="274"/>
      <c r="F509" s="459"/>
      <c r="G509" s="459"/>
      <c r="H509" s="459"/>
      <c r="I509" s="253"/>
      <c r="J509" s="253"/>
    </row>
  </sheetData>
  <mergeCells count="17">
    <mergeCell ref="F2:H2"/>
    <mergeCell ref="E507:H507"/>
    <mergeCell ref="E505:H505"/>
    <mergeCell ref="E10:E11"/>
    <mergeCell ref="F10:F11"/>
    <mergeCell ref="G10:H10"/>
    <mergeCell ref="F4:H4"/>
    <mergeCell ref="N372:P372"/>
    <mergeCell ref="Q372:S372"/>
    <mergeCell ref="A5:H5"/>
    <mergeCell ref="A6:H6"/>
    <mergeCell ref="A10:A11"/>
    <mergeCell ref="B10:B11"/>
    <mergeCell ref="C10:C11"/>
    <mergeCell ref="D10:D11"/>
    <mergeCell ref="G8:H8"/>
    <mergeCell ref="A7:H7"/>
  </mergeCells>
  <phoneticPr fontId="6" type="noConversion"/>
  <printOptions horizontalCentered="1"/>
  <pageMargins left="0" right="0" top="0.25" bottom="0" header="0" footer="0"/>
  <pageSetup paperSize="9" scale="53" orientation="portrait" useFirstPageNumber="1" r:id="rId1"/>
  <headerFooter alignWithMargins="0"/>
  <rowBreaks count="7" manualBreakCount="7">
    <brk id="67" max="7" man="1"/>
    <brk id="137" max="7" man="1"/>
    <brk id="198" max="7" man="1"/>
    <brk id="271" max="7" man="1"/>
    <brk id="334" max="7" man="1"/>
    <brk id="398" max="7" man="1"/>
    <brk id="467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 (2)</vt:lpstr>
      <vt:lpstr>Sheet1</vt:lpstr>
      <vt:lpstr>Sheet2</vt:lpstr>
      <vt:lpstr>Sheet3 </vt:lpstr>
      <vt:lpstr>Sheet4.5</vt:lpstr>
      <vt:lpstr>Sheet6 </vt:lpstr>
      <vt:lpstr>'Sheet6 '!Print_Area</vt:lpstr>
      <vt:lpstr>Sheet1!Print_Titles</vt:lpstr>
      <vt:lpstr>Sheet2!Print_Titles</vt:lpstr>
      <vt:lpstr>'Sheet3 '!Print_Titles</vt:lpstr>
      <vt:lpstr>'Sheet6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knarik melkonyan</cp:lastModifiedBy>
  <cp:revision/>
  <cp:lastPrinted>2024-02-27T13:13:24Z</cp:lastPrinted>
  <dcterms:created xsi:type="dcterms:W3CDTF">1996-10-14T23:33:28Z</dcterms:created>
  <dcterms:modified xsi:type="dcterms:W3CDTF">2024-02-29T06:02:59Z</dcterms:modified>
  <cp:category/>
  <cp:contentStatus/>
</cp:coreProperties>
</file>