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ak.Karapetyan\Desktop\եռամսյակ\havelvac karav\"/>
    </mc:Choice>
  </mc:AlternateContent>
  <xr:revisionPtr revIDLastSave="0" documentId="13_ncr:1_{68D3D50C-4DE3-4E06-A7C1-56ED9EED2F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Կապիտալ - եռամսյակ" sheetId="1" r:id="rId1"/>
  </sheets>
  <definedNames>
    <definedName name="_xlnm._FilterDatabase" localSheetId="0" hidden="1">'Կապիտալ - եռամսյակ'!$A$381:$DF$1288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38" i="1" l="1"/>
  <c r="F1238" i="1"/>
  <c r="G1238" i="1"/>
  <c r="D1238" i="1"/>
  <c r="E1230" i="1"/>
  <c r="F1230" i="1"/>
  <c r="G1230" i="1"/>
  <c r="D1230" i="1"/>
  <c r="E1176" i="1"/>
  <c r="F1176" i="1"/>
  <c r="G1176" i="1"/>
  <c r="D1176" i="1"/>
  <c r="E1157" i="1"/>
  <c r="F1157" i="1"/>
  <c r="G1157" i="1"/>
  <c r="D1157" i="1"/>
  <c r="E1139" i="1"/>
  <c r="F1139" i="1"/>
  <c r="G1139" i="1"/>
  <c r="D1139" i="1"/>
  <c r="E1128" i="1"/>
  <c r="F1128" i="1"/>
  <c r="G1128" i="1"/>
  <c r="D1128" i="1"/>
  <c r="E1049" i="1"/>
  <c r="F1049" i="1"/>
  <c r="G1049" i="1"/>
  <c r="D1049" i="1"/>
  <c r="E363" i="1"/>
  <c r="F363" i="1"/>
  <c r="G363" i="1"/>
  <c r="D363" i="1"/>
  <c r="E352" i="1"/>
  <c r="F352" i="1"/>
  <c r="G352" i="1"/>
  <c r="D352" i="1"/>
  <c r="E336" i="1"/>
  <c r="F336" i="1"/>
  <c r="G336" i="1"/>
  <c r="D336" i="1"/>
  <c r="E316" i="1"/>
  <c r="F316" i="1"/>
  <c r="G316" i="1"/>
  <c r="D316" i="1"/>
  <c r="E62" i="1"/>
  <c r="F62" i="1"/>
  <c r="G62" i="1"/>
  <c r="D62" i="1"/>
  <c r="E22" i="1"/>
  <c r="F22" i="1"/>
  <c r="G22" i="1"/>
  <c r="D22" i="1"/>
  <c r="G237" i="1"/>
  <c r="F237" i="1"/>
  <c r="E237" i="1"/>
  <c r="D237" i="1"/>
  <c r="G235" i="1"/>
  <c r="F235" i="1"/>
  <c r="E235" i="1"/>
  <c r="D235" i="1"/>
  <c r="G233" i="1"/>
  <c r="F233" i="1"/>
  <c r="E233" i="1"/>
  <c r="D233" i="1"/>
  <c r="G230" i="1"/>
  <c r="F230" i="1"/>
  <c r="E230" i="1"/>
  <c r="D230" i="1"/>
  <c r="G227" i="1"/>
  <c r="F227" i="1"/>
  <c r="E227" i="1"/>
  <c r="D227" i="1"/>
  <c r="G225" i="1"/>
  <c r="G223" i="1" s="1"/>
  <c r="F225" i="1"/>
  <c r="E225" i="1"/>
  <c r="D225" i="1"/>
  <c r="D221" i="1" s="1"/>
  <c r="G314" i="1"/>
  <c r="F314" i="1"/>
  <c r="E314" i="1"/>
  <c r="D314" i="1"/>
  <c r="G312" i="1"/>
  <c r="F312" i="1"/>
  <c r="E312" i="1"/>
  <c r="D312" i="1"/>
  <c r="G310" i="1"/>
  <c r="F310" i="1"/>
  <c r="E310" i="1"/>
  <c r="D310" i="1"/>
  <c r="G307" i="1"/>
  <c r="F307" i="1"/>
  <c r="E307" i="1"/>
  <c r="D307" i="1"/>
  <c r="G305" i="1"/>
  <c r="F305" i="1"/>
  <c r="E305" i="1"/>
  <c r="D305" i="1"/>
  <c r="G303" i="1"/>
  <c r="F303" i="1"/>
  <c r="E303" i="1"/>
  <c r="D303" i="1"/>
  <c r="G299" i="1"/>
  <c r="F299" i="1"/>
  <c r="E299" i="1"/>
  <c r="D299" i="1"/>
  <c r="G296" i="1"/>
  <c r="F296" i="1"/>
  <c r="F294" i="1" s="1"/>
  <c r="E296" i="1"/>
  <c r="E294" i="1" s="1"/>
  <c r="D296" i="1"/>
  <c r="D294" i="1" s="1"/>
  <c r="G288" i="1"/>
  <c r="F288" i="1"/>
  <c r="E288" i="1"/>
  <c r="D288" i="1"/>
  <c r="G286" i="1"/>
  <c r="F286" i="1"/>
  <c r="E286" i="1"/>
  <c r="D286" i="1"/>
  <c r="G281" i="1"/>
  <c r="F281" i="1"/>
  <c r="E281" i="1"/>
  <c r="D281" i="1"/>
  <c r="G277" i="1"/>
  <c r="F277" i="1"/>
  <c r="E277" i="1"/>
  <c r="D277" i="1"/>
  <c r="G270" i="1"/>
  <c r="F270" i="1"/>
  <c r="E270" i="1"/>
  <c r="D270" i="1"/>
  <c r="G267" i="1"/>
  <c r="F267" i="1"/>
  <c r="E267" i="1"/>
  <c r="D267" i="1"/>
  <c r="G263" i="1"/>
  <c r="F263" i="1"/>
  <c r="E263" i="1"/>
  <c r="D263" i="1"/>
  <c r="G255" i="1"/>
  <c r="F255" i="1"/>
  <c r="E255" i="1"/>
  <c r="D255" i="1"/>
  <c r="G249" i="1"/>
  <c r="F249" i="1"/>
  <c r="E249" i="1"/>
  <c r="D249" i="1"/>
  <c r="G247" i="1"/>
  <c r="F247" i="1"/>
  <c r="E247" i="1"/>
  <c r="D247" i="1"/>
  <c r="G244" i="1"/>
  <c r="G242" i="1" s="1"/>
  <c r="F244" i="1"/>
  <c r="F242" i="1" s="1"/>
  <c r="E244" i="1"/>
  <c r="E242" i="1" s="1"/>
  <c r="D244" i="1"/>
  <c r="D242" i="1" s="1"/>
  <c r="E223" i="1" l="1"/>
  <c r="G294" i="1"/>
  <c r="G240" i="1" s="1"/>
  <c r="G219" i="1" s="1"/>
  <c r="D240" i="1"/>
  <c r="D219" i="1" s="1"/>
  <c r="F240" i="1"/>
  <c r="F219" i="1" s="1"/>
  <c r="F223" i="1"/>
  <c r="E240" i="1"/>
  <c r="E219" i="1" s="1"/>
  <c r="D223" i="1"/>
  <c r="E1154" i="1"/>
  <c r="E1152" i="1" s="1"/>
  <c r="F1154" i="1"/>
  <c r="F1152" i="1" s="1"/>
  <c r="G1154" i="1"/>
  <c r="G1152" i="1" s="1"/>
  <c r="D1154" i="1"/>
  <c r="D1152" i="1" s="1"/>
  <c r="E1091" i="1"/>
  <c r="E1089" i="1" s="1"/>
  <c r="F1091" i="1"/>
  <c r="F1089" i="1" s="1"/>
  <c r="G1091" i="1"/>
  <c r="G1089" i="1" s="1"/>
  <c r="D1091" i="1"/>
  <c r="D1089" i="1" s="1"/>
  <c r="G1124" i="1" l="1"/>
  <c r="G1122" i="1" s="1"/>
  <c r="F1124" i="1"/>
  <c r="F1122" i="1" s="1"/>
  <c r="E1122" i="1"/>
  <c r="D1122" i="1"/>
  <c r="E1113" i="1"/>
  <c r="F1113" i="1"/>
  <c r="F1111" i="1" s="1"/>
  <c r="G1113" i="1"/>
  <c r="D1113" i="1"/>
  <c r="D1111" i="1" s="1"/>
  <c r="D1118" i="1"/>
  <c r="E1118" i="1"/>
  <c r="F1118" i="1"/>
  <c r="G1118" i="1"/>
  <c r="E1111" i="1" l="1"/>
  <c r="G1111" i="1"/>
  <c r="G1029" i="1"/>
  <c r="F1029" i="1"/>
  <c r="E1029" i="1"/>
  <c r="D1029" i="1"/>
  <c r="G1023" i="1"/>
  <c r="F1023" i="1"/>
  <c r="E1023" i="1"/>
  <c r="D1023" i="1"/>
  <c r="G1018" i="1"/>
  <c r="F1018" i="1"/>
  <c r="E1018" i="1"/>
  <c r="D1018" i="1"/>
  <c r="G1010" i="1"/>
  <c r="F1010" i="1"/>
  <c r="E1010" i="1"/>
  <c r="D1010" i="1"/>
  <c r="G1007" i="1"/>
  <c r="F1007" i="1"/>
  <c r="E1007" i="1"/>
  <c r="D1007" i="1"/>
  <c r="G996" i="1"/>
  <c r="F996" i="1"/>
  <c r="E996" i="1"/>
  <c r="D996" i="1"/>
  <c r="G987" i="1"/>
  <c r="F987" i="1"/>
  <c r="E987" i="1"/>
  <c r="D987" i="1"/>
  <c r="G975" i="1"/>
  <c r="F975" i="1"/>
  <c r="E975" i="1"/>
  <c r="D975" i="1"/>
  <c r="G972" i="1"/>
  <c r="F972" i="1"/>
  <c r="E972" i="1"/>
  <c r="D972" i="1"/>
  <c r="G967" i="1"/>
  <c r="F967" i="1"/>
  <c r="E967" i="1"/>
  <c r="D967" i="1"/>
  <c r="G950" i="1"/>
  <c r="G948" i="1" s="1"/>
  <c r="G946" i="1" s="1"/>
  <c r="F950" i="1"/>
  <c r="F948" i="1" s="1"/>
  <c r="F946" i="1" s="1"/>
  <c r="E950" i="1"/>
  <c r="E948" i="1" s="1"/>
  <c r="E946" i="1" s="1"/>
  <c r="D950" i="1"/>
  <c r="D948" i="1" s="1"/>
  <c r="D946" i="1" s="1"/>
  <c r="G941" i="1"/>
  <c r="F941" i="1"/>
  <c r="E941" i="1"/>
  <c r="D941" i="1"/>
  <c r="G930" i="1"/>
  <c r="F930" i="1"/>
  <c r="E930" i="1"/>
  <c r="D930" i="1"/>
  <c r="G925" i="1"/>
  <c r="F925" i="1"/>
  <c r="E925" i="1"/>
  <c r="D925" i="1"/>
  <c r="G921" i="1"/>
  <c r="G919" i="1" s="1"/>
  <c r="F921" i="1"/>
  <c r="F919" i="1" s="1"/>
  <c r="E921" i="1"/>
  <c r="E919" i="1" s="1"/>
  <c r="D921" i="1"/>
  <c r="D919" i="1" s="1"/>
  <c r="G912" i="1"/>
  <c r="F912" i="1"/>
  <c r="E912" i="1"/>
  <c r="D912" i="1"/>
  <c r="G897" i="1"/>
  <c r="F897" i="1"/>
  <c r="E897" i="1"/>
  <c r="D897" i="1"/>
  <c r="G894" i="1"/>
  <c r="F894" i="1"/>
  <c r="E894" i="1"/>
  <c r="D894" i="1"/>
  <c r="G882" i="1"/>
  <c r="F882" i="1"/>
  <c r="E882" i="1"/>
  <c r="D882" i="1"/>
  <c r="G871" i="1"/>
  <c r="F871" i="1"/>
  <c r="E871" i="1"/>
  <c r="D871" i="1"/>
  <c r="G866" i="1"/>
  <c r="F866" i="1"/>
  <c r="E866" i="1"/>
  <c r="D866" i="1"/>
  <c r="G857" i="1"/>
  <c r="F857" i="1"/>
  <c r="F855" i="1" s="1"/>
  <c r="E857" i="1"/>
  <c r="E855" i="1" s="1"/>
  <c r="D857" i="1"/>
  <c r="D855" i="1" s="1"/>
  <c r="G855" i="1"/>
  <c r="G848" i="1"/>
  <c r="F848" i="1"/>
  <c r="E848" i="1"/>
  <c r="D848" i="1"/>
  <c r="D846" i="1" s="1"/>
  <c r="D844" i="1" s="1"/>
  <c r="G846" i="1"/>
  <c r="G844" i="1" s="1"/>
  <c r="F846" i="1"/>
  <c r="F844" i="1" s="1"/>
  <c r="E846" i="1"/>
  <c r="E844" i="1" s="1"/>
  <c r="G840" i="1"/>
  <c r="F840" i="1"/>
  <c r="E840" i="1"/>
  <c r="D840" i="1"/>
  <c r="G832" i="1"/>
  <c r="F832" i="1"/>
  <c r="E832" i="1"/>
  <c r="D832" i="1"/>
  <c r="G817" i="1"/>
  <c r="F817" i="1"/>
  <c r="E817" i="1"/>
  <c r="D817" i="1"/>
  <c r="G807" i="1"/>
  <c r="F807" i="1"/>
  <c r="F805" i="1" s="1"/>
  <c r="E807" i="1"/>
  <c r="D807" i="1"/>
  <c r="D805" i="1" s="1"/>
  <c r="G803" i="1"/>
  <c r="F803" i="1"/>
  <c r="E803" i="1"/>
  <c r="D803" i="1"/>
  <c r="G801" i="1"/>
  <c r="E801" i="1"/>
  <c r="D801" i="1"/>
  <c r="F801" i="1"/>
  <c r="G787" i="1"/>
  <c r="F787" i="1"/>
  <c r="E787" i="1"/>
  <c r="D787" i="1"/>
  <c r="G784" i="1"/>
  <c r="F784" i="1"/>
  <c r="E784" i="1"/>
  <c r="D784" i="1"/>
  <c r="G769" i="1"/>
  <c r="F769" i="1"/>
  <c r="E769" i="1"/>
  <c r="D769" i="1"/>
  <c r="G766" i="1"/>
  <c r="F766" i="1"/>
  <c r="E766" i="1"/>
  <c r="D766" i="1"/>
  <c r="G753" i="1"/>
  <c r="F753" i="1"/>
  <c r="E753" i="1"/>
  <c r="D753" i="1"/>
  <c r="G737" i="1"/>
  <c r="F737" i="1"/>
  <c r="E737" i="1"/>
  <c r="D737" i="1"/>
  <c r="G726" i="1"/>
  <c r="F726" i="1"/>
  <c r="E726" i="1"/>
  <c r="D726" i="1"/>
  <c r="G715" i="1"/>
  <c r="F715" i="1"/>
  <c r="E715" i="1"/>
  <c r="D715" i="1"/>
  <c r="G711" i="1"/>
  <c r="F711" i="1"/>
  <c r="E711" i="1"/>
  <c r="D711" i="1"/>
  <c r="G700" i="1"/>
  <c r="F700" i="1"/>
  <c r="E700" i="1"/>
  <c r="D700" i="1"/>
  <c r="G694" i="1"/>
  <c r="F694" i="1"/>
  <c r="F692" i="1" s="1"/>
  <c r="E694" i="1"/>
  <c r="E692" i="1" s="1"/>
  <c r="D694" i="1"/>
  <c r="D692" i="1" s="1"/>
  <c r="G684" i="1"/>
  <c r="F684" i="1"/>
  <c r="E684" i="1"/>
  <c r="D684" i="1"/>
  <c r="G682" i="1"/>
  <c r="F682" i="1"/>
  <c r="E682" i="1"/>
  <c r="D682" i="1"/>
  <c r="G679" i="1"/>
  <c r="F679" i="1"/>
  <c r="E679" i="1"/>
  <c r="D679" i="1"/>
  <c r="G676" i="1"/>
  <c r="F676" i="1"/>
  <c r="E676" i="1"/>
  <c r="D676" i="1"/>
  <c r="G671" i="1"/>
  <c r="F671" i="1"/>
  <c r="E671" i="1"/>
  <c r="D671" i="1"/>
  <c r="G669" i="1"/>
  <c r="F669" i="1"/>
  <c r="E669" i="1"/>
  <c r="D669" i="1"/>
  <c r="G663" i="1"/>
  <c r="F663" i="1"/>
  <c r="E663" i="1"/>
  <c r="D663" i="1"/>
  <c r="G661" i="1"/>
  <c r="F661" i="1"/>
  <c r="E661" i="1"/>
  <c r="D661" i="1"/>
  <c r="D686" i="1"/>
  <c r="G686" i="1"/>
  <c r="E686" i="1"/>
  <c r="G659" i="1"/>
  <c r="F659" i="1"/>
  <c r="E659" i="1"/>
  <c r="D659" i="1"/>
  <c r="F649" i="1"/>
  <c r="G649" i="1"/>
  <c r="D649" i="1"/>
  <c r="G647" i="1"/>
  <c r="F647" i="1"/>
  <c r="E647" i="1"/>
  <c r="D647" i="1"/>
  <c r="G645" i="1"/>
  <c r="F645" i="1"/>
  <c r="E645" i="1"/>
  <c r="D645" i="1"/>
  <c r="G643" i="1"/>
  <c r="F643" i="1"/>
  <c r="E643" i="1"/>
  <c r="D643" i="1"/>
  <c r="G640" i="1"/>
  <c r="F640" i="1"/>
  <c r="E640" i="1"/>
  <c r="D640" i="1"/>
  <c r="G634" i="1"/>
  <c r="F634" i="1"/>
  <c r="F632" i="1" s="1"/>
  <c r="E634" i="1"/>
  <c r="D634" i="1"/>
  <c r="G632" i="1"/>
  <c r="G630" i="1"/>
  <c r="F630" i="1"/>
  <c r="E630" i="1"/>
  <c r="D630" i="1"/>
  <c r="G627" i="1"/>
  <c r="F627" i="1"/>
  <c r="E627" i="1"/>
  <c r="D627" i="1"/>
  <c r="G625" i="1"/>
  <c r="F625" i="1"/>
  <c r="E625" i="1"/>
  <c r="D625" i="1"/>
  <c r="G623" i="1"/>
  <c r="F623" i="1"/>
  <c r="E623" i="1"/>
  <c r="D623" i="1"/>
  <c r="G617" i="1"/>
  <c r="F617" i="1"/>
  <c r="E617" i="1"/>
  <c r="D617" i="1"/>
  <c r="G615" i="1"/>
  <c r="F615" i="1"/>
  <c r="E615" i="1"/>
  <c r="D615" i="1"/>
  <c r="G611" i="1"/>
  <c r="G609" i="1" s="1"/>
  <c r="F611" i="1"/>
  <c r="F609" i="1" s="1"/>
  <c r="E611" i="1"/>
  <c r="E609" i="1" s="1"/>
  <c r="D611" i="1"/>
  <c r="D609" i="1" s="1"/>
  <c r="G603" i="1"/>
  <c r="F603" i="1"/>
  <c r="F601" i="1" s="1"/>
  <c r="E603" i="1"/>
  <c r="E601" i="1" s="1"/>
  <c r="D603" i="1"/>
  <c r="D601" i="1" s="1"/>
  <c r="G601" i="1"/>
  <c r="G599" i="1" s="1"/>
  <c r="G595" i="1"/>
  <c r="F595" i="1"/>
  <c r="F593" i="1" s="1"/>
  <c r="E595" i="1"/>
  <c r="E593" i="1" s="1"/>
  <c r="E591" i="1" s="1"/>
  <c r="D595" i="1"/>
  <c r="G593" i="1"/>
  <c r="G589" i="1"/>
  <c r="F589" i="1"/>
  <c r="E589" i="1"/>
  <c r="D589" i="1"/>
  <c r="G587" i="1"/>
  <c r="F587" i="1"/>
  <c r="E587" i="1"/>
  <c r="D587" i="1"/>
  <c r="G580" i="1"/>
  <c r="F580" i="1"/>
  <c r="E580" i="1"/>
  <c r="D580" i="1"/>
  <c r="G573" i="1"/>
  <c r="F573" i="1"/>
  <c r="E573" i="1"/>
  <c r="E572" i="1" s="1"/>
  <c r="D573" i="1"/>
  <c r="G570" i="1"/>
  <c r="F570" i="1"/>
  <c r="E570" i="1"/>
  <c r="D570" i="1"/>
  <c r="G567" i="1"/>
  <c r="F567" i="1"/>
  <c r="E567" i="1"/>
  <c r="D567" i="1"/>
  <c r="G560" i="1"/>
  <c r="D560" i="1"/>
  <c r="F560" i="1"/>
  <c r="G558" i="1"/>
  <c r="F558" i="1"/>
  <c r="F556" i="1" s="1"/>
  <c r="E558" i="1"/>
  <c r="E556" i="1" s="1"/>
  <c r="D558" i="1"/>
  <c r="G556" i="1"/>
  <c r="G552" i="1"/>
  <c r="F552" i="1"/>
  <c r="E552" i="1"/>
  <c r="D552" i="1"/>
  <c r="G550" i="1"/>
  <c r="F550" i="1"/>
  <c r="E550" i="1"/>
  <c r="D550" i="1"/>
  <c r="G548" i="1"/>
  <c r="F548" i="1"/>
  <c r="E548" i="1"/>
  <c r="D548" i="1"/>
  <c r="G543" i="1"/>
  <c r="F543" i="1"/>
  <c r="E543" i="1"/>
  <c r="D543" i="1"/>
  <c r="G536" i="1"/>
  <c r="G534" i="1" s="1"/>
  <c r="G532" i="1" s="1"/>
  <c r="F536" i="1"/>
  <c r="E536" i="1"/>
  <c r="D536" i="1"/>
  <c r="G529" i="1"/>
  <c r="F529" i="1"/>
  <c r="E529" i="1"/>
  <c r="D529" i="1"/>
  <c r="F526" i="1"/>
  <c r="G526" i="1"/>
  <c r="D526" i="1"/>
  <c r="F523" i="1"/>
  <c r="E523" i="1"/>
  <c r="D523" i="1"/>
  <c r="F520" i="1"/>
  <c r="G520" i="1"/>
  <c r="D520" i="1"/>
  <c r="F517" i="1"/>
  <c r="E517" i="1"/>
  <c r="D517" i="1"/>
  <c r="F514" i="1"/>
  <c r="G514" i="1"/>
  <c r="D514" i="1"/>
  <c r="G512" i="1"/>
  <c r="F512" i="1"/>
  <c r="E512" i="1"/>
  <c r="E510" i="1" s="1"/>
  <c r="D512" i="1"/>
  <c r="G508" i="1"/>
  <c r="G506" i="1" s="1"/>
  <c r="F508" i="1"/>
  <c r="F506" i="1" s="1"/>
  <c r="E508" i="1"/>
  <c r="D508" i="1"/>
  <c r="G501" i="1"/>
  <c r="F501" i="1"/>
  <c r="E501" i="1"/>
  <c r="D501" i="1"/>
  <c r="G499" i="1"/>
  <c r="F499" i="1"/>
  <c r="E499" i="1"/>
  <c r="D499" i="1"/>
  <c r="G484" i="1"/>
  <c r="F484" i="1"/>
  <c r="E484" i="1"/>
  <c r="E482" i="1" s="1"/>
  <c r="D484" i="1"/>
  <c r="G477" i="1"/>
  <c r="G475" i="1" s="1"/>
  <c r="F477" i="1"/>
  <c r="F475" i="1" s="1"/>
  <c r="E477" i="1"/>
  <c r="D477" i="1"/>
  <c r="G473" i="1"/>
  <c r="F473" i="1"/>
  <c r="E473" i="1"/>
  <c r="E471" i="1" s="1"/>
  <c r="D473" i="1"/>
  <c r="G464" i="1"/>
  <c r="F464" i="1"/>
  <c r="E464" i="1"/>
  <c r="D464" i="1"/>
  <c r="G462" i="1"/>
  <c r="F462" i="1"/>
  <c r="E462" i="1"/>
  <c r="D462" i="1"/>
  <c r="G460" i="1"/>
  <c r="F460" i="1"/>
  <c r="E460" i="1"/>
  <c r="D460" i="1"/>
  <c r="G457" i="1"/>
  <c r="F457" i="1"/>
  <c r="E457" i="1"/>
  <c r="D457" i="1"/>
  <c r="G455" i="1"/>
  <c r="F455" i="1"/>
  <c r="E455" i="1"/>
  <c r="D455" i="1"/>
  <c r="G453" i="1"/>
  <c r="F453" i="1"/>
  <c r="E453" i="1"/>
  <c r="D453" i="1"/>
  <c r="G451" i="1"/>
  <c r="F451" i="1"/>
  <c r="E451" i="1"/>
  <c r="D451" i="1"/>
  <c r="G445" i="1"/>
  <c r="F445" i="1"/>
  <c r="E445" i="1"/>
  <c r="D445" i="1"/>
  <c r="G441" i="1"/>
  <c r="F441" i="1"/>
  <c r="E441" i="1"/>
  <c r="D441" i="1"/>
  <c r="G435" i="1"/>
  <c r="F435" i="1"/>
  <c r="E435" i="1"/>
  <c r="D435" i="1"/>
  <c r="G433" i="1"/>
  <c r="F433" i="1"/>
  <c r="E433" i="1"/>
  <c r="D433" i="1"/>
  <c r="G429" i="1"/>
  <c r="F429" i="1"/>
  <c r="E429" i="1"/>
  <c r="D429" i="1"/>
  <c r="G427" i="1"/>
  <c r="F427" i="1"/>
  <c r="E427" i="1"/>
  <c r="D427" i="1"/>
  <c r="G419" i="1"/>
  <c r="F419" i="1"/>
  <c r="E419" i="1"/>
  <c r="D419" i="1"/>
  <c r="G417" i="1"/>
  <c r="F417" i="1"/>
  <c r="E417" i="1"/>
  <c r="D417" i="1"/>
  <c r="G415" i="1"/>
  <c r="F415" i="1"/>
  <c r="E415" i="1"/>
  <c r="D415" i="1"/>
  <c r="G408" i="1"/>
  <c r="G406" i="1" s="1"/>
  <c r="F408" i="1"/>
  <c r="E408" i="1"/>
  <c r="D408" i="1"/>
  <c r="G401" i="1"/>
  <c r="F401" i="1"/>
  <c r="E401" i="1"/>
  <c r="D401" i="1"/>
  <c r="G399" i="1"/>
  <c r="F399" i="1"/>
  <c r="E399" i="1"/>
  <c r="D399" i="1"/>
  <c r="G395" i="1"/>
  <c r="F395" i="1"/>
  <c r="E395" i="1"/>
  <c r="D395" i="1"/>
  <c r="G391" i="1"/>
  <c r="F391" i="1"/>
  <c r="E391" i="1"/>
  <c r="D391" i="1"/>
  <c r="G389" i="1"/>
  <c r="F389" i="1"/>
  <c r="E389" i="1"/>
  <c r="D389" i="1"/>
  <c r="G382" i="1"/>
  <c r="F382" i="1"/>
  <c r="D382" i="1"/>
  <c r="G805" i="1" l="1"/>
  <c r="G692" i="1"/>
  <c r="D853" i="1"/>
  <c r="G853" i="1"/>
  <c r="E853" i="1"/>
  <c r="E805" i="1"/>
  <c r="F799" i="1"/>
  <c r="F690" i="1" s="1"/>
  <c r="F853" i="1"/>
  <c r="D799" i="1"/>
  <c r="D690" i="1" s="1"/>
  <c r="E799" i="1"/>
  <c r="G799" i="1"/>
  <c r="F572" i="1"/>
  <c r="D387" i="1"/>
  <c r="D565" i="1"/>
  <c r="D599" i="1"/>
  <c r="F534" i="1"/>
  <c r="F532" i="1" s="1"/>
  <c r="F510" i="1"/>
  <c r="F393" i="1"/>
  <c r="F613" i="1"/>
  <c r="F607" i="1" s="1"/>
  <c r="D593" i="1"/>
  <c r="E599" i="1"/>
  <c r="E613" i="1"/>
  <c r="G613" i="1"/>
  <c r="G638" i="1"/>
  <c r="E387" i="1"/>
  <c r="E425" i="1"/>
  <c r="F471" i="1"/>
  <c r="F387" i="1"/>
  <c r="G413" i="1"/>
  <c r="G411" i="1" s="1"/>
  <c r="F425" i="1"/>
  <c r="G540" i="1"/>
  <c r="G554" i="1"/>
  <c r="D621" i="1"/>
  <c r="D475" i="1"/>
  <c r="G607" i="1"/>
  <c r="D393" i="1"/>
  <c r="F413" i="1"/>
  <c r="F411" i="1" s="1"/>
  <c r="F482" i="1"/>
  <c r="F480" i="1" s="1"/>
  <c r="D425" i="1"/>
  <c r="D471" i="1"/>
  <c r="D482" i="1"/>
  <c r="D534" i="1"/>
  <c r="D556" i="1"/>
  <c r="E565" i="1"/>
  <c r="E563" i="1" s="1"/>
  <c r="G482" i="1"/>
  <c r="D506" i="1"/>
  <c r="D510" i="1"/>
  <c r="E534" i="1"/>
  <c r="E532" i="1" s="1"/>
  <c r="D540" i="1"/>
  <c r="G565" i="1"/>
  <c r="F578" i="1"/>
  <c r="F576" i="1" s="1"/>
  <c r="F591" i="1"/>
  <c r="D613" i="1"/>
  <c r="E638" i="1"/>
  <c r="E636" i="1" s="1"/>
  <c r="D657" i="1"/>
  <c r="D578" i="1"/>
  <c r="G621" i="1"/>
  <c r="F686" i="1"/>
  <c r="D406" i="1"/>
  <c r="D413" i="1"/>
  <c r="D449" i="1"/>
  <c r="G387" i="1"/>
  <c r="G393" i="1"/>
  <c r="E406" i="1"/>
  <c r="E449" i="1"/>
  <c r="G449" i="1"/>
  <c r="D572" i="1"/>
  <c r="G578" i="1"/>
  <c r="G576" i="1" s="1"/>
  <c r="E621" i="1"/>
  <c r="D632" i="1"/>
  <c r="D638" i="1"/>
  <c r="E480" i="1"/>
  <c r="G404" i="1"/>
  <c r="E382" i="1"/>
  <c r="G425" i="1"/>
  <c r="F449" i="1"/>
  <c r="G471" i="1"/>
  <c r="G510" i="1"/>
  <c r="G591" i="1"/>
  <c r="E393" i="1"/>
  <c r="E506" i="1"/>
  <c r="E514" i="1"/>
  <c r="G517" i="1"/>
  <c r="E520" i="1"/>
  <c r="G523" i="1"/>
  <c r="E526" i="1"/>
  <c r="E540" i="1"/>
  <c r="E554" i="1"/>
  <c r="F565" i="1"/>
  <c r="F599" i="1"/>
  <c r="E632" i="1"/>
  <c r="E649" i="1"/>
  <c r="F406" i="1"/>
  <c r="E413" i="1"/>
  <c r="E475" i="1"/>
  <c r="F540" i="1"/>
  <c r="F554" i="1"/>
  <c r="E560" i="1"/>
  <c r="G572" i="1"/>
  <c r="E578" i="1"/>
  <c r="F621" i="1"/>
  <c r="F638" i="1"/>
  <c r="G690" i="1" l="1"/>
  <c r="E690" i="1"/>
  <c r="F504" i="1"/>
  <c r="E404" i="1"/>
  <c r="G538" i="1"/>
  <c r="D563" i="1"/>
  <c r="D619" i="1"/>
  <c r="F469" i="1"/>
  <c r="G480" i="1"/>
  <c r="G636" i="1"/>
  <c r="F385" i="1"/>
  <c r="E607" i="1"/>
  <c r="E619" i="1"/>
  <c r="E423" i="1"/>
  <c r="D591" i="1"/>
  <c r="D385" i="1"/>
  <c r="G619" i="1"/>
  <c r="D404" i="1"/>
  <c r="D636" i="1"/>
  <c r="D607" i="1"/>
  <c r="G385" i="1"/>
  <c r="D655" i="1"/>
  <c r="D504" i="1"/>
  <c r="D554" i="1"/>
  <c r="D423" i="1"/>
  <c r="D469" i="1"/>
  <c r="F657" i="1"/>
  <c r="F655" i="1" s="1"/>
  <c r="D538" i="1"/>
  <c r="D532" i="1"/>
  <c r="D411" i="1"/>
  <c r="D576" i="1"/>
  <c r="D480" i="1"/>
  <c r="F636" i="1"/>
  <c r="F404" i="1"/>
  <c r="F619" i="1"/>
  <c r="G563" i="1"/>
  <c r="E469" i="1"/>
  <c r="G657" i="1"/>
  <c r="E385" i="1"/>
  <c r="G504" i="1"/>
  <c r="E411" i="1"/>
  <c r="E657" i="1"/>
  <c r="E504" i="1"/>
  <c r="G469" i="1"/>
  <c r="E576" i="1"/>
  <c r="F538" i="1"/>
  <c r="F563" i="1"/>
  <c r="E538" i="1"/>
  <c r="F423" i="1"/>
  <c r="G423" i="1"/>
  <c r="E421" i="1" l="1"/>
  <c r="D421" i="1"/>
  <c r="F421" i="1"/>
  <c r="G655" i="1"/>
  <c r="E655" i="1"/>
  <c r="G421" i="1"/>
  <c r="D380" i="1" l="1"/>
  <c r="G380" i="1"/>
  <c r="E380" i="1"/>
  <c r="F380" i="1"/>
  <c r="E1103" i="1" l="1"/>
  <c r="F1103" i="1"/>
  <c r="G1103" i="1"/>
  <c r="E1100" i="1"/>
  <c r="F1100" i="1"/>
  <c r="G1100" i="1"/>
  <c r="E1097" i="1"/>
  <c r="F1097" i="1"/>
  <c r="G1097" i="1"/>
  <c r="D1103" i="1"/>
  <c r="D1100" i="1"/>
  <c r="D1097" i="1"/>
  <c r="E216" i="1"/>
  <c r="F216" i="1"/>
  <c r="G216" i="1"/>
  <c r="D216" i="1"/>
  <c r="E208" i="1"/>
  <c r="F208" i="1"/>
  <c r="F206" i="1" s="1"/>
  <c r="G208" i="1"/>
  <c r="G206" i="1" s="1"/>
  <c r="D208" i="1"/>
  <c r="D206" i="1" s="1"/>
  <c r="E213" i="1"/>
  <c r="F213" i="1"/>
  <c r="G213" i="1"/>
  <c r="D213" i="1"/>
  <c r="E206" i="1"/>
  <c r="E203" i="1"/>
  <c r="F203" i="1"/>
  <c r="G203" i="1"/>
  <c r="D203" i="1"/>
  <c r="E200" i="1"/>
  <c r="F200" i="1"/>
  <c r="G200" i="1"/>
  <c r="D200" i="1"/>
  <c r="E166" i="1"/>
  <c r="F166" i="1"/>
  <c r="G166" i="1"/>
  <c r="D166" i="1"/>
  <c r="E155" i="1"/>
  <c r="F155" i="1"/>
  <c r="G155" i="1"/>
  <c r="D155" i="1"/>
  <c r="D163" i="1"/>
  <c r="G163" i="1"/>
  <c r="F163" i="1"/>
  <c r="E163" i="1"/>
  <c r="G150" i="1"/>
  <c r="F150" i="1"/>
  <c r="E150" i="1"/>
  <c r="D150" i="1"/>
  <c r="G133" i="1"/>
  <c r="F133" i="1"/>
  <c r="E133" i="1"/>
  <c r="D133" i="1"/>
  <c r="G124" i="1"/>
  <c r="F124" i="1"/>
  <c r="E124" i="1"/>
  <c r="D124" i="1"/>
  <c r="G112" i="1"/>
  <c r="G110" i="1" s="1"/>
  <c r="G108" i="1" s="1"/>
  <c r="F112" i="1"/>
  <c r="F110" i="1" s="1"/>
  <c r="F108" i="1" s="1"/>
  <c r="E112" i="1"/>
  <c r="E110" i="1" s="1"/>
  <c r="E108" i="1" s="1"/>
  <c r="D112" i="1"/>
  <c r="D110" i="1" s="1"/>
  <c r="D108" i="1" s="1"/>
  <c r="G1095" i="1" l="1"/>
  <c r="D1095" i="1"/>
  <c r="F1095" i="1"/>
  <c r="E1095" i="1"/>
  <c r="E153" i="1"/>
  <c r="E75" i="1" s="1"/>
  <c r="E7" i="1" s="1"/>
  <c r="G153" i="1"/>
  <c r="G75" i="1" s="1"/>
  <c r="G7" i="1" s="1"/>
  <c r="D153" i="1"/>
  <c r="D75" i="1" s="1"/>
  <c r="F153" i="1"/>
  <c r="F75" i="1" s="1"/>
  <c r="F7" i="1" s="1"/>
  <c r="D7" i="1" l="1"/>
</calcChain>
</file>

<file path=xl/sharedStrings.xml><?xml version="1.0" encoding="utf-8"?>
<sst xmlns="http://schemas.openxmlformats.org/spreadsheetml/2006/main" count="1515" uniqueCount="859">
  <si>
    <t xml:space="preserve"> Հավելված N 5
 Աղյուսակ N 2 </t>
  </si>
  <si>
    <t xml:space="preserve"> Ծրագրային դասիչ</t>
  </si>
  <si>
    <t xml:space="preserve"> Բյուջետային գլխավոր կարգադրիչների, ծրագրերի, միջոցառումների և ուղղությունների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</si>
  <si>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</si>
  <si>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</si>
  <si>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</si>
  <si>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</si>
  <si>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</si>
  <si>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 առում</t>
  </si>
  <si>
    <t xml:space="preserve"> ԸՆԴԱՄԵՆԸ</t>
  </si>
  <si>
    <t xml:space="preserve"> այդ թվում`</t>
  </si>
  <si>
    <t xml:space="preserve"> Հանրապետության նախագահի աշխատակազմ</t>
  </si>
  <si>
    <t xml:space="preserve"> այդ թվում՛</t>
  </si>
  <si>
    <t xml:space="preserve"> 1154</t>
  </si>
  <si>
    <t xml:space="preserve"> 31001</t>
  </si>
  <si>
    <t xml:space="preserve"> Հանրապետության նախագահի աշխատակազմի տեխնիկական հագեցվածության բարելավում</t>
  </si>
  <si>
    <t xml:space="preserve"> այդ թվում` ըստ կատարողների</t>
  </si>
  <si>
    <t xml:space="preserve"> ՀՀ Ազգային ժողով</t>
  </si>
  <si>
    <t xml:space="preserve"> 1024</t>
  </si>
  <si>
    <t xml:space="preserve"> Ազգային ժողովի տեխնիկական հագեցվածության բարելավում</t>
  </si>
  <si>
    <t xml:space="preserve"> 31003</t>
  </si>
  <si>
    <t xml:space="preserve"> ՀՀ Ազգային ժողովի շենքային պայմանների բարելավում</t>
  </si>
  <si>
    <t xml:space="preserve"> ՀՀ վարչապետի աշխատակազմ</t>
  </si>
  <si>
    <t xml:space="preserve"> 1136</t>
  </si>
  <si>
    <t xml:space="preserve"> 31002</t>
  </si>
  <si>
    <t xml:space="preserve"> ՀՀ վարչապետի աշխատակազմի տեխնիկական հագեցվածության բարելավում</t>
  </si>
  <si>
    <t xml:space="preserve"> 31005</t>
  </si>
  <si>
    <t xml:space="preserve"> Պետական սեփականություն հանդիսացող կառույցում ընդհանուր նշանակության մեքենաների, սարքավորումների բարելավում</t>
  </si>
  <si>
    <t xml:space="preserve"> 31009</t>
  </si>
  <si>
    <t xml:space="preserve"> Պետական սեփականություն հանդիսացողկառավարական շենքերի վերակառուցում,հիմնանորոգում</t>
  </si>
  <si>
    <t xml:space="preserve"> ՀՀ քաղաքաշինության կոմիտե</t>
  </si>
  <si>
    <t xml:space="preserve"> 32001</t>
  </si>
  <si>
    <t xml:space="preserve"> Պետական սեփականություն հանդիսացող շենքի կառուցում</t>
  </si>
  <si>
    <t xml:space="preserve"> 1213</t>
  </si>
  <si>
    <t xml:space="preserve">  Բնապահպանության և ընդերքի տեսչական մարմնի կարողությունների զարգացում և տեխնիկական հագեցվածության ապահովում</t>
  </si>
  <si>
    <t xml:space="preserve">  Կրթության տեսչական մարմնի կարողությունների զարգացում և տեխնիկական հագեցվածության ապահովում</t>
  </si>
  <si>
    <t xml:space="preserve"> Շուկայի վերահսկողության տեսչական մարմնի կարողությունների զարգացում և տեխնիկական հագեցվածության ապահովում</t>
  </si>
  <si>
    <t xml:space="preserve"> 31004</t>
  </si>
  <si>
    <t xml:space="preserve"> Քաղաքաշինության, տեխնիկական և հրդեհային անվտանգության տեսչական մարմնի կարողությունների զարգացում և տեխնիկական հագեցվածության ապահովում</t>
  </si>
  <si>
    <t xml:space="preserve"> Առողջապահության և աշխատանքի տեսչական մարմնի կարողությունների զարգացում և տեխնիկական հագեցվածության ապահովում</t>
  </si>
  <si>
    <t xml:space="preserve"> 31006</t>
  </si>
  <si>
    <t xml:space="preserve"> Սննդամթերքի անվտանգության տեսչական մարմնի տեխնիկական հագեցվածության բարելավում</t>
  </si>
  <si>
    <t xml:space="preserve"> 31007</t>
  </si>
  <si>
    <t xml:space="preserve"> Տեսչական մարմիններին տրանսպորտային միջոցներովապահովում</t>
  </si>
  <si>
    <t xml:space="preserve"> ՀՀ սահմանադրական դատարան</t>
  </si>
  <si>
    <t xml:space="preserve"> 1092</t>
  </si>
  <si>
    <t xml:space="preserve"> ՀՀ սահմանադրական դատարանի տեխնիկական հագեցվածության բարելավում</t>
  </si>
  <si>
    <t xml:space="preserve"> Բարձրագույն դատական խորհուրդ</t>
  </si>
  <si>
    <t xml:space="preserve"> 1080</t>
  </si>
  <si>
    <t xml:space="preserve"> Բարձրագույն դատական խորհրդի տեխնիկական հագեցվածության բարելավում</t>
  </si>
  <si>
    <t xml:space="preserve"> ՀՀ դատական դեպարտամենտ</t>
  </si>
  <si>
    <t xml:space="preserve"> Բարձրագույն դատական խորհրդի և դատարանների շենքային պայմանների  բարելավում</t>
  </si>
  <si>
    <t xml:space="preserve"> Բարձրագույն դատական խորհրդի տրանսպորտային միջոցներով ապահովվածության բարելավում</t>
  </si>
  <si>
    <t xml:space="preserve"> ՀՀ տարածքային կառավարման և ենթակառուցվածքների նախարարություն</t>
  </si>
  <si>
    <t xml:space="preserve"> 1001</t>
  </si>
  <si>
    <t xml:space="preserve"> ՀՀ տարածքային կառավարման և ենթակառուցվածքների նախարարության կարողությունների զարգացում և տեխնիկական հագեցվածության ապահովում</t>
  </si>
  <si>
    <t xml:space="preserve"> 1004</t>
  </si>
  <si>
    <t xml:space="preserve"> Ոռոգման համակարգերի հիմնանորոգում</t>
  </si>
  <si>
    <t xml:space="preserve"> ՀՀ  տարածքային կառավարման և ենթակառուցվածքների նախարարության ջրային կոմիտե</t>
  </si>
  <si>
    <t xml:space="preserve"> Օրվա կարգավորման ջրավազանների կառուցում և վերակառուցում</t>
  </si>
  <si>
    <t xml:space="preserve"> 31012</t>
  </si>
  <si>
    <t xml:space="preserve"> Գետերի և հեղեղատարների տեղամասերի ամրացման և մաքրման աշխատանքներ</t>
  </si>
  <si>
    <t xml:space="preserve"> 31013</t>
  </si>
  <si>
    <t xml:space="preserve"> Փոքր և միջին ջրամբարների կառուցում</t>
  </si>
  <si>
    <t xml:space="preserve"> 31014</t>
  </si>
  <si>
    <t xml:space="preserve"> Ջրամբարների վերականգնման և վերազինման աշխատանքներ</t>
  </si>
  <si>
    <t xml:space="preserve"> 1017</t>
  </si>
  <si>
    <t xml:space="preserve"> 21001</t>
  </si>
  <si>
    <t xml:space="preserve"> Արփա-Սևան ջրային համակարգի տեխնիկական վիճակի բարելավում</t>
  </si>
  <si>
    <t xml:space="preserve"> 1049</t>
  </si>
  <si>
    <t xml:space="preserve"> Պետական նշանակության ավտոճանապարհների հիմնանորոգում</t>
  </si>
  <si>
    <t xml:space="preserve"> ՀՀ կառավարություն</t>
  </si>
  <si>
    <t xml:space="preserve"> 21002</t>
  </si>
  <si>
    <t xml:space="preserve"> Տրանսպորտային օբյեկտների հիմնանորոգում</t>
  </si>
  <si>
    <t xml:space="preserve"> 21020</t>
  </si>
  <si>
    <t xml:space="preserve"> Միջպետական և հանրապետական նշանակության ավտոճանապարհների միջին նորոգում</t>
  </si>
  <si>
    <t xml:space="preserve"> 1072</t>
  </si>
  <si>
    <t xml:space="preserve"> 31010</t>
  </si>
  <si>
    <t xml:space="preserve"> Ջրամատակարարման և ջրահեռացման համակարգի հիմնանորոգում</t>
  </si>
  <si>
    <t xml:space="preserve"> Ջրամատակարարման և ջրահեռացման համակարգի կառուցում</t>
  </si>
  <si>
    <t xml:space="preserve"> 1079</t>
  </si>
  <si>
    <t xml:space="preserve"> Պետական գույքի կառավարման կոմիտեի տեխնիկական հագեցվածության բարելավում</t>
  </si>
  <si>
    <t xml:space="preserve"> ՀՀ տարածքային կառավարման և ենթակառուցվածքների  նախարարության  պետական գույքի կառավարման կոմիտե</t>
  </si>
  <si>
    <t xml:space="preserve"> Պետական գույքի կառավարման կոմիտեի ենթակայության շենքերի պայմանների բարելավում</t>
  </si>
  <si>
    <t xml:space="preserve"> Հանրային իշխանության մարմիններին տրանսպորտային միջոցներով ապահովվածության բարելավում</t>
  </si>
  <si>
    <t xml:space="preserve"> 1109</t>
  </si>
  <si>
    <t xml:space="preserve"> Ջրային կոմիտեի տեխնիկական հագեցվածության բարելավում</t>
  </si>
  <si>
    <t xml:space="preserve"> 1157</t>
  </si>
  <si>
    <t xml:space="preserve"> Երևանի մետրոպոլիտենի ենթակառուցվածքների նորոգում</t>
  </si>
  <si>
    <t xml:space="preserve"> Երևանի մետրոպոլիտենի ենթակառուցվածքների կառուցում</t>
  </si>
  <si>
    <t xml:space="preserve"> 21037</t>
  </si>
  <si>
    <t xml:space="preserve"> Երևան քաղաքի նախադպրոցական ուսումնական հաստատությունների կառուցման և հիմնանորոգման աշխատանքներ</t>
  </si>
  <si>
    <t xml:space="preserve"> 21038</t>
  </si>
  <si>
    <t xml:space="preserve"> Երևանի բուսաբանական այգու տարածքում անտառապուրակի կառուցապատման աշխատանքներ</t>
  </si>
  <si>
    <t xml:space="preserve"> 1176</t>
  </si>
  <si>
    <t xml:space="preserve"> ՀՀ քաղաքացիական ավիացիայի կոմիտեի տեխնիկական հագեցվածության բարելավում</t>
  </si>
  <si>
    <t xml:space="preserve"> ՀՀ տարածքային կառավարման և ենթակառուցվածքների նախարարության քաղաքացիական ավիացիայի կոմիտե</t>
  </si>
  <si>
    <t xml:space="preserve"> ՀՀ  առողջապահության  նախարարություն</t>
  </si>
  <si>
    <t xml:space="preserve"> 1126</t>
  </si>
  <si>
    <t xml:space="preserve"> Առողջապահական կազմակերպությունների վերազինում</t>
  </si>
  <si>
    <t xml:space="preserve"> Առողջապահական կազմակերպությունների կառուցում, վերակառուցում</t>
  </si>
  <si>
    <t xml:space="preserve"> ՀՀ  արդարադատության նախարարություն</t>
  </si>
  <si>
    <t xml:space="preserve"> 1057</t>
  </si>
  <si>
    <t xml:space="preserve"> ՀՀ արդարադատության նախարարության կարողությունների զարգացում և տեխնիկական հագեցվածության ապահովում</t>
  </si>
  <si>
    <t xml:space="preserve"> 1120</t>
  </si>
  <si>
    <t xml:space="preserve"> ՀՀ արդարադատության նախարարության պրոբացիայի ծառայության կարողությունների զարգացում և տեխնիկական հագեցվածության ապահովում</t>
  </si>
  <si>
    <t xml:space="preserve"> ՀՀ արդարադատության նախարարության պրոբացիայի ծառայություն</t>
  </si>
  <si>
    <t xml:space="preserve"> ՀՀ արդարադատության նախարարության քրեակատարողական  ծառայության կարողությունների զարգացում և տեխնիկական հագեցվածության ապահովում</t>
  </si>
  <si>
    <t xml:space="preserve"> ՀՀ արդարադատության նախարարության քրեակատարողական ծառայություն</t>
  </si>
  <si>
    <t xml:space="preserve"> Քրեակատարողական հիմմնարկների շենքային պայմանների բարելավում</t>
  </si>
  <si>
    <t xml:space="preserve"> Քրեակատարողական ծառայության տրանսպորտայինմիջոցներով ապահովվածության բարելավում</t>
  </si>
  <si>
    <t xml:space="preserve"> 1182</t>
  </si>
  <si>
    <t xml:space="preserve"> Հարկադիր կատարման ծառայության տեխնիկական հագեցվածության բարելավում</t>
  </si>
  <si>
    <t xml:space="preserve"> ՀՀ արդարադատության նախարարության հարկադիր կատարումն ապահովող ծառայություն</t>
  </si>
  <si>
    <t xml:space="preserve"> ՀՀ էկոնոմիկայի նախարարություն</t>
  </si>
  <si>
    <t xml:space="preserve"> 1058</t>
  </si>
  <si>
    <t xml:space="preserve"> ՀՀ էկոնոմիկայի նախարարության տեխնիկական հագեցվածության բարելավում</t>
  </si>
  <si>
    <t xml:space="preserve"> ՀՀ էկոնոմիկայի նախարարության շենքային պայմանների բարելավում</t>
  </si>
  <si>
    <t xml:space="preserve"> 1067</t>
  </si>
  <si>
    <t xml:space="preserve"> 32002</t>
  </si>
  <si>
    <t xml:space="preserve"> Որակի ենթակառուցվածքի համակարգի արդիականացում</t>
  </si>
  <si>
    <t xml:space="preserve"> 1165</t>
  </si>
  <si>
    <t xml:space="preserve"> Ենթակառուցվածքներ ներդրումների դիմաց</t>
  </si>
  <si>
    <t xml:space="preserve"> ՀՀ արտաքին գործերի  նախարարություն</t>
  </si>
  <si>
    <t xml:space="preserve"> 1061</t>
  </si>
  <si>
    <t xml:space="preserve"> Արտաքին գործերի նախարարության կարողությունների զարգացում և տեխնիկական հագեցվածության ապահովում</t>
  </si>
  <si>
    <t xml:space="preserve"> Արտաքին գործերի նախարարության շենքային պայմանների բարելավում </t>
  </si>
  <si>
    <t xml:space="preserve"> 1178</t>
  </si>
  <si>
    <t xml:space="preserve"> Արարողակարգի ծառայության տեխնիկական հագեցվածության բարելավում</t>
  </si>
  <si>
    <t xml:space="preserve"> ՀՀ արտաքին գործերի նախարարության պետական արարողակարգի ծառայություն</t>
  </si>
  <si>
    <t xml:space="preserve"> ՀՀ շրջակա միջավայրի նախարարություն</t>
  </si>
  <si>
    <t xml:space="preserve"> 1016</t>
  </si>
  <si>
    <t xml:space="preserve"> 32003</t>
  </si>
  <si>
    <t xml:space="preserve">  «Հիդրոօդերևութաբանության և մոնիթորինգի կենտրոն» ՊՈԱԿ-ի տեխնիկական միջոցների արդիականացում և նոր սարքավորումների ձեռք բերում</t>
  </si>
  <si>
    <t xml:space="preserve"> 1071</t>
  </si>
  <si>
    <t xml:space="preserve"> ՀՀ շրջակա միջավայրի նախարարության տեխնիկական կարողությունների ընդլայնում</t>
  </si>
  <si>
    <t xml:space="preserve"> Շրջակա միջավայրի նախարարության հատուկ սարքավորումներով և համակարգչային ծրագրերով հագեցվածության բարելավում</t>
  </si>
  <si>
    <t xml:space="preserve"> 1173</t>
  </si>
  <si>
    <t xml:space="preserve"> ՀՀ շրջակա միջավայրի նախարարության Անտառային կոմիտեի տեխնիկական կարողությունների ընդլայնում</t>
  </si>
  <si>
    <t xml:space="preserve"> ՀՀ շրջակա միջավայրի նախարարության անտառային կոմիտե</t>
  </si>
  <si>
    <t xml:space="preserve"> Անտառվերականգնման և անտառապատման աշխատանքներ</t>
  </si>
  <si>
    <t xml:space="preserve"> ՀՀ  կրթության , գիտության, մշակույթի և սպորտի նախարարություն</t>
  </si>
  <si>
    <t xml:space="preserve"> Նախնական մասնագիտական (արհեստագործական) և միջին մասնագիտական ուսումնական հաստատությունների շենքային պայմանների բարելավում</t>
  </si>
  <si>
    <t xml:space="preserve"> Նախնական մասնագիտական (արհեստագործական) և միջին մասնագիտական ուսումնական հաստատությունների շենքերի կառուցում</t>
  </si>
  <si>
    <t xml:space="preserve"> ՀՀ կրթության, գիտության, մշակույթի և սպորտի նախարարության կարողությունների զարգացում և տեխնիկական հագեցվածության ապահովում</t>
  </si>
  <si>
    <t xml:space="preserve"> 32007</t>
  </si>
  <si>
    <t xml:space="preserve"> 11003</t>
  </si>
  <si>
    <t xml:space="preserve"> Երաժշտական և արվեստի դպրոցների համար երաժշտական գործիքների ձեռքբերում</t>
  </si>
  <si>
    <t xml:space="preserve"> Մանկապարտեզների շենքերի վերակառուցում, հիմնանորոգում</t>
  </si>
  <si>
    <t xml:space="preserve"> ՀՀ  պաշտպանության  նախարարություն</t>
  </si>
  <si>
    <t xml:space="preserve"> 1169</t>
  </si>
  <si>
    <t xml:space="preserve"> ՀՀ պաշտպանության նախարարության շենքային պայմանների բարելավում</t>
  </si>
  <si>
    <t xml:space="preserve"> ՀՀ  աշխատանքի և սոցիալական հարցերի նախարարություն</t>
  </si>
  <si>
    <t xml:space="preserve"> 1032</t>
  </si>
  <si>
    <t xml:space="preserve"> Շուրջօրյա  և ցերեկային խնամք մատուցող պետական ոչ առևտրային կազմակերպությունների շենքային պայմանների բարելավում</t>
  </si>
  <si>
    <t xml:space="preserve"> 1098</t>
  </si>
  <si>
    <t xml:space="preserve"> Բնակարանային շինարարություն</t>
  </si>
  <si>
    <t xml:space="preserve"> 1117</t>
  </si>
  <si>
    <t xml:space="preserve"> Միասնական սոցիալական ծառայության կարողությունների զարգացում և տեխնիկական հագեցվածության ապահովում</t>
  </si>
  <si>
    <t xml:space="preserve"> ՀՀ աշխատանքի և սոցիալական հարցերի նախարարության միասնական սոցիալական ծառայություն</t>
  </si>
  <si>
    <t xml:space="preserve"> ՀՀ բարձր տեխնոլոգիական արդյունաբերության նախարարություն</t>
  </si>
  <si>
    <t xml:space="preserve"> 1100</t>
  </si>
  <si>
    <t xml:space="preserve"> Այլ պետական մարմնի կարողությունների զարգացում, տեխնիկական հագեցվածության ապահովում</t>
  </si>
  <si>
    <t xml:space="preserve"> 1164</t>
  </si>
  <si>
    <t xml:space="preserve"> ՀՀ տարածքում բազային և շարժական ռադիոմոնիտորինգի համակարգի ներդրում</t>
  </si>
  <si>
    <t xml:space="preserve"> 1235</t>
  </si>
  <si>
    <t xml:space="preserve"> Միասնական թվային միջավայրի ձևավորում</t>
  </si>
  <si>
    <t xml:space="preserve"> ՀՀ ֆինանսների նախարարություն</t>
  </si>
  <si>
    <t xml:space="preserve"> 1108</t>
  </si>
  <si>
    <t xml:space="preserve"> ՀՀ ֆինանսների նախարարության տեխնիկական հագեցվածության բարելավում</t>
  </si>
  <si>
    <t xml:space="preserve"> ՀՀ ներքին գործերի նախարարություն</t>
  </si>
  <si>
    <t xml:space="preserve"> 1234</t>
  </si>
  <si>
    <t xml:space="preserve"> ՀՀ ՆԳՆ տրանսպորտային միջոցներով ապահովվածության բարելավում</t>
  </si>
  <si>
    <t xml:space="preserve"> ՀՀ ՆԳՆ շենքային պայմանների բարելավում</t>
  </si>
  <si>
    <t xml:space="preserve"> ՀՀ վիճակագրական կոմիտե</t>
  </si>
  <si>
    <t xml:space="preserve"> 1143</t>
  </si>
  <si>
    <t xml:space="preserve"> Գյուղատնտեսական համատարած հաշվառման  անցկացման նպատակով կարողությունների զարգացում և տեխնիկական հագեցվածության բարելավում</t>
  </si>
  <si>
    <t xml:space="preserve"> ՀՀ հանրային ծառայությունները կարգավորող հանձնաժողով</t>
  </si>
  <si>
    <t xml:space="preserve"> 1064</t>
  </si>
  <si>
    <t xml:space="preserve"> Հանրային ծառայությունները կարգավորող հանձնաժողովի տեխնիկական հագեցվածության բարելավում</t>
  </si>
  <si>
    <t xml:space="preserve"> ՀՀ կենտրոնական ընտրական հանձնաժողով</t>
  </si>
  <si>
    <t xml:space="preserve"> 1096</t>
  </si>
  <si>
    <t xml:space="preserve"> ՀՀ կենտրոնական ընտրական հանձնաժողովի շենքային պայմանների բարելավում</t>
  </si>
  <si>
    <t xml:space="preserve"> Մրցակցության պաշտպանության  հանձնաժողով</t>
  </si>
  <si>
    <t xml:space="preserve"> 1034</t>
  </si>
  <si>
    <t xml:space="preserve"> Մրցակցության պաշտպանության հանձնաժողովին ամրացված վարչական շենքի վերակառուցման նախագծանախահաշվային աշխատանքների իրականացում</t>
  </si>
  <si>
    <t xml:space="preserve"> ՀՀ կադաստրի կոմիտե</t>
  </si>
  <si>
    <t xml:space="preserve"> 1012</t>
  </si>
  <si>
    <t xml:space="preserve"> ՀՀ կադաստրի կոմիտեի տեխնիկական հագեցվածության բարելավում</t>
  </si>
  <si>
    <t xml:space="preserve"> ՀՀ կադաստրի կոմիտեի ծառայությունների մատուցման համար ոչ նյութական հիմնական միջոցների ձեռքբերում</t>
  </si>
  <si>
    <t xml:space="preserve"> ՀՀ օրթոֆոտոհատակագծերով ծածկված համայնքների կադաստրային թաղամասերի ճշգրտման աշխատանքներ</t>
  </si>
  <si>
    <t xml:space="preserve"> Հեռուստատեսության և ռադիոյի հանձնաժողով</t>
  </si>
  <si>
    <t xml:space="preserve"> 1007</t>
  </si>
  <si>
    <t xml:space="preserve"> Հեռուստատեսության և ռադիոյի  հանձնաժողովի տեխնիկական հագեցվածության  բարելավում</t>
  </si>
  <si>
    <t xml:space="preserve"> ՀՀ պետական եկամուտների կոմիտե</t>
  </si>
  <si>
    <t xml:space="preserve"> 1023</t>
  </si>
  <si>
    <t xml:space="preserve"> ՀՀ պետական եկամուտների կոմիտեի տեխնիկական հագեցվածության բարելավում</t>
  </si>
  <si>
    <t xml:space="preserve"> ՀՀ պետական եկամուտների կոմիտեի  շենքային ապահովվածության բարելավում</t>
  </si>
  <si>
    <t xml:space="preserve"> ՀՀ պետական եկամուտների կոմիտեի  շենքային պայմանների բարելավում</t>
  </si>
  <si>
    <t xml:space="preserve"> ՀՀ ազգային անվտանգության ծառայություն</t>
  </si>
  <si>
    <t xml:space="preserve"> 1138</t>
  </si>
  <si>
    <t xml:space="preserve"> Ազգային անվտանգության համակարգի տեխնիկական հագեցվածության բարելավում</t>
  </si>
  <si>
    <t xml:space="preserve"> Ազգային անվտանգության համակարգի շենքային ապահովվածության բարելավում</t>
  </si>
  <si>
    <t xml:space="preserve"> Ազգային անվտանգության համակարգի տրանսպորտային սարքավորումների հագեցվածության բարելավում</t>
  </si>
  <si>
    <t xml:space="preserve"> ՀՀ հաշվեքննիչ պալատ</t>
  </si>
  <si>
    <t xml:space="preserve"> 1161</t>
  </si>
  <si>
    <t xml:space="preserve"> Հաշվեքննիչ պալատի տեխնիկական հագեցվածության բարելավում</t>
  </si>
  <si>
    <t xml:space="preserve"> Հաշվեքննիչ պալատի տրանսպորտային միջոցներով ապահովվածության բարելավում</t>
  </si>
  <si>
    <t xml:space="preserve"> Մարդու իրավունքների պաշտպանի աշխատակազմ</t>
  </si>
  <si>
    <t xml:space="preserve"> 1060</t>
  </si>
  <si>
    <t xml:space="preserve"> ՀՀ մարդու իրավունքների պաշտպանի աշխատակազմի  տեխնիկական հագեցվածության բարելավում</t>
  </si>
  <si>
    <t xml:space="preserve"> ՀՀ  միջուկային անվտանգության կարգավորման  կոմիտե</t>
  </si>
  <si>
    <t xml:space="preserve"> 1054</t>
  </si>
  <si>
    <t xml:space="preserve"> Ճառագայթային չափումների ռեֆերենսային լաբորատորիայի ստեղծում</t>
  </si>
  <si>
    <t xml:space="preserve"> ՀՀ պետական պահպանության ծառայություն</t>
  </si>
  <si>
    <t xml:space="preserve"> 1036</t>
  </si>
  <si>
    <t xml:space="preserve"> ՊՊԾ տրանսպորտային միջոցներով ապահովվածության բարելավում</t>
  </si>
  <si>
    <t xml:space="preserve"> ՊՊԾ տեխնիկական հագեցվածության բարելավում</t>
  </si>
  <si>
    <t xml:space="preserve"> Նախագծահետազոտական փաստաթղթերի կազմման աշխատանքներ</t>
  </si>
  <si>
    <t xml:space="preserve"> ՀՀ քննչական կոմիտե</t>
  </si>
  <si>
    <t xml:space="preserve"> 1180</t>
  </si>
  <si>
    <t xml:space="preserve"> ՀՀ քննչական կոմիտեի տեխնիկական հագեցվածության բարելավում</t>
  </si>
  <si>
    <t xml:space="preserve"> ՀՀ քննչական կոմիտեի տրանսպորտային միջոցներով ապահովվածության բարելավում</t>
  </si>
  <si>
    <t xml:space="preserve"> 1103</t>
  </si>
  <si>
    <t xml:space="preserve"> 11002</t>
  </si>
  <si>
    <t xml:space="preserve"> Նորմատիվատեխնիկական փաստաթղթերի մշակում  և տեղայնացում</t>
  </si>
  <si>
    <t xml:space="preserve"> Քաղաքաշինական ծրագրային,  միկրոռեգիոնալ մակարդակի համակցված տարածական պլանավորման փաստաթղթերի մշակում</t>
  </si>
  <si>
    <t xml:space="preserve"> Քաղաքաշինության բնագավառում պետական ծրագրերի իրականացման ապահովում</t>
  </si>
  <si>
    <t xml:space="preserve"> 21003</t>
  </si>
  <si>
    <t xml:space="preserve"> Շենքերի   և շինությունների մատչելիություն  և անձնագրավորում</t>
  </si>
  <si>
    <t xml:space="preserve"> Քաղաքաշինության  կոմիտեի կարողությունների զարգացում և տեխնիկական հագեցվածության ապահովում</t>
  </si>
  <si>
    <t xml:space="preserve"> ՀՀ պետական վերահսկողական ծառայություն</t>
  </si>
  <si>
    <t xml:space="preserve"> 1203</t>
  </si>
  <si>
    <t xml:space="preserve"> ՀՀ պետական վերահսկողական ծառայության տեխնիկական   հագեցվածության բարելավում</t>
  </si>
  <si>
    <t xml:space="preserve"> Հակակոռուպցիոն կոմիտե</t>
  </si>
  <si>
    <t xml:space="preserve"> 1231</t>
  </si>
  <si>
    <t xml:space="preserve"> ՀՀ հակակոռուպցիոն կոմիտեի  տեխնիկական հագեցվածության բարելավում</t>
  </si>
  <si>
    <t xml:space="preserve"> ՀՀ հակակոռուպցիոն կոմիտեի շենքային պայմանների ապահովում և բարելավում</t>
  </si>
  <si>
    <t xml:space="preserve"> ՀՀ արտաքին հետախուզության ծառայություն</t>
  </si>
  <si>
    <t xml:space="preserve"> 1237</t>
  </si>
  <si>
    <t xml:space="preserve"> Արտաքին հետախուզության ծառայության շենքային պայմանների ապահովում</t>
  </si>
  <si>
    <t xml:space="preserve"> Արտաքին հետախուզության ծառայության տեխնիկական հագեցվածության ապահովում</t>
  </si>
  <si>
    <t xml:space="preserve"> Արտաքին հետախուզության ծառայության տրանսպորտային սարքավորումներով հագեցվածության ապահովում</t>
  </si>
  <si>
    <t xml:space="preserve"> ՀՀ Արագածոտնի  մարզպետի աշխատակազմ</t>
  </si>
  <si>
    <t xml:space="preserve"> 1002</t>
  </si>
  <si>
    <t xml:space="preserve"> ՀՀ Արագածոտնի մարզպետի աշխատակազմի տեխնիկական հագեցվածության բարելավում</t>
  </si>
  <si>
    <t xml:space="preserve"> ՀՀ Լոռու մարզպետի աշխատակազմ</t>
  </si>
  <si>
    <t xml:space="preserve"> 1030</t>
  </si>
  <si>
    <t xml:space="preserve"> ՀՀ Լոռու  մարզպետի աշխատակազմի տեխնիկական հագեցվածության բարելավում</t>
  </si>
  <si>
    <t xml:space="preserve"> ՀՀ Կոտայքի մարզպետի աշխատակազմ</t>
  </si>
  <si>
    <t xml:space="preserve"> 1037</t>
  </si>
  <si>
    <t xml:space="preserve"> ՀՀ Կոտայքի  մարզպետի աշխատակազմի տեխնիկական հագեցվածության բարելավում</t>
  </si>
  <si>
    <t xml:space="preserve"> ՀՀ Շիրակի մարզպետի աշխատակազմ</t>
  </si>
  <si>
    <t xml:space="preserve"> 1039</t>
  </si>
  <si>
    <t xml:space="preserve"> ՀՀ Շիրակ  մարզպետի աշխատակազմի տեխնիկական հագեցվածության բարելավում</t>
  </si>
  <si>
    <t xml:space="preserve"> ՀՀ Սյունիքի մարզպետի աշխատակազմ</t>
  </si>
  <si>
    <t xml:space="preserve"> 1047</t>
  </si>
  <si>
    <t xml:space="preserve"> ՀՀ Սյունիքի մարզպետի աշխատակազմի տեխնիկական հագեցվածության բարելավում</t>
  </si>
  <si>
    <t xml:space="preserve"> ՀՀ Վայոց ձորի մարզպետի աշխատակազմ</t>
  </si>
  <si>
    <t xml:space="preserve"> 1051</t>
  </si>
  <si>
    <t xml:space="preserve"> ՀՀ Վայոց ձորի մարզպետարանի տեխնիկական հագեցվածության բարելավում</t>
  </si>
  <si>
    <t xml:space="preserve"> ՀՀ Տավուշի մարզպետի աշխատակազմ</t>
  </si>
  <si>
    <t xml:space="preserve"> 1055</t>
  </si>
  <si>
    <t xml:space="preserve"> ՀՀ Տավուշի  մարզպետի աշխատակազմի տեխնիկական հագեցվածության բարելավում</t>
  </si>
  <si>
    <t xml:space="preserve"> 1139</t>
  </si>
  <si>
    <t xml:space="preserve"> 11001</t>
  </si>
  <si>
    <t xml:space="preserve"> ՀՀ կառավարության պահուստային ֆոնդ</t>
  </si>
  <si>
    <t>Հայաստանի Հանրապետության 2024 թվականի պետական բյուջեով նախատեսված ոչ ֆինանսական ակտիվների գծով բյուջետային ծախսերի կատարման եռամսյակային (աճողական) համամասնություններն ըստ բյուջետային գլխավոր կարգադրիչների, ծրագրերի, միջոցառումների, միջոցառումները կատարող պետական մարմինների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</si>
  <si>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>այդ թվում` ըստ ուղղությունների</t>
  </si>
  <si>
    <t>Միջպետական նշանակության ավտոճանապարհներ, այդ թվում</t>
  </si>
  <si>
    <t>Մ-1, Երևան-Գյումրի-Վրաստանի սահման միջպետական նշանակության ավտոճանապարհի կմ160+200-կմ171+700 հատվածի հիմնանորոգում</t>
  </si>
  <si>
    <t>Մ-2, Երևան-Երասխ-Գորիս-Մեղրի-Իրանի սահման միջպետական նշանակության ավտոճանապարհի կմ297+800-կմ311+250 հատվածի հիմնանորոգում (2-րդ տեղամաս՝ կմ301+820 - կմ311+250 հատված)</t>
  </si>
  <si>
    <t>Մ-3, Թուրքիայի սահման-Մարգարա-Վանաձոր-Տաշիր-Վրաստանի սահման միջպետական նշանակության ավտոճանապարհի կմ35+535-կմ39+500 հատվածի հիմնանորոգում</t>
  </si>
  <si>
    <t>Մ-3, Թուրքիայի սահման-Մարգարա-Վանաձոր-Տաշիր-Վրաստանի սահման միջպետական նշանակության ավտոճանապարհի կմ116+790 (կմ116+900) - կմ128+718 (կմ127+900) հատվածի հիմնանորոգում</t>
  </si>
  <si>
    <t>Մ-6, Վանաձոր – Ալավերդի – Վրաստանի  սահման միջպետական նշանակության ավտոճանապարհի ՊԿ384+50 - ՊԿ481+40 /ՊԿ467+50 – ՊԿ473+61/ տեղամասի (Օձունի խաչմերուկի  /Մ6 և Հ35/ ավտոճանապարհների փոխհատում) վերականգնում և բարելավում</t>
  </si>
  <si>
    <t>Մ-10, Սևան-Մարտունի-Գետափ միջպետական նշանակության ավտոճանապարհի կմ80+000-կմ94+000 հատվածի հիմնանորոգում</t>
  </si>
  <si>
    <t>Մ-11, Մարտունի - Վարդենիս - ՀՀ սահման միջպետական նշանակության ավտոճանապարհի կմ25+500-կմ29+200 հատվածի հիմնանորոգում</t>
  </si>
  <si>
    <t>Մ-11, Մարտունի - Վարդենիս - ՀՀ սահման միջպետական նշանակության ավտոճանապարհի կմ29+200-կմ38+200 հատվածի հիմնանորոգում</t>
  </si>
  <si>
    <t>Մ-12, /Մ-2/ (Գորիս) – ՀՀ սահման միջպետական նշանակության ավտոճանապարհի կմ0+000 - կմ4+000 հատվածի հիմնանորոգում</t>
  </si>
  <si>
    <t xml:space="preserve">Մ-15, /Մ-4/ (Վերին Պտղնի) - Մասիսի տրանսպորտային հանգույց (Երևանի շրջանց) միջպետական նշանակության ավտոճանապարհի կմ0+000-կմ8+200 հատվածի հիմնանորոգում </t>
  </si>
  <si>
    <t xml:space="preserve">Մ-15, /Մ-4/ (Վերին Պտղնի) - Մասիսի տրանսպորտային հանգույց (Երևանի շրջանց) միջպետական նշանակության ավտոճանապարհի կմ19+900-կմ29+400 հատվածի հիմնանորոգում </t>
  </si>
  <si>
    <t>Հանրապետական նշանակության ավտոճանապարհներ, այդ թվում</t>
  </si>
  <si>
    <t>Հ-3, Երևան (Ջրաշխարհ, Մ-4-ի հետ հատման տեղ)-Գառնի –Գեղարդի վանք հանրապետական նշանակության ավտոճանապարհի կմ33+500-կմ38+100 հատվածի հիմնանորոգում</t>
  </si>
  <si>
    <t>Հ-15, /Մ-5/(Նորապատ) -Արգավանդ –/Մ-3/ (Վարդանաշեն) հանրապետական նշանակության ավտոճանապարհի կմ0+000 - կմ3+000 հատվածի հիմնանորոգում</t>
  </si>
  <si>
    <t>Հ-16, /Մ-5/ - Մեծամոր – ՀԱԷԿ - /Մ-5/ հանրապետական նշանակության ավտոճանապարհի կմ0+000 - կմ10+700 հատվածի հիմնանորոգում</t>
  </si>
  <si>
    <t>Հ-21, /Հ-75/ - Հոռոմ-Արթիկ-Ալագյազ հանրապետական նշանակության ավտոճանապարհի կմ29+600 - կմ32+700 հատվածի հիմնանորոգում</t>
  </si>
  <si>
    <t>Հ-23, /Մ-3/ - Պուշկինյան լեռնանցք - /Մ-3/ հանրապետական նշանակության ավտոճանապարհի կմ0+000 - կմ13+400 հատվածի հիմնանորոգում</t>
  </si>
  <si>
    <t>Հ38,/Հ-30/ (Թթուջուր) – /Հ-36/ (Նավուր) հանրապետական նշանակության ավտոճանապարհի կմ0+000 - կմ15+100 հատվածի հիմնանորոգում</t>
  </si>
  <si>
    <t>Հ38,/Հ-30/ (Թթուջուր) – /Հ-36/ (Նավուր) հանրապետական նշանակության ավտոճանապարհի կմ15+100 - կմ40+100 հատվածի հիմնանորոգում</t>
  </si>
  <si>
    <t>Հ85, /Հ-1/ - Հրազդան - /Հ-55/ հանրապետական նշանակության ավտոճանապարհի կմ1+600 - կմ3+300 հատվածների հիմնանորոգում</t>
  </si>
  <si>
    <t>Մարզային նշանակության ավտոճանապարհներ, այդ թվում</t>
  </si>
  <si>
    <t>Տ-1-44,/Մ-3/ (Ապարան) - Լուսագյուղ ավտոճանապարհի կմ0+000-կմ3+000 հատվածի հիմնանորոգում</t>
  </si>
  <si>
    <t>Տ-1-62,/Հ-4/ - Երնջաթափ - Շողակն ավտոճանապարհի կմ0+000-կմ3+400 հատվածի հիմնանորոգում</t>
  </si>
  <si>
    <t>Տ-1-63,/Հ-81/ (Թաթուլ) – Կանաչ - Հակո ավտոճանապարհի կմ0+000 - կմ12+100 հատվածի հիմնանորոգում</t>
  </si>
  <si>
    <t>Տ-1-68, Ներքին Բազմաբերդ (Տ-1-65) – Կաքավաձոր (Տ-1-60) ավտոճանապարհի կմ0+000 – կմ4+100 հատվածի հիմնանորոգում</t>
  </si>
  <si>
    <t>Տ-3-16, Արևիկ (Տ-3-50) – /Հ-15/ (գ.Արմավիր) ավտոճանապարհի կմ0+000-կմ3+600 հատվածի հիմնանորոգում</t>
  </si>
  <si>
    <t>Տ-3-44, /Մ-5/ – Ծիածան – Աղավնատուն – Լեռնամերձ ավտոճանապարհի կմ0+000-կմ7+300 հատվածի հիմնանորոգում</t>
  </si>
  <si>
    <t>Տ-3-52, /Մ-5/ – Ամասիա – Նալբանդյան (Տ-3-11) – Ջանֆիդա – Փշատավան – /Հ-15/ (Արգավանդ) ավտոճանապարհի կմ14+200-կմ18+400 հատվածի հիմնանորոգում</t>
  </si>
  <si>
    <t>Տ-3-61, /Մ-5/ (Նորապատ) - /Հ-17/ ավտոճանապարհի կմ0+000-կմ1+700 հատվածի հիմնանորոգում</t>
  </si>
  <si>
    <t>Տ-4-78, /Տ-4-40/ - Նորակերտ - /Մ-14/ (Փոքր Մասրիկ) ավտոճանապարհի կմ5+200-կմ7+200 հատվածի հիմնանորոգում</t>
  </si>
  <si>
    <t>Տ-5-46, /Մ-6/(Ալավերդի) - Սանահին թաղամաս - Ակներ ավտոճանապարհի կմ0+000 - կմ9+300  և Տ-5-46-ից դեպի Սանահին վանական համալիր տանող հատվածների հիմնանորոգում</t>
  </si>
  <si>
    <t>ՀՀ Լոռու մարզ Վանաձոր համայնքի Տ. Մեծի պողոտայի հիմնանորոգում</t>
  </si>
  <si>
    <t>ՀՀ Լոռու մարզ Վանաձոր համայնքի Սանկտ - Պետերբուրգի փողոցի հիմնանորոգում</t>
  </si>
  <si>
    <t>Տ-7-53, Հ-21/ (Նոր Կյանք) – Փանիկ - Արևշատ - /Հ-21/ (Մեծ Մանթաշ) ավտոճանապարհի կմ0+000 - կմ12+800 հատվածի հիմնանորոգում</t>
  </si>
  <si>
    <t>Տ-8-56, /Մ-2/ - Հարժիս ավտոճանապարհի կմ0+000 - կմ8+000 հատվածի հիմնանորոգում</t>
  </si>
  <si>
    <t xml:space="preserve">Նոր Նորք վարչական շրջանի Գյուրջյան փողոցը Մյասնիկյան պողոտային միացնող ճանապարհի հիմնանորոգում </t>
  </si>
  <si>
    <t>Նորագավիթ Մ2 Հ8 հատման հատվածում էստակադայի կառուցման աշխատանքներ</t>
  </si>
  <si>
    <t>Չբաշխված</t>
  </si>
  <si>
    <t>այդ թվում` ըստ կատարողների</t>
  </si>
  <si>
    <t>ՀՀ կառավարություն</t>
  </si>
  <si>
    <t xml:space="preserve">Մ-10, Սևան-Մարտունի-Գետափ միջպետական նշանակության ավտոճանապարհի կմ117+042-ում գտնվող կամրջի հիմնանորոգում </t>
  </si>
  <si>
    <t>Հ-22, /Մ-6/-Դսեղ-/Հ-70/ հանրապետական նշանակության ավտոճանապարհի առաջին կիլոմետրում գտնվող կամրջի հիմնանորոգում</t>
  </si>
  <si>
    <t>Սևանի տրանսպորտային հանգույցի հիմնանորոգում</t>
  </si>
  <si>
    <t>Հ-53, /Մ-4/ - Սեմյոնովկա - /Մ-4/ հանրապետական նշանակության ավտոճանապարհի կմ0+100 հատվածի կամրջի հիմնանորոգում</t>
  </si>
  <si>
    <t>Երևան քաղաքի Հրազդանի գետի վրա «Կիևյան» կամուրջի հիմնանորոգում</t>
  </si>
  <si>
    <t>Երևան քաղաքում Հրազդան գետի վրա «Հաղթանակ» կամրջի հիմնանորոգման/ուժեղացման/ աշխատանքներ</t>
  </si>
  <si>
    <t>Երևան քաղաքի Շենգավիթ վարչական շրջանի հ.140 մանկապարտեզի հիմնանորոգման և բակի բարեկարգման աշխատանքներ</t>
  </si>
  <si>
    <t>Երևան քաղաքի Նոր Նորք վարչական շրջանի  հ.105 մանկապարտեզի հիմնանորոգման աշխատանքներ</t>
  </si>
  <si>
    <t>Երևան քաղաքի Աջափնյակ վարչական շրջանի Գուրգեն Մարգարյանի անվան հ.41 մանկապարտեզի հիմնանորոգման և բակի բարեկարգման աշխատանքներ</t>
  </si>
  <si>
    <t>այդ  թվում՝</t>
  </si>
  <si>
    <t>Մանկապատանեկան մարզադպրոցներին, մարզաձևերի ազգային ֆեդերացիաներին այլ մարզական կազմակերպություններին գույքով ապահովում</t>
  </si>
  <si>
    <t>ՀՀ կրթության, գիտության, մշակույթի և սպորտի նախարարություն</t>
  </si>
  <si>
    <t>ՀՀ քաղաքաշինության կոմիտե</t>
  </si>
  <si>
    <t xml:space="preserve"> այդ թվում`ըստ ուղղությունների</t>
  </si>
  <si>
    <t>ՀՀ Արմավիրի մարզ</t>
  </si>
  <si>
    <t>«Արմավիրի տարածաշրջանային պետական քոլեջ» ՊՈԱԿ</t>
  </si>
  <si>
    <t>ՀՀ Կոտայքի մարզ</t>
  </si>
  <si>
    <t>«Նոր Գեղիի ակադեմիկոս Գ. Աղաջանյանի անվան պետական գյուղատնտեսական քոլեջ» ՊՈԱԿ</t>
  </si>
  <si>
    <t>Երևան քաղաք</t>
  </si>
  <si>
    <t>«Երևանի հ․8 արհեստագործական պետական ուսումնարան» ՊՈԱԿ</t>
  </si>
  <si>
    <t>«Երևանի Շառլ Ազնավուրի անվան մշակույթի և արվեստի պետական քոլեջ» ՊՈԱԿ</t>
  </si>
  <si>
    <t>«Երևանի զարդարվեստի պետական արհեստագործական ուսումնարան» ՊՈԱԿ</t>
  </si>
  <si>
    <t>ՀՀ Լոռու մարզ</t>
  </si>
  <si>
    <t xml:space="preserve">«Վանաձորի Կ. Ղարաքեշիշյանի անվան N 1 արհեստագործական պետական ուսումնարան» ՊՈԱԿ </t>
  </si>
  <si>
    <t>ՀՀ Շիրակի մարզ</t>
  </si>
  <si>
    <t xml:space="preserve">«Արթիկի պետական քոլեջ» ՊՈԱԿ </t>
  </si>
  <si>
    <t>Նախնական մասնագիտական (արհեստագործական) և միջին մասնագիտական ուսումնական հաստատություններում ուսումնարտադրական բազայով ապահովում</t>
  </si>
  <si>
    <t>«Երևանի պարարվեստի պետական քոլեջ» ՊՈԱԿ</t>
  </si>
  <si>
    <t>ՀՀ Արագածոտնի մարզ</t>
  </si>
  <si>
    <t>Հայաստանի ազգային ագրարային համալսարան հիմնադրամի Ապարանի մասնաճյուղ</t>
  </si>
  <si>
    <t>ՀՀ Գեղարքունիքի մարզ</t>
  </si>
  <si>
    <t>«Գավառի ակադեմիկոս Ա. Թամամշևի անվան պետական գյուղատնտեսական քոլեջ» ՊՈԱԿ</t>
  </si>
  <si>
    <t>ՀՀ Սյունիքի մարզ</t>
  </si>
  <si>
    <t>«Գորիսի պրոֆեսոր Խ. Երիցյանի անվան պետական գյուղատնտեսական քոլեջ» ՊՈԱԿ</t>
  </si>
  <si>
    <t>Հուշարձանների ամրակայում, նորոգում և վերականգնում</t>
  </si>
  <si>
    <t>1. Վերականգնողական աշխատանքներ</t>
  </si>
  <si>
    <t>որից`</t>
  </si>
  <si>
    <t>Հայոց ցեղասպանության հուշահամալիրի և թանգարանի հիմնանորոգում և բարեկարգում</t>
  </si>
  <si>
    <t>ՀՀ Արագածոնի մարզ</t>
  </si>
  <si>
    <t>Փարպի համայնքի 5-րդ դարի Ծիրանավոր եկեղեցու ամրակայում, վերականգնում և տարածքի բարեկարգում</t>
  </si>
  <si>
    <t>Ամբերդ ամրոցի հրատապ ամրակայման ենթակա հատվածների նորոգում և վերականգնում</t>
  </si>
  <si>
    <t>Ագարակ համայնքի, «Ագարակ» պատմամշակութային արգելոցի վաղ բրոնզե դարի կացարանների, միջնադարյան համալիրի և պարսպապատի վերականգնում և ամրակայում</t>
  </si>
  <si>
    <t xml:space="preserve">ՀՀ Արմավիրի մարզի Այգեշատ համայնքի Թարգմանչաց եկեղեցու վերականգնում </t>
  </si>
  <si>
    <t>Լոռու մարզի Քաղաքատեղի Լոռի Բերդի միջնաբերդի պարիսպների ամրակայման և վերականգնման գիտանախագծային փաստաթղթեր</t>
  </si>
  <si>
    <t>Լոռու մարզի Քաղաքատեղի Լոռի Բերդի միջնաբերդի եկեղեցու ամրակայում, նորոգում և վերականգնում</t>
  </si>
  <si>
    <t>Լոռու մարզի Քաղաքատեղի Լոռի Բերդի միջնաբերդի բաղնիքների ամրակաույմ և մասնակի վերականգնում</t>
  </si>
  <si>
    <t>Ամրակիցի Սբ․ Նիկոլայ Հրաշագործ ռուսական եկեղեցու վերականգնման աժխատանքներ</t>
  </si>
  <si>
    <t>Ալավերդի համայնքի Հաղպատ վանական համալիրի արևմտյան պարսպապատի և աշտարակների նորոգում, ամրակայում և վերականգնում</t>
  </si>
  <si>
    <t>ՀՀ Վայոց Ձորի մարզ</t>
  </si>
  <si>
    <t xml:space="preserve">Շատիվանքի վանական համալիրի ամրակայում, մասնակի վերականգնում և տարածքի բարեկարգում </t>
  </si>
  <si>
    <t>Գնդեվազ համայնքի Սբ Աստվածածին եկեղեցու ամրակայում, նորոգում, վերականգնում</t>
  </si>
  <si>
    <t>Գնդեվազ համայնքի Սբ Աստվածածին եկեղեցու որմնանկարների ամրակայում և վերականգնում</t>
  </si>
  <si>
    <t>ՀՀ Տավուշի մարզ</t>
  </si>
  <si>
    <t>Տավուշի մարզի «Սրվեղ» վանական համալիրի ամրակայում, վերականգնում և տարածքի բարեկարգում</t>
  </si>
  <si>
    <t>Տավուշի մարզի «Տավուշ» ամրոցի պարիսպների, կից կառույցների, եկեղեցուամրակայում, վերականգնում և տարածքի բարեկարգում</t>
  </si>
  <si>
    <t>Դիլիջան համայնքի Հ.Շարամբեյանի անվան ժողովրդական արվեստների թանգարանի նորոգում, ամրակայում</t>
  </si>
  <si>
    <t>2. Վավերագրման և ուսումնասիրման աշխատանքներ, (այդ թվում՝ հետախուզումև պեղում), գիտանախագծային փաստաթղթերի կազմում և փորձաքննում</t>
  </si>
  <si>
    <t>Աղձք Հայոց արքաների դամբարանի և հնավայրի ամրակայման, վերականգնման և տարածքի բարեկարգման գիտանախագծային փաստաթղթեր</t>
  </si>
  <si>
    <t>ՀՀ Արարատի մարզ</t>
  </si>
  <si>
    <t>Տափի բերդի պարիսպներին կից օժանդակ շինությունների վերականգնման, ավտոկայանատեղի կառուցման գիտանախագծային փաստաթղթեր</t>
  </si>
  <si>
    <t>Բագարանի Սբ․ Շուշանիկ եկեղեցու վերականգնման գիտանախագծային փաստաթղթեր</t>
  </si>
  <si>
    <t>Բերդկունքի ամրոցի (Իշխանաց բերդ) հնավայրի պեղումներ</t>
  </si>
  <si>
    <t>Բերդկունքի Սպիտակ բերդի նորոգման, ամրակայման և վերականգնման գիտանախագծային փաստաթղթեր</t>
  </si>
  <si>
    <t>Ալավերդի համայնքի Կաճաճկուտ բնակավայրի Սեդվի վանական համալիրի փլուզված եռահարկ աշտարակի նորոգման, ամրակայման, վերականգնման և տարածքի բարեկարգման գիտանախագծային փաստաթղթեր</t>
  </si>
  <si>
    <t>Բաղաբերդ ամրոցի ամրակայման, նորոգման, վերականգնման գիտանախագծային փաստաթղթեր</t>
  </si>
  <si>
    <t>Եղեգնաձոր համայնքի Հորս գյուղի Չեսար Օրբելյանի պալատի և հարակից եկեղեցու պեղումներ</t>
  </si>
  <si>
    <t>Հորսի  իշխան Չեսար Օրբելյանի ապարանքի  ամրակայման, նորոգման, վերականգնման գիտանախագծային փաստաթղթեր</t>
  </si>
  <si>
    <t>Աղնջաձորի Օրբելյանների քարավանատան (Սելիմի) ամրակայման, նորոգման, վերականգնման և տարածքի բարեկարգման գիտանախագծային փաստաթղթերի կազմում</t>
  </si>
  <si>
    <t>Սմբատաբերդի պարիսպների վթարային հատվածների և կից կառույցների ամրակայման, նորոգման, վերականգնման և տարածքի բարեկարգման գիտանախագծային փաստաթղթերի կազմում</t>
  </si>
  <si>
    <t>Ներդրումներ թանգարանների և պատկերասրահների հիմնանորոգման համար</t>
  </si>
  <si>
    <t>Հայաստանի ազգային պատկերասրահ  ՊՈԱԿ-ի Արա Սարգսյանի և Հակոբ Կոջոյանի տուն-թանգարան մասնաճյուղ</t>
  </si>
  <si>
    <t>«Հ. Թումանյանի թանգարան» ՊՈԱԿ</t>
  </si>
  <si>
    <t>«Հայաստանի ազգային պատկերասրահ» ՊՈԱԿ</t>
  </si>
  <si>
    <t>«Արամ Խաչատրյանի տուն-թանգարան» ՊՈԱԿ</t>
  </si>
  <si>
    <t>«Ավետիք Իսահակյանի տուն թանգարան» ՊՈԱԿ</t>
  </si>
  <si>
    <t>«Ե. Չարենցի տուն-թանգարան» ՊՈԱԿ</t>
  </si>
  <si>
    <t>«Խաչատուր Աբովյանի տուն-թանգարան» ՊՈԱԿ</t>
  </si>
  <si>
    <t>«Կոմիտասի թանգարան-ինստիտուտ» ՊՈԱԿ</t>
  </si>
  <si>
    <t>«Ա. Սպենդիարյանի տուն-թանգարան» ՊՈԱԿ</t>
  </si>
  <si>
    <t>«Հայ և ռուս ժողովուրդների բարեկամության թանգարան» ՊՈԱԿ</t>
  </si>
  <si>
    <t>«Հայաստանի պատմության թանգարան» ՊՈԱԿ</t>
  </si>
  <si>
    <t>«Երվանդ Քոչարի թանգարան» ՊՈԱԿ</t>
  </si>
  <si>
    <t>«Ռուսական արվեստի թանգարան» ՊՈԱԿ</t>
  </si>
  <si>
    <t>«Մ. Սարյանի տուն-թանգարան» ՊՈԱԿ</t>
  </si>
  <si>
    <t>«Հովհաննես Շարամբեյանի անվան ժողովրդական արվեստենի թանգարան» ՊՈԱԿ</t>
  </si>
  <si>
    <t>«Հովհաննես Թումանյանի թանգարան» ՊՈԱԿ</t>
  </si>
  <si>
    <t>«Սարդարապատի հերոսամարտի հուշահամալիր, Հայոց ազգագրության և ազատագրական պայքարի պատմության ազգային թանգարան» ՊՈԱԿ</t>
  </si>
  <si>
    <t>«Օրբելի եղբայրների տուն-թանգարան» ՊՈԱԿ</t>
  </si>
  <si>
    <t>«Հրազդանի երկրագիտական թանգարան» ՊՈԱԿ</t>
  </si>
  <si>
    <t>Բարձրագույն ուսումնական հաստատությունների և ««Զեյթուն» ուսանողական ավան» հիմնադրամի շենքային պայմանների բարելավում</t>
  </si>
  <si>
    <t>«Երևանի Կոմիտասի անվան պետական կոնսերվատորիա» ՊՈԱԿ</t>
  </si>
  <si>
    <t xml:space="preserve">«Զեյթուն» ուսանողական ավան» հիմնադրամ </t>
  </si>
  <si>
    <t>Հանրային գրադարանների նյութատեխնիկական բազայի զարգացում</t>
  </si>
  <si>
    <t>ՀՀ գիտության կոմիտեի տեխնիկական հագեցվածության բարելավում և արդիականացում</t>
  </si>
  <si>
    <t xml:space="preserve"> ՀՀ կրթության, գիտության, մշակույթի և սպորտի  նախարարության բարձրագույն կրթության և գիտության կոմիտե</t>
  </si>
  <si>
    <t>Գիտական կենտրոնների վերանորոգում</t>
  </si>
  <si>
    <t>Գիտական կենտրոնները ժամանակակից սարքավորումներով վերազինում ու համատեղ օգտագործման գիտական սարքավորումների կենտրոնների ստեղծում</t>
  </si>
  <si>
    <t>Արհեստական բանականության գիտահետազոտական կենտրոնի արդիականացում</t>
  </si>
  <si>
    <t>Աջակցություն համայնքներին մարզական հաստատությունների շենքային պայմանների բարելավման համար</t>
  </si>
  <si>
    <t>«Արթուր Ալեքսանյանի անվան հունա-հռոմեական ըմբշամարտի մանկապատանեկան դպրոց» ՀՈԱԿ</t>
  </si>
  <si>
    <t>Մարզական օբյեկտների շինարարություն</t>
  </si>
  <si>
    <t>Մարզական համալիրի կառուցման բազմակի կիրառման օրինակելի նախագծանախահաշվային փաստաթղթեր</t>
  </si>
  <si>
    <t>Հեծանվային սպորտի և Հրանտ Շահինյանի անվան  սպորտային, գեղարվեստական մարմնամարզության  և ակրոբատիկայի օլիմպիական մանկապատանեկան մարզադպրոցներ</t>
  </si>
  <si>
    <t>Արթուր Աբրահամի անվան մարզահամալիր</t>
  </si>
  <si>
    <t>«Խաղային մարզաձևերի օլիմպիական մանկապատանեկան մարզադպրոց» ՊՈԱԿ</t>
  </si>
  <si>
    <t>«Երևանի օլիմպիական հերթափոխի պետական մարզական քոլեջ» ՊՈԱԿ (բռնցքամարտի և ձյուդոյի մարզադահլիճ)</t>
  </si>
  <si>
    <t>Ալագյազ համայնքում Մալխաս և Ռոման Ամոյանների անվան նոր մարզադպրոց</t>
  </si>
  <si>
    <t>Մարզական համալիր Եղեգնաձորում</t>
  </si>
  <si>
    <t>Մարզական համալիր Բերդում</t>
  </si>
  <si>
    <t>Մարզական օբյեկտների հիմնանորոգում</t>
  </si>
  <si>
    <t>«Երևանի օլիմպիական հերթափոխի պետական մարզական քոլեջ» ՊՈԱԿ</t>
  </si>
  <si>
    <t xml:space="preserve"> «Հայաստանի Հանրապետության Վարչապետի գավաթ» սիրողական խճուղային հեծանվավազքի մրցաշարի անցկացման համար հեծանվիվների ձեռքբերում</t>
  </si>
  <si>
    <t>Ներդրումներ թատրոնների շենքերի կապիտալ վերանորոգման համար</t>
  </si>
  <si>
    <t xml:space="preserve">Երևանի մնջախաղի պետական թատրոնի շենքի վերակառուցում </t>
  </si>
  <si>
    <t>«Կարեն Դեմիրճյանի անվան մարզահամերգային համալիր» ՓԲԸ</t>
  </si>
  <si>
    <t>«Վանաձորի Հ. Աբելյանի անվան պետական դրամատիկական թատրոն» ՊՈԱԿ</t>
  </si>
  <si>
    <t>«Գ. Սունդուկյանի անվան ազգային թատրոն» ՊՈԱԿ</t>
  </si>
  <si>
    <t>«Հայաստանի պետական սիմֆոնիկ նվագախումբ» ՊՈԱԿ</t>
  </si>
  <si>
    <t>Թատերահամերգային կազմակերպությունների նյութատեխնիկական բազայի համալրում</t>
  </si>
  <si>
    <t>«Կ. Ստանիսլավսկու անվան պետական ռուսական դրամատիկական թատրոն» ՊՈԱԿ</t>
  </si>
  <si>
    <t>«Սոս Սարգսյանի անվան համազգային թատրոն» ՊՈԱԿ</t>
  </si>
  <si>
    <t xml:space="preserve">«Երևանի Հ. Թումանյանի անվան պետական տիկնիկային թատրոն» ՊՈԱԿ </t>
  </si>
  <si>
    <t>«Երևանի կամերային պետական թատրոն» ՊՈԱԿ</t>
  </si>
  <si>
    <t>«Հայաստանի ազգային ֆիլհարմոնիկ նվագախումբ» ՊՈԱԿ</t>
  </si>
  <si>
    <t>«Արտաշատի Ա. Խարազյանի անվան պետական դրամատիկական թատրոն» ՊՈԱԿ</t>
  </si>
  <si>
    <t xml:space="preserve">«Գյումրու Վ. Աճեմյանի անվան պետական դրամատիկական թատրոն» ՊՈԱԿ </t>
  </si>
  <si>
    <t>Երաժշտական գործիքների ձեռքբերում</t>
  </si>
  <si>
    <t>«Հայաստանի պետական ֆիլհարմոնիա» ՊՈԱԿ</t>
  </si>
  <si>
    <t>«Կամերային երաժշտության ազգային կենտրոն» ՊՈԱԿ</t>
  </si>
  <si>
    <t>«Հայաստանի էստրադային ջազ-նվագախումբ» ՊՈԱԿ</t>
  </si>
  <si>
    <t>Կրթական օբյեկտների շենքային ապահովվածության բարելավում</t>
  </si>
  <si>
    <t>«Երևանի թիվ 54 ավագ դպրոց» ՊՈԱԿ</t>
  </si>
  <si>
    <t>Սպայական ավագ դպրոցի հիմնում</t>
  </si>
  <si>
    <t>Արվեստի ավագ դպրոցի հիմնում</t>
  </si>
  <si>
    <t>Ավագ մակարդակի կրթություն իրականացնող ուսումնական հաստատությունների շենքային պայմանների բարելավում</t>
  </si>
  <si>
    <t>«Կապանի N 9 ավագ դպրոց» ՊՈԱԿ</t>
  </si>
  <si>
    <t>«Ալավերդու Ստ. Շահումյանի անվան թիվ 5 ավագ դպրոց» ՊՈԱԿ /կաթսայատուն/</t>
  </si>
  <si>
    <t>«Գյումրու «Ֆոտոն» վարժարան» ՊՈԱԿ</t>
  </si>
  <si>
    <t>Հանրակրթական կրթություն իրականացնող ուսումնական հաստատությունների նոր մարզադահլիճների կառուցում</t>
  </si>
  <si>
    <t>«Մրգաստանի միջնակարգ դպրոց» ՊՈԱԿ</t>
  </si>
  <si>
    <t>ՀՀ Գեղարքունիքի մարզի Գագարինի միջնակարգ դպրոց ՊՈԱԿ</t>
  </si>
  <si>
    <t>«Ախուրյանի Նիկոլ Աղբալյանի անվան ավագ դպրոց»ՊՈԱԿ</t>
  </si>
  <si>
    <t>«ք. Մարալիկի թիվ 1 միջնակարգ դպրոց»ՊՈԱԿ</t>
  </si>
  <si>
    <t>«ք. Գորիսի Ա.Բակունցի անվան թիվ 1 ավագ դպրոց»ՊՈԱԿ</t>
  </si>
  <si>
    <t>«Արամ Մանուկյանի անվան մարզառազմական մասնագիտացված դպրոց» ՊՈԱԿ</t>
  </si>
  <si>
    <t>Հանրակրթական կրթություն իրականացնող ուսումնական հաստատությունների մարզադահլիճների վերակառուցում</t>
  </si>
  <si>
    <t>«Երևանի Վ. Թեքեյանի անվան թիվ 92 հիմնական դպրոց» ՊՈԱԿ</t>
  </si>
  <si>
    <t>«Երևանի հ. 37 հիմնական դպրոց» ՊՈԱԿ</t>
  </si>
  <si>
    <t>«Վ․ Գետաշենի թիվ 2 միջնակարգ դպրոց» ՊՈԱԿ</t>
  </si>
  <si>
    <t>«Ալավերդու թիվ 12 հիմնական դպրոց» ՊՈԱԿ</t>
  </si>
  <si>
    <t>«Իջևանի Գառնիկ Անանյանի անվան ավագ դպրոց» ՊՈԱԿ</t>
  </si>
  <si>
    <t>ՀՀ պետական դպրոցների՝ ԳՏՃՄ լաբորատորիաներով ապահովում</t>
  </si>
  <si>
    <t>Մանկապարտեզների նոր շենքերի կառուցում</t>
  </si>
  <si>
    <t xml:space="preserve">ՀՀ Արագածոտնի մարզի  Ալագյազ համայնքում «Մոդուլային» տիպի 144 տեղ հզորությամբ մսուր-մանկապարտեզ </t>
  </si>
  <si>
    <t xml:space="preserve">ՀՀ Արարատի մարզի Արալեզ համայնքում «Մոդուլային» տիպի 144 տեղ հզորությամբ մսուր-մանկապարտեզ </t>
  </si>
  <si>
    <t>ՀՀ Արմավիրի մարզի Այգևան համայնքում «Մոդուլային» տիպի 144 տեղ հզորությամբ մսուր-մանկապարտեզ</t>
  </si>
  <si>
    <t>ՀՀ Արմավիրի մարզի Գետաշեն համայնքում «Մոդուլային» տիպի 144 տեղ հզորությամբ մսուր-մանկապարտեզ</t>
  </si>
  <si>
    <t>ՀՀ Արմավիրի մարզի Նորավան համայնքում «Մոդուլային» տիպի 144 տեղ հզորությամբ մսուր-մանկապարտեզ</t>
  </si>
  <si>
    <t>ՀՀ Արմավիրի մարզի Փշատավան համայնքում «Մոդուլային» տիպի 144 տեղ հզորությամբ մսուր-մանկապարտեզ</t>
  </si>
  <si>
    <t>ՀՀ Արմավիրի մարզի Լենուղի համայնքում «Մոդուլային» տիպի 144 տեղ հզորությամբ մսուր-մանկապարտեզ</t>
  </si>
  <si>
    <t xml:space="preserve">ՀՀ Գեղարքունիքի մարզի Աստղաձոր համայնքում «Մոդուլային» տիպի 144 տեղ հզորությամբ մսուր-մանկապարտեզ </t>
  </si>
  <si>
    <t xml:space="preserve">ՀՀ Լոռու մարզի Սպիտակ համայնքում «Մոդուլային» տիպի 144 տեղ հզորությամբ մսուր-մանկապարտեզ </t>
  </si>
  <si>
    <t>ՀՀ Լոռու մարզի Գոգարան համայնքում «Մոդուլային» տիպի 144 տեղ հզորությամբ մսուր-մանկապարտեզ</t>
  </si>
  <si>
    <t>ՀՀ Լոռու մարզի Լեռնավան համայնքում «Մոդուլային» տիպի 144 տեղ հզորությամբ մսուր-մանկապարտեզ</t>
  </si>
  <si>
    <t>ՀՀ Լոռու մարզի Լուսաղբյուր համայնքում «Մոդուլային» տիպի 144 տեղ հզորությամբ մսուր-մանկապարտեզ</t>
  </si>
  <si>
    <t xml:space="preserve">ՀՀ Կոտայքի մարզի Հրազդան համայնքում «Մոդուլային» տիպի 144 տեղ հզորությամբ մսուր-մանկապարտեզ </t>
  </si>
  <si>
    <t>ՀՀ Կոտայքի մարզի Բյուրեղավան համայնքում «Մոդուլային» տիպի 144 տեղ հզորությամբ մսուր-մանկապարտեզ</t>
  </si>
  <si>
    <t>ՀՀ Շիրակի մարզի Արթիկ համայնքում «Մոդուլային» տիպի 144 տեղ հզորությամբ մսուր-մանկապարտեզ</t>
  </si>
  <si>
    <t>ՀՀ Շիրակի մարզի Արևշատ համայնքում «Մոդուլային» տիպի 144 տեղ հզորությամբ մսուր-մանկապարտեզ</t>
  </si>
  <si>
    <t>ՀՀ Վայոց ձորի մարզի Եղեգիս համայնքի Շատին բնակավայրում «Մոդուլային» տիպի 144 տեղ հզորությամբ մսուր-մանկապարտեզ</t>
  </si>
  <si>
    <t>ՀՀ Տավուշի մարզի Այրում համայնքի Բագրատաշեն բնակավայրում «Մոդուլային» տիպի 144 տեղ հզորությամբ մսուր-մանկապարտեզ</t>
  </si>
  <si>
    <t>Հանրակրթական դպրոցների նոր շենքերի կառուցում</t>
  </si>
  <si>
    <t>«Երևանի թիվ 109 ավագ դպրոց» ՊՈԱԿ</t>
  </si>
  <si>
    <t>«Երևանի հ. 12 հիմնական դպրոց» ՊՈԱԿ</t>
  </si>
  <si>
    <t>Երևանի թիվ 187 միջնակարգ դպրոց</t>
  </si>
  <si>
    <t>Երևանի Միքայել Նալբանդյանի անվան թիվ 33 հիմնական դպրոց</t>
  </si>
  <si>
    <t>Երևանի թիվ 107 հիմնական դպրոց</t>
  </si>
  <si>
    <t>ք. Աշտարակի Վ.Պետրոսյան անվ. հիմնական դպրոց</t>
  </si>
  <si>
    <t>ք. Ապարանի միջնակարգ դպրոց (ք. Ապարանի Վ.Եղիազարյան անվ. թիվ 1 հիմնական դպրոցի տեղակայման վայրում)</t>
  </si>
  <si>
    <t>ք. Թալինի միջնակարգ դպրոց (ք. Թալինի թիվ 2 հիմնական դպրոցի տեղակայման վայրում)</t>
  </si>
  <si>
    <t>գ. Արագածավանի թիվ 2 միջնակարգ դպրոց</t>
  </si>
  <si>
    <t>գ. Ներքին Սասնաշենի միջնակարգ դպրոց</t>
  </si>
  <si>
    <t>գ. Ալագյազի միջնակարգ դպրոց</t>
  </si>
  <si>
    <t>գ. Նոր Եդեսիայի Ն. Շնորհալու անվ. միջնակարգ դպրոց</t>
  </si>
  <si>
    <t>գ. Օշականի Մ.Մաշտոցի անվ. միջնակարգ դպրոց</t>
  </si>
  <si>
    <t>«Լուսակնի միջնակարգ դպրոց» ՀՈԱԿ</t>
  </si>
  <si>
    <t>«Գառնահովիտի  միջնակարգ դպրոց» ՊՈԱԿ</t>
  </si>
  <si>
    <t>«Վեդիի ավագ դպրոց» ՊՈԱԿ</t>
  </si>
  <si>
    <t>«Բարձրաշենի միջնակարգ դպրոց»ՊՈԱԿ</t>
  </si>
  <si>
    <t>«Նիզամիի միջնակարգ դպրոց» ՊՈԱԿ</t>
  </si>
  <si>
    <t>«Վաղարշապատի Մովսես Խորենացու անվան N 10 ավագ դպրոց» ՊՈԱԿ</t>
  </si>
  <si>
    <t>գ. Ջրառատի Թ.Խաչատրյանի անվ. միջնակարգ դպրոց</t>
  </si>
  <si>
    <t xml:space="preserve">գ. Վանանդի միջնակարգ դպրոց            </t>
  </si>
  <si>
    <t>գ. Նոր Կեսարիայի միջնակարգ դպրոց</t>
  </si>
  <si>
    <t>գ. Արաքսի Զ.Ավետիսյանի անվ. միջնակարգ դպրոց</t>
  </si>
  <si>
    <t>գ. Գեղակերտի միջնակարգ դպրոց</t>
  </si>
  <si>
    <t xml:space="preserve">գ. Ամբերդի Հ. Նավասարդյանի անվ. միջնակարգ դպրոց  </t>
  </si>
  <si>
    <t>ք. Վաղարշապատի Վ.Ռշտունու անվ. թիվ 11 հիմնական դպրոց</t>
  </si>
  <si>
    <t>ք. Վաղարշապատի Ե.Օտյանի անվ. թիվ 7 հիմնական դպրոց</t>
  </si>
  <si>
    <t>«Հայկաշենի Գ. Կիրակոսյանի անվան միջնակարգ դպրոց» ՊՈԱԿ</t>
  </si>
  <si>
    <t>Ն.Գետաշենի թիվ 1 միջնակարգ դպրոց ՊՈԱԿ</t>
  </si>
  <si>
    <t>ք. Վարդենիսի թիվ 3 հիմնական դպրոց</t>
  </si>
  <si>
    <t>գ. Ծովինարի Արծրուն Խաչատրյանի անվ. միջնակարգ դպրոց</t>
  </si>
  <si>
    <t>ք. Սևանի Վ.Կարապետյանի անվ. թիվ 3 հիմնական դպրոց</t>
  </si>
  <si>
    <t>գ. Լիճքի միջնակարգ դպրոց (գ. Լիճքի հիմնական դպրոցի տեղակայման վայրում)</t>
  </si>
  <si>
    <t xml:space="preserve">ք. Գավառի Գեորգի Մնացականյանի թիվ 7 միջնակարգ դպրոց     </t>
  </si>
  <si>
    <t>ք. Գավառի թիվ 5 հիմնական դպրոց</t>
  </si>
  <si>
    <t>«Լեռնահովիտ գյուղի Վ. Բարեղամյանի անվան հիմնական դպրոց» ՊՈԱԿ</t>
  </si>
  <si>
    <t>«Շատջրեք գյուղի միջնակարգ դպրոց» ՊՈԱԿ</t>
  </si>
  <si>
    <t>«Ջիլի միջնակարգ դպրոց» ՊՈԱԿ</t>
  </si>
  <si>
    <t>«Ալավերդու Սայաթ Նովայի անվան թիվ 8 ավագ դպրոց» ՊՈԱԿ</t>
  </si>
  <si>
    <t>գ. Արևածագի Կ․ Մելիքսեթյան անվան միջնակարգ դպրոց</t>
  </si>
  <si>
    <t>գ. Օձունի թիվ 2 միջնակարգ դպրոց</t>
  </si>
  <si>
    <t>ք. Տաշիրի միջնակարգ դպրոց (ք. Տաշիրի թիվ 1 հիմնական դպրոցի տեղակայման վայրում)</t>
  </si>
  <si>
    <t>ք. Սպիտակի թիվ 8 միջնակարգ դպրոց</t>
  </si>
  <si>
    <t>գ. Աքորու միջնակարգ դպրոց</t>
  </si>
  <si>
    <t>ք. Ալավերդու Մյասնիկյանի անվան թիվ 7 միջնակարգ դպրոց</t>
  </si>
  <si>
    <t>ք. Վանաձորի Ստ.Շահումյանի անվան թիվ 6 հիմնական դպրոց</t>
  </si>
  <si>
    <t>գ. Մեծավանի թիվ 2 միջնակարգ դպրոց</t>
  </si>
  <si>
    <t>գ. Դսեղի Հ.Թումանյանի անվան միջնակարգ դպրոց</t>
  </si>
  <si>
    <t>գ. Շիրակամուտի թիվ 1 միջնակարգ դպրոց</t>
  </si>
  <si>
    <t>գ. Ճոճկանի միջնակարգ դպրոց</t>
  </si>
  <si>
    <t>գ. Ախթալայի թիվ 2 միջնակարգ դպրոց</t>
  </si>
  <si>
    <t>գ. Ղուրսալու միջնակարգ դպրոց</t>
  </si>
  <si>
    <t>«ք. Վանաձորի Մ.Մաշտոցի անվան թիվ 15 հիմնական դպրոց» ՊՈԱԿ</t>
  </si>
  <si>
    <t>Կապուտան բնակավայրի միջնակարգ դպրոց</t>
  </si>
  <si>
    <t>Զառ բնակավայրի միջնակարգ դպրոց</t>
  </si>
  <si>
    <t>Գեղադիր բնակավայրի միջնակարգ դպրոց</t>
  </si>
  <si>
    <t>Արագյուղ բնակավայրի միջնակարգ դպրոց</t>
  </si>
  <si>
    <t>Մայակովսկի բնակավայրի միջնակարգ դպրոց</t>
  </si>
  <si>
    <t>Կոտայք և Նոր Գյուղ բնակավայրերի միջնակարգ դպրոց</t>
  </si>
  <si>
    <t>Արգել բնակավայրի միջնակարգ դպրոց</t>
  </si>
  <si>
    <t>Գողթ բնակավայրի միջնակարգ դպրոց</t>
  </si>
  <si>
    <t>Պռոշյան բնակավայրի միջնակարգ դպրոց</t>
  </si>
  <si>
    <t>Զովունի բնակավայրի միջնակարգ դպրոց</t>
  </si>
  <si>
    <t>Լեռնանիստ բնակավայրի միջնակարգ դպրոց</t>
  </si>
  <si>
    <t>Արամուս բնակավայրի միջնակարգ դպրոց</t>
  </si>
  <si>
    <t>«Բերդաշենի միջնակարգ դպրոց» ՊՈԱԿ</t>
  </si>
  <si>
    <t>«Արեգնադեմի միջնակարգ դպրոց» ՊՈԱԿ</t>
  </si>
  <si>
    <t xml:space="preserve">«ք. Գորիսի Ս. Խանզադյանի անվան թիվ 6 հիմնական դպրոց» ՊՈԱԿ </t>
  </si>
  <si>
    <t xml:space="preserve">«ք. Սիսիանի թիվ 2 հիմնական դպրոց» ՊՈԱԿ </t>
  </si>
  <si>
    <t xml:space="preserve">«գ. Շաղաթի միջնակարգ դպրոց» ՊՈԱԿ </t>
  </si>
  <si>
    <t xml:space="preserve">«գ. Անգեղակոթի միջնակարգ դպրոց» ՊՈԱԿ </t>
  </si>
  <si>
    <t xml:space="preserve">«գ. Բռնակոթի միջնակարգ դպրոց» ՊՈԱԿ </t>
  </si>
  <si>
    <t xml:space="preserve">«գ. Ակների միջնակարգ դպրոց» ՊՈԱԿ </t>
  </si>
  <si>
    <t xml:space="preserve">«գ. Քարահունջի միջնակարգ դպրոց» ՊՈԱԿ </t>
  </si>
  <si>
    <t xml:space="preserve">«գ. Խնածախի միջնակարգ դպրոց» ՊՈԱԿ </t>
  </si>
  <si>
    <t xml:space="preserve">«գ. Կոռնիձորի միջնակարգ դպրոց» ՊՈԱԿ </t>
  </si>
  <si>
    <t xml:space="preserve">«գ. Վերիշենի միջնակարգ դպրոց» ՊՈԱԿ </t>
  </si>
  <si>
    <t xml:space="preserve">«գ. Խնձորեսկի միջնակարգ դպրոց» ՊՈԱԿ </t>
  </si>
  <si>
    <t>«Հարժիսի Համլետ Մինասյանի անվան միջնակարգ դպրոց» ՊՈԱԿ</t>
  </si>
  <si>
    <t>«Վաղատինի միջնակարգ դպրոց» ՊՈԱԿ</t>
  </si>
  <si>
    <t>«Դարբասի միջնակարգ դպրոց» ՊՈԱԿ</t>
  </si>
  <si>
    <t>«Չիվայի միջնակարգ դպրոց» ՊՈԱԿ</t>
  </si>
  <si>
    <t>«Գոմքի միջնակարգ դպրոց» ՊՈԱԿ</t>
  </si>
  <si>
    <t xml:space="preserve">ք. Այրումի Հ.Մալինյանի անվան միջնակարգ դպրոց </t>
  </si>
  <si>
    <t>գ. Կոթիի միջնակարգ դպրոց</t>
  </si>
  <si>
    <t>գ. Բագրատաշենի Մ․ Մագուլյանի անվան թիվ 1 միջնակարգ դպրոց</t>
  </si>
  <si>
    <t>գ. Արծվաբերդի թիվ 1 միջնակարգ դպրոց</t>
  </si>
  <si>
    <t>գ. Այգեձորի միջնակարգ դպրոց</t>
  </si>
  <si>
    <t>ք. Նոյեմբերյանի միջնակարգ դպրոց (ք. Նոյեմբերյանի թիվ 1 ավագ դպրոցի տեղակայման վայրում)</t>
  </si>
  <si>
    <t>գ. Կողբի Ջ.Կարախանյանի անվ. թիվ 1 միջնակարգ դպրոց</t>
  </si>
  <si>
    <t>գ. Սևքարի միջնակարգ դպրոց</t>
  </si>
  <si>
    <t>«Կիրանցի Գ.Վարդանյանի անվ. հիմնական դպրոց» ՊՈԱԿ</t>
  </si>
  <si>
    <t>Դովեղի միջնակարգ դպրոց ՊՈԱԿ</t>
  </si>
  <si>
    <t>«Նավուրի միջնակարգ դպրոց» ՊՈԱԿ</t>
  </si>
  <si>
    <t>«Սիսավանի միջնակարգ դպրոց» ՊՈԱԿ</t>
  </si>
  <si>
    <t>«Վաղարշապատի հ. 1 հիմնական դպրոց» ՊՈԱԿ</t>
  </si>
  <si>
    <t>ՀՀ տարածքային կառավարման և ենթակառուցվածքների նախարարություն</t>
  </si>
  <si>
    <t>Ջրաշեն բնակավայրի միջնակարգ դպրոց</t>
  </si>
  <si>
    <t>Գետազատ բնակավայրի միջնակարգ դպրոց</t>
  </si>
  <si>
    <t>Գեղանիստ բնակավայրի միջնակարգ դպրոց</t>
  </si>
  <si>
    <t>Ոսկետափ բնակավայրի միջնակարգ դպրոց</t>
  </si>
  <si>
    <t>Արարատ գյուղի միջնակարգ դպրոց (գ. Արարատի թիվ 1 միջնակարգ դպրոցի տեղակայման վայրում)</t>
  </si>
  <si>
    <t>Ջրահովիտ բնակավայրի միջնակարգ դպրոց</t>
  </si>
  <si>
    <t>Վերին Դվին բնակավայրի միջնակարգ դպրոց</t>
  </si>
  <si>
    <t>Այգեստան բնակավայրի միջնակարգ դպրոց</t>
  </si>
  <si>
    <t>Արտաշատի թիվ 1 հիմնական դպրոց</t>
  </si>
  <si>
    <t>գ․ Սարատակի միջնակարգ դպրոց</t>
  </si>
  <si>
    <t>գ․ Ամասիայի միջնակարգ դպրոց</t>
  </si>
  <si>
    <t>գ․ Ջրափիի միջնակարգ դպրոց</t>
  </si>
  <si>
    <t>գ․ Շիրակավանի միջնակարգ դպրոց</t>
  </si>
  <si>
    <t>գ․ Երազգավորսի միջնակարգ դպրոց</t>
  </si>
  <si>
    <t>ք. Գյումրու Գ.Սարյանի անվան թիվ 24 հիմնական դպրոց</t>
  </si>
  <si>
    <t>գ․ Մայիսյանի միջնակարգ դպրոց</t>
  </si>
  <si>
    <t>գ․ Փոքր Մանթաշի միջնակարգ դպրոց</t>
  </si>
  <si>
    <t>գ․ Սառնաղբյուրի միջնակարգ դպրոց</t>
  </si>
  <si>
    <t>գ. Ջաջուռի միջնակարգ դպրոց</t>
  </si>
  <si>
    <t>գ. Մուսայելյանի միջնակարգ դպրոց</t>
  </si>
  <si>
    <t>գ. Կառնուտի միջնակարգ դպրոց</t>
  </si>
  <si>
    <t>գ. Սարալանջի միջնակարգ դպրոց</t>
  </si>
  <si>
    <t>գ. Ցողամարգի միջնակարգ դպրոց</t>
  </si>
  <si>
    <t xml:space="preserve">«ք. Կապանի թիվ 10 միջնակարգ դպրոց» ՊՈԱԿ </t>
  </si>
  <si>
    <t>«ք. Կապանի թիվ 6 հիմնական դպրոց» ՊՈԱԿ</t>
  </si>
  <si>
    <t>«գ. Շինուհայրի միջնակարգ դպրոց» ՊՈԱԿ</t>
  </si>
  <si>
    <t>«գ. Խոտի միջնակարգ դպրոց» ՊՈԱԿ</t>
  </si>
  <si>
    <t>«գ. Ձագիկավանի միջնակարգ դպրոց» ՊՈԱԿ</t>
  </si>
  <si>
    <t>«գ. Լեհվազի միջնակարգ դպրոց» ՊՈԱԿ</t>
  </si>
  <si>
    <t>«ք. Ագարակի միջնակարգ դպրոց» ՊՈԱԿ</t>
  </si>
  <si>
    <t>ք. Վայքի միջնակարգ դպրոց (գ. Վայքի ավագ դպրոցի տեղակայման վայրում)</t>
  </si>
  <si>
    <t>գ. Արենիի մինակարգ դպրոց</t>
  </si>
  <si>
    <t>Հանրակրթական դպրոցների շենքերի վերակառուցում, հիմնանորոգում</t>
  </si>
  <si>
    <t>«Երևանի թիվ 22 հիմնական դպրոց» ՊՈԱԿ</t>
  </si>
  <si>
    <t>«Երևանի Հ. Խաչատրյանի անվան N 199 հիմնական դպրոց» ՊՈԱԿ</t>
  </si>
  <si>
    <t>«Երևանի N 87 միջնակարգ դպրոց» ՊՈԱԿ</t>
  </si>
  <si>
    <t>«Երևանի N 156 հիմնական դպրոց» ՊՈԱԿ</t>
  </si>
  <si>
    <t>Կրթահամալիրների կառուցում</t>
  </si>
  <si>
    <t>գ․ Հացաշենի մոդուլային կրթահամալիր</t>
  </si>
  <si>
    <t>գ. Ագարակավանի կրթահամալիր</t>
  </si>
  <si>
    <t>գ. Ռյա Թազայի կրթահամալիր</t>
  </si>
  <si>
    <t>գ. Նոր-Ամանոսի կրթահամալիր</t>
  </si>
  <si>
    <t>գ. Ճարճակիսի կրթահամալիր</t>
  </si>
  <si>
    <t>գ. Վարդենուտի կրթահամալիր</t>
  </si>
  <si>
    <t>գ. Կարինի կրթահամալիր</t>
  </si>
  <si>
    <t>գ. Զարինջայի կրթահամալիր</t>
  </si>
  <si>
    <t>գ. Երասխահունի կրթահամալիր</t>
  </si>
  <si>
    <t>գ. Վարդանաշենի կրթահամալիր</t>
  </si>
  <si>
    <t>գ. Երվանդաշատի կրթահամալիր</t>
  </si>
  <si>
    <t>գ. Նոր Արտագերսի կրթահամալիր</t>
  </si>
  <si>
    <t>գ․ Արփունքի մոդուլային կրթահամալիր</t>
  </si>
  <si>
    <t>գ. Թթուջուրի կրթահամալիր</t>
  </si>
  <si>
    <t>գ. Մարտունու կրթահամալիր</t>
  </si>
  <si>
    <t>գ. Շատվանի կրթահամալիր</t>
  </si>
  <si>
    <t>գ. Կախակնի կրթահամալիր</t>
  </si>
  <si>
    <t>գ. Արեգունու կրթահամալիր</t>
  </si>
  <si>
    <t>գ. Փոքր Մասրիկի  կրթահամալիր</t>
  </si>
  <si>
    <t>գ. Մաքենիսի  կրթահամալիր</t>
  </si>
  <si>
    <t>գ. Մադինայի  կրթահամալիր</t>
  </si>
  <si>
    <t>գ. Դպրաբակի կրթահամալիր</t>
  </si>
  <si>
    <t>գ. Հարթագյուղի կրթահամալիր</t>
  </si>
  <si>
    <t>գ. Լեջանի կրթահամալիր</t>
  </si>
  <si>
    <t>գ. Քարինջի կրթահամալիր</t>
  </si>
  <si>
    <t>գ. Նորաշենի կրթահամալիր</t>
  </si>
  <si>
    <t>գ. Լորուտի կրթահամալիր</t>
  </si>
  <si>
    <t>ք. Ալավերդիի կրթահամալիր (ք. Ալավերդու թիվ 4 հիմնական դպրոցի տեղակայման վայրում)</t>
  </si>
  <si>
    <t>ք. Թումանյանի կրթահամալիր (ք. Թումանյանի Խ.Աբովյանի անվան միջնակարգ դպրոցի տեղակայման վայրում)</t>
  </si>
  <si>
    <t>գ. Բազումի կրթահամալիր</t>
  </si>
  <si>
    <t>գ. Միխայլովկայի կրթահամալիր</t>
  </si>
  <si>
    <t>գ. Կաթնառատի կրթահամալիր</t>
  </si>
  <si>
    <t>գ. Գարգառի կրթահամալիր</t>
  </si>
  <si>
    <t>գ․ Նուռնուսի մոդուլային կրթահամալիր</t>
  </si>
  <si>
    <t>գ. Արտավազի կրթահամալիր</t>
  </si>
  <si>
    <t>Սիսիան համայնքի Գորայքի կրթահամալիր</t>
  </si>
  <si>
    <t>Սիսիան համայնքի Սառնակունքի կրթահամալիր</t>
  </si>
  <si>
    <t>Սիսիան համայնքի Աշոտավանի կրթահամալիր</t>
  </si>
  <si>
    <t>Սիսիան համայնքի Նորավանի կրթահամալիր</t>
  </si>
  <si>
    <t>Սիսիան համայնքի Ախլաթյանի կրթահամալիր</t>
  </si>
  <si>
    <t>Սիսիան համայնքի Իշխանասարի կրթահամալիր</t>
  </si>
  <si>
    <t>Սիսիան համայնքի Ույծի կրթահամալիր</t>
  </si>
  <si>
    <t>Սիսիան համայնքի Շաքիի կրթահամալիր</t>
  </si>
  <si>
    <t>Գորիս համայնքի Որոտանի կրթահամալիր</t>
  </si>
  <si>
    <t>Գորիս համայնքի Հարթաշենի կրթահամալիր</t>
  </si>
  <si>
    <t>Տեղ համայնքի Տեղի թիվ 2 կրթահամալիր</t>
  </si>
  <si>
    <t>Տեղ համայնքի Քարաշենի կրթահամալիր</t>
  </si>
  <si>
    <t>գ․ Գողթանիկի մոդուլային կրթահամալիր</t>
  </si>
  <si>
    <t>գ․ Գոշի մոդուլային կրթահամալիր</t>
  </si>
  <si>
    <t>գ. Լուսաձորի կրթահամալիր</t>
  </si>
  <si>
    <t>գ. Աղավնավանքի կրթահամալիր</t>
  </si>
  <si>
    <t>գ. Ոսկևանի կրթահամալիր</t>
  </si>
  <si>
    <t>գ. Պտղավանի կրթահամալիր</t>
  </si>
  <si>
    <t>գ. Պարույր Սևակի կրթահամալիր</t>
  </si>
  <si>
    <t>գ. Լուսաշողի կրթահամալիր</t>
  </si>
  <si>
    <t>գ. Նոր կյուրինի կրթահամալիր</t>
  </si>
  <si>
    <t>գ. Քեթիի կրթահամալիր</t>
  </si>
  <si>
    <t>գ․ Բավրայի կրթահամալիր</t>
  </si>
  <si>
    <t>գ․ Հայրենյացի կրթահամալիր</t>
  </si>
  <si>
    <t>գ․ Բյուրակնի կրթահամալիր</t>
  </si>
  <si>
    <t>Կապան համայնքի Սյունիքի կրթահամալիր</t>
  </si>
  <si>
    <t>Կապան համայնքի Արծվանիկի կրթահամալիր</t>
  </si>
  <si>
    <t>Կապան համայնքի Նորաշենիկի կրթահամալիր</t>
  </si>
  <si>
    <t>Կապան համայնքի Աճանանի կրթահամալիր</t>
  </si>
  <si>
    <t>Կապան համայնքի Գեղանուշի կրթահամալիր</t>
  </si>
  <si>
    <t>Կապան համայնքի Ծավի կրթահամալիր</t>
  </si>
  <si>
    <t>Կապան համայնքի Եղվարդի կրթահամալիր</t>
  </si>
  <si>
    <t>Տաթև համայնքի Տաթևի կրթահամալիր</t>
  </si>
  <si>
    <t>Տաթև համայնքի Հալիձորի կրթահամալիր</t>
  </si>
  <si>
    <t>Մեղրի համայնքի Շվանիձորի կրթահամալիր</t>
  </si>
  <si>
    <t>գ. Արտաբույնքի կրթահամալիր</t>
  </si>
  <si>
    <t>գ. Արփիի կրթահամալիր</t>
  </si>
  <si>
    <t>գ. Մարտիրոսի կրթահամալիր</t>
  </si>
  <si>
    <t>գ. Քարագլխի կրթահամալիր</t>
  </si>
  <si>
    <t>Հանրակրթական դպրոցների, մանկապարտեզների և կրթահամալիրների գույքով և տեխնիկայով ապահովում</t>
  </si>
  <si>
    <t>«Երևանի Ղևոնդ Ալիշանի անվան թիվ 95 միջնակարգ դպրոց» ՊՈԱԿ</t>
  </si>
  <si>
    <t>«Երևանի Ա. Ղարիբյանի անվան N 142 ավագ  դպրոց» ՊՈԱԿ</t>
  </si>
  <si>
    <t>«Երևանի Հակոբ Կարապենցի անվան թիվ 6 հիմնական դպրոց» ՊՈԱԿ</t>
  </si>
  <si>
    <t xml:space="preserve">«Երևանի թիվ 116 հիմնական դպրոց» ՊՈԱԿ </t>
  </si>
  <si>
    <t>«Հերացի» ավագ դպրոց» ՊՈԱԿ</t>
  </si>
  <si>
    <t>«Երևանի Մուրացանի անվան թիվ 18 հիմնական դպրոց» ՊՈԱԿ</t>
  </si>
  <si>
    <t>«Երևանի Ալեքսանդր Բլոկի անվան համար 122 հիմնական դպրոց» ՊՈԱԿ</t>
  </si>
  <si>
    <t>«Երևանի Ջ. Աբրահամյանի անվան թիվ 111 հիմնական դպրոց» ՊՈԱԿ</t>
  </si>
  <si>
    <t>«Երևանի Մ. Սարյանի անվան հ. 86 հիմնական դպրոց» ՊՈԱԿ</t>
  </si>
  <si>
    <t>«Երևանի Միքայել Նալբանդյանի անվան հ.33 հիմնական դպրոց» ՊՈԱԿ</t>
  </si>
  <si>
    <t>«Երևանի Ս. Խանզադյանի անվան հ. 184 ավագ դպրոց» ՊՈԱԿ</t>
  </si>
  <si>
    <t>«Երևանի Ա. Երզնկյանի անվան հ. 118 ավագ դպրոց» ՊՈԱԿ</t>
  </si>
  <si>
    <t>«Երևանի Սիլվա Կապուտիկյանի անվան հ. 145 հիմնական դպրոց» ՊՈԱԿ</t>
  </si>
  <si>
    <t>«Երևանի Վ. Թեքեյանի անվան թիվ 92 հիմնական դպրոց» ՊՈԱԿ-ի մարզադահլիճի վերակառուցում</t>
  </si>
  <si>
    <t>«Երևանի հ. 37 հիմնական դպրոց» ՊՈԱԿ-ի մարզադահլիճի վերակառուցում</t>
  </si>
  <si>
    <t>«Երևանի հ. 136 հիմնական դպրոց» ՊՈԱԿ-ի մարզադահլիճի վերակառուցում</t>
  </si>
  <si>
    <t>«Օհանավանի Ս. Ավետիսյանի անվան միջնակարգ դպրոց» ՊՈԱԿ</t>
  </si>
  <si>
    <t>«Թալինի ավագ դպրոց» ՊՈԱԿ</t>
  </si>
  <si>
    <t>Դեղձուտի մրջնակարգ դպրոց ՊՈԱԿ</t>
  </si>
  <si>
    <t>«Մասիսի թիվ 5 ավագ դպրոց» ՊՈԱԿ</t>
  </si>
  <si>
    <t>Արգինայի միջնակարգ դպրոց ՊՈԱԿ</t>
  </si>
  <si>
    <t>«Պտղունքի Տիգրան Մեծի անվան միջնակարգ դպրոց» ՊՈԱԿ</t>
  </si>
  <si>
    <t>«Արտիմետի միջնակարգ դպրոց» ՊՈԱԿ</t>
  </si>
  <si>
    <t>«Արագածի Մ. Մեխակյանի անվան միջնակարգ դպրոց» ՊՈԱԿ</t>
  </si>
  <si>
    <t>«Վաղարշապատի Երվանդ Օտյանի անվան N 7 հիմնական դպրոց » ՊՈԱԿ</t>
  </si>
  <si>
    <t>«Ջանֆիդայի Է. Դաշտոյանի անվան միջնակարգ դպրոց» ՊՈԱԿ</t>
  </si>
  <si>
    <t>«Արմավիրի N 6 հիմնական դպրոց» ՊՈԱԿ</t>
  </si>
  <si>
    <t>Շահումյանի միջնակարգ դպրոց ՊՈԱԿ</t>
  </si>
  <si>
    <t>«Փշատավանի միջնակարգ դպրոց » ՊՈԱԿ-ի մարզադահլիճի վերակառուցում</t>
  </si>
  <si>
    <t>«Սարդարապատի միջնակարգ դպրոց» ՊՈԱԿ-ի մարզադահլիճի վերակառուցում</t>
  </si>
  <si>
    <t>«Արմավիրի հ. 8 հիմնական դպրոց» ՊՈԱԿ-ի մարզադահլիճի վերակառուցում</t>
  </si>
  <si>
    <t>«Սևան քաղաքի Խ. Աբովյանի անվան ավագ դպրոց» ՊՈԱԿ</t>
  </si>
  <si>
    <t>«Զոլաքար գյուղի Ա. Վարդանյանի անվան N2 միջնակարգ դպրոց» ՊՈԱԿ</t>
  </si>
  <si>
    <t>«Գեղարքունիքի մարզի Ակունք գյուղի միջնակարգ դպրոց» ՊՈԱԿ</t>
  </si>
  <si>
    <t>Գագարինի միջնակարգ դպրոց ՊՈԱԿ</t>
  </si>
  <si>
    <t>«Վ․ Գետաշենի թիվ 2 միջնակարգ դպրոց» ՊՈԱԿ-ի մարզադահլիճի վերակառուցում</t>
  </si>
  <si>
    <t>«Ալավերդու Ստ.Շահումյանի անվան թիվ 5 ավագ դպրոց» ՊՈԱԿ</t>
  </si>
  <si>
    <t>«Հագվու հիմնական դպրոց» ՊՈԱԿ</t>
  </si>
  <si>
    <t>«Մեդովկայի միջնակարգ դպրոց» ՊՈԱԿ</t>
  </si>
  <si>
    <t>«Վանաձորի Ղևոնդ Ալիշանի անվան N 27 հիմնական դպրոց» ՊՈԱԿ</t>
  </si>
  <si>
    <t>«Վանաձորի Խ. Աբովյանի անվան թիվ 9 հիմնական դպրոց» ՊՈԱԿ</t>
  </si>
  <si>
    <t>«Վանաձորի Ծովակալ Իսակովի անվան թիվ 23 հիմնական դպրոց ՊՈԱԿ</t>
  </si>
  <si>
    <t>Ստեփանավանի N1 վարժարան ՊՈԱԿ</t>
  </si>
  <si>
    <t>«Ագարակի միջնակարգ դպրոց» ՊՈԱԿ</t>
  </si>
  <si>
    <t>«Վարդաբլուրի միջնակարգ դպրոց» ՊՈԱԿ</t>
  </si>
  <si>
    <t>«Ալավերդու թիվ 12 հիմնական դպրոց» ՊՈԱԿ-ի մարզադահլիճի վերակառուցում</t>
  </si>
  <si>
    <t xml:space="preserve"> Ջրառատի միջնակարգ դպրոց ՊՈԱԿ</t>
  </si>
  <si>
    <t xml:space="preserve"> Կաթնաղբյուրի հիմնական դպրոց ՊՈԱԿ</t>
  </si>
  <si>
    <t>«Կապսի միջնակարգ դպրոց» ՊՈԱԿ</t>
  </si>
  <si>
    <t>«Գյումրու Ակադեմիական Վարժարան» ՊՈԱԿ</t>
  </si>
  <si>
    <t>«Արթիկ քաղաքի թիվ 3 ավագ դպրոց» ՊՈԱԿ</t>
  </si>
  <si>
    <t>«Գյումրու թիվ 27 միջնակարգ դպրոց» ՊՈԱԿ</t>
  </si>
  <si>
    <t>«Գորիսի Ա.Բակունցի անվ.թիվ 1 ավագ դպրոց» ՊՈԱԿ</t>
  </si>
  <si>
    <t>«Եղեգնաձորի թիվ 1 հիմնական դպրոց» ՊՈԱԿ</t>
  </si>
  <si>
    <t>Եղեգիսի միջնակարգ դպրոց ՊՈԱԿ</t>
  </si>
  <si>
    <t>«Շատինի միջնակարգ դպրոց» ՊՈԱԿ</t>
  </si>
  <si>
    <t>Լոռու մարզի դպրոցների լաբորատոր գույքով և սարքավորումներով ապահովում</t>
  </si>
  <si>
    <t>Շիրակի մարզի դպրոցների լաբորատոր գույքով և սարքավորումներով ապահովում</t>
  </si>
  <si>
    <t>այդ թվում՝ ըստ ուղղությունների</t>
  </si>
  <si>
    <t>ՀՀ էկոնոմիկայի նախարարության Ա և Բ մասնաշենքերի վերակառուցման աշխատանքներ</t>
  </si>
  <si>
    <t>Երևան քաղաքի արտաքին տնտեսական գործունեության կենտրոնի կառուցման աշխատանքներ</t>
  </si>
  <si>
    <t>Արևելյան մաքսատան-վարչության Բագրատաշենի մաքսային կետ-բաժնի ենթակառուցվածքների վերակառուցման աշխատանքներ</t>
  </si>
  <si>
    <t xml:space="preserve"> այդ թվում՛ ըստ ուղղությունների</t>
  </si>
  <si>
    <t>այդ թվում՛ ըստ ուղղությունների</t>
  </si>
  <si>
    <t>Աբովյան քաղաքի Բարեկամության հրապարակ թիվ 1 հասցեում գտնվող վարչական շենքի վերանորոգում</t>
  </si>
  <si>
    <t>ՀՀ ԱՆ «Հոգեկան առողջության պահպանման ազգային կենտրոն» ՓԲԸ</t>
  </si>
  <si>
    <t>ՀՀ ԱՆ «Ինֆեկցիոն հիվանդությունների ազգային կենտրոն» ՓԲԸ</t>
  </si>
  <si>
    <t>ՀՀ Արագածոտնի մարզ «Ոսկևազի ԱԱՊԿ» ՀՈԱԿ</t>
  </si>
  <si>
    <t>ՀՀ ԱՆ «Հիվանդությունների վերահսկման և կանխարգելման ազգային կենտրոն» ՊՈԱԿ Արարատի մարզի մասնաճյուղ</t>
  </si>
  <si>
    <t>ՀՀ Արարատի մարզի «Արարատի հիվանդանոց» բժշկական կենտրոն ՓԲԸ պոլիկլինիկա</t>
  </si>
  <si>
    <t>ՀՀ Արարատի մարզ «Դիմիտրովի ԱԱՊԿ» ՊՈԱԿ</t>
  </si>
  <si>
    <t>ՀՀ Արարատի մարզ «Այգեստանի ԱԱՊԿ» ՊՈԱԿ</t>
  </si>
  <si>
    <t>ՀՀ Արարատի մարզ «Դվինի ԱԱՊԿ» ՊՈԱԿ</t>
  </si>
  <si>
    <t>ՀՀ ԱՆ «Հիվանդությունների վերահսկման և կանխարգելման ազգային կենտրոն» ՊՈԱԿ Արմավիրի մարզի մասնաճյուղ</t>
  </si>
  <si>
    <t>ՀՀ Արմավիրի մարզի «Զարիշատ(Արամ) Մարտինի Մկրտչյանի անվան Արմավիրի բժշկական կենտրոն» ՓԲԸ պոլիկլինիկա</t>
  </si>
  <si>
    <t>ՀՀ Արմավիրի մարզ «Գայի ԲԱ» ՀՈԱԿ</t>
  </si>
  <si>
    <t>ՀՀ Արմավիրի մարզ «Ջրառատի ԲԱ» ՀՈԱԿ</t>
  </si>
  <si>
    <t>ՀՀ Արմավիրի մարզ «Վարդաշենի ԲԱ» ՀՈԱԿ</t>
  </si>
  <si>
    <t>ՀՀ Արմավիրի մարզ «Տանձուտի ԲԱ» ՀՈԱԿ</t>
  </si>
  <si>
    <t>ՀՀ Արմավիրի մարզ «Խանջյանի ԲԱ» ՀՈԱԿ</t>
  </si>
  <si>
    <t>«Դատաբժշկական գիտագործնական կենտրոն» ՊՈԱԿ-ի Սևանի դիահերձարան</t>
  </si>
  <si>
    <t>ՀՀ Գեղարքունիքի մարզի «Գավառի բժշկական կենտրոն» ՓԲԸ պոլիկլինիկա</t>
  </si>
  <si>
    <t>ՀՀ Գեղարքունիքի մարզ «Ծակքարի ԱԱՊԿ» ՊՈԱԿ</t>
  </si>
  <si>
    <t>ՀՀ Կոտայքի մարզի «Նոր Հաճնի պոլիկլինիկա» ՊՓԲԸ</t>
  </si>
  <si>
    <t>ՀՀ Կոտայքի մարզ «Ձորաղբյուրի ԱԱՊԿ» ՊՈԱԿ</t>
  </si>
  <si>
    <t>ՀՀ Սյունիքի մարզի «Սիսիանի բժշկական կենտրոն» ՓԲԸ</t>
  </si>
  <si>
    <t>«Դատաբժշկական գիտագործնական կենտրոն» ՊՈԱԿ-ի Կապանի դիահերձարան</t>
  </si>
  <si>
    <t>ՀՀ Սյունիքի մարզի «Կապանի բժշկական կենտրոն» ՓԲԸ պոլիկլինիկա</t>
  </si>
  <si>
    <t>ՀՀ Սյունիքի մարզի «Գորիսի բժշկական կենտրոն» ՓԲԸ պոլիկլինիկա</t>
  </si>
  <si>
    <t>ՀՀ Սյունիքի մարզ «Խնձորեսկի ԱԱՊԿ» ՊՈԱԿ</t>
  </si>
  <si>
    <t>ՀՀ Սյունիքի մարզ «Անգեղակոթի ԲԱ» ՊՈԱԿ</t>
  </si>
  <si>
    <t>ՀՀ Լոռու մարզի «Վանաձորի բժշկական կենտրոն» ՓԲԸ ինֆեկցիոն ծառայության նոր մասնաշենք</t>
  </si>
  <si>
    <t>ՀՀ Լոռու մարզի «Վանաձորի թիվ 1 պոլիկլինիկա» ՊՓԲԸ</t>
  </si>
  <si>
    <t>ՀՀ Լոռու մարզ «Մեծավանի ԱԿ» ՊՈԱԿ</t>
  </si>
  <si>
    <t>ՀՀ Շիրակի մարզի «Գյումրու թիվ 1 պոլիկլինիկա» ՓԲԸ</t>
  </si>
  <si>
    <t>ՀՀ Շիրակի մարզի «Գյումրու Ն․ Ա․ Մելիքյանի անվան թիվ 2 պոլիկլինիկա» ՓԲԸ</t>
  </si>
  <si>
    <t>ՀՀ Շիրակի մարզ «Պեմզաշենի ԱԿ» ՊՈԱԿ</t>
  </si>
  <si>
    <t>ՀՀ Շիրակի մարզ «Ախուրիկի ԲԱ» ՊՈԱԿ</t>
  </si>
  <si>
    <t>ՀՀ Վայոց ձորի «Վայքի պոլիկլինիկա» ՊՓԲԸ</t>
  </si>
  <si>
    <t>«Դատաբժշկական գիտագործնական կենտրոն» ՊՈԱԿ-ի Բերդի դիահերձարան</t>
  </si>
  <si>
    <t>ՀՀ Տավուշի մարզ «Կողբի ԲԱ» ՀՈԱԿ</t>
  </si>
  <si>
    <t>ՀՀ Տավուշի մարզ «Այրումի ԳԲԱ» ՊՈԱԿ</t>
  </si>
  <si>
    <t>ՀՀ Տավուշի մարզ «Գետահովիտի ԱԱՊԿ» ՊՈԱԿ</t>
  </si>
  <si>
    <t>ՀՀ Արագածոտնի մարզի «Ծաղկահովիտի առողջության կենտրոն» ՓԲԸ</t>
  </si>
  <si>
    <t>ՀՀ Արագածոտնի մարզի «Աշտարակի բժշկական կենտրոն» ՓԲԸ</t>
  </si>
  <si>
    <t>ՀՀ Արարատի մարզի «Մասիսի բժշկական կենտրոն» ՓԲԸ</t>
  </si>
  <si>
    <t>ՀՀ Արարատի մարզի «Վեդու բժշկական կենտրոն» ՓԲԸ</t>
  </si>
  <si>
    <t>ՀՀ Արարատի մարզի «Արտաշատի բժշկական կենտրոն» ՓԲԸ պոլիկլինիկա</t>
  </si>
  <si>
    <t>ՀՀ Արմավիրի մարզի «Վաղարշապատի բժշկական կենտրոն» ՓԲԸ</t>
  </si>
  <si>
    <t>ՀՀ Գեղարքունիքի մարզի «Վարդենիսի բժշկական կենտրոն» ՓԲԸ</t>
  </si>
  <si>
    <t xml:space="preserve"> ՀՀ Կոտայքի մարզի Եղվարդի «Նաիրիի բժշկական կենտրոն» ՓԲԸ</t>
  </si>
  <si>
    <t>ՀՀ Կոտայքի մարզի «Չարենցավանի բժշկական կենտրոն» ՓԲԸ</t>
  </si>
  <si>
    <t>ՀՀ Լոռու մարզի «Տաշիրի բժշկական կենտրոն» ՓԲԸ</t>
  </si>
  <si>
    <t>ՀՀ Շիրակի մարզի «Արթիկի բժշկական կենտրոն» ՓԲԸ</t>
  </si>
  <si>
    <t>ՀՀ Վայոց ձորի «Ջերմուկի առողջության կենտրոն» ՓԲԸ</t>
  </si>
  <si>
    <t>ՀՀ Արագածոտնի մարզի «Թալինի բժշկական կենտրոն» ՓԲԸ</t>
  </si>
  <si>
    <t xml:space="preserve"> ՀՀ Լոռու մարզի «Վանաձորի բժշկական կենտրոն» ՓԲԸ ինֆեկցիոն ծառայության նոր մասնաշենք</t>
  </si>
  <si>
    <t>Շտապ օգնության ծառայություններ մատուցող բժշկական կազմակերպությունների տեխնիկական վերազինում</t>
  </si>
  <si>
    <t>Թալին 1 պոմպակայանի վերականգնման աշխատանքներ</t>
  </si>
  <si>
    <t>Ոռոգման համակարգերում վերականգնման աշխատանքների նախագծերի և փորձաքննությունների  ձեռքբերում</t>
  </si>
  <si>
    <t>ՀՀ Արարատի մարզի Արաքսավան և Բուրաստան համայնքների Արաքս գետի N16-ից մինչև N14 սահմանների միջակայքում Արաքս գետի նախկին հունի վերականգման և N16 սահմանանշանի մոտակայքում Արաքս գետի հայկական կողմի մոտ 130 մ երկարությամբ և 8 մ խորությամբ ողողված պատնեշի վերականգնման աշխատանքների, նախագծանախահաշվային փաստաթղթերի և փորձաքննության ձեռքբերում</t>
  </si>
  <si>
    <t>Նարեկի սելավատարի հունի մաքրում 2945 մ և ափերի ամրացում 380 մ</t>
  </si>
  <si>
    <t xml:space="preserve">Գետիկ գետի հունի մաքրում </t>
  </si>
  <si>
    <t>Հակահեղեղային միջոցառումների իրականացման նախագծերի և աշխատանքների ձեռքբերում</t>
  </si>
  <si>
    <t>ՀՀ Տավուշի մարզի Տավուշի ջրամբարի պատվարի վերականգնման աշխատանքներ</t>
  </si>
  <si>
    <t xml:space="preserve">ՀՀ Արարատի մարզի Բերդիկ համայնքի ջրամատակարարման համակարգի վերակառուցում </t>
  </si>
  <si>
    <t xml:space="preserve">ՀՀ Արարատի մարզի Ազատավան համայնքի ջրամատակարարման համակարգի վերակառուցում  </t>
  </si>
  <si>
    <t xml:space="preserve">ՀՀ Արարատի մարզի Վերին Արտաշատ համայնքի խմելու ջրամատակարարման համակարգի վերակառուցում                              </t>
  </si>
  <si>
    <r>
      <t xml:space="preserve">ՀՀ Արարատի մարզի Նոր Ուղի համայնքի խմելու ջրամատակարարման համակարգի վերակառուցում  </t>
    </r>
    <r>
      <rPr>
        <i/>
        <sz val="11"/>
        <color theme="1"/>
        <rFont val="GHEA Grapalat"/>
        <family val="3"/>
      </rPr>
      <t/>
    </r>
  </si>
  <si>
    <t xml:space="preserve">ՀՀ Արարատի մարզի Վ. Դվին համայնքի ջրամատակարարման համակարգի վերակառուցում   </t>
  </si>
  <si>
    <t xml:space="preserve">ՀՀ Գեղարքունիքի մարզի Ներքին Գետաշեն  բնակավայրի ջրամատակարարման համակարգի վերակառուցում                                                      </t>
  </si>
  <si>
    <t xml:space="preserve">ՀՀ Սյունիքի մարզի Մեղրի քաղաքի ջրի մաքրման կայանի ապամոնտաժում, նորի կառուցում   </t>
  </si>
  <si>
    <t xml:space="preserve">ՀՀ Սյունիքի մարզի Ագարակ քաղաքի գոյություն ունեցող ջրի մաքրման կայանի հիմնանորոգում, լրացուցիչ նոր կայանի կառուցում     </t>
  </si>
  <si>
    <t xml:space="preserve">ՀՀ Սյունիքի մարզի Բռնակոթ համայնքի այլընտրանքային աղբյուրից ջրատարի կառուցման աշխատանքներ </t>
  </si>
  <si>
    <t>«Քաղաքաշինության բնագավառում քաղաքաշինական գործունեության տեսակներին համապատասխան քաղաքաշինական գործունեության օբյեկտներում իրականացվող աշխաըանքների և ծառայությունների մատուցման գործելակարգերը և պատասխանատու մասնագետների մասնագիտական բնութագրերը» (ՀՀ շինարարական նորմերի մշակում)</t>
  </si>
  <si>
    <t xml:space="preserve">Գյուղատնտեսական նշանակության շենքեր և շինություններ                                       (ՀՀ շինարարական նորմերի մշակում, տեղայնացում) </t>
  </si>
  <si>
    <t>Կամուրջներ և խողովակներ. Հետազննության և փորձարկման կանոններ  
(ՀՀ շինարարական նորմերի մշակում, տեղայնացում)</t>
  </si>
  <si>
    <t xml:space="preserve">Տանիքներ և տանիքածածկեր               
(ՀՀ կանոնների հավաքածուի մշակում, տեղայնացում)               </t>
  </si>
  <si>
    <t xml:space="preserve">Քաղաքների և գյուղական բնակավայրերի փողոցների և ճանապարհների նախագծման կանոններ  
(ՀՀ կանոնների հավաքածուի մշակում, տեղայնացում)               </t>
  </si>
  <si>
    <t xml:space="preserve"> Ճանապարհային ոչ կոշտ պատվածքների նախագծման կանոնների հավաքածու 
(ՀՀ կանոնների հավաքածուի մշակում, տեղայնացում)               </t>
  </si>
  <si>
    <t xml:space="preserve">Ճանապարհային կոշտ պատվածքների նախագծման կանոնների հավաքածու 
(ՀՀ կանոնների հավաքածուի մշակում, տեղայնացում)               </t>
  </si>
  <si>
    <t xml:space="preserve">Արևային էլեկտրակայանների նախագծման նորմեր
(ՀՀ շինարարական նորմերի մշակում, տեղայնացում)                    </t>
  </si>
  <si>
    <t xml:space="preserve">Երկաթուղիներ. Նախագծման նորմեր
(ՀՀ շինարարական նորմերի մշակում, տեղայնացում) </t>
  </si>
  <si>
    <t xml:space="preserve">Շենքերի և շինությունների տեղեկատվական մոդելավորում.
Տեղեկատվական մոդելավորման տեխնոլոգիաների կիրառմամբ  նախագծերի մշակման կանոններ   
(ՀՀ շինարարական նորմերի մշակում, տեղայնացում)     </t>
  </si>
  <si>
    <t xml:space="preserve"> Սանիտարահամաճարակային կայանների շենքերի և շինությունների նախագծման նորմեր    (ՀՀ շինարարական նորմերի մշակում, տեղայնացում)   </t>
  </si>
  <si>
    <t>Առողջապահական օբյեկտներ. Առաջնային բուժօգնության  շենքեր և շինություններ.Նախագծման նորմեր (ՀՀ շինարարական նորմերի մշակում, տեղայնացում)</t>
  </si>
  <si>
    <t>Մարզական օբյեկտներ. Բաց տիպի մարզական շենքեր և շինություններ. Նախագծման նորմեր (ՀՀ շինարարական նորմերի մշակում, տեղայնացում)</t>
  </si>
  <si>
    <t xml:space="preserve">Ամբարտակ բետոնե և երկաթբետոնե (ՀՀ շինարարական նորմերի մշակում, տեղայնացում) </t>
  </si>
  <si>
    <t>Կառուցվող, հիմնանորոգվող, վերակառուցվող, վերականգնվող, ուժեղացվող, ընդլայնվող, արդիականացվող, վերազինվող, նորոգվող, քանդվող կամ ապամոնտաժվող շենքերի, շինությունների, կառուցվածքների և շինարարական աշխատանքների տեսակների արժեքի խոշորացված ցուցանիշների ժողովածու (մշակում, արդիականացում)</t>
  </si>
  <si>
    <t>Քաղաքացիական պաշտպանության ինժեներատեխնիկական միջոցառումներ  (ՀՀ շինարարական նորմերի մշակում, տեղայնացում)</t>
  </si>
  <si>
    <t xml:space="preserve">Հիդրոտեխնիկական կառույցների հիմնատակեր (ՀՀ շինարարական նորմերի մշակում, տեղայնացում)  </t>
  </si>
  <si>
    <t xml:space="preserve">Ոչ կրող տարրերի երկրաշարժադիմացկություն (ՀՀ կանոնների հավաքածուի մշակում, տեղայնացում)   </t>
  </si>
  <si>
    <t>ՀՀ Լոռու մարզի (մասամբ) համայնքների համակցված տարածական պլանավորման փաստաթղթերի նախագծերի մշակման համար ձևավորված միկրոռեգիոնալ միավորների քանակ,հատ</t>
  </si>
  <si>
    <t>ՀՀ Տավուշի մարզի Տավուշ- 6 միկրոռեգիոնալ մակարդակի համակցված տարածական պլանավորման փաստաթղթում ներառված Իջևան համայնքի Ենոքավան բնակավայրի գլխավոր հատակագծի լրամշակման, քաղաքաշինական կանոնադրության և կառուցապատման կանոնադրական պլանի նախագծի մշակման աշխատանքներ</t>
  </si>
  <si>
    <t>ՀՀ Կոտայքի մարզի համայնքների համակցված տարածական պլանավորման փաստաթղթերի նախագծերի մշակման համար ձևավորված միկրոռեգիոնալ միավորների քանակ,հատ</t>
  </si>
  <si>
    <t>ՀՀ Լոռու մարզի Ստեփանավան համայնքի Աշոտաբերդ թաղամասի կառուցապատման աշխատանքներ</t>
  </si>
  <si>
    <t xml:space="preserve">Ամբարտակ գրունտային նյութերից (ՀՀ շինարարական նորմերի մշակում, տեղայնացում) </t>
  </si>
  <si>
    <t xml:space="preserve">Շինարարական արտադրության կազմակերպում (ՀՀ շինարարական նորմերի մշակում, տեղայնացում)   </t>
  </si>
  <si>
    <t xml:space="preserve">Վտանգավոր բնական ազդեցությունների երկրաֆիզիկա (ՀՀ շինարարական նորմերի մշակում, տեղայնացում) 
</t>
  </si>
  <si>
    <t xml:space="preserve">Փայտե կոնստրուկցիաներ (ՀՀ շինարարական նորմերի մշակում, տեղայնացում) </t>
  </si>
  <si>
    <t xml:space="preserve">Շենքերի և շինությունների տեղեկատվական մոդելավորում. Օբյեկտի տեղեկատվական մոդելի ձևավորման կանոնները կյանքի ցիկլի տարբեր փուլերում (ՀՀ շինարարական նորմերի մշակում, տեղայնացում)     
</t>
  </si>
  <si>
    <t xml:space="preserve">Բնակելի և հասարակական շենքերի էլեկտրասարքավորանք. Նախագծման նորմեր (ՀՀ շինարարական նորմերի մշակում, տեղայնացում)     </t>
  </si>
  <si>
    <t xml:space="preserve"> Ինժեներական հետազննություններ շինարարությունում. Հիմնական դրույթներ (ՀՀ շինարարական նորմերի մշակում, տեղայնացում)         </t>
  </si>
  <si>
    <t>ք. Երևան, Տիգրան Մեծի 4 հասցեում զբաղեցվող տարածքների հիմնանորոգման աշխատանքներ</t>
  </si>
  <si>
    <t>ՀՀ Գեղարքունիքի մարզի ընդհանուր իրավասության դատարանի Գավառի նստավայրի կառուցում</t>
  </si>
  <si>
    <t>Երևան քաղաքի Սասունցի Դավթի փողոց թիվ 87 ա հասցեում գտնվող վարչական շենքի վերանորոգում</t>
  </si>
  <si>
    <t xml:space="preserve"> հազար դրամներով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</si>
</sst>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#,##0.0;\(##,##0.0\);\-"/>
    <numFmt numFmtId="165" formatCode="#,##0.0"/>
    <numFmt numFmtId="166" formatCode="#,##0.0_);\(#,##0.0\)"/>
    <numFmt numFmtId="167" formatCode="_(* #,##0.0_);_(* \(#,##0.0\);_(* &quot;-&quot;??_);_(@_)"/>
  </numFmts>
  <fonts count="39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b/>
      <sz val="10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b/>
      <sz val="11"/>
      <name val="GHEA Grapalat"/>
      <family val="2"/>
    </font>
    <font>
      <sz val="11"/>
      <name val="GHEA Grapalat"/>
      <family val="2"/>
    </font>
    <font>
      <b/>
      <u/>
      <sz val="11"/>
      <name val="GHEA Grapalat"/>
      <family val="2"/>
    </font>
    <font>
      <i/>
      <sz val="11"/>
      <name val="GHEA Grapalat"/>
      <family val="2"/>
    </font>
    <font>
      <sz val="10"/>
      <name val="Arial Armenian"/>
      <family val="2"/>
    </font>
    <font>
      <sz val="12"/>
      <name val="GHEA Grapalat"/>
      <family val="3"/>
    </font>
    <font>
      <b/>
      <sz val="12"/>
      <name val="GHEA Grapalat"/>
      <family val="3"/>
    </font>
    <font>
      <i/>
      <sz val="10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2"/>
    </font>
    <font>
      <sz val="10"/>
      <name val="Arial"/>
      <family val="2"/>
    </font>
    <font>
      <i/>
      <sz val="11"/>
      <name val="GHEA Grapalat"/>
      <family val="3"/>
    </font>
    <font>
      <i/>
      <sz val="11"/>
      <color theme="1"/>
      <name val="GHEA Grapalat"/>
      <family val="3"/>
    </font>
    <font>
      <b/>
      <u/>
      <sz val="11"/>
      <name val="GHEA Grapalat"/>
      <family val="3"/>
    </font>
    <font>
      <b/>
      <sz val="11"/>
      <name val="GHEA Grapalat"/>
      <family val="3"/>
    </font>
    <font>
      <i/>
      <sz val="12"/>
      <name val="GHEA Grapalat"/>
      <family val="3"/>
    </font>
    <font>
      <b/>
      <i/>
      <sz val="11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ill="0" applyBorder="0" applyProtection="0">
      <alignment horizontal="right" vertical="top"/>
    </xf>
    <xf numFmtId="164" fontId="21" fillId="0" borderId="0" applyFill="0" applyBorder="0" applyProtection="0">
      <alignment horizontal="right" vertical="top"/>
    </xf>
    <xf numFmtId="164" fontId="20" fillId="0" borderId="0" applyFill="0" applyBorder="0" applyProtection="0">
      <alignment horizontal="right" vertical="top"/>
    </xf>
    <xf numFmtId="164" fontId="19" fillId="0" borderId="0" applyFill="0" applyBorder="0" applyProtection="0">
      <alignment horizontal="right" vertical="top"/>
    </xf>
    <xf numFmtId="0" fontId="26" fillId="0" borderId="0"/>
    <xf numFmtId="43" fontId="18" fillId="0" borderId="0" applyFont="0" applyFill="0" applyBorder="0" applyAlignment="0" applyProtection="0"/>
    <xf numFmtId="0" fontId="26" fillId="0" borderId="0"/>
    <xf numFmtId="43" fontId="32" fillId="0" borderId="0" applyFont="0" applyFill="0" applyBorder="0" applyAlignment="0" applyProtection="0"/>
    <xf numFmtId="0" fontId="26" fillId="0" borderId="0"/>
    <xf numFmtId="0" fontId="26" fillId="0" borderId="0"/>
  </cellStyleXfs>
  <cellXfs count="112">
    <xf numFmtId="0" fontId="0" fillId="0" borderId="0" xfId="0">
      <alignment horizontal="left" vertical="top" wrapText="1"/>
    </xf>
    <xf numFmtId="0" fontId="23" fillId="0" borderId="0" xfId="0" applyFont="1">
      <alignment horizontal="left" vertical="top" wrapText="1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>
      <alignment horizontal="left" vertical="top" wrapText="1"/>
    </xf>
    <xf numFmtId="164" fontId="22" fillId="0" borderId="10" xfId="45" applyFont="1" applyFill="1" applyBorder="1">
      <alignment horizontal="right" vertical="top"/>
    </xf>
    <xf numFmtId="0" fontId="24" fillId="0" borderId="10" xfId="0" applyFont="1" applyBorder="1" applyAlignment="1">
      <alignment horizontal="center" vertical="center" wrapText="1"/>
    </xf>
    <xf numFmtId="164" fontId="22" fillId="0" borderId="10" xfId="44" applyFont="1" applyFill="1" applyBorder="1">
      <alignment horizontal="right" vertical="top"/>
    </xf>
    <xf numFmtId="0" fontId="23" fillId="0" borderId="10" xfId="0" applyFont="1" applyBorder="1" applyAlignment="1">
      <alignment horizontal="center" vertical="top" wrapText="1"/>
    </xf>
    <xf numFmtId="164" fontId="23" fillId="0" borderId="10" xfId="42" applyFont="1" applyFill="1" applyBorder="1">
      <alignment horizontal="right" vertical="top"/>
    </xf>
    <xf numFmtId="0" fontId="25" fillId="0" borderId="10" xfId="0" applyFont="1" applyBorder="1" applyAlignment="1">
      <alignment horizontal="center" vertical="top" wrapText="1"/>
    </xf>
    <xf numFmtId="0" fontId="25" fillId="0" borderId="10" xfId="0" applyFont="1" applyBorder="1">
      <alignment horizontal="left" vertical="top" wrapText="1"/>
    </xf>
    <xf numFmtId="164" fontId="25" fillId="0" borderId="10" xfId="43" applyFont="1" applyFill="1" applyBorder="1">
      <alignment horizontal="right" vertical="top"/>
    </xf>
    <xf numFmtId="0" fontId="28" fillId="0" borderId="10" xfId="0" applyFont="1" applyBorder="1" applyAlignment="1">
      <alignment horizontal="center" vertical="center" wrapText="1"/>
    </xf>
    <xf numFmtId="43" fontId="22" fillId="0" borderId="10" xfId="47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31" fillId="0" borderId="10" xfId="48" applyFont="1" applyBorder="1" applyAlignment="1">
      <alignment horizontal="center" vertical="center" wrapText="1"/>
    </xf>
    <xf numFmtId="43" fontId="31" fillId="0" borderId="10" xfId="47" applyFont="1" applyFill="1" applyBorder="1" applyAlignment="1">
      <alignment vertical="center" wrapText="1"/>
    </xf>
    <xf numFmtId="43" fontId="25" fillId="0" borderId="10" xfId="47" applyFont="1" applyFill="1" applyBorder="1" applyAlignment="1">
      <alignment horizontal="left" vertical="top" wrapText="1"/>
    </xf>
    <xf numFmtId="43" fontId="31" fillId="0" borderId="10" xfId="47" applyFont="1" applyFill="1" applyBorder="1" applyAlignment="1">
      <alignment horizontal="left" vertical="top" wrapText="1"/>
    </xf>
    <xf numFmtId="0" fontId="30" fillId="0" borderId="10" xfId="0" applyFont="1" applyBorder="1" applyAlignment="1">
      <alignment horizontal="center" vertical="top" wrapText="1"/>
    </xf>
    <xf numFmtId="0" fontId="31" fillId="0" borderId="10" xfId="0" applyFont="1" applyBorder="1">
      <alignment horizontal="left" vertical="top" wrapText="1"/>
    </xf>
    <xf numFmtId="0" fontId="30" fillId="0" borderId="0" xfId="0" applyFont="1" applyAlignment="1">
      <alignment vertical="center" wrapText="1"/>
    </xf>
    <xf numFmtId="0" fontId="31" fillId="0" borderId="10" xfId="0" applyFont="1" applyBorder="1" applyAlignment="1">
      <alignment horizontal="left" vertical="center" wrapText="1"/>
    </xf>
    <xf numFmtId="43" fontId="31" fillId="0" borderId="10" xfId="0" applyNumberFormat="1" applyFont="1" applyBorder="1">
      <alignment horizontal="left" vertical="top" wrapText="1"/>
    </xf>
    <xf numFmtId="0" fontId="29" fillId="0" borderId="10" xfId="0" applyFont="1" applyBorder="1">
      <alignment horizontal="left" vertical="top" wrapText="1"/>
    </xf>
    <xf numFmtId="165" fontId="29" fillId="0" borderId="10" xfId="47" applyNumberFormat="1" applyFont="1" applyFill="1" applyBorder="1" applyAlignment="1">
      <alignment horizontal="right" vertical="top"/>
    </xf>
    <xf numFmtId="165" fontId="33" fillId="0" borderId="10" xfId="49" applyNumberFormat="1" applyFont="1" applyFill="1" applyBorder="1" applyAlignment="1">
      <alignment horizontal="right" vertical="top"/>
    </xf>
    <xf numFmtId="165" fontId="33" fillId="0" borderId="10" xfId="47" applyNumberFormat="1" applyFont="1" applyFill="1" applyBorder="1" applyAlignment="1">
      <alignment horizontal="right" vertical="top"/>
    </xf>
    <xf numFmtId="49" fontId="30" fillId="0" borderId="10" xfId="50" applyNumberFormat="1" applyFont="1" applyBorder="1" applyAlignment="1">
      <alignment horizontal="center" vertical="center" textRotation="90" wrapText="1"/>
    </xf>
    <xf numFmtId="0" fontId="33" fillId="0" borderId="10" xfId="0" applyFont="1" applyBorder="1" applyAlignment="1">
      <alignment horizontal="center" vertical="center" wrapText="1"/>
    </xf>
    <xf numFmtId="4" fontId="30" fillId="0" borderId="10" xfId="50" applyNumberFormat="1" applyFont="1" applyBorder="1" applyAlignment="1">
      <alignment horizontal="center" vertical="center" wrapText="1"/>
    </xf>
    <xf numFmtId="0" fontId="30" fillId="0" borderId="0" xfId="0" applyFont="1" applyAlignment="1"/>
    <xf numFmtId="0" fontId="30" fillId="0" borderId="10" xfId="50" applyFont="1" applyBorder="1" applyAlignment="1">
      <alignment horizontal="center" vertical="center" wrapText="1"/>
    </xf>
    <xf numFmtId="0" fontId="30" fillId="0" borderId="10" xfId="50" applyFont="1" applyBorder="1" applyAlignment="1">
      <alignment horizontal="left" vertical="center" wrapText="1"/>
    </xf>
    <xf numFmtId="4" fontId="30" fillId="0" borderId="10" xfId="47" applyNumberFormat="1" applyFont="1" applyFill="1" applyBorder="1" applyAlignment="1">
      <alignment horizontal="center" vertical="center" wrapText="1"/>
    </xf>
    <xf numFmtId="4" fontId="30" fillId="0" borderId="10" xfId="47" applyNumberFormat="1" applyFont="1" applyFill="1" applyBorder="1" applyAlignment="1">
      <alignment vertical="center" wrapText="1"/>
    </xf>
    <xf numFmtId="0" fontId="33" fillId="0" borderId="10" xfId="50" applyFont="1" applyBorder="1" applyAlignment="1">
      <alignment horizontal="left" vertical="center" wrapText="1"/>
    </xf>
    <xf numFmtId="4" fontId="33" fillId="0" borderId="10" xfId="47" applyNumberFormat="1" applyFont="1" applyFill="1" applyBorder="1" applyAlignment="1">
      <alignment horizontal="center" vertical="center" wrapText="1"/>
    </xf>
    <xf numFmtId="0" fontId="30" fillId="0" borderId="12" xfId="0" applyFont="1" applyBorder="1" applyAlignment="1"/>
    <xf numFmtId="4" fontId="30" fillId="0" borderId="10" xfId="50" applyNumberFormat="1" applyFont="1" applyBorder="1" applyAlignment="1">
      <alignment vertical="center" wrapText="1"/>
    </xf>
    <xf numFmtId="0" fontId="33" fillId="0" borderId="10" xfId="0" applyFont="1" applyBorder="1" applyAlignment="1">
      <alignment vertical="center" wrapText="1"/>
    </xf>
    <xf numFmtId="0" fontId="30" fillId="0" borderId="14" xfId="0" applyFont="1" applyBorder="1" applyAlignment="1"/>
    <xf numFmtId="0" fontId="30" fillId="0" borderId="14" xfId="0" applyFont="1" applyBorder="1" applyAlignment="1">
      <alignment horizontal="center"/>
    </xf>
    <xf numFmtId="0" fontId="30" fillId="0" borderId="10" xfId="0" applyFont="1" applyBorder="1" applyAlignment="1"/>
    <xf numFmtId="4" fontId="30" fillId="0" borderId="10" xfId="47" applyNumberFormat="1" applyFont="1" applyFill="1" applyBorder="1" applyAlignment="1">
      <alignment horizontal="center" vertical="center"/>
    </xf>
    <xf numFmtId="0" fontId="33" fillId="0" borderId="10" xfId="50" applyFont="1" applyBorder="1" applyAlignment="1">
      <alignment horizontal="center" vertical="center" wrapText="1"/>
    </xf>
    <xf numFmtId="0" fontId="33" fillId="0" borderId="0" xfId="0" applyFont="1" applyAlignment="1"/>
    <xf numFmtId="0" fontId="30" fillId="0" borderId="13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4" fontId="30" fillId="0" borderId="10" xfId="0" applyNumberFormat="1" applyFont="1" applyBorder="1" applyAlignment="1">
      <alignment horizontal="center" vertical="center"/>
    </xf>
    <xf numFmtId="0" fontId="30" fillId="0" borderId="14" xfId="50" applyFont="1" applyBorder="1" applyAlignment="1">
      <alignment horizontal="center" vertical="center" wrapText="1"/>
    </xf>
    <xf numFmtId="4" fontId="30" fillId="0" borderId="10" xfId="47" applyNumberFormat="1" applyFont="1" applyFill="1" applyBorder="1"/>
    <xf numFmtId="4" fontId="30" fillId="0" borderId="10" xfId="0" applyNumberFormat="1" applyFont="1" applyBorder="1" applyAlignment="1"/>
    <xf numFmtId="0" fontId="33" fillId="0" borderId="11" xfId="50" applyFont="1" applyBorder="1" applyAlignment="1">
      <alignment horizontal="left" vertical="center" wrapText="1"/>
    </xf>
    <xf numFmtId="4" fontId="30" fillId="0" borderId="10" xfId="47" applyNumberFormat="1" applyFont="1" applyFill="1" applyBorder="1" applyAlignment="1">
      <alignment vertical="center"/>
    </xf>
    <xf numFmtId="0" fontId="33" fillId="0" borderId="11" xfId="0" applyFont="1" applyBorder="1" applyAlignment="1">
      <alignment vertical="center" wrapText="1"/>
    </xf>
    <xf numFmtId="0" fontId="30" fillId="0" borderId="10" xfId="50" applyFont="1" applyBorder="1" applyAlignment="1">
      <alignment vertical="center" wrapText="1"/>
    </xf>
    <xf numFmtId="0" fontId="34" fillId="0" borderId="10" xfId="0" applyFont="1" applyBorder="1" applyAlignment="1">
      <alignment vertical="center" wrapText="1"/>
    </xf>
    <xf numFmtId="4" fontId="36" fillId="0" borderId="10" xfId="47" applyNumberFormat="1" applyFont="1" applyFill="1" applyBorder="1" applyAlignment="1">
      <alignment horizontal="center" vertical="center" wrapText="1"/>
    </xf>
    <xf numFmtId="0" fontId="30" fillId="0" borderId="12" xfId="50" applyFont="1" applyBorder="1" applyAlignment="1">
      <alignment horizontal="center" vertical="center" wrapText="1"/>
    </xf>
    <xf numFmtId="0" fontId="30" fillId="0" borderId="10" xfId="0" applyFont="1" applyBorder="1">
      <alignment horizontal="left" vertical="top" wrapText="1"/>
    </xf>
    <xf numFmtId="0" fontId="35" fillId="0" borderId="10" xfId="0" applyFont="1" applyBorder="1" applyAlignment="1">
      <alignment horizontal="center" vertical="center" wrapText="1"/>
    </xf>
    <xf numFmtId="164" fontId="36" fillId="0" borderId="10" xfId="44" applyFont="1" applyFill="1" applyBorder="1">
      <alignment horizontal="right" vertical="top"/>
    </xf>
    <xf numFmtId="0" fontId="30" fillId="0" borderId="0" xfId="0" applyFont="1">
      <alignment horizontal="left" vertical="top" wrapText="1"/>
    </xf>
    <xf numFmtId="0" fontId="33" fillId="0" borderId="10" xfId="0" applyFont="1" applyBorder="1">
      <alignment horizontal="left" vertical="top" wrapText="1"/>
    </xf>
    <xf numFmtId="164" fontId="30" fillId="0" borderId="10" xfId="42" applyFont="1" applyFill="1" applyBorder="1">
      <alignment horizontal="right" vertical="top"/>
    </xf>
    <xf numFmtId="0" fontId="33" fillId="0" borderId="10" xfId="0" applyFont="1" applyBorder="1" applyAlignment="1">
      <alignment horizontal="center" vertical="top" wrapText="1"/>
    </xf>
    <xf numFmtId="164" fontId="33" fillId="0" borderId="10" xfId="43" applyFont="1" applyFill="1" applyBorder="1">
      <alignment horizontal="right" vertical="top"/>
    </xf>
    <xf numFmtId="0" fontId="37" fillId="33" borderId="10" xfId="51" applyFont="1" applyFill="1" applyBorder="1" applyAlignment="1">
      <alignment horizontal="center" vertical="center" wrapText="1"/>
    </xf>
    <xf numFmtId="166" fontId="30" fillId="0" borderId="10" xfId="0" applyNumberFormat="1" applyFont="1" applyBorder="1" applyAlignment="1" applyProtection="1">
      <alignment vertical="center" wrapText="1"/>
      <protection locked="0"/>
    </xf>
    <xf numFmtId="164" fontId="23" fillId="0" borderId="10" xfId="0" applyNumberFormat="1" applyFont="1" applyBorder="1">
      <alignment horizontal="left" vertical="top" wrapText="1"/>
    </xf>
    <xf numFmtId="0" fontId="38" fillId="0" borderId="10" xfId="0" applyFont="1" applyBorder="1">
      <alignment horizontal="left" vertical="top" wrapText="1"/>
    </xf>
    <xf numFmtId="164" fontId="38" fillId="0" borderId="10" xfId="43" applyFont="1" applyBorder="1">
      <alignment horizontal="right" vertical="top"/>
    </xf>
    <xf numFmtId="0" fontId="30" fillId="33" borderId="10" xfId="0" applyFont="1" applyFill="1" applyBorder="1" applyAlignment="1">
      <alignment horizontal="center" vertical="top" wrapText="1"/>
    </xf>
    <xf numFmtId="0" fontId="25" fillId="33" borderId="10" xfId="0" applyFont="1" applyFill="1" applyBorder="1">
      <alignment horizontal="left" vertical="top" wrapText="1"/>
    </xf>
    <xf numFmtId="165" fontId="33" fillId="33" borderId="10" xfId="49" applyNumberFormat="1" applyFont="1" applyFill="1" applyBorder="1" applyAlignment="1">
      <alignment horizontal="right" vertical="top"/>
    </xf>
    <xf numFmtId="164" fontId="33" fillId="33" borderId="10" xfId="47" applyNumberFormat="1" applyFont="1" applyFill="1" applyBorder="1" applyAlignment="1">
      <alignment horizontal="right" vertical="top"/>
    </xf>
    <xf numFmtId="0" fontId="30" fillId="33" borderId="0" xfId="0" applyFont="1" applyFill="1" applyAlignment="1">
      <alignment vertical="center" wrapText="1"/>
    </xf>
    <xf numFmtId="0" fontId="29" fillId="33" borderId="10" xfId="50" applyFont="1" applyFill="1" applyBorder="1" applyAlignment="1">
      <alignment horizontal="center" vertical="center" wrapText="1"/>
    </xf>
    <xf numFmtId="165" fontId="29" fillId="33" borderId="10" xfId="0" applyNumberFormat="1" applyFont="1" applyFill="1" applyBorder="1" applyAlignment="1">
      <alignment horizontal="center" vertical="center" wrapText="1"/>
    </xf>
    <xf numFmtId="164" fontId="29" fillId="33" borderId="10" xfId="0" applyNumberFormat="1" applyFont="1" applyFill="1" applyBorder="1" applyAlignment="1">
      <alignment horizontal="center" vertical="center" wrapText="1"/>
    </xf>
    <xf numFmtId="164" fontId="25" fillId="0" borderId="10" xfId="43" applyFont="1" applyBorder="1">
      <alignment horizontal="right" vertical="top"/>
    </xf>
    <xf numFmtId="165" fontId="33" fillId="33" borderId="10" xfId="47" applyNumberFormat="1" applyFont="1" applyFill="1" applyBorder="1" applyAlignment="1">
      <alignment horizontal="right" vertical="top"/>
    </xf>
    <xf numFmtId="0" fontId="28" fillId="33" borderId="10" xfId="0" applyFont="1" applyFill="1" applyBorder="1" applyAlignment="1">
      <alignment horizontal="center" vertical="center" wrapText="1"/>
    </xf>
    <xf numFmtId="0" fontId="29" fillId="33" borderId="10" xfId="0" applyFont="1" applyFill="1" applyBorder="1">
      <alignment horizontal="left" vertical="top" wrapText="1"/>
    </xf>
    <xf numFmtId="167" fontId="28" fillId="33" borderId="10" xfId="47" applyNumberFormat="1" applyFont="1" applyFill="1" applyBorder="1" applyAlignment="1">
      <alignment vertical="center" wrapText="1"/>
    </xf>
    <xf numFmtId="0" fontId="28" fillId="33" borderId="0" xfId="0" applyFont="1" applyFill="1" applyAlignment="1">
      <alignment vertical="center" wrapText="1"/>
    </xf>
    <xf numFmtId="167" fontId="29" fillId="33" borderId="10" xfId="47" applyNumberFormat="1" applyFont="1" applyFill="1" applyBorder="1" applyAlignment="1">
      <alignment horizontal="left" vertical="top" wrapText="1"/>
    </xf>
    <xf numFmtId="167" fontId="29" fillId="33" borderId="10" xfId="47" applyNumberFormat="1" applyFont="1" applyFill="1" applyBorder="1" applyAlignment="1">
      <alignment horizontal="right" vertical="top"/>
    </xf>
    <xf numFmtId="167" fontId="30" fillId="33" borderId="10" xfId="47" applyNumberFormat="1" applyFont="1" applyFill="1" applyBorder="1" applyAlignment="1">
      <alignment horizontal="left" vertical="top" wrapText="1"/>
    </xf>
    <xf numFmtId="0" fontId="25" fillId="0" borderId="10" xfId="0" applyFont="1" applyBorder="1" applyAlignment="1">
      <alignment horizontal="center" vertical="center" wrapText="1"/>
    </xf>
    <xf numFmtId="0" fontId="33" fillId="33" borderId="10" xfId="0" applyFont="1" applyFill="1" applyBorder="1" applyAlignment="1">
      <alignment horizontal="center" vertical="top" wrapText="1"/>
    </xf>
    <xf numFmtId="0" fontId="33" fillId="33" borderId="10" xfId="0" applyFont="1" applyFill="1" applyBorder="1">
      <alignment horizontal="left" vertical="top" wrapText="1"/>
    </xf>
    <xf numFmtId="167" fontId="33" fillId="33" borderId="10" xfId="47" applyNumberFormat="1" applyFont="1" applyFill="1" applyBorder="1" applyAlignment="1">
      <alignment horizontal="left" vertical="top" wrapText="1"/>
    </xf>
    <xf numFmtId="167" fontId="33" fillId="33" borderId="10" xfId="47" applyNumberFormat="1" applyFont="1" applyFill="1" applyBorder="1" applyAlignment="1">
      <alignment horizontal="right" vertical="top"/>
    </xf>
    <xf numFmtId="0" fontId="33" fillId="33" borderId="10" xfId="0" applyFont="1" applyFill="1" applyBorder="1" applyAlignment="1">
      <alignment horizontal="center" vertical="center" wrapText="1"/>
    </xf>
    <xf numFmtId="167" fontId="33" fillId="33" borderId="10" xfId="47" applyNumberFormat="1" applyFont="1" applyFill="1" applyBorder="1" applyAlignment="1">
      <alignment horizontal="center" vertical="top"/>
    </xf>
    <xf numFmtId="167" fontId="36" fillId="33" borderId="10" xfId="47" applyNumberFormat="1" applyFont="1" applyFill="1" applyBorder="1" applyAlignment="1">
      <alignment vertical="center" wrapText="1"/>
    </xf>
    <xf numFmtId="165" fontId="30" fillId="33" borderId="10" xfId="47" applyNumberFormat="1" applyFont="1" applyFill="1" applyBorder="1" applyAlignment="1">
      <alignment horizontal="right" vertical="top"/>
    </xf>
    <xf numFmtId="0" fontId="27" fillId="0" borderId="0" xfId="0" applyFont="1" applyAlignment="1"/>
    <xf numFmtId="0" fontId="30" fillId="0" borderId="10" xfId="0" applyFont="1" applyBorder="1" applyAlignment="1">
      <alignment horizontal="center"/>
    </xf>
    <xf numFmtId="0" fontId="22" fillId="0" borderId="0" xfId="0" applyFont="1" applyAlignment="1">
      <alignment horizontal="right" vertical="center" wrapText="1"/>
    </xf>
    <xf numFmtId="0" fontId="27" fillId="0" borderId="0" xfId="46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12" xfId="50" applyFont="1" applyBorder="1" applyAlignment="1">
      <alignment horizontal="center" vertical="center" wrapText="1"/>
    </xf>
    <xf numFmtId="0" fontId="30" fillId="0" borderId="14" xfId="5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right" wrapText="1"/>
    </xf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 3" xfId="49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11 3" xfId="51" xr:uid="{00000000-0005-0000-0000-000027000000}"/>
    <cellStyle name="Normal 14" xfId="46" xr:uid="{00000000-0005-0000-0000-000028000000}"/>
    <cellStyle name="Normal 2 4" xfId="50" xr:uid="{00000000-0005-0000-0000-000029000000}"/>
    <cellStyle name="Normal 5 3 7" xfId="48" xr:uid="{00000000-0005-0000-0000-00002A000000}"/>
    <cellStyle name="Note" xfId="15" builtinId="10" customBuiltin="1"/>
    <cellStyle name="Output" xfId="10" builtinId="21" customBuiltin="1"/>
    <cellStyle name="SN_241" xfId="42" xr:uid="{00000000-0005-0000-0000-00002D000000}"/>
    <cellStyle name="SN_b" xfId="44" xr:uid="{00000000-0005-0000-0000-00002E000000}"/>
    <cellStyle name="SN_it" xfId="43" xr:uid="{00000000-0005-0000-0000-00002F000000}"/>
    <cellStyle name="SN10_bold" xfId="45" xr:uid="{00000000-0005-0000-0000-000030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88"/>
  <sheetViews>
    <sheetView tabSelected="1" workbookViewId="0">
      <selection activeCell="N12" sqref="N12"/>
    </sheetView>
  </sheetViews>
  <sheetFormatPr defaultRowHeight="16.5" x14ac:dyDescent="0.25"/>
  <cols>
    <col min="1" max="1" width="11" style="1" customWidth="1"/>
    <col min="2" max="2" width="9.5703125" style="1" customWidth="1"/>
    <col min="3" max="3" width="76.140625" style="1" customWidth="1"/>
    <col min="4" max="6" width="18.140625" style="1" customWidth="1"/>
    <col min="7" max="7" width="21" style="1" customWidth="1"/>
    <col min="8" max="16384" width="9.140625" style="1"/>
  </cols>
  <sheetData>
    <row r="1" spans="1:7" ht="39.950000000000003" customHeight="1" x14ac:dyDescent="0.25">
      <c r="A1" s="102" t="s">
        <v>0</v>
      </c>
      <c r="B1" s="102"/>
      <c r="C1" s="102"/>
      <c r="D1" s="102"/>
      <c r="E1" s="102"/>
      <c r="F1" s="102"/>
      <c r="G1" s="102"/>
    </row>
    <row r="2" spans="1:7" ht="99.95" customHeight="1" x14ac:dyDescent="0.25">
      <c r="A2" s="103" t="s">
        <v>267</v>
      </c>
      <c r="B2" s="103"/>
      <c r="C2" s="103"/>
      <c r="D2" s="103"/>
      <c r="E2" s="103"/>
      <c r="F2" s="103"/>
      <c r="G2" s="103"/>
    </row>
    <row r="3" spans="1:7" ht="16.5" customHeight="1" x14ac:dyDescent="0.25">
      <c r="B3" s="110"/>
      <c r="C3" s="110"/>
      <c r="D3" s="110"/>
      <c r="E3" s="110"/>
      <c r="F3" s="110"/>
      <c r="G3" s="110"/>
    </row>
    <row r="4" spans="1:7" ht="33" x14ac:dyDescent="0.3">
      <c r="G4" s="111" t="s">
        <v>858</v>
      </c>
    </row>
    <row r="5" spans="1:7" ht="30" customHeight="1" x14ac:dyDescent="0.25">
      <c r="A5" s="104" t="s">
        <v>1</v>
      </c>
      <c r="B5" s="104"/>
      <c r="C5" s="104" t="s">
        <v>2</v>
      </c>
      <c r="D5" s="104" t="s">
        <v>3</v>
      </c>
      <c r="E5" s="104" t="s">
        <v>4</v>
      </c>
      <c r="F5" s="104" t="s">
        <v>5</v>
      </c>
      <c r="G5" s="104" t="s">
        <v>6</v>
      </c>
    </row>
    <row r="6" spans="1:7" ht="33" x14ac:dyDescent="0.25">
      <c r="A6" s="2" t="s">
        <v>7</v>
      </c>
      <c r="B6" s="2" t="s">
        <v>8</v>
      </c>
      <c r="C6" s="104"/>
      <c r="D6" s="104"/>
      <c r="E6" s="104"/>
      <c r="F6" s="104"/>
      <c r="G6" s="104"/>
    </row>
    <row r="7" spans="1:7" x14ac:dyDescent="0.25">
      <c r="A7" s="3"/>
      <c r="B7" s="3"/>
      <c r="C7" s="2" t="s">
        <v>9</v>
      </c>
      <c r="D7" s="4">
        <f>+D9+D14+D22+D57+D62+D75+D219+D316+D336+D352+D363+D380+D1033+D1038+D1049+D1061+D1066+D1074+D1079+D1084+D1089+D1095+D1106+D1111+D1128+D1139+D1147+D1152+D1157+D1168+D1176+D1225+D1230+D1238+D1249+D1254+D1259+D1264+D1269+D1274+D1279+D1284</f>
        <v>34480305.494999997</v>
      </c>
      <c r="E7" s="4">
        <f>+E9+E14+E22+E57+E62+E75+E219+E316+E336+E352+E363+E380+E1033+E1038+E1049+E1061+E1066+E1074+E1079+E1084+E1089+E1095+E1106+E1111+E1128+E1139+E1147+E1152+E1157+E1168+E1176+E1225+E1230+E1238+E1249+E1254+E1259+E1264+E1269+E1274+E1279+E1284</f>
        <v>110517345.99999999</v>
      </c>
      <c r="F7" s="4">
        <f>+F9+F14+F22+F57+F62+F75+F219+F316+F336+F352+F363+F380+F1033+F1038+F1049+F1061+F1066+F1074+F1079+F1084+F1089+F1095+F1106+F1111+F1128+F1139+F1147+F1152+F1157+F1168+F1176+F1225+F1230+F1238+F1249+F1254+F1259+F1264+F1269+F1274+F1279+F1284</f>
        <v>286501711.20000005</v>
      </c>
      <c r="G7" s="4">
        <f>+G9+G14+G22+G57+G62+G75+G219+G316+G336+G352+G363+G380+G1033+G1038+G1049+G1061+G1066+G1074+G1079+G1084+G1089+G1095+G1106+G1111+G1128+G1139+G1147+G1152+G1157+G1168+G1176+G1225+G1230+G1238+G1249+G1254+G1259+G1264+G1269+G1274+G1279+G1284</f>
        <v>588135817.66974509</v>
      </c>
    </row>
    <row r="8" spans="1:7" x14ac:dyDescent="0.25">
      <c r="A8" s="3"/>
      <c r="B8" s="3"/>
      <c r="C8" s="3" t="s">
        <v>10</v>
      </c>
      <c r="D8" s="3"/>
      <c r="E8" s="3"/>
      <c r="F8" s="3"/>
      <c r="G8" s="3"/>
    </row>
    <row r="9" spans="1:7" x14ac:dyDescent="0.25">
      <c r="A9" s="3"/>
      <c r="B9" s="3"/>
      <c r="C9" s="5" t="s">
        <v>11</v>
      </c>
      <c r="D9" s="6">
        <v>13110</v>
      </c>
      <c r="E9" s="6">
        <v>31910</v>
      </c>
      <c r="F9" s="6">
        <v>85800</v>
      </c>
      <c r="G9" s="6">
        <v>85800</v>
      </c>
    </row>
    <row r="10" spans="1:7" x14ac:dyDescent="0.25">
      <c r="A10" s="3"/>
      <c r="B10" s="3"/>
      <c r="C10" s="3" t="s">
        <v>12</v>
      </c>
      <c r="D10" s="3"/>
      <c r="E10" s="3"/>
      <c r="F10" s="3"/>
      <c r="G10" s="3"/>
    </row>
    <row r="11" spans="1:7" ht="33" x14ac:dyDescent="0.25">
      <c r="A11" s="7" t="s">
        <v>13</v>
      </c>
      <c r="B11" s="7" t="s">
        <v>14</v>
      </c>
      <c r="C11" s="3" t="s">
        <v>15</v>
      </c>
      <c r="D11" s="8">
        <v>13110</v>
      </c>
      <c r="E11" s="8">
        <v>31910</v>
      </c>
      <c r="F11" s="8">
        <v>85800</v>
      </c>
      <c r="G11" s="8">
        <v>85800</v>
      </c>
    </row>
    <row r="12" spans="1:7" x14ac:dyDescent="0.25">
      <c r="A12" s="3"/>
      <c r="B12" s="3"/>
      <c r="C12" s="9" t="s">
        <v>16</v>
      </c>
      <c r="D12" s="3"/>
      <c r="E12" s="3"/>
      <c r="F12" s="3"/>
      <c r="G12" s="3"/>
    </row>
    <row r="13" spans="1:7" x14ac:dyDescent="0.25">
      <c r="A13" s="3"/>
      <c r="B13" s="3"/>
      <c r="C13" s="10" t="s">
        <v>11</v>
      </c>
      <c r="D13" s="11">
        <v>13110</v>
      </c>
      <c r="E13" s="11">
        <v>31910</v>
      </c>
      <c r="F13" s="11">
        <v>85800</v>
      </c>
      <c r="G13" s="11">
        <v>85800</v>
      </c>
    </row>
    <row r="14" spans="1:7" x14ac:dyDescent="0.25">
      <c r="A14" s="3"/>
      <c r="B14" s="3"/>
      <c r="C14" s="5" t="s">
        <v>17</v>
      </c>
      <c r="D14" s="6">
        <v>52736.7</v>
      </c>
      <c r="E14" s="6">
        <v>279384.5</v>
      </c>
      <c r="F14" s="6">
        <v>367279</v>
      </c>
      <c r="G14" s="6">
        <v>367279</v>
      </c>
    </row>
    <row r="15" spans="1:7" x14ac:dyDescent="0.25">
      <c r="A15" s="3"/>
      <c r="B15" s="3"/>
      <c r="C15" s="3" t="s">
        <v>12</v>
      </c>
      <c r="D15" s="3"/>
      <c r="E15" s="3"/>
      <c r="F15" s="3"/>
      <c r="G15" s="3"/>
    </row>
    <row r="16" spans="1:7" x14ac:dyDescent="0.25">
      <c r="A16" s="7" t="s">
        <v>18</v>
      </c>
      <c r="B16" s="7" t="s">
        <v>14</v>
      </c>
      <c r="C16" s="3" t="s">
        <v>19</v>
      </c>
      <c r="D16" s="8">
        <v>52736.7</v>
      </c>
      <c r="E16" s="8">
        <v>87894.5</v>
      </c>
      <c r="F16" s="8">
        <v>175789</v>
      </c>
      <c r="G16" s="8">
        <v>175789</v>
      </c>
    </row>
    <row r="17" spans="1:7" x14ac:dyDescent="0.25">
      <c r="A17" s="3"/>
      <c r="B17" s="3"/>
      <c r="C17" s="9" t="s">
        <v>16</v>
      </c>
      <c r="D17" s="3"/>
      <c r="E17" s="3"/>
      <c r="F17" s="3"/>
      <c r="G17" s="3"/>
    </row>
    <row r="18" spans="1:7" x14ac:dyDescent="0.25">
      <c r="A18" s="3"/>
      <c r="B18" s="3"/>
      <c r="C18" s="10" t="s">
        <v>17</v>
      </c>
      <c r="D18" s="11">
        <v>52736.7</v>
      </c>
      <c r="E18" s="11">
        <v>87894.5</v>
      </c>
      <c r="F18" s="11">
        <v>175789</v>
      </c>
      <c r="G18" s="11">
        <v>175789</v>
      </c>
    </row>
    <row r="19" spans="1:7" x14ac:dyDescent="0.25">
      <c r="A19" s="7" t="s">
        <v>18</v>
      </c>
      <c r="B19" s="7" t="s">
        <v>20</v>
      </c>
      <c r="C19" s="3" t="s">
        <v>21</v>
      </c>
      <c r="D19" s="8">
        <v>0</v>
      </c>
      <c r="E19" s="8">
        <v>191490</v>
      </c>
      <c r="F19" s="8">
        <v>191490</v>
      </c>
      <c r="G19" s="8">
        <v>191490</v>
      </c>
    </row>
    <row r="20" spans="1:7" x14ac:dyDescent="0.25">
      <c r="A20" s="3"/>
      <c r="B20" s="3"/>
      <c r="C20" s="9" t="s">
        <v>16</v>
      </c>
      <c r="D20" s="3"/>
      <c r="E20" s="3"/>
      <c r="F20" s="3"/>
      <c r="G20" s="3"/>
    </row>
    <row r="21" spans="1:7" x14ac:dyDescent="0.25">
      <c r="A21" s="3"/>
      <c r="B21" s="3"/>
      <c r="C21" s="10" t="s">
        <v>17</v>
      </c>
      <c r="D21" s="11">
        <v>0</v>
      </c>
      <c r="E21" s="11">
        <v>191490</v>
      </c>
      <c r="F21" s="11">
        <v>191490</v>
      </c>
      <c r="G21" s="11">
        <v>191490</v>
      </c>
    </row>
    <row r="22" spans="1:7" x14ac:dyDescent="0.25">
      <c r="A22" s="3"/>
      <c r="B22" s="3"/>
      <c r="C22" s="5" t="s">
        <v>22</v>
      </c>
      <c r="D22" s="6">
        <f>+D24+D27+D30+D33+D36+D39+D42+D45+D48+D51+D54</f>
        <v>136777.09999999998</v>
      </c>
      <c r="E22" s="6">
        <f t="shared" ref="E22:G22" si="0">+E24+E27+E30+E33+E36+E39+E42+E45+E48+E51+E54</f>
        <v>274149.09999999998</v>
      </c>
      <c r="F22" s="6">
        <f t="shared" si="0"/>
        <v>367585.10000000003</v>
      </c>
      <c r="G22" s="6">
        <f t="shared" si="0"/>
        <v>386469.7</v>
      </c>
    </row>
    <row r="23" spans="1:7" x14ac:dyDescent="0.25">
      <c r="A23" s="3"/>
      <c r="B23" s="3"/>
      <c r="C23" s="3" t="s">
        <v>12</v>
      </c>
      <c r="D23" s="3"/>
      <c r="E23" s="3"/>
      <c r="F23" s="3"/>
      <c r="G23" s="3"/>
    </row>
    <row r="24" spans="1:7" ht="33" x14ac:dyDescent="0.25">
      <c r="A24" s="7" t="s">
        <v>23</v>
      </c>
      <c r="B24" s="7" t="s">
        <v>24</v>
      </c>
      <c r="C24" s="3" t="s">
        <v>25</v>
      </c>
      <c r="D24" s="8">
        <v>75000</v>
      </c>
      <c r="E24" s="8">
        <v>75000</v>
      </c>
      <c r="F24" s="8">
        <v>80000</v>
      </c>
      <c r="G24" s="8">
        <v>80000</v>
      </c>
    </row>
    <row r="25" spans="1:7" x14ac:dyDescent="0.25">
      <c r="A25" s="3"/>
      <c r="B25" s="3"/>
      <c r="C25" s="9" t="s">
        <v>16</v>
      </c>
      <c r="D25" s="3"/>
      <c r="E25" s="3"/>
      <c r="F25" s="3"/>
      <c r="G25" s="3"/>
    </row>
    <row r="26" spans="1:7" x14ac:dyDescent="0.25">
      <c r="A26" s="3"/>
      <c r="B26" s="3"/>
      <c r="C26" s="10" t="s">
        <v>22</v>
      </c>
      <c r="D26" s="11">
        <v>75000</v>
      </c>
      <c r="E26" s="11">
        <v>75000</v>
      </c>
      <c r="F26" s="11">
        <v>80000</v>
      </c>
      <c r="G26" s="11">
        <v>80000</v>
      </c>
    </row>
    <row r="27" spans="1:7" ht="33" x14ac:dyDescent="0.25">
      <c r="A27" s="7" t="s">
        <v>23</v>
      </c>
      <c r="B27" s="7" t="s">
        <v>26</v>
      </c>
      <c r="C27" s="3" t="s">
        <v>27</v>
      </c>
      <c r="D27" s="8">
        <v>2500</v>
      </c>
      <c r="E27" s="8">
        <v>3500</v>
      </c>
      <c r="F27" s="8">
        <v>5000</v>
      </c>
      <c r="G27" s="8">
        <v>5000</v>
      </c>
    </row>
    <row r="28" spans="1:7" x14ac:dyDescent="0.25">
      <c r="A28" s="3"/>
      <c r="B28" s="3"/>
      <c r="C28" s="9" t="s">
        <v>16</v>
      </c>
      <c r="D28" s="3"/>
      <c r="E28" s="3"/>
      <c r="F28" s="3"/>
      <c r="G28" s="3"/>
    </row>
    <row r="29" spans="1:7" x14ac:dyDescent="0.25">
      <c r="A29" s="3"/>
      <c r="B29" s="3"/>
      <c r="C29" s="10" t="s">
        <v>22</v>
      </c>
      <c r="D29" s="11">
        <v>2500</v>
      </c>
      <c r="E29" s="11">
        <v>3500</v>
      </c>
      <c r="F29" s="11">
        <v>5000</v>
      </c>
      <c r="G29" s="11">
        <v>5000</v>
      </c>
    </row>
    <row r="30" spans="1:7" ht="33" x14ac:dyDescent="0.25">
      <c r="A30" s="7" t="s">
        <v>23</v>
      </c>
      <c r="B30" s="7" t="s">
        <v>28</v>
      </c>
      <c r="C30" s="3" t="s">
        <v>29</v>
      </c>
      <c r="D30" s="8">
        <v>0</v>
      </c>
      <c r="E30" s="8">
        <v>31800</v>
      </c>
      <c r="F30" s="8">
        <v>31800</v>
      </c>
      <c r="G30" s="8">
        <v>31800</v>
      </c>
    </row>
    <row r="31" spans="1:7" x14ac:dyDescent="0.25">
      <c r="A31" s="3"/>
      <c r="B31" s="3"/>
      <c r="C31" s="9" t="s">
        <v>16</v>
      </c>
      <c r="D31" s="3"/>
      <c r="E31" s="3"/>
      <c r="F31" s="3"/>
      <c r="G31" s="3"/>
    </row>
    <row r="32" spans="1:7" x14ac:dyDescent="0.25">
      <c r="A32" s="3"/>
      <c r="B32" s="3"/>
      <c r="C32" s="10" t="s">
        <v>30</v>
      </c>
      <c r="D32" s="11">
        <v>0</v>
      </c>
      <c r="E32" s="11">
        <v>31800</v>
      </c>
      <c r="F32" s="11">
        <v>31800</v>
      </c>
      <c r="G32" s="11">
        <v>31800</v>
      </c>
    </row>
    <row r="33" spans="1:7" x14ac:dyDescent="0.25">
      <c r="A33" s="7" t="s">
        <v>23</v>
      </c>
      <c r="B33" s="7" t="s">
        <v>31</v>
      </c>
      <c r="C33" s="3" t="s">
        <v>32</v>
      </c>
      <c r="D33" s="8">
        <v>0</v>
      </c>
      <c r="E33" s="8">
        <v>35000</v>
      </c>
      <c r="F33" s="8">
        <v>36200</v>
      </c>
      <c r="G33" s="8">
        <v>36200</v>
      </c>
    </row>
    <row r="34" spans="1:7" x14ac:dyDescent="0.25">
      <c r="A34" s="3"/>
      <c r="B34" s="3"/>
      <c r="C34" s="9" t="s">
        <v>16</v>
      </c>
      <c r="D34" s="3"/>
      <c r="E34" s="3"/>
      <c r="F34" s="3"/>
      <c r="G34" s="3"/>
    </row>
    <row r="35" spans="1:7" x14ac:dyDescent="0.25">
      <c r="A35" s="3"/>
      <c r="B35" s="3"/>
      <c r="C35" s="10" t="s">
        <v>30</v>
      </c>
      <c r="D35" s="11">
        <v>0</v>
      </c>
      <c r="E35" s="11">
        <v>35000</v>
      </c>
      <c r="F35" s="11">
        <v>36200</v>
      </c>
      <c r="G35" s="11">
        <v>36200</v>
      </c>
    </row>
    <row r="36" spans="1:7" ht="33" x14ac:dyDescent="0.25">
      <c r="A36" s="7" t="s">
        <v>33</v>
      </c>
      <c r="B36" s="7" t="s">
        <v>14</v>
      </c>
      <c r="C36" s="3" t="s">
        <v>34</v>
      </c>
      <c r="D36" s="8">
        <v>36362.400000000001</v>
      </c>
      <c r="E36" s="8">
        <v>58130</v>
      </c>
      <c r="F36" s="8">
        <v>58130</v>
      </c>
      <c r="G36" s="8">
        <v>58130</v>
      </c>
    </row>
    <row r="37" spans="1:7" x14ac:dyDescent="0.25">
      <c r="A37" s="3"/>
      <c r="B37" s="3"/>
      <c r="C37" s="9" t="s">
        <v>16</v>
      </c>
      <c r="D37" s="3"/>
      <c r="E37" s="3"/>
      <c r="F37" s="3"/>
      <c r="G37" s="3"/>
    </row>
    <row r="38" spans="1:7" x14ac:dyDescent="0.25">
      <c r="A38" s="3"/>
      <c r="B38" s="3"/>
      <c r="C38" s="10" t="s">
        <v>22</v>
      </c>
      <c r="D38" s="11">
        <v>36362.400000000001</v>
      </c>
      <c r="E38" s="11">
        <v>58130</v>
      </c>
      <c r="F38" s="11">
        <v>58130</v>
      </c>
      <c r="G38" s="11">
        <v>58130</v>
      </c>
    </row>
    <row r="39" spans="1:7" ht="33" x14ac:dyDescent="0.25">
      <c r="A39" s="7" t="s">
        <v>33</v>
      </c>
      <c r="B39" s="7" t="s">
        <v>24</v>
      </c>
      <c r="C39" s="3" t="s">
        <v>35</v>
      </c>
      <c r="D39" s="8">
        <v>4748.7</v>
      </c>
      <c r="E39" s="8">
        <v>4748.7</v>
      </c>
      <c r="F39" s="8">
        <v>4748.7</v>
      </c>
      <c r="G39" s="8">
        <v>4748.7</v>
      </c>
    </row>
    <row r="40" spans="1:7" x14ac:dyDescent="0.25">
      <c r="A40" s="3"/>
      <c r="B40" s="3"/>
      <c r="C40" s="9" t="s">
        <v>16</v>
      </c>
      <c r="D40" s="3"/>
      <c r="E40" s="3"/>
      <c r="F40" s="3"/>
      <c r="G40" s="3"/>
    </row>
    <row r="41" spans="1:7" x14ac:dyDescent="0.25">
      <c r="A41" s="3"/>
      <c r="B41" s="3"/>
      <c r="C41" s="10" t="s">
        <v>22</v>
      </c>
      <c r="D41" s="11">
        <v>4748.7</v>
      </c>
      <c r="E41" s="11">
        <v>4748.7</v>
      </c>
      <c r="F41" s="11">
        <v>4748.7</v>
      </c>
      <c r="G41" s="11">
        <v>4748.7</v>
      </c>
    </row>
    <row r="42" spans="1:7" ht="33" x14ac:dyDescent="0.25">
      <c r="A42" s="7" t="s">
        <v>33</v>
      </c>
      <c r="B42" s="7" t="s">
        <v>20</v>
      </c>
      <c r="C42" s="3" t="s">
        <v>36</v>
      </c>
      <c r="D42" s="8">
        <v>700</v>
      </c>
      <c r="E42" s="8">
        <v>4725</v>
      </c>
      <c r="F42" s="8">
        <v>68065</v>
      </c>
      <c r="G42" s="8">
        <v>74770</v>
      </c>
    </row>
    <row r="43" spans="1:7" x14ac:dyDescent="0.25">
      <c r="A43" s="3"/>
      <c r="B43" s="3"/>
      <c r="C43" s="9" t="s">
        <v>16</v>
      </c>
      <c r="D43" s="3"/>
      <c r="E43" s="3"/>
      <c r="F43" s="3"/>
      <c r="G43" s="3"/>
    </row>
    <row r="44" spans="1:7" x14ac:dyDescent="0.25">
      <c r="A44" s="3"/>
      <c r="B44" s="3"/>
      <c r="C44" s="10" t="s">
        <v>22</v>
      </c>
      <c r="D44" s="11">
        <v>700</v>
      </c>
      <c r="E44" s="11">
        <v>4725</v>
      </c>
      <c r="F44" s="11">
        <v>68065</v>
      </c>
      <c r="G44" s="11">
        <v>74770</v>
      </c>
    </row>
    <row r="45" spans="1:7" ht="49.5" x14ac:dyDescent="0.25">
      <c r="A45" s="7" t="s">
        <v>33</v>
      </c>
      <c r="B45" s="7" t="s">
        <v>37</v>
      </c>
      <c r="C45" s="3" t="s">
        <v>38</v>
      </c>
      <c r="D45" s="8">
        <v>0</v>
      </c>
      <c r="E45" s="8">
        <v>12800</v>
      </c>
      <c r="F45" s="8">
        <v>12800</v>
      </c>
      <c r="G45" s="8">
        <v>12800</v>
      </c>
    </row>
    <row r="46" spans="1:7" x14ac:dyDescent="0.25">
      <c r="A46" s="3"/>
      <c r="B46" s="3"/>
      <c r="C46" s="9" t="s">
        <v>16</v>
      </c>
      <c r="D46" s="3"/>
      <c r="E46" s="3"/>
      <c r="F46" s="3"/>
      <c r="G46" s="3"/>
    </row>
    <row r="47" spans="1:7" x14ac:dyDescent="0.25">
      <c r="A47" s="3"/>
      <c r="B47" s="3"/>
      <c r="C47" s="10" t="s">
        <v>22</v>
      </c>
      <c r="D47" s="11">
        <v>0</v>
      </c>
      <c r="E47" s="11">
        <v>12800</v>
      </c>
      <c r="F47" s="11">
        <v>12800</v>
      </c>
      <c r="G47" s="11">
        <v>12800</v>
      </c>
    </row>
    <row r="48" spans="1:7" ht="49.5" x14ac:dyDescent="0.25">
      <c r="A48" s="7" t="s">
        <v>33</v>
      </c>
      <c r="B48" s="7" t="s">
        <v>26</v>
      </c>
      <c r="C48" s="3" t="s">
        <v>39</v>
      </c>
      <c r="D48" s="8">
        <v>8706</v>
      </c>
      <c r="E48" s="8">
        <v>12497.4</v>
      </c>
      <c r="F48" s="8">
        <v>21203.4</v>
      </c>
      <c r="G48" s="8">
        <v>22793</v>
      </c>
    </row>
    <row r="49" spans="1:7" x14ac:dyDescent="0.25">
      <c r="A49" s="3"/>
      <c r="B49" s="3"/>
      <c r="C49" s="9" t="s">
        <v>16</v>
      </c>
      <c r="D49" s="3"/>
      <c r="E49" s="3"/>
      <c r="F49" s="3"/>
      <c r="G49" s="3"/>
    </row>
    <row r="50" spans="1:7" x14ac:dyDescent="0.25">
      <c r="A50" s="3"/>
      <c r="B50" s="3"/>
      <c r="C50" s="10" t="s">
        <v>22</v>
      </c>
      <c r="D50" s="11">
        <v>8706</v>
      </c>
      <c r="E50" s="11">
        <v>12497.4</v>
      </c>
      <c r="F50" s="11">
        <v>21203.4</v>
      </c>
      <c r="G50" s="11">
        <v>22793</v>
      </c>
    </row>
    <row r="51" spans="1:7" ht="33" x14ac:dyDescent="0.25">
      <c r="A51" s="7" t="s">
        <v>33</v>
      </c>
      <c r="B51" s="7" t="s">
        <v>40</v>
      </c>
      <c r="C51" s="3" t="s">
        <v>41</v>
      </c>
      <c r="D51" s="8">
        <v>8760</v>
      </c>
      <c r="E51" s="8">
        <v>18948</v>
      </c>
      <c r="F51" s="8">
        <v>32638</v>
      </c>
      <c r="G51" s="8">
        <v>43228</v>
      </c>
    </row>
    <row r="52" spans="1:7" x14ac:dyDescent="0.25">
      <c r="A52" s="3"/>
      <c r="B52" s="3"/>
      <c r="C52" s="9" t="s">
        <v>16</v>
      </c>
      <c r="D52" s="3"/>
      <c r="E52" s="3"/>
      <c r="F52" s="3"/>
      <c r="G52" s="3"/>
    </row>
    <row r="53" spans="1:7" x14ac:dyDescent="0.25">
      <c r="A53" s="3"/>
      <c r="B53" s="3"/>
      <c r="C53" s="10" t="s">
        <v>22</v>
      </c>
      <c r="D53" s="11">
        <v>8760</v>
      </c>
      <c r="E53" s="11">
        <v>18948</v>
      </c>
      <c r="F53" s="11">
        <v>32638</v>
      </c>
      <c r="G53" s="11">
        <v>43228</v>
      </c>
    </row>
    <row r="54" spans="1:7" x14ac:dyDescent="0.25">
      <c r="A54" s="7" t="s">
        <v>33</v>
      </c>
      <c r="B54" s="7" t="s">
        <v>42</v>
      </c>
      <c r="C54" s="3" t="s">
        <v>43</v>
      </c>
      <c r="D54" s="8">
        <v>0</v>
      </c>
      <c r="E54" s="8">
        <v>17000</v>
      </c>
      <c r="F54" s="8">
        <v>17000</v>
      </c>
      <c r="G54" s="8">
        <v>17000</v>
      </c>
    </row>
    <row r="55" spans="1:7" x14ac:dyDescent="0.25">
      <c r="A55" s="3"/>
      <c r="B55" s="3"/>
      <c r="C55" s="9" t="s">
        <v>16</v>
      </c>
      <c r="D55" s="3"/>
      <c r="E55" s="3"/>
      <c r="F55" s="3"/>
      <c r="G55" s="3"/>
    </row>
    <row r="56" spans="1:7" x14ac:dyDescent="0.25">
      <c r="A56" s="3"/>
      <c r="B56" s="3"/>
      <c r="C56" s="10" t="s">
        <v>22</v>
      </c>
      <c r="D56" s="11">
        <v>0</v>
      </c>
      <c r="E56" s="11">
        <v>17000</v>
      </c>
      <c r="F56" s="11">
        <v>17000</v>
      </c>
      <c r="G56" s="11">
        <v>17000</v>
      </c>
    </row>
    <row r="57" spans="1:7" x14ac:dyDescent="0.25">
      <c r="A57" s="3"/>
      <c r="B57" s="3"/>
      <c r="C57" s="5" t="s">
        <v>44</v>
      </c>
      <c r="D57" s="6">
        <v>0</v>
      </c>
      <c r="E57" s="6">
        <v>8650</v>
      </c>
      <c r="F57" s="6">
        <v>8650</v>
      </c>
      <c r="G57" s="6">
        <v>8650</v>
      </c>
    </row>
    <row r="58" spans="1:7" x14ac:dyDescent="0.25">
      <c r="A58" s="3"/>
      <c r="B58" s="3"/>
      <c r="C58" s="3" t="s">
        <v>12</v>
      </c>
      <c r="D58" s="3"/>
      <c r="E58" s="3"/>
      <c r="F58" s="3"/>
      <c r="G58" s="3"/>
    </row>
    <row r="59" spans="1:7" ht="33" x14ac:dyDescent="0.25">
      <c r="A59" s="7" t="s">
        <v>45</v>
      </c>
      <c r="B59" s="7" t="s">
        <v>14</v>
      </c>
      <c r="C59" s="3" t="s">
        <v>46</v>
      </c>
      <c r="D59" s="8">
        <v>0</v>
      </c>
      <c r="E59" s="8">
        <v>8650</v>
      </c>
      <c r="F59" s="8">
        <v>8650</v>
      </c>
      <c r="G59" s="8">
        <v>8650</v>
      </c>
    </row>
    <row r="60" spans="1:7" x14ac:dyDescent="0.25">
      <c r="A60" s="3"/>
      <c r="B60" s="3"/>
      <c r="C60" s="9" t="s">
        <v>16</v>
      </c>
      <c r="D60" s="3"/>
      <c r="E60" s="3"/>
      <c r="F60" s="3"/>
      <c r="G60" s="3"/>
    </row>
    <row r="61" spans="1:7" x14ac:dyDescent="0.25">
      <c r="A61" s="3"/>
      <c r="B61" s="3"/>
      <c r="C61" s="10" t="s">
        <v>44</v>
      </c>
      <c r="D61" s="11">
        <v>0</v>
      </c>
      <c r="E61" s="11">
        <v>8650</v>
      </c>
      <c r="F61" s="11">
        <v>8650</v>
      </c>
      <c r="G61" s="11">
        <v>8650</v>
      </c>
    </row>
    <row r="62" spans="1:7" x14ac:dyDescent="0.25">
      <c r="A62" s="3"/>
      <c r="B62" s="3"/>
      <c r="C62" s="5" t="s">
        <v>47</v>
      </c>
      <c r="D62" s="6">
        <f>+D64+D67+D72</f>
        <v>107277.6</v>
      </c>
      <c r="E62" s="6">
        <f t="shared" ref="E62:G62" si="1">+E64+E67+E72</f>
        <v>438925.9</v>
      </c>
      <c r="F62" s="6">
        <f t="shared" si="1"/>
        <v>793123</v>
      </c>
      <c r="G62" s="6">
        <f t="shared" si="1"/>
        <v>1092775.6000000001</v>
      </c>
    </row>
    <row r="63" spans="1:7" x14ac:dyDescent="0.25">
      <c r="A63" s="3"/>
      <c r="B63" s="3"/>
      <c r="C63" s="3" t="s">
        <v>12</v>
      </c>
      <c r="D63" s="3"/>
      <c r="E63" s="3"/>
      <c r="F63" s="3"/>
      <c r="G63" s="3"/>
    </row>
    <row r="64" spans="1:7" ht="33" x14ac:dyDescent="0.25">
      <c r="A64" s="7" t="s">
        <v>48</v>
      </c>
      <c r="B64" s="7" t="s">
        <v>14</v>
      </c>
      <c r="C64" s="3" t="s">
        <v>49</v>
      </c>
      <c r="D64" s="8">
        <v>64728.800000000003</v>
      </c>
      <c r="E64" s="8">
        <v>291279.5</v>
      </c>
      <c r="F64" s="8">
        <v>517830.2</v>
      </c>
      <c r="G64" s="8">
        <v>647287.6</v>
      </c>
    </row>
    <row r="65" spans="1:7" x14ac:dyDescent="0.25">
      <c r="A65" s="3"/>
      <c r="B65" s="3"/>
      <c r="C65" s="9" t="s">
        <v>16</v>
      </c>
      <c r="D65" s="3"/>
      <c r="E65" s="3"/>
      <c r="F65" s="3"/>
      <c r="G65" s="3"/>
    </row>
    <row r="66" spans="1:7" x14ac:dyDescent="0.25">
      <c r="A66" s="3"/>
      <c r="B66" s="3"/>
      <c r="C66" s="10" t="s">
        <v>50</v>
      </c>
      <c r="D66" s="11">
        <v>64728.800000000003</v>
      </c>
      <c r="E66" s="11">
        <v>291279.5</v>
      </c>
      <c r="F66" s="11">
        <v>517830.2</v>
      </c>
      <c r="G66" s="11">
        <v>647287.6</v>
      </c>
    </row>
    <row r="67" spans="1:7" ht="33" x14ac:dyDescent="0.25">
      <c r="A67" s="7" t="s">
        <v>48</v>
      </c>
      <c r="B67" s="7" t="s">
        <v>24</v>
      </c>
      <c r="C67" s="3" t="s">
        <v>51</v>
      </c>
      <c r="D67" s="8">
        <v>42548.800000000003</v>
      </c>
      <c r="E67" s="8">
        <v>127646.39999999999</v>
      </c>
      <c r="F67" s="8">
        <v>255292.79999999999</v>
      </c>
      <c r="G67" s="8">
        <v>425488</v>
      </c>
    </row>
    <row r="68" spans="1:7" x14ac:dyDescent="0.25">
      <c r="A68" s="3"/>
      <c r="B68" s="3"/>
      <c r="C68" s="9" t="s">
        <v>16</v>
      </c>
      <c r="D68" s="3"/>
      <c r="E68" s="3"/>
      <c r="F68" s="3"/>
      <c r="G68" s="3"/>
    </row>
    <row r="69" spans="1:7" x14ac:dyDescent="0.25">
      <c r="A69" s="3"/>
      <c r="B69" s="3"/>
      <c r="C69" s="10" t="s">
        <v>30</v>
      </c>
      <c r="D69" s="11">
        <v>42548.800000000003</v>
      </c>
      <c r="E69" s="11">
        <v>127646.39999999999</v>
      </c>
      <c r="F69" s="11">
        <v>255292.79999999999</v>
      </c>
      <c r="G69" s="11">
        <v>425488</v>
      </c>
    </row>
    <row r="70" spans="1:7" x14ac:dyDescent="0.25">
      <c r="A70" s="3"/>
      <c r="B70" s="3"/>
      <c r="C70" s="9" t="s">
        <v>268</v>
      </c>
      <c r="D70" s="3"/>
      <c r="E70" s="3"/>
      <c r="F70" s="3"/>
      <c r="G70" s="3"/>
    </row>
    <row r="71" spans="1:7" ht="33" x14ac:dyDescent="0.25">
      <c r="A71" s="3"/>
      <c r="B71" s="3"/>
      <c r="C71" s="10" t="s">
        <v>856</v>
      </c>
      <c r="D71" s="11">
        <v>42548.800000000003</v>
      </c>
      <c r="E71" s="11">
        <v>127646.39999999999</v>
      </c>
      <c r="F71" s="11">
        <v>255292.79999999999</v>
      </c>
      <c r="G71" s="11">
        <v>425488</v>
      </c>
    </row>
    <row r="72" spans="1:7" ht="33" x14ac:dyDescent="0.25">
      <c r="A72" s="7" t="s">
        <v>48</v>
      </c>
      <c r="B72" s="7" t="s">
        <v>20</v>
      </c>
      <c r="C72" s="3" t="s">
        <v>52</v>
      </c>
      <c r="D72" s="8">
        <v>0</v>
      </c>
      <c r="E72" s="8">
        <v>20000</v>
      </c>
      <c r="F72" s="8">
        <v>20000</v>
      </c>
      <c r="G72" s="8">
        <v>20000</v>
      </c>
    </row>
    <row r="73" spans="1:7" x14ac:dyDescent="0.25">
      <c r="A73" s="3"/>
      <c r="B73" s="3"/>
      <c r="C73" s="9" t="s">
        <v>16</v>
      </c>
      <c r="D73" s="3"/>
      <c r="E73" s="3"/>
      <c r="F73" s="3"/>
      <c r="G73" s="3"/>
    </row>
    <row r="74" spans="1:7" x14ac:dyDescent="0.25">
      <c r="A74" s="3"/>
      <c r="B74" s="3"/>
      <c r="C74" s="10" t="s">
        <v>50</v>
      </c>
      <c r="D74" s="11">
        <v>0</v>
      </c>
      <c r="E74" s="11">
        <v>20000</v>
      </c>
      <c r="F74" s="11">
        <v>20000</v>
      </c>
      <c r="G74" s="11">
        <v>20000</v>
      </c>
    </row>
    <row r="75" spans="1:7" ht="33" x14ac:dyDescent="0.25">
      <c r="A75" s="3"/>
      <c r="B75" s="3"/>
      <c r="C75" s="5" t="s">
        <v>53</v>
      </c>
      <c r="D75" s="6">
        <f>+D77+D80+D86+D89+D97+D100+D105+D108+D153+D166+D169+D181+D186+D189+D194+D197+D200+D203+D206+D213+D216</f>
        <v>2305063.7949999999</v>
      </c>
      <c r="E75" s="6">
        <f t="shared" ref="E75:G75" si="2">+E77+E80+E86+E89+E97+E100+E105+E108+E153+E166+E169+E181+E186+E189+E194+E197+E200+E203+E206+E213+E216</f>
        <v>17729043.100000001</v>
      </c>
      <c r="F75" s="6">
        <f t="shared" si="2"/>
        <v>55038695.600000009</v>
      </c>
      <c r="G75" s="6">
        <f t="shared" si="2"/>
        <v>84375187.999999985</v>
      </c>
    </row>
    <row r="76" spans="1:7" x14ac:dyDescent="0.25">
      <c r="A76" s="3"/>
      <c r="B76" s="3"/>
      <c r="C76" s="3" t="s">
        <v>12</v>
      </c>
      <c r="D76" s="3"/>
      <c r="E76" s="3"/>
      <c r="F76" s="3"/>
      <c r="G76" s="3"/>
    </row>
    <row r="77" spans="1:7" ht="49.5" x14ac:dyDescent="0.25">
      <c r="A77" s="7" t="s">
        <v>54</v>
      </c>
      <c r="B77" s="7" t="s">
        <v>14</v>
      </c>
      <c r="C77" s="3" t="s">
        <v>55</v>
      </c>
      <c r="D77" s="8">
        <v>21900</v>
      </c>
      <c r="E77" s="8">
        <v>21900</v>
      </c>
      <c r="F77" s="8">
        <v>21900</v>
      </c>
      <c r="G77" s="8">
        <v>21900</v>
      </c>
    </row>
    <row r="78" spans="1:7" x14ac:dyDescent="0.25">
      <c r="A78" s="3"/>
      <c r="B78" s="3"/>
      <c r="C78" s="9" t="s">
        <v>16</v>
      </c>
      <c r="D78" s="3"/>
      <c r="E78" s="3"/>
      <c r="F78" s="3"/>
      <c r="G78" s="3"/>
    </row>
    <row r="79" spans="1:7" ht="33" x14ac:dyDescent="0.25">
      <c r="A79" s="3"/>
      <c r="B79" s="3"/>
      <c r="C79" s="10" t="s">
        <v>53</v>
      </c>
      <c r="D79" s="11">
        <v>21900</v>
      </c>
      <c r="E79" s="11">
        <v>21900</v>
      </c>
      <c r="F79" s="11">
        <v>21900</v>
      </c>
      <c r="G79" s="11">
        <v>21900</v>
      </c>
    </row>
    <row r="80" spans="1:7" x14ac:dyDescent="0.25">
      <c r="A80" s="7" t="s">
        <v>56</v>
      </c>
      <c r="B80" s="7" t="s">
        <v>24</v>
      </c>
      <c r="C80" s="3" t="s">
        <v>57</v>
      </c>
      <c r="D80" s="8">
        <v>24400</v>
      </c>
      <c r="E80" s="8">
        <v>347000</v>
      </c>
      <c r="F80" s="8">
        <v>672000</v>
      </c>
      <c r="G80" s="8">
        <v>672000</v>
      </c>
    </row>
    <row r="81" spans="1:8" x14ac:dyDescent="0.25">
      <c r="A81" s="3"/>
      <c r="B81" s="3"/>
      <c r="C81" s="91" t="s">
        <v>16</v>
      </c>
      <c r="D81" s="3"/>
      <c r="E81" s="3"/>
      <c r="F81" s="3"/>
      <c r="G81" s="3"/>
    </row>
    <row r="82" spans="1:8" ht="33" x14ac:dyDescent="0.25">
      <c r="A82" s="3"/>
      <c r="B82" s="3"/>
      <c r="C82" s="10" t="s">
        <v>58</v>
      </c>
      <c r="D82" s="11">
        <v>24400</v>
      </c>
      <c r="E82" s="11">
        <v>347000</v>
      </c>
      <c r="F82" s="11">
        <v>672000</v>
      </c>
      <c r="G82" s="11">
        <v>672000</v>
      </c>
    </row>
    <row r="83" spans="1:8" s="87" customFormat="1" ht="17.25" x14ac:dyDescent="0.25">
      <c r="A83" s="84"/>
      <c r="B83" s="84"/>
      <c r="C83" s="96" t="s">
        <v>268</v>
      </c>
      <c r="D83" s="86"/>
      <c r="E83" s="86"/>
      <c r="F83" s="86"/>
      <c r="G83" s="86"/>
    </row>
    <row r="84" spans="1:8" s="78" customFormat="1" ht="30" customHeight="1" x14ac:dyDescent="0.25">
      <c r="A84" s="74"/>
      <c r="B84" s="74"/>
      <c r="C84" s="93" t="s">
        <v>810</v>
      </c>
      <c r="D84" s="94"/>
      <c r="E84" s="94">
        <v>225000</v>
      </c>
      <c r="F84" s="94">
        <v>550000</v>
      </c>
      <c r="G84" s="97">
        <v>550000</v>
      </c>
      <c r="H84" s="87"/>
    </row>
    <row r="85" spans="1:8" s="78" customFormat="1" ht="42" customHeight="1" x14ac:dyDescent="0.25">
      <c r="A85" s="74"/>
      <c r="B85" s="74"/>
      <c r="C85" s="93" t="s">
        <v>811</v>
      </c>
      <c r="D85" s="94">
        <v>24400</v>
      </c>
      <c r="E85" s="94">
        <v>122000</v>
      </c>
      <c r="F85" s="94">
        <v>122000</v>
      </c>
      <c r="G85" s="97">
        <v>122000</v>
      </c>
    </row>
    <row r="86" spans="1:8" x14ac:dyDescent="0.25">
      <c r="A86" s="7" t="s">
        <v>56</v>
      </c>
      <c r="B86" s="7" t="s">
        <v>28</v>
      </c>
      <c r="C86" s="3" t="s">
        <v>59</v>
      </c>
      <c r="D86" s="8">
        <v>0</v>
      </c>
      <c r="E86" s="8">
        <v>500000</v>
      </c>
      <c r="F86" s="8">
        <v>2200000</v>
      </c>
      <c r="G86" s="8">
        <v>2700000</v>
      </c>
    </row>
    <row r="87" spans="1:8" x14ac:dyDescent="0.25">
      <c r="A87" s="3"/>
      <c r="B87" s="3"/>
      <c r="C87" s="9" t="s">
        <v>16</v>
      </c>
      <c r="D87" s="3"/>
      <c r="E87" s="3"/>
      <c r="F87" s="3"/>
      <c r="G87" s="3"/>
    </row>
    <row r="88" spans="1:8" ht="33" x14ac:dyDescent="0.25">
      <c r="A88" s="3"/>
      <c r="B88" s="3"/>
      <c r="C88" s="10" t="s">
        <v>58</v>
      </c>
      <c r="D88" s="11">
        <v>0</v>
      </c>
      <c r="E88" s="11">
        <v>500000</v>
      </c>
      <c r="F88" s="11">
        <v>2200000</v>
      </c>
      <c r="G88" s="11">
        <v>2700000</v>
      </c>
    </row>
    <row r="89" spans="1:8" ht="33" x14ac:dyDescent="0.25">
      <c r="A89" s="7" t="s">
        <v>56</v>
      </c>
      <c r="B89" s="7" t="s">
        <v>60</v>
      </c>
      <c r="C89" s="3" t="s">
        <v>61</v>
      </c>
      <c r="D89" s="8">
        <v>95000</v>
      </c>
      <c r="E89" s="8">
        <v>306227.20000000001</v>
      </c>
      <c r="F89" s="8">
        <v>381227.2</v>
      </c>
      <c r="G89" s="8">
        <v>400000</v>
      </c>
    </row>
    <row r="90" spans="1:8" x14ac:dyDescent="0.25">
      <c r="A90" s="3"/>
      <c r="B90" s="3"/>
      <c r="C90" s="9" t="s">
        <v>16</v>
      </c>
      <c r="D90" s="3"/>
      <c r="E90" s="3"/>
      <c r="F90" s="3"/>
      <c r="G90" s="3"/>
    </row>
    <row r="91" spans="1:8" ht="41.25" customHeight="1" x14ac:dyDescent="0.25">
      <c r="A91" s="3"/>
      <c r="B91" s="3"/>
      <c r="C91" s="10" t="s">
        <v>58</v>
      </c>
      <c r="D91" s="11">
        <v>95000</v>
      </c>
      <c r="E91" s="11">
        <v>306227.20000000001</v>
      </c>
      <c r="F91" s="11">
        <v>381227.2</v>
      </c>
      <c r="G91" s="11">
        <v>400000</v>
      </c>
    </row>
    <row r="92" spans="1:8" s="87" customFormat="1" ht="17.25" x14ac:dyDescent="0.25">
      <c r="A92" s="84"/>
      <c r="B92" s="84"/>
      <c r="C92" s="96" t="s">
        <v>268</v>
      </c>
      <c r="D92" s="86"/>
      <c r="E92" s="86"/>
      <c r="F92" s="86"/>
      <c r="G92" s="86"/>
    </row>
    <row r="93" spans="1:8" s="78" customFormat="1" ht="111" customHeight="1" x14ac:dyDescent="0.25">
      <c r="A93" s="74"/>
      <c r="B93" s="74"/>
      <c r="C93" s="93" t="s">
        <v>812</v>
      </c>
      <c r="D93" s="94">
        <v>60000</v>
      </c>
      <c r="E93" s="94">
        <v>228246.5</v>
      </c>
      <c r="F93" s="94">
        <v>303246.5</v>
      </c>
      <c r="G93" s="95">
        <v>303246.5</v>
      </c>
    </row>
    <row r="94" spans="1:8" s="78" customFormat="1" ht="24.75" customHeight="1" x14ac:dyDescent="0.25">
      <c r="A94" s="74"/>
      <c r="B94" s="74"/>
      <c r="C94" s="93" t="s">
        <v>813</v>
      </c>
      <c r="D94" s="94">
        <v>9788</v>
      </c>
      <c r="E94" s="94">
        <v>37628.800000000003</v>
      </c>
      <c r="F94" s="94">
        <v>37628.800000000003</v>
      </c>
      <c r="G94" s="95">
        <v>37628.800000000003</v>
      </c>
    </row>
    <row r="95" spans="1:8" s="78" customFormat="1" ht="25.5" customHeight="1" x14ac:dyDescent="0.25">
      <c r="A95" s="74"/>
      <c r="B95" s="74"/>
      <c r="C95" s="93" t="s">
        <v>814</v>
      </c>
      <c r="D95" s="94">
        <v>25212</v>
      </c>
      <c r="E95" s="94">
        <v>40351.9</v>
      </c>
      <c r="F95" s="94">
        <v>40351.9</v>
      </c>
      <c r="G95" s="95">
        <v>40351.9</v>
      </c>
    </row>
    <row r="96" spans="1:8" s="78" customFormat="1" ht="46.5" customHeight="1" x14ac:dyDescent="0.25">
      <c r="A96" s="74"/>
      <c r="B96" s="74"/>
      <c r="C96" s="93" t="s">
        <v>815</v>
      </c>
      <c r="D96" s="90">
        <v>0</v>
      </c>
      <c r="E96" s="90">
        <v>0</v>
      </c>
      <c r="F96" s="90">
        <v>0</v>
      </c>
      <c r="G96" s="83">
        <v>18772.8</v>
      </c>
    </row>
    <row r="97" spans="1:7" x14ac:dyDescent="0.25">
      <c r="A97" s="7" t="s">
        <v>56</v>
      </c>
      <c r="B97" s="7" t="s">
        <v>62</v>
      </c>
      <c r="C97" s="3" t="s">
        <v>63</v>
      </c>
      <c r="D97" s="8">
        <v>200000</v>
      </c>
      <c r="E97" s="8">
        <v>500000</v>
      </c>
      <c r="F97" s="8">
        <v>1300000</v>
      </c>
      <c r="G97" s="8">
        <v>2000000</v>
      </c>
    </row>
    <row r="98" spans="1:7" x14ac:dyDescent="0.25">
      <c r="A98" s="3"/>
      <c r="B98" s="3"/>
      <c r="C98" s="9" t="s">
        <v>16</v>
      </c>
      <c r="D98" s="3"/>
      <c r="E98" s="3"/>
      <c r="F98" s="3"/>
      <c r="G98" s="3"/>
    </row>
    <row r="99" spans="1:7" ht="33" x14ac:dyDescent="0.25">
      <c r="A99" s="3"/>
      <c r="B99" s="3"/>
      <c r="C99" s="10" t="s">
        <v>58</v>
      </c>
      <c r="D99" s="11">
        <v>200000</v>
      </c>
      <c r="E99" s="11">
        <v>500000</v>
      </c>
      <c r="F99" s="11">
        <v>1300000</v>
      </c>
      <c r="G99" s="11">
        <v>2000000</v>
      </c>
    </row>
    <row r="100" spans="1:7" x14ac:dyDescent="0.25">
      <c r="A100" s="7" t="s">
        <v>56</v>
      </c>
      <c r="B100" s="7" t="s">
        <v>64</v>
      </c>
      <c r="C100" s="3" t="s">
        <v>65</v>
      </c>
      <c r="D100" s="8">
        <v>0</v>
      </c>
      <c r="E100" s="8">
        <v>0</v>
      </c>
      <c r="F100" s="8">
        <v>0</v>
      </c>
      <c r="G100" s="8">
        <v>288863.8</v>
      </c>
    </row>
    <row r="101" spans="1:7" x14ac:dyDescent="0.25">
      <c r="A101" s="3"/>
      <c r="B101" s="3"/>
      <c r="C101" s="9" t="s">
        <v>16</v>
      </c>
      <c r="D101" s="3"/>
      <c r="E101" s="3"/>
      <c r="F101" s="3"/>
      <c r="G101" s="3"/>
    </row>
    <row r="102" spans="1:7" ht="33" x14ac:dyDescent="0.25">
      <c r="A102" s="3"/>
      <c r="B102" s="3"/>
      <c r="C102" s="10" t="s">
        <v>58</v>
      </c>
      <c r="D102" s="11">
        <v>0</v>
      </c>
      <c r="E102" s="11">
        <v>0</v>
      </c>
      <c r="F102" s="11">
        <v>0</v>
      </c>
      <c r="G102" s="11">
        <v>288863.8</v>
      </c>
    </row>
    <row r="103" spans="1:7" s="87" customFormat="1" ht="17.25" x14ac:dyDescent="0.25">
      <c r="A103" s="84"/>
      <c r="B103" s="84"/>
      <c r="C103" s="92" t="s">
        <v>268</v>
      </c>
      <c r="D103" s="86"/>
      <c r="E103" s="86"/>
      <c r="F103" s="86"/>
      <c r="G103" s="86"/>
    </row>
    <row r="104" spans="1:7" s="78" customFormat="1" ht="46.5" customHeight="1" x14ac:dyDescent="0.25">
      <c r="A104" s="74"/>
      <c r="B104" s="74"/>
      <c r="C104" s="93" t="s">
        <v>816</v>
      </c>
      <c r="D104" s="90">
        <v>0</v>
      </c>
      <c r="E104" s="90">
        <v>0</v>
      </c>
      <c r="F104" s="90">
        <v>0</v>
      </c>
      <c r="G104" s="83">
        <v>288863.8</v>
      </c>
    </row>
    <row r="105" spans="1:7" x14ac:dyDescent="0.25">
      <c r="A105" s="7" t="s">
        <v>66</v>
      </c>
      <c r="B105" s="7" t="s">
        <v>67</v>
      </c>
      <c r="C105" s="3" t="s">
        <v>68</v>
      </c>
      <c r="D105" s="8">
        <v>0</v>
      </c>
      <c r="E105" s="8">
        <v>0</v>
      </c>
      <c r="F105" s="8">
        <v>200000</v>
      </c>
      <c r="G105" s="8">
        <v>1000000</v>
      </c>
    </row>
    <row r="106" spans="1:7" x14ac:dyDescent="0.25">
      <c r="A106" s="3"/>
      <c r="B106" s="3"/>
      <c r="C106" s="9" t="s">
        <v>16</v>
      </c>
      <c r="D106" s="3"/>
      <c r="E106" s="3"/>
      <c r="F106" s="3"/>
      <c r="G106" s="3"/>
    </row>
    <row r="107" spans="1:7" ht="33" x14ac:dyDescent="0.25">
      <c r="A107" s="3"/>
      <c r="B107" s="3"/>
      <c r="C107" s="10" t="s">
        <v>58</v>
      </c>
      <c r="D107" s="11">
        <v>0</v>
      </c>
      <c r="E107" s="11">
        <v>0</v>
      </c>
      <c r="F107" s="11">
        <v>200000</v>
      </c>
      <c r="G107" s="11">
        <v>1000000</v>
      </c>
    </row>
    <row r="108" spans="1:7" x14ac:dyDescent="0.25">
      <c r="A108" s="7" t="s">
        <v>69</v>
      </c>
      <c r="B108" s="7" t="s">
        <v>67</v>
      </c>
      <c r="C108" s="3" t="s">
        <v>70</v>
      </c>
      <c r="D108" s="8">
        <f>D110+D150</f>
        <v>766738.19500000007</v>
      </c>
      <c r="E108" s="8">
        <f t="shared" ref="E108:G108" si="3">E110+E150</f>
        <v>10300214.600000001</v>
      </c>
      <c r="F108" s="8">
        <f t="shared" si="3"/>
        <v>38600429.300000004</v>
      </c>
      <c r="G108" s="8">
        <f t="shared" si="3"/>
        <v>59000000</v>
      </c>
    </row>
    <row r="109" spans="1:7" x14ac:dyDescent="0.25">
      <c r="A109" s="3"/>
      <c r="B109" s="3"/>
      <c r="C109" s="9" t="s">
        <v>16</v>
      </c>
      <c r="D109" s="3"/>
      <c r="E109" s="3"/>
      <c r="F109" s="3"/>
      <c r="G109" s="3"/>
    </row>
    <row r="110" spans="1:7" ht="26.25" customHeight="1" x14ac:dyDescent="0.25">
      <c r="A110" s="3"/>
      <c r="B110" s="3"/>
      <c r="C110" s="10" t="s">
        <v>53</v>
      </c>
      <c r="D110" s="11">
        <f>D112+D124+D133</f>
        <v>566169.495</v>
      </c>
      <c r="E110" s="11">
        <f t="shared" ref="E110:G110" si="4">E112+E124+E133</f>
        <v>7961152.4000000004</v>
      </c>
      <c r="F110" s="11">
        <f t="shared" si="4"/>
        <v>26108814.200000003</v>
      </c>
      <c r="G110" s="11">
        <f t="shared" si="4"/>
        <v>41085728.299999997</v>
      </c>
    </row>
    <row r="111" spans="1:7" s="14" customFormat="1" ht="19.5" customHeight="1" x14ac:dyDescent="0.25">
      <c r="A111" s="12"/>
      <c r="B111" s="12"/>
      <c r="C111" s="10" t="s">
        <v>268</v>
      </c>
      <c r="D111" s="13"/>
      <c r="E111" s="13"/>
      <c r="F111" s="13"/>
      <c r="G111" s="13"/>
    </row>
    <row r="112" spans="1:7" s="14" customFormat="1" ht="22.5" customHeight="1" x14ac:dyDescent="0.25">
      <c r="A112" s="12"/>
      <c r="B112" s="12"/>
      <c r="C112" s="15" t="s">
        <v>269</v>
      </c>
      <c r="D112" s="16">
        <f>SUM(D113:D123)</f>
        <v>51608.2</v>
      </c>
      <c r="E112" s="16">
        <f t="shared" ref="E112:G112" si="5">SUM(E113:E123)</f>
        <v>3027447.6</v>
      </c>
      <c r="F112" s="16">
        <f t="shared" si="5"/>
        <v>11713224.600000001</v>
      </c>
      <c r="G112" s="16">
        <f t="shared" si="5"/>
        <v>18623642.300000001</v>
      </c>
    </row>
    <row r="113" spans="1:7" s="14" customFormat="1" ht="39.75" customHeight="1" x14ac:dyDescent="0.25">
      <c r="A113" s="12"/>
      <c r="B113" s="12"/>
      <c r="C113" s="10" t="s">
        <v>270</v>
      </c>
      <c r="D113" s="17">
        <v>0</v>
      </c>
      <c r="E113" s="17">
        <v>499788.2</v>
      </c>
      <c r="F113" s="17">
        <v>999576.3</v>
      </c>
      <c r="G113" s="17">
        <v>999576.3</v>
      </c>
    </row>
    <row r="114" spans="1:7" s="14" customFormat="1" ht="57.75" customHeight="1" x14ac:dyDescent="0.25">
      <c r="A114" s="12"/>
      <c r="B114" s="12"/>
      <c r="C114" s="10" t="s">
        <v>271</v>
      </c>
      <c r="D114" s="17">
        <v>0</v>
      </c>
      <c r="E114" s="17">
        <v>445628.7</v>
      </c>
      <c r="F114" s="17">
        <v>1114071.8</v>
      </c>
      <c r="G114" s="17">
        <v>2228143.7000000002</v>
      </c>
    </row>
    <row r="115" spans="1:7" s="14" customFormat="1" ht="51.75" customHeight="1" x14ac:dyDescent="0.25">
      <c r="A115" s="12"/>
      <c r="B115" s="12"/>
      <c r="C115" s="10" t="s">
        <v>272</v>
      </c>
      <c r="D115" s="17">
        <v>0</v>
      </c>
      <c r="E115" s="17">
        <v>269686.2</v>
      </c>
      <c r="F115" s="17">
        <v>898954</v>
      </c>
      <c r="G115" s="17">
        <v>1797908.1</v>
      </c>
    </row>
    <row r="116" spans="1:7" s="14" customFormat="1" ht="49.5" x14ac:dyDescent="0.25">
      <c r="A116" s="12"/>
      <c r="B116" s="12"/>
      <c r="C116" s="10" t="s">
        <v>273</v>
      </c>
      <c r="D116" s="17">
        <v>0</v>
      </c>
      <c r="E116" s="17">
        <v>663728.69999999995</v>
      </c>
      <c r="F116" s="17">
        <v>2123931.7000000002</v>
      </c>
      <c r="G116" s="17">
        <v>2654914.6</v>
      </c>
    </row>
    <row r="117" spans="1:7" s="14" customFormat="1" ht="66" x14ac:dyDescent="0.25">
      <c r="A117" s="12"/>
      <c r="B117" s="12"/>
      <c r="C117" s="10" t="s">
        <v>274</v>
      </c>
      <c r="D117" s="17">
        <v>51608.2</v>
      </c>
      <c r="E117" s="17">
        <v>258042.6</v>
      </c>
      <c r="F117" s="17">
        <v>516085.2</v>
      </c>
      <c r="G117" s="17">
        <v>516085.2</v>
      </c>
    </row>
    <row r="118" spans="1:7" s="14" customFormat="1" ht="38.25" customHeight="1" x14ac:dyDescent="0.25">
      <c r="A118" s="12"/>
      <c r="B118" s="12"/>
      <c r="C118" s="10" t="s">
        <v>275</v>
      </c>
      <c r="D118" s="17">
        <v>0</v>
      </c>
      <c r="E118" s="17">
        <v>0</v>
      </c>
      <c r="F118" s="17">
        <v>1588677.1</v>
      </c>
      <c r="G118" s="17">
        <v>3177354.3</v>
      </c>
    </row>
    <row r="119" spans="1:7" s="14" customFormat="1" ht="36" customHeight="1" x14ac:dyDescent="0.25">
      <c r="A119" s="12"/>
      <c r="B119" s="12"/>
      <c r="C119" s="10" t="s">
        <v>276</v>
      </c>
      <c r="D119" s="17">
        <v>0</v>
      </c>
      <c r="E119" s="17">
        <v>0</v>
      </c>
      <c r="F119" s="17">
        <v>1256773.1000000001</v>
      </c>
      <c r="G119" s="17">
        <v>2513546.2000000002</v>
      </c>
    </row>
    <row r="120" spans="1:7" s="14" customFormat="1" ht="39" customHeight="1" x14ac:dyDescent="0.25">
      <c r="A120" s="12"/>
      <c r="B120" s="12"/>
      <c r="C120" s="10" t="s">
        <v>277</v>
      </c>
      <c r="D120" s="17">
        <v>0</v>
      </c>
      <c r="E120" s="17">
        <v>0</v>
      </c>
      <c r="F120" s="17">
        <v>1363527</v>
      </c>
      <c r="G120" s="17">
        <v>2727054.1</v>
      </c>
    </row>
    <row r="121" spans="1:7" s="14" customFormat="1" ht="39" customHeight="1" x14ac:dyDescent="0.25">
      <c r="A121" s="12"/>
      <c r="B121" s="12"/>
      <c r="C121" s="10" t="s">
        <v>278</v>
      </c>
      <c r="D121" s="17">
        <v>0</v>
      </c>
      <c r="E121" s="17">
        <v>157431.4</v>
      </c>
      <c r="F121" s="17">
        <v>629725.5</v>
      </c>
      <c r="G121" s="17">
        <v>787156.9</v>
      </c>
    </row>
    <row r="122" spans="1:7" s="14" customFormat="1" ht="49.5" x14ac:dyDescent="0.25">
      <c r="A122" s="12"/>
      <c r="B122" s="12"/>
      <c r="C122" s="10" t="s">
        <v>279</v>
      </c>
      <c r="D122" s="17">
        <v>0</v>
      </c>
      <c r="E122" s="17">
        <v>339008.6</v>
      </c>
      <c r="F122" s="17">
        <v>565014.30000000005</v>
      </c>
      <c r="G122" s="17">
        <v>565014.30000000005</v>
      </c>
    </row>
    <row r="123" spans="1:7" s="14" customFormat="1" ht="49.5" x14ac:dyDescent="0.25">
      <c r="A123" s="12"/>
      <c r="B123" s="12"/>
      <c r="C123" s="10" t="s">
        <v>280</v>
      </c>
      <c r="D123" s="17">
        <v>0</v>
      </c>
      <c r="E123" s="17">
        <v>394133.2</v>
      </c>
      <c r="F123" s="17">
        <v>656888.6</v>
      </c>
      <c r="G123" s="17">
        <v>656888.6</v>
      </c>
    </row>
    <row r="124" spans="1:7" s="14" customFormat="1" ht="17.25" x14ac:dyDescent="0.25">
      <c r="A124" s="12"/>
      <c r="B124" s="12"/>
      <c r="C124" s="15" t="s">
        <v>281</v>
      </c>
      <c r="D124" s="18">
        <f>SUM(D125:D132)</f>
        <v>0</v>
      </c>
      <c r="E124" s="18">
        <f t="shared" ref="E124:G124" si="6">SUM(E125:E132)</f>
        <v>1489371.9</v>
      </c>
      <c r="F124" s="18">
        <f t="shared" si="6"/>
        <v>5267502</v>
      </c>
      <c r="G124" s="18">
        <f t="shared" si="6"/>
        <v>9741439.6000000015</v>
      </c>
    </row>
    <row r="125" spans="1:7" s="14" customFormat="1" ht="49.5" x14ac:dyDescent="0.25">
      <c r="A125" s="12"/>
      <c r="B125" s="12"/>
      <c r="C125" s="10" t="s">
        <v>282</v>
      </c>
      <c r="D125" s="17">
        <v>0</v>
      </c>
      <c r="E125" s="17">
        <v>160062.20000000001</v>
      </c>
      <c r="F125" s="17">
        <v>480186.7</v>
      </c>
      <c r="G125" s="17">
        <v>800311.1</v>
      </c>
    </row>
    <row r="126" spans="1:7" s="14" customFormat="1" ht="52.5" customHeight="1" x14ac:dyDescent="0.25">
      <c r="A126" s="12"/>
      <c r="B126" s="12"/>
      <c r="C126" s="10" t="s">
        <v>283</v>
      </c>
      <c r="D126" s="17">
        <v>0</v>
      </c>
      <c r="E126" s="17">
        <v>82226.2</v>
      </c>
      <c r="F126" s="17">
        <v>287791.8</v>
      </c>
      <c r="G126" s="17">
        <v>411131.1</v>
      </c>
    </row>
    <row r="127" spans="1:7" s="14" customFormat="1" ht="36.75" customHeight="1" x14ac:dyDescent="0.25">
      <c r="A127" s="12"/>
      <c r="B127" s="12"/>
      <c r="C127" s="10" t="s">
        <v>284</v>
      </c>
      <c r="D127" s="17">
        <v>0</v>
      </c>
      <c r="E127" s="17">
        <v>0</v>
      </c>
      <c r="F127" s="17">
        <v>858601.6</v>
      </c>
      <c r="G127" s="17">
        <v>1717203.2</v>
      </c>
    </row>
    <row r="128" spans="1:7" s="14" customFormat="1" ht="36.75" customHeight="1" x14ac:dyDescent="0.25">
      <c r="A128" s="12"/>
      <c r="B128" s="12"/>
      <c r="C128" s="10" t="s">
        <v>285</v>
      </c>
      <c r="D128" s="17">
        <v>0</v>
      </c>
      <c r="E128" s="17">
        <v>81096.7</v>
      </c>
      <c r="F128" s="17">
        <v>405483.7</v>
      </c>
      <c r="G128" s="17">
        <v>810967.4</v>
      </c>
    </row>
    <row r="129" spans="1:7" s="14" customFormat="1" ht="36.75" customHeight="1" x14ac:dyDescent="0.25">
      <c r="A129" s="12"/>
      <c r="B129" s="12"/>
      <c r="C129" s="10" t="s">
        <v>286</v>
      </c>
      <c r="D129" s="17">
        <v>0</v>
      </c>
      <c r="E129" s="17">
        <v>0</v>
      </c>
      <c r="F129" s="17">
        <v>915466.5</v>
      </c>
      <c r="G129" s="17">
        <v>3051555.1</v>
      </c>
    </row>
    <row r="130" spans="1:7" s="14" customFormat="1" ht="49.5" x14ac:dyDescent="0.25">
      <c r="A130" s="12"/>
      <c r="B130" s="12"/>
      <c r="C130" s="10" t="s">
        <v>287</v>
      </c>
      <c r="D130" s="17">
        <v>0</v>
      </c>
      <c r="E130" s="17">
        <v>579897.1</v>
      </c>
      <c r="F130" s="17">
        <v>1353093.2</v>
      </c>
      <c r="G130" s="17">
        <v>1932990.3</v>
      </c>
    </row>
    <row r="131" spans="1:7" s="14" customFormat="1" ht="40.5" customHeight="1" x14ac:dyDescent="0.25">
      <c r="A131" s="12"/>
      <c r="B131" s="12"/>
      <c r="C131" s="10" t="s">
        <v>288</v>
      </c>
      <c r="D131" s="17">
        <v>0</v>
      </c>
      <c r="E131" s="17">
        <v>535686.80000000005</v>
      </c>
      <c r="F131" s="17">
        <v>765266.9</v>
      </c>
      <c r="G131" s="17">
        <v>765266.9</v>
      </c>
    </row>
    <row r="132" spans="1:7" s="14" customFormat="1" ht="38.25" customHeight="1" x14ac:dyDescent="0.25">
      <c r="A132" s="12"/>
      <c r="B132" s="12"/>
      <c r="C132" s="10" t="s">
        <v>289</v>
      </c>
      <c r="D132" s="17">
        <v>0</v>
      </c>
      <c r="E132" s="17">
        <v>50402.9</v>
      </c>
      <c r="F132" s="17">
        <v>201611.6</v>
      </c>
      <c r="G132" s="17">
        <v>252014.5</v>
      </c>
    </row>
    <row r="133" spans="1:7" s="14" customFormat="1" ht="24.75" customHeight="1" x14ac:dyDescent="0.25">
      <c r="A133" s="12"/>
      <c r="B133" s="12"/>
      <c r="C133" s="15" t="s">
        <v>290</v>
      </c>
      <c r="D133" s="18">
        <f>SUM(D134:D149)</f>
        <v>514561.29500000004</v>
      </c>
      <c r="E133" s="18">
        <f t="shared" ref="E133:G133" si="7">SUM(E134:E149)</f>
        <v>3444332.9000000004</v>
      </c>
      <c r="F133" s="18">
        <f t="shared" si="7"/>
        <v>9128087.6000000015</v>
      </c>
      <c r="G133" s="18">
        <f t="shared" si="7"/>
        <v>12720646.399999999</v>
      </c>
    </row>
    <row r="134" spans="1:7" s="14" customFormat="1" ht="36" customHeight="1" x14ac:dyDescent="0.25">
      <c r="A134" s="12"/>
      <c r="B134" s="12"/>
      <c r="C134" s="10" t="s">
        <v>291</v>
      </c>
      <c r="D134" s="17">
        <v>45147.095000000001</v>
      </c>
      <c r="E134" s="17">
        <v>225735.5</v>
      </c>
      <c r="F134" s="17">
        <v>722353.5</v>
      </c>
      <c r="G134" s="17">
        <v>902941.9</v>
      </c>
    </row>
    <row r="135" spans="1:7" s="14" customFormat="1" ht="36" customHeight="1" x14ac:dyDescent="0.25">
      <c r="A135" s="12"/>
      <c r="B135" s="12"/>
      <c r="C135" s="10" t="s">
        <v>292</v>
      </c>
      <c r="D135" s="17">
        <v>0</v>
      </c>
      <c r="E135" s="17">
        <v>99034.8</v>
      </c>
      <c r="F135" s="17">
        <v>264092.79999999999</v>
      </c>
      <c r="G135" s="17">
        <v>330116</v>
      </c>
    </row>
    <row r="136" spans="1:7" s="14" customFormat="1" ht="36" customHeight="1" x14ac:dyDescent="0.25">
      <c r="A136" s="12"/>
      <c r="B136" s="12"/>
      <c r="C136" s="10" t="s">
        <v>293</v>
      </c>
      <c r="D136" s="17">
        <v>0</v>
      </c>
      <c r="E136" s="17">
        <v>135337.29999999999</v>
      </c>
      <c r="F136" s="17">
        <v>676686.3</v>
      </c>
      <c r="G136" s="17">
        <v>1353372.7</v>
      </c>
    </row>
    <row r="137" spans="1:7" s="14" customFormat="1" ht="36" customHeight="1" x14ac:dyDescent="0.25">
      <c r="A137" s="12"/>
      <c r="B137" s="12"/>
      <c r="C137" s="10" t="s">
        <v>294</v>
      </c>
      <c r="D137" s="17">
        <v>0</v>
      </c>
      <c r="E137" s="17">
        <v>74065</v>
      </c>
      <c r="F137" s="17">
        <v>296260.09999999998</v>
      </c>
      <c r="G137" s="17">
        <v>370325.1</v>
      </c>
    </row>
    <row r="138" spans="1:7" s="14" customFormat="1" ht="36" customHeight="1" x14ac:dyDescent="0.25">
      <c r="A138" s="12"/>
      <c r="B138" s="12"/>
      <c r="C138" s="10" t="s">
        <v>295</v>
      </c>
      <c r="D138" s="17">
        <v>0</v>
      </c>
      <c r="E138" s="17">
        <v>90846.400000000009</v>
      </c>
      <c r="F138" s="17">
        <v>363385.60000000003</v>
      </c>
      <c r="G138" s="17">
        <v>454232</v>
      </c>
    </row>
    <row r="139" spans="1:7" s="14" customFormat="1" ht="36" customHeight="1" x14ac:dyDescent="0.25">
      <c r="A139" s="12"/>
      <c r="B139" s="12"/>
      <c r="C139" s="10" t="s">
        <v>296</v>
      </c>
      <c r="D139" s="17">
        <v>0</v>
      </c>
      <c r="E139" s="17">
        <v>313632.90000000002</v>
      </c>
      <c r="F139" s="17">
        <v>627265.80000000005</v>
      </c>
      <c r="G139" s="17">
        <v>784082.2</v>
      </c>
    </row>
    <row r="140" spans="1:7" s="14" customFormat="1" ht="36" customHeight="1" x14ac:dyDescent="0.25">
      <c r="A140" s="12"/>
      <c r="B140" s="12"/>
      <c r="C140" s="10" t="s">
        <v>297</v>
      </c>
      <c r="D140" s="17">
        <v>0</v>
      </c>
      <c r="E140" s="17">
        <v>119066.8</v>
      </c>
      <c r="F140" s="17">
        <v>476267.2</v>
      </c>
      <c r="G140" s="17">
        <v>595334</v>
      </c>
    </row>
    <row r="141" spans="1:7" s="14" customFormat="1" ht="36" customHeight="1" x14ac:dyDescent="0.25">
      <c r="A141" s="12"/>
      <c r="B141" s="12"/>
      <c r="C141" s="10" t="s">
        <v>298</v>
      </c>
      <c r="D141" s="17">
        <v>0</v>
      </c>
      <c r="E141" s="17">
        <v>89469.6</v>
      </c>
      <c r="F141" s="17">
        <v>357878.8</v>
      </c>
      <c r="G141" s="17">
        <v>447348.2</v>
      </c>
    </row>
    <row r="142" spans="1:7" s="14" customFormat="1" ht="36" customHeight="1" x14ac:dyDescent="0.25">
      <c r="A142" s="12"/>
      <c r="B142" s="12"/>
      <c r="C142" s="10" t="s">
        <v>299</v>
      </c>
      <c r="D142" s="17">
        <v>0</v>
      </c>
      <c r="E142" s="17">
        <v>70076.5</v>
      </c>
      <c r="F142" s="17">
        <v>280306.09999999998</v>
      </c>
      <c r="G142" s="17">
        <v>350382.6</v>
      </c>
    </row>
    <row r="143" spans="1:7" s="14" customFormat="1" ht="36" customHeight="1" x14ac:dyDescent="0.25">
      <c r="A143" s="12"/>
      <c r="B143" s="12"/>
      <c r="C143" s="10" t="s">
        <v>300</v>
      </c>
      <c r="D143" s="17">
        <v>202676</v>
      </c>
      <c r="E143" s="17">
        <v>810703.9</v>
      </c>
      <c r="F143" s="17">
        <v>1351173.2</v>
      </c>
      <c r="G143" s="17">
        <v>1351173.2</v>
      </c>
    </row>
    <row r="144" spans="1:7" s="14" customFormat="1" ht="26.25" customHeight="1" x14ac:dyDescent="0.25">
      <c r="A144" s="12"/>
      <c r="B144" s="12"/>
      <c r="C144" s="10" t="s">
        <v>301</v>
      </c>
      <c r="D144" s="17">
        <v>0</v>
      </c>
      <c r="E144" s="17">
        <v>77420.7</v>
      </c>
      <c r="F144" s="17">
        <v>309682.90000000002</v>
      </c>
      <c r="G144" s="17">
        <v>387103.6</v>
      </c>
    </row>
    <row r="145" spans="1:7" s="14" customFormat="1" ht="36" customHeight="1" x14ac:dyDescent="0.25">
      <c r="A145" s="12"/>
      <c r="B145" s="12"/>
      <c r="C145" s="10" t="s">
        <v>302</v>
      </c>
      <c r="D145" s="17">
        <v>0</v>
      </c>
      <c r="E145" s="17">
        <v>95672.6</v>
      </c>
      <c r="F145" s="17">
        <v>382690.2</v>
      </c>
      <c r="G145" s="17">
        <v>478362.8</v>
      </c>
    </row>
    <row r="146" spans="1:7" s="14" customFormat="1" ht="36" customHeight="1" x14ac:dyDescent="0.25">
      <c r="A146" s="12"/>
      <c r="B146" s="12"/>
      <c r="C146" s="10" t="s">
        <v>303</v>
      </c>
      <c r="D146" s="17">
        <v>0</v>
      </c>
      <c r="E146" s="17">
        <v>231490.8</v>
      </c>
      <c r="F146" s="17">
        <v>925963</v>
      </c>
      <c r="G146" s="17">
        <v>1543271.7</v>
      </c>
    </row>
    <row r="147" spans="1:7" s="14" customFormat="1" ht="36" customHeight="1" x14ac:dyDescent="0.25">
      <c r="A147" s="12"/>
      <c r="B147" s="12"/>
      <c r="C147" s="10" t="s">
        <v>304</v>
      </c>
      <c r="D147" s="17">
        <v>0</v>
      </c>
      <c r="E147" s="17">
        <v>211565.5</v>
      </c>
      <c r="F147" s="17">
        <v>493652.9</v>
      </c>
      <c r="G147" s="17">
        <v>705218.4</v>
      </c>
    </row>
    <row r="148" spans="1:7" s="14" customFormat="1" ht="36" customHeight="1" x14ac:dyDescent="0.25">
      <c r="A148" s="12"/>
      <c r="B148" s="12"/>
      <c r="C148" s="10" t="s">
        <v>305</v>
      </c>
      <c r="D148" s="17">
        <v>116738.20000000001</v>
      </c>
      <c r="E148" s="17">
        <v>350214.6</v>
      </c>
      <c r="F148" s="17">
        <v>700429.2</v>
      </c>
      <c r="G148" s="17">
        <v>1167382</v>
      </c>
    </row>
    <row r="149" spans="1:7" s="14" customFormat="1" ht="36" customHeight="1" x14ac:dyDescent="0.25">
      <c r="A149" s="12"/>
      <c r="B149" s="12"/>
      <c r="C149" s="10" t="s">
        <v>306</v>
      </c>
      <c r="D149" s="17">
        <v>150000</v>
      </c>
      <c r="E149" s="17">
        <v>450000</v>
      </c>
      <c r="F149" s="17">
        <v>900000</v>
      </c>
      <c r="G149" s="17">
        <v>1500000</v>
      </c>
    </row>
    <row r="150" spans="1:7" s="21" customFormat="1" x14ac:dyDescent="0.25">
      <c r="A150" s="19"/>
      <c r="B150" s="19"/>
      <c r="C150" s="20" t="s">
        <v>307</v>
      </c>
      <c r="D150" s="18">
        <f>D152</f>
        <v>200568.7</v>
      </c>
      <c r="E150" s="18">
        <f t="shared" ref="E150:G150" si="8">E152</f>
        <v>2339062.2000000002</v>
      </c>
      <c r="F150" s="18">
        <f t="shared" si="8"/>
        <v>12491615.1</v>
      </c>
      <c r="G150" s="18">
        <f t="shared" si="8"/>
        <v>17914271.700000003</v>
      </c>
    </row>
    <row r="151" spans="1:7" s="14" customFormat="1" ht="17.25" x14ac:dyDescent="0.25">
      <c r="A151" s="12"/>
      <c r="B151" s="12"/>
      <c r="C151" s="10" t="s">
        <v>308</v>
      </c>
      <c r="D151" s="13"/>
      <c r="E151" s="13"/>
      <c r="F151" s="13"/>
      <c r="G151" s="13"/>
    </row>
    <row r="152" spans="1:7" s="14" customFormat="1" ht="20.25" customHeight="1" x14ac:dyDescent="0.25">
      <c r="A152" s="12"/>
      <c r="B152" s="12"/>
      <c r="C152" s="22" t="s">
        <v>309</v>
      </c>
      <c r="D152" s="17">
        <v>200568.7</v>
      </c>
      <c r="E152" s="17">
        <v>2339062.2000000002</v>
      </c>
      <c r="F152" s="17">
        <v>12491615.1</v>
      </c>
      <c r="G152" s="17">
        <v>17914271.700000003</v>
      </c>
    </row>
    <row r="153" spans="1:7" x14ac:dyDescent="0.25">
      <c r="A153" s="7" t="s">
        <v>69</v>
      </c>
      <c r="B153" s="7" t="s">
        <v>72</v>
      </c>
      <c r="C153" s="3" t="s">
        <v>73</v>
      </c>
      <c r="D153" s="8">
        <f>D155+D163</f>
        <v>143264.9</v>
      </c>
      <c r="E153" s="8">
        <f t="shared" ref="E153:G153" si="9">E155+E163</f>
        <v>955459.5</v>
      </c>
      <c r="F153" s="8">
        <f t="shared" si="9"/>
        <v>1931369.2999999998</v>
      </c>
      <c r="G153" s="8">
        <f t="shared" si="9"/>
        <v>2499999.9999999995</v>
      </c>
    </row>
    <row r="154" spans="1:7" x14ac:dyDescent="0.25">
      <c r="A154" s="3"/>
      <c r="B154" s="3"/>
      <c r="C154" s="9" t="s">
        <v>16</v>
      </c>
      <c r="D154" s="3"/>
      <c r="E154" s="3"/>
      <c r="F154" s="3"/>
      <c r="G154" s="3"/>
    </row>
    <row r="155" spans="1:7" ht="22.5" customHeight="1" x14ac:dyDescent="0.25">
      <c r="A155" s="3"/>
      <c r="B155" s="3"/>
      <c r="C155" s="10" t="s">
        <v>53</v>
      </c>
      <c r="D155" s="11">
        <f>D157+D158+D159+D160+D161+D162</f>
        <v>129945.4</v>
      </c>
      <c r="E155" s="11">
        <f t="shared" ref="E155:G155" si="10">E157+E158+E159+E160+E161+E162</f>
        <v>679347</v>
      </c>
      <c r="F155" s="11">
        <f t="shared" si="10"/>
        <v>1216080.5999999999</v>
      </c>
      <c r="G155" s="11">
        <f t="shared" si="10"/>
        <v>1723517.7999999998</v>
      </c>
    </row>
    <row r="156" spans="1:7" s="14" customFormat="1" ht="22.5" customHeight="1" x14ac:dyDescent="0.25">
      <c r="A156" s="12"/>
      <c r="B156" s="12"/>
      <c r="C156" s="10" t="s">
        <v>268</v>
      </c>
      <c r="D156" s="13"/>
      <c r="E156" s="13"/>
      <c r="F156" s="13"/>
      <c r="G156" s="13"/>
    </row>
    <row r="157" spans="1:7" s="14" customFormat="1" ht="36.75" customHeight="1" x14ac:dyDescent="0.25">
      <c r="A157" s="12"/>
      <c r="B157" s="12"/>
      <c r="C157" s="10" t="s">
        <v>310</v>
      </c>
      <c r="D157" s="17">
        <v>0</v>
      </c>
      <c r="E157" s="17">
        <v>28854.6</v>
      </c>
      <c r="F157" s="17">
        <v>76945.600000000006</v>
      </c>
      <c r="G157" s="17">
        <v>96182</v>
      </c>
    </row>
    <row r="158" spans="1:7" s="14" customFormat="1" ht="36" customHeight="1" x14ac:dyDescent="0.25">
      <c r="A158" s="12"/>
      <c r="B158" s="12"/>
      <c r="C158" s="10" t="s">
        <v>311</v>
      </c>
      <c r="D158" s="17">
        <v>0</v>
      </c>
      <c r="E158" s="17">
        <v>10775.4</v>
      </c>
      <c r="F158" s="17">
        <v>75428.100000000006</v>
      </c>
      <c r="G158" s="17">
        <v>107754.5</v>
      </c>
    </row>
    <row r="159" spans="1:7" s="14" customFormat="1" ht="20.25" customHeight="1" x14ac:dyDescent="0.25">
      <c r="A159" s="12"/>
      <c r="B159" s="12"/>
      <c r="C159" s="10" t="s">
        <v>312</v>
      </c>
      <c r="D159" s="17">
        <v>0</v>
      </c>
      <c r="E159" s="17">
        <v>87774.3</v>
      </c>
      <c r="F159" s="17">
        <v>307210.09999999998</v>
      </c>
      <c r="G159" s="17">
        <v>438871.6</v>
      </c>
    </row>
    <row r="160" spans="1:7" s="14" customFormat="1" ht="36" customHeight="1" x14ac:dyDescent="0.25">
      <c r="A160" s="12"/>
      <c r="B160" s="12"/>
      <c r="C160" s="10" t="s">
        <v>313</v>
      </c>
      <c r="D160" s="17">
        <v>16080.5</v>
      </c>
      <c r="E160" s="17">
        <v>96483.199999999997</v>
      </c>
      <c r="F160" s="17">
        <v>225127.4</v>
      </c>
      <c r="G160" s="17">
        <v>321610.59999999998</v>
      </c>
    </row>
    <row r="161" spans="1:7" s="21" customFormat="1" ht="24" customHeight="1" x14ac:dyDescent="0.25">
      <c r="A161" s="19"/>
      <c r="B161" s="19"/>
      <c r="C161" s="10" t="s">
        <v>314</v>
      </c>
      <c r="D161" s="17">
        <v>61364.9</v>
      </c>
      <c r="E161" s="17">
        <v>245459.5</v>
      </c>
      <c r="F161" s="17">
        <v>286369.40000000002</v>
      </c>
      <c r="G161" s="17">
        <v>409099.1</v>
      </c>
    </row>
    <row r="162" spans="1:7" s="21" customFormat="1" ht="37.5" customHeight="1" x14ac:dyDescent="0.25">
      <c r="A162" s="19"/>
      <c r="B162" s="19"/>
      <c r="C162" s="10" t="s">
        <v>315</v>
      </c>
      <c r="D162" s="17">
        <v>52500</v>
      </c>
      <c r="E162" s="17">
        <v>210000</v>
      </c>
      <c r="F162" s="17">
        <v>244999.99999999997</v>
      </c>
      <c r="G162" s="17">
        <v>350000</v>
      </c>
    </row>
    <row r="163" spans="1:7" s="21" customFormat="1" x14ac:dyDescent="0.25">
      <c r="A163" s="19"/>
      <c r="B163" s="19"/>
      <c r="C163" s="20" t="s">
        <v>307</v>
      </c>
      <c r="D163" s="23">
        <f>D165</f>
        <v>13319.5</v>
      </c>
      <c r="E163" s="23">
        <f t="shared" ref="E163:G163" si="11">E165</f>
        <v>276112.5</v>
      </c>
      <c r="F163" s="23">
        <f t="shared" si="11"/>
        <v>715288.7</v>
      </c>
      <c r="G163" s="23">
        <f t="shared" si="11"/>
        <v>776482.19999999972</v>
      </c>
    </row>
    <row r="164" spans="1:7" s="14" customFormat="1" ht="17.25" x14ac:dyDescent="0.25">
      <c r="A164" s="12"/>
      <c r="B164" s="12"/>
      <c r="C164" s="10" t="s">
        <v>308</v>
      </c>
      <c r="D164" s="13"/>
      <c r="E164" s="13"/>
      <c r="F164" s="13"/>
      <c r="G164" s="13"/>
    </row>
    <row r="165" spans="1:7" s="14" customFormat="1" ht="20.25" customHeight="1" x14ac:dyDescent="0.25">
      <c r="A165" s="12"/>
      <c r="B165" s="12"/>
      <c r="C165" s="22" t="s">
        <v>309</v>
      </c>
      <c r="D165" s="17">
        <v>13319.5</v>
      </c>
      <c r="E165" s="17">
        <v>276112.5</v>
      </c>
      <c r="F165" s="17">
        <v>715288.7</v>
      </c>
      <c r="G165" s="17">
        <v>776482.19999999972</v>
      </c>
    </row>
    <row r="166" spans="1:7" ht="33" x14ac:dyDescent="0.25">
      <c r="A166" s="7" t="s">
        <v>69</v>
      </c>
      <c r="B166" s="7" t="s">
        <v>74</v>
      </c>
      <c r="C166" s="3" t="s">
        <v>75</v>
      </c>
      <c r="D166" s="8">
        <f>D168</f>
        <v>0</v>
      </c>
      <c r="E166" s="8">
        <f t="shared" ref="E166:G166" si="12">E168</f>
        <v>200000</v>
      </c>
      <c r="F166" s="8">
        <f t="shared" si="12"/>
        <v>2650000</v>
      </c>
      <c r="G166" s="8">
        <f t="shared" si="12"/>
        <v>5088982</v>
      </c>
    </row>
    <row r="167" spans="1:7" x14ac:dyDescent="0.25">
      <c r="A167" s="3"/>
      <c r="B167" s="3"/>
      <c r="C167" s="9" t="s">
        <v>16</v>
      </c>
      <c r="D167" s="3"/>
      <c r="E167" s="3"/>
      <c r="F167" s="3"/>
      <c r="G167" s="3"/>
    </row>
    <row r="168" spans="1:7" x14ac:dyDescent="0.25">
      <c r="A168" s="3"/>
      <c r="B168" s="3"/>
      <c r="C168" s="10" t="s">
        <v>71</v>
      </c>
      <c r="D168" s="11">
        <v>0</v>
      </c>
      <c r="E168" s="11">
        <v>200000</v>
      </c>
      <c r="F168" s="11">
        <v>2650000</v>
      </c>
      <c r="G168" s="11">
        <v>5088982</v>
      </c>
    </row>
    <row r="169" spans="1:7" x14ac:dyDescent="0.25">
      <c r="A169" s="7" t="s">
        <v>76</v>
      </c>
      <c r="B169" s="7" t="s">
        <v>77</v>
      </c>
      <c r="C169" s="3" t="s">
        <v>78</v>
      </c>
      <c r="D169" s="8">
        <v>243800</v>
      </c>
      <c r="E169" s="8">
        <v>1130524.3999999999</v>
      </c>
      <c r="F169" s="8">
        <v>1540524.4</v>
      </c>
      <c r="G169" s="8">
        <v>1917698.2</v>
      </c>
    </row>
    <row r="170" spans="1:7" x14ac:dyDescent="0.25">
      <c r="A170" s="3"/>
      <c r="B170" s="3"/>
      <c r="C170" s="9" t="s">
        <v>16</v>
      </c>
      <c r="D170" s="3"/>
      <c r="E170" s="3"/>
      <c r="F170" s="3"/>
      <c r="G170" s="3"/>
    </row>
    <row r="171" spans="1:7" ht="35.25" customHeight="1" x14ac:dyDescent="0.25">
      <c r="A171" s="3"/>
      <c r="B171" s="3"/>
      <c r="C171" s="10" t="s">
        <v>58</v>
      </c>
      <c r="D171" s="11">
        <v>243800</v>
      </c>
      <c r="E171" s="11">
        <v>1130524.3999999999</v>
      </c>
      <c r="F171" s="11">
        <v>1540524.4</v>
      </c>
      <c r="G171" s="11">
        <v>1917698.2</v>
      </c>
    </row>
    <row r="172" spans="1:7" s="87" customFormat="1" ht="17.25" x14ac:dyDescent="0.25">
      <c r="A172" s="84"/>
      <c r="B172" s="84"/>
      <c r="C172" s="92" t="s">
        <v>268</v>
      </c>
      <c r="D172" s="98"/>
      <c r="E172" s="98"/>
      <c r="F172" s="98"/>
      <c r="G172" s="98"/>
    </row>
    <row r="173" spans="1:7" s="78" customFormat="1" ht="41.25" customHeight="1" x14ac:dyDescent="0.25">
      <c r="A173" s="74"/>
      <c r="B173" s="74"/>
      <c r="C173" s="93" t="s">
        <v>817</v>
      </c>
      <c r="D173" s="94">
        <v>0</v>
      </c>
      <c r="E173" s="94">
        <v>47109.8</v>
      </c>
      <c r="F173" s="94">
        <v>47109.8</v>
      </c>
      <c r="G173" s="95">
        <v>47109.8</v>
      </c>
    </row>
    <row r="174" spans="1:7" s="78" customFormat="1" ht="44.25" customHeight="1" x14ac:dyDescent="0.25">
      <c r="A174" s="74"/>
      <c r="B174" s="74"/>
      <c r="C174" s="93" t="s">
        <v>818</v>
      </c>
      <c r="D174" s="94">
        <v>0</v>
      </c>
      <c r="E174" s="94">
        <v>125000</v>
      </c>
      <c r="F174" s="94">
        <v>125000</v>
      </c>
      <c r="G174" s="95">
        <v>125000</v>
      </c>
    </row>
    <row r="175" spans="1:7" s="78" customFormat="1" ht="41.25" customHeight="1" x14ac:dyDescent="0.25">
      <c r="A175" s="74"/>
      <c r="B175" s="74"/>
      <c r="C175" s="93" t="s">
        <v>819</v>
      </c>
      <c r="D175" s="94">
        <v>0</v>
      </c>
      <c r="E175" s="94">
        <v>112000</v>
      </c>
      <c r="F175" s="94">
        <v>112000</v>
      </c>
      <c r="G175" s="95">
        <v>112000</v>
      </c>
    </row>
    <row r="176" spans="1:7" s="78" customFormat="1" ht="46.5" customHeight="1" x14ac:dyDescent="0.25">
      <c r="A176" s="74"/>
      <c r="B176" s="74"/>
      <c r="C176" s="93" t="s">
        <v>820</v>
      </c>
      <c r="D176" s="94">
        <v>0</v>
      </c>
      <c r="E176" s="94">
        <v>105000</v>
      </c>
      <c r="F176" s="94">
        <v>105000</v>
      </c>
      <c r="G176" s="95">
        <v>105000</v>
      </c>
    </row>
    <row r="177" spans="1:8" s="78" customFormat="1" ht="42.75" customHeight="1" x14ac:dyDescent="0.25">
      <c r="A177" s="74"/>
      <c r="B177" s="74"/>
      <c r="C177" s="93" t="s">
        <v>821</v>
      </c>
      <c r="D177" s="94">
        <v>0</v>
      </c>
      <c r="E177" s="94">
        <v>98700</v>
      </c>
      <c r="F177" s="94">
        <v>98700</v>
      </c>
      <c r="G177" s="95">
        <v>98700</v>
      </c>
    </row>
    <row r="178" spans="1:8" s="78" customFormat="1" ht="41.25" customHeight="1" x14ac:dyDescent="0.25">
      <c r="A178" s="74"/>
      <c r="B178" s="74"/>
      <c r="C178" s="93" t="s">
        <v>822</v>
      </c>
      <c r="D178" s="94">
        <v>63800</v>
      </c>
      <c r="E178" s="94">
        <v>143714.6</v>
      </c>
      <c r="F178" s="94">
        <v>143714.6</v>
      </c>
      <c r="G178" s="95">
        <v>143714.6</v>
      </c>
    </row>
    <row r="179" spans="1:8" s="78" customFormat="1" ht="40.5" customHeight="1" x14ac:dyDescent="0.25">
      <c r="A179" s="74"/>
      <c r="B179" s="74"/>
      <c r="C179" s="93" t="s">
        <v>823</v>
      </c>
      <c r="D179" s="94">
        <v>95000</v>
      </c>
      <c r="E179" s="94">
        <v>265000</v>
      </c>
      <c r="F179" s="94">
        <v>484000</v>
      </c>
      <c r="G179" s="95">
        <v>694539.2</v>
      </c>
    </row>
    <row r="180" spans="1:8" s="78" customFormat="1" ht="40.5" customHeight="1" x14ac:dyDescent="0.25">
      <c r="A180" s="74"/>
      <c r="B180" s="74"/>
      <c r="C180" s="93" t="s">
        <v>824</v>
      </c>
      <c r="D180" s="94">
        <v>85000</v>
      </c>
      <c r="E180" s="94">
        <v>234000</v>
      </c>
      <c r="F180" s="94">
        <v>425000</v>
      </c>
      <c r="G180" s="95">
        <v>591634.6</v>
      </c>
    </row>
    <row r="181" spans="1:8" x14ac:dyDescent="0.25">
      <c r="A181" s="7" t="s">
        <v>76</v>
      </c>
      <c r="B181" s="7" t="s">
        <v>62</v>
      </c>
      <c r="C181" s="3" t="s">
        <v>79</v>
      </c>
      <c r="D181" s="8">
        <v>0</v>
      </c>
      <c r="E181" s="8">
        <v>3720</v>
      </c>
      <c r="F181" s="8">
        <v>7440</v>
      </c>
      <c r="G181" s="8">
        <v>18600</v>
      </c>
    </row>
    <row r="182" spans="1:8" x14ac:dyDescent="0.25">
      <c r="A182" s="3"/>
      <c r="B182" s="3"/>
      <c r="C182" s="9" t="s">
        <v>16</v>
      </c>
      <c r="D182" s="3"/>
      <c r="E182" s="3"/>
      <c r="F182" s="3"/>
      <c r="G182" s="3"/>
    </row>
    <row r="183" spans="1:8" ht="33" x14ac:dyDescent="0.25">
      <c r="A183" s="3"/>
      <c r="B183" s="3"/>
      <c r="C183" s="10" t="s">
        <v>58</v>
      </c>
      <c r="D183" s="11">
        <v>0</v>
      </c>
      <c r="E183" s="11">
        <v>3720</v>
      </c>
      <c r="F183" s="11">
        <v>7440</v>
      </c>
      <c r="G183" s="11">
        <v>18600</v>
      </c>
    </row>
    <row r="184" spans="1:8" s="87" customFormat="1" ht="17.25" x14ac:dyDescent="0.25">
      <c r="A184" s="84"/>
      <c r="B184" s="84"/>
      <c r="C184" s="92" t="s">
        <v>268</v>
      </c>
      <c r="D184" s="98"/>
      <c r="E184" s="98"/>
      <c r="F184" s="98"/>
      <c r="G184" s="98"/>
    </row>
    <row r="185" spans="1:8" s="78" customFormat="1" ht="42.75" customHeight="1" x14ac:dyDescent="0.25">
      <c r="A185" s="74"/>
      <c r="B185" s="74"/>
      <c r="C185" s="93" t="s">
        <v>825</v>
      </c>
      <c r="D185" s="94">
        <v>0</v>
      </c>
      <c r="E185" s="94">
        <v>3720</v>
      </c>
      <c r="F185" s="94">
        <v>7440</v>
      </c>
      <c r="G185" s="95">
        <v>18600</v>
      </c>
    </row>
    <row r="186" spans="1:8" ht="33" x14ac:dyDescent="0.25">
      <c r="A186" s="7" t="s">
        <v>80</v>
      </c>
      <c r="B186" s="7" t="s">
        <v>14</v>
      </c>
      <c r="C186" s="3" t="s">
        <v>81</v>
      </c>
      <c r="D186" s="8">
        <v>5891.6</v>
      </c>
      <c r="E186" s="8">
        <v>11783.1</v>
      </c>
      <c r="F186" s="8">
        <v>11783.1</v>
      </c>
      <c r="G186" s="8">
        <v>11783.1</v>
      </c>
    </row>
    <row r="187" spans="1:8" x14ac:dyDescent="0.25">
      <c r="A187" s="3"/>
      <c r="B187" s="3"/>
      <c r="C187" s="9" t="s">
        <v>16</v>
      </c>
      <c r="D187" s="3"/>
      <c r="E187" s="3"/>
      <c r="F187" s="3"/>
      <c r="G187" s="3"/>
    </row>
    <row r="188" spans="1:8" ht="33" x14ac:dyDescent="0.25">
      <c r="A188" s="3"/>
      <c r="B188" s="3"/>
      <c r="C188" s="10" t="s">
        <v>82</v>
      </c>
      <c r="D188" s="11">
        <v>5891.6</v>
      </c>
      <c r="E188" s="11">
        <v>11783.1</v>
      </c>
      <c r="F188" s="11">
        <v>11783.1</v>
      </c>
      <c r="G188" s="11">
        <v>11783.1</v>
      </c>
    </row>
    <row r="189" spans="1:8" ht="33" x14ac:dyDescent="0.25">
      <c r="A189" s="7" t="s">
        <v>80</v>
      </c>
      <c r="B189" s="7" t="s">
        <v>37</v>
      </c>
      <c r="C189" s="3" t="s">
        <v>83</v>
      </c>
      <c r="D189" s="8">
        <v>9362.4</v>
      </c>
      <c r="E189" s="8">
        <v>21065.4</v>
      </c>
      <c r="F189" s="8">
        <v>32768.5</v>
      </c>
      <c r="G189" s="8">
        <v>46812.1</v>
      </c>
    </row>
    <row r="190" spans="1:8" x14ac:dyDescent="0.25">
      <c r="A190" s="3"/>
      <c r="B190" s="3"/>
      <c r="C190" s="9" t="s">
        <v>16</v>
      </c>
      <c r="D190" s="3"/>
      <c r="E190" s="3"/>
      <c r="F190" s="3"/>
      <c r="G190" s="3"/>
    </row>
    <row r="191" spans="1:8" ht="33" x14ac:dyDescent="0.25">
      <c r="A191" s="3"/>
      <c r="B191" s="3"/>
      <c r="C191" s="10" t="s">
        <v>82</v>
      </c>
      <c r="D191" s="11">
        <v>9362.4</v>
      </c>
      <c r="E191" s="11">
        <v>21065.4</v>
      </c>
      <c r="F191" s="11">
        <v>32768.5</v>
      </c>
      <c r="G191" s="11">
        <v>46812.1</v>
      </c>
    </row>
    <row r="192" spans="1:8" s="78" customFormat="1" ht="17.25" x14ac:dyDescent="0.3">
      <c r="A192" s="74"/>
      <c r="B192" s="74"/>
      <c r="C192" s="92" t="s">
        <v>268</v>
      </c>
      <c r="D192" s="99"/>
      <c r="E192" s="99"/>
      <c r="F192" s="99"/>
      <c r="G192" s="99"/>
      <c r="H192" s="100"/>
    </row>
    <row r="193" spans="1:8" s="78" customFormat="1" ht="33" x14ac:dyDescent="0.3">
      <c r="A193" s="74"/>
      <c r="B193" s="74"/>
      <c r="C193" s="93" t="s">
        <v>855</v>
      </c>
      <c r="D193" s="99">
        <v>9362.4</v>
      </c>
      <c r="E193" s="99">
        <v>21065.4</v>
      </c>
      <c r="F193" s="99">
        <v>32768.5</v>
      </c>
      <c r="G193" s="99">
        <v>46812.1</v>
      </c>
      <c r="H193" s="100"/>
    </row>
    <row r="194" spans="1:8" ht="33" x14ac:dyDescent="0.25">
      <c r="A194" s="7" t="s">
        <v>80</v>
      </c>
      <c r="B194" s="7" t="s">
        <v>26</v>
      </c>
      <c r="C194" s="3" t="s">
        <v>84</v>
      </c>
      <c r="D194" s="8">
        <v>243263.3</v>
      </c>
      <c r="E194" s="8">
        <v>547342.5</v>
      </c>
      <c r="F194" s="8">
        <v>851421.6</v>
      </c>
      <c r="G194" s="8">
        <v>1216316.6000000001</v>
      </c>
    </row>
    <row r="195" spans="1:8" x14ac:dyDescent="0.25">
      <c r="A195" s="3"/>
      <c r="B195" s="3"/>
      <c r="C195" s="9" t="s">
        <v>16</v>
      </c>
      <c r="D195" s="3"/>
      <c r="E195" s="3"/>
      <c r="F195" s="3"/>
      <c r="G195" s="3"/>
    </row>
    <row r="196" spans="1:8" x14ac:dyDescent="0.25">
      <c r="A196" s="3"/>
      <c r="B196" s="3"/>
      <c r="C196" s="10" t="s">
        <v>71</v>
      </c>
      <c r="D196" s="11">
        <v>243263.3</v>
      </c>
      <c r="E196" s="11">
        <v>547342.5</v>
      </c>
      <c r="F196" s="11">
        <v>851421.6</v>
      </c>
      <c r="G196" s="11">
        <v>1216316.6000000001</v>
      </c>
    </row>
    <row r="197" spans="1:8" x14ac:dyDescent="0.25">
      <c r="A197" s="7" t="s">
        <v>85</v>
      </c>
      <c r="B197" s="7" t="s">
        <v>14</v>
      </c>
      <c r="C197" s="3" t="s">
        <v>86</v>
      </c>
      <c r="D197" s="8">
        <v>0</v>
      </c>
      <c r="E197" s="8">
        <v>8889</v>
      </c>
      <c r="F197" s="8">
        <v>8889</v>
      </c>
      <c r="G197" s="8">
        <v>8889</v>
      </c>
    </row>
    <row r="198" spans="1:8" x14ac:dyDescent="0.25">
      <c r="A198" s="3"/>
      <c r="B198" s="3"/>
      <c r="C198" s="9" t="s">
        <v>16</v>
      </c>
      <c r="D198" s="3"/>
      <c r="E198" s="3"/>
      <c r="F198" s="3"/>
      <c r="G198" s="3"/>
    </row>
    <row r="199" spans="1:8" ht="33" x14ac:dyDescent="0.25">
      <c r="A199" s="3"/>
      <c r="B199" s="3"/>
      <c r="C199" s="10" t="s">
        <v>58</v>
      </c>
      <c r="D199" s="11">
        <v>0</v>
      </c>
      <c r="E199" s="11">
        <v>8889</v>
      </c>
      <c r="F199" s="11">
        <v>8889</v>
      </c>
      <c r="G199" s="11">
        <v>8889</v>
      </c>
    </row>
    <row r="200" spans="1:8" x14ac:dyDescent="0.25">
      <c r="A200" s="7" t="s">
        <v>87</v>
      </c>
      <c r="B200" s="7" t="s">
        <v>67</v>
      </c>
      <c r="C200" s="3" t="s">
        <v>88</v>
      </c>
      <c r="D200" s="8">
        <f>D202</f>
        <v>0</v>
      </c>
      <c r="E200" s="8">
        <f t="shared" ref="E200:G200" si="13">E202</f>
        <v>675354.2</v>
      </c>
      <c r="F200" s="8">
        <f t="shared" si="13"/>
        <v>879380</v>
      </c>
      <c r="G200" s="8">
        <f t="shared" si="13"/>
        <v>879380</v>
      </c>
    </row>
    <row r="201" spans="1:8" x14ac:dyDescent="0.25">
      <c r="A201" s="3"/>
      <c r="B201" s="3"/>
      <c r="C201" s="9" t="s">
        <v>16</v>
      </c>
      <c r="D201" s="3"/>
      <c r="E201" s="3"/>
      <c r="F201" s="3"/>
      <c r="G201" s="3"/>
    </row>
    <row r="202" spans="1:8" ht="33" x14ac:dyDescent="0.25">
      <c r="A202" s="3"/>
      <c r="B202" s="3"/>
      <c r="C202" s="10" t="s">
        <v>53</v>
      </c>
      <c r="D202" s="11">
        <v>0</v>
      </c>
      <c r="E202" s="11">
        <v>675354.2</v>
      </c>
      <c r="F202" s="11">
        <v>879380</v>
      </c>
      <c r="G202" s="11">
        <v>879380</v>
      </c>
    </row>
    <row r="203" spans="1:8" x14ac:dyDescent="0.25">
      <c r="A203" s="7" t="s">
        <v>87</v>
      </c>
      <c r="B203" s="7" t="s">
        <v>72</v>
      </c>
      <c r="C203" s="3" t="s">
        <v>89</v>
      </c>
      <c r="D203" s="8">
        <f>D205</f>
        <v>39600</v>
      </c>
      <c r="E203" s="8">
        <f t="shared" ref="E203:G203" si="14">E205</f>
        <v>805600</v>
      </c>
      <c r="F203" s="8">
        <f t="shared" si="14"/>
        <v>1805600</v>
      </c>
      <c r="G203" s="8">
        <f t="shared" si="14"/>
        <v>4000000</v>
      </c>
    </row>
    <row r="204" spans="1:8" x14ac:dyDescent="0.25">
      <c r="A204" s="3"/>
      <c r="B204" s="3"/>
      <c r="C204" s="9" t="s">
        <v>16</v>
      </c>
      <c r="D204" s="3"/>
      <c r="E204" s="3"/>
      <c r="F204" s="3"/>
      <c r="G204" s="3"/>
    </row>
    <row r="205" spans="1:8" ht="33" x14ac:dyDescent="0.25">
      <c r="A205" s="3"/>
      <c r="B205" s="3"/>
      <c r="C205" s="10" t="s">
        <v>53</v>
      </c>
      <c r="D205" s="11">
        <v>39600</v>
      </c>
      <c r="E205" s="11">
        <v>805600</v>
      </c>
      <c r="F205" s="11">
        <v>1805600</v>
      </c>
      <c r="G205" s="11">
        <v>4000000</v>
      </c>
    </row>
    <row r="206" spans="1:8" ht="33" x14ac:dyDescent="0.25">
      <c r="A206" s="7" t="s">
        <v>87</v>
      </c>
      <c r="B206" s="7" t="s">
        <v>90</v>
      </c>
      <c r="C206" s="3" t="s">
        <v>91</v>
      </c>
      <c r="D206" s="8">
        <f>D208</f>
        <v>181243.40000000002</v>
      </c>
      <c r="E206" s="8">
        <f t="shared" ref="E206:G206" si="15">E208</f>
        <v>402763.2</v>
      </c>
      <c r="F206" s="8">
        <f t="shared" si="15"/>
        <v>402763.2</v>
      </c>
      <c r="G206" s="8">
        <f t="shared" si="15"/>
        <v>402763.2</v>
      </c>
    </row>
    <row r="207" spans="1:8" x14ac:dyDescent="0.25">
      <c r="A207" s="3"/>
      <c r="B207" s="3"/>
      <c r="C207" s="9" t="s">
        <v>16</v>
      </c>
      <c r="D207" s="3"/>
      <c r="E207" s="3"/>
      <c r="F207" s="3"/>
      <c r="G207" s="3"/>
    </row>
    <row r="208" spans="1:8" ht="33" x14ac:dyDescent="0.25">
      <c r="A208" s="3"/>
      <c r="B208" s="3"/>
      <c r="C208" s="10" t="s">
        <v>53</v>
      </c>
      <c r="D208" s="11">
        <f>D210+D211+D212</f>
        <v>181243.40000000002</v>
      </c>
      <c r="E208" s="11">
        <f t="shared" ref="E208:G208" si="16">E210+E211+E212</f>
        <v>402763.2</v>
      </c>
      <c r="F208" s="11">
        <f t="shared" si="16"/>
        <v>402763.2</v>
      </c>
      <c r="G208" s="11">
        <f t="shared" si="16"/>
        <v>402763.2</v>
      </c>
    </row>
    <row r="209" spans="1:7" s="21" customFormat="1" x14ac:dyDescent="0.25">
      <c r="A209" s="19"/>
      <c r="B209" s="19"/>
      <c r="C209" s="10" t="s">
        <v>268</v>
      </c>
      <c r="D209" s="24"/>
      <c r="E209" s="24"/>
      <c r="F209" s="24"/>
      <c r="G209" s="25"/>
    </row>
    <row r="210" spans="1:7" s="21" customFormat="1" ht="33" x14ac:dyDescent="0.25">
      <c r="A210" s="19"/>
      <c r="B210" s="19"/>
      <c r="C210" s="10" t="s">
        <v>316</v>
      </c>
      <c r="D210" s="26">
        <v>31086</v>
      </c>
      <c r="E210" s="26">
        <v>69079.899999999994</v>
      </c>
      <c r="F210" s="26">
        <v>69079.899999999994</v>
      </c>
      <c r="G210" s="27">
        <v>69079.899999999994</v>
      </c>
    </row>
    <row r="211" spans="1:7" s="21" customFormat="1" ht="33" x14ac:dyDescent="0.25">
      <c r="A211" s="19"/>
      <c r="B211" s="19"/>
      <c r="C211" s="10" t="s">
        <v>317</v>
      </c>
      <c r="D211" s="26">
        <v>34826.300000000003</v>
      </c>
      <c r="E211" s="26">
        <v>77391.8</v>
      </c>
      <c r="F211" s="26">
        <v>77391.8</v>
      </c>
      <c r="G211" s="27">
        <v>77391.8</v>
      </c>
    </row>
    <row r="212" spans="1:7" s="21" customFormat="1" ht="49.5" x14ac:dyDescent="0.25">
      <c r="A212" s="19"/>
      <c r="B212" s="19"/>
      <c r="C212" s="10" t="s">
        <v>318</v>
      </c>
      <c r="D212" s="26">
        <v>115331.1</v>
      </c>
      <c r="E212" s="26">
        <v>256291.5</v>
      </c>
      <c r="F212" s="26">
        <v>256291.5</v>
      </c>
      <c r="G212" s="27">
        <v>256291.5</v>
      </c>
    </row>
    <row r="213" spans="1:7" ht="33" x14ac:dyDescent="0.25">
      <c r="A213" s="7" t="s">
        <v>87</v>
      </c>
      <c r="B213" s="7" t="s">
        <v>92</v>
      </c>
      <c r="C213" s="3" t="s">
        <v>93</v>
      </c>
      <c r="D213" s="8">
        <f>D215</f>
        <v>330000</v>
      </c>
      <c r="E213" s="8">
        <f t="shared" ref="E213:G213" si="17">E215</f>
        <v>990000</v>
      </c>
      <c r="F213" s="8">
        <f t="shared" si="17"/>
        <v>1540000</v>
      </c>
      <c r="G213" s="8">
        <f t="shared" si="17"/>
        <v>2200000</v>
      </c>
    </row>
    <row r="214" spans="1:7" x14ac:dyDescent="0.25">
      <c r="A214" s="3"/>
      <c r="B214" s="3"/>
      <c r="C214" s="9" t="s">
        <v>16</v>
      </c>
      <c r="D214" s="3"/>
      <c r="E214" s="3"/>
      <c r="F214" s="3"/>
      <c r="G214" s="3"/>
    </row>
    <row r="215" spans="1:7" ht="33" x14ac:dyDescent="0.25">
      <c r="A215" s="3"/>
      <c r="B215" s="3"/>
      <c r="C215" s="10" t="s">
        <v>53</v>
      </c>
      <c r="D215" s="11">
        <v>330000</v>
      </c>
      <c r="E215" s="11">
        <v>990000</v>
      </c>
      <c r="F215" s="11">
        <v>1540000</v>
      </c>
      <c r="G215" s="11">
        <v>2200000</v>
      </c>
    </row>
    <row r="216" spans="1:7" ht="33" x14ac:dyDescent="0.25">
      <c r="A216" s="7" t="s">
        <v>94</v>
      </c>
      <c r="B216" s="7" t="s">
        <v>14</v>
      </c>
      <c r="C216" s="3" t="s">
        <v>95</v>
      </c>
      <c r="D216" s="8">
        <f>D218</f>
        <v>600</v>
      </c>
      <c r="E216" s="8">
        <f t="shared" ref="E216:G216" si="18">E218</f>
        <v>1200</v>
      </c>
      <c r="F216" s="8">
        <f t="shared" si="18"/>
        <v>1200</v>
      </c>
      <c r="G216" s="8">
        <f t="shared" si="18"/>
        <v>1200</v>
      </c>
    </row>
    <row r="217" spans="1:7" x14ac:dyDescent="0.25">
      <c r="A217" s="3"/>
      <c r="B217" s="3"/>
      <c r="C217" s="9" t="s">
        <v>16</v>
      </c>
      <c r="D217" s="3"/>
      <c r="E217" s="3"/>
      <c r="F217" s="3"/>
      <c r="G217" s="3"/>
    </row>
    <row r="218" spans="1:7" ht="33" x14ac:dyDescent="0.25">
      <c r="A218" s="3"/>
      <c r="B218" s="3"/>
      <c r="C218" s="10" t="s">
        <v>96</v>
      </c>
      <c r="D218" s="11">
        <v>600</v>
      </c>
      <c r="E218" s="11">
        <v>1200</v>
      </c>
      <c r="F218" s="11">
        <v>1200</v>
      </c>
      <c r="G218" s="11">
        <v>1200</v>
      </c>
    </row>
    <row r="219" spans="1:7" x14ac:dyDescent="0.25">
      <c r="A219" s="3"/>
      <c r="B219" s="3"/>
      <c r="C219" s="5" t="s">
        <v>97</v>
      </c>
      <c r="D219" s="6">
        <f>+D221+D240</f>
        <v>871895.3</v>
      </c>
      <c r="E219" s="6">
        <f t="shared" ref="E219:G219" si="19">+E221+E240</f>
        <v>1948951.1</v>
      </c>
      <c r="F219" s="6">
        <f t="shared" si="19"/>
        <v>5545397.3000000007</v>
      </c>
      <c r="G219" s="6">
        <f t="shared" si="19"/>
        <v>11058786.669744976</v>
      </c>
    </row>
    <row r="220" spans="1:7" x14ac:dyDescent="0.25">
      <c r="A220" s="3"/>
      <c r="B220" s="3"/>
      <c r="C220" s="3" t="s">
        <v>12</v>
      </c>
      <c r="D220" s="3"/>
      <c r="E220" s="3"/>
      <c r="F220" s="3"/>
      <c r="G220" s="3"/>
    </row>
    <row r="221" spans="1:7" x14ac:dyDescent="0.25">
      <c r="A221" s="7" t="s">
        <v>98</v>
      </c>
      <c r="B221" s="7" t="s">
        <v>24</v>
      </c>
      <c r="C221" s="3" t="s">
        <v>99</v>
      </c>
      <c r="D221" s="8">
        <f>+D225+D227+D230+D233+D235+D237+D239</f>
        <v>300000</v>
      </c>
      <c r="E221" s="8">
        <v>330000</v>
      </c>
      <c r="F221" s="8">
        <v>1704384</v>
      </c>
      <c r="G221" s="8">
        <v>1704384</v>
      </c>
    </row>
    <row r="222" spans="1:7" x14ac:dyDescent="0.25">
      <c r="A222" s="3"/>
      <c r="B222" s="3"/>
      <c r="C222" s="9" t="s">
        <v>16</v>
      </c>
      <c r="D222" s="3"/>
      <c r="E222" s="3"/>
      <c r="F222" s="3"/>
      <c r="G222" s="3"/>
    </row>
    <row r="223" spans="1:7" x14ac:dyDescent="0.25">
      <c r="A223" s="3"/>
      <c r="B223" s="3"/>
      <c r="C223" s="10" t="s">
        <v>97</v>
      </c>
      <c r="D223" s="11">
        <f>+D225+D227+D230+D233+D235+D237+D239</f>
        <v>300000</v>
      </c>
      <c r="E223" s="11">
        <f t="shared" ref="E223:G223" si="20">+E225+E227+E230+E233+E235+E237+E239</f>
        <v>330000</v>
      </c>
      <c r="F223" s="11">
        <f t="shared" si="20"/>
        <v>1704384</v>
      </c>
      <c r="G223" s="11">
        <f t="shared" si="20"/>
        <v>1704384</v>
      </c>
    </row>
    <row r="224" spans="1:7" x14ac:dyDescent="0.25">
      <c r="A224" s="3"/>
      <c r="B224" s="3"/>
      <c r="C224" s="9" t="s">
        <v>323</v>
      </c>
      <c r="D224" s="82"/>
      <c r="E224" s="82"/>
      <c r="F224" s="82"/>
      <c r="G224" s="82"/>
    </row>
    <row r="225" spans="1:7" x14ac:dyDescent="0.25">
      <c r="A225" s="3"/>
      <c r="B225" s="3"/>
      <c r="C225" s="72" t="s">
        <v>328</v>
      </c>
      <c r="D225" s="73">
        <f>+D226</f>
        <v>0</v>
      </c>
      <c r="E225" s="73">
        <f t="shared" ref="E225:G225" si="21">+E226</f>
        <v>0</v>
      </c>
      <c r="F225" s="73">
        <f t="shared" si="21"/>
        <v>127774</v>
      </c>
      <c r="G225" s="73">
        <f t="shared" si="21"/>
        <v>127774</v>
      </c>
    </row>
    <row r="226" spans="1:7" s="78" customFormat="1" x14ac:dyDescent="0.25">
      <c r="A226" s="74"/>
      <c r="B226" s="74"/>
      <c r="C226" s="75" t="s">
        <v>757</v>
      </c>
      <c r="D226" s="76">
        <v>0</v>
      </c>
      <c r="E226" s="76">
        <v>0</v>
      </c>
      <c r="F226" s="76">
        <v>127774</v>
      </c>
      <c r="G226" s="83">
        <v>127774</v>
      </c>
    </row>
    <row r="227" spans="1:7" x14ac:dyDescent="0.25">
      <c r="A227" s="3"/>
      <c r="B227" s="3"/>
      <c r="C227" s="72" t="s">
        <v>338</v>
      </c>
      <c r="D227" s="73">
        <f>+D228+D229</f>
        <v>300000</v>
      </c>
      <c r="E227" s="73">
        <f t="shared" ref="E227:G227" si="22">+E228+E229</f>
        <v>300000</v>
      </c>
      <c r="F227" s="73">
        <f t="shared" si="22"/>
        <v>771500</v>
      </c>
      <c r="G227" s="73">
        <f t="shared" si="22"/>
        <v>771500</v>
      </c>
    </row>
    <row r="228" spans="1:7" s="78" customFormat="1" x14ac:dyDescent="0.25">
      <c r="A228" s="74"/>
      <c r="B228" s="74"/>
      <c r="C228" s="75" t="s">
        <v>807</v>
      </c>
      <c r="D228" s="76">
        <v>300000</v>
      </c>
      <c r="E228" s="76">
        <v>300000</v>
      </c>
      <c r="F228" s="76">
        <v>550000</v>
      </c>
      <c r="G228" s="83">
        <v>550000</v>
      </c>
    </row>
    <row r="229" spans="1:7" s="78" customFormat="1" x14ac:dyDescent="0.25">
      <c r="A229" s="74"/>
      <c r="B229" s="74"/>
      <c r="C229" s="75" t="s">
        <v>795</v>
      </c>
      <c r="D229" s="76">
        <v>0</v>
      </c>
      <c r="E229" s="76">
        <v>0</v>
      </c>
      <c r="F229" s="76">
        <v>221500</v>
      </c>
      <c r="G229" s="83">
        <v>221500</v>
      </c>
    </row>
    <row r="230" spans="1:7" x14ac:dyDescent="0.25">
      <c r="A230" s="3"/>
      <c r="B230" s="3"/>
      <c r="C230" s="72" t="s">
        <v>368</v>
      </c>
      <c r="D230" s="73">
        <f>+D231+D232</f>
        <v>0</v>
      </c>
      <c r="E230" s="73">
        <f t="shared" ref="E230:G230" si="23">+E231+E232</f>
        <v>0</v>
      </c>
      <c r="F230" s="73">
        <f t="shared" si="23"/>
        <v>395000</v>
      </c>
      <c r="G230" s="73">
        <f t="shared" si="23"/>
        <v>395000</v>
      </c>
    </row>
    <row r="231" spans="1:7" s="78" customFormat="1" ht="33" x14ac:dyDescent="0.25">
      <c r="A231" s="74"/>
      <c r="B231" s="74"/>
      <c r="C231" s="75" t="s">
        <v>760</v>
      </c>
      <c r="D231" s="76">
        <v>0</v>
      </c>
      <c r="E231" s="76">
        <v>0</v>
      </c>
      <c r="F231" s="76">
        <v>145000</v>
      </c>
      <c r="G231" s="83">
        <v>145000</v>
      </c>
    </row>
    <row r="232" spans="1:7" s="78" customFormat="1" ht="33" x14ac:dyDescent="0.25">
      <c r="A232" s="74"/>
      <c r="B232" s="74"/>
      <c r="C232" s="75" t="s">
        <v>799</v>
      </c>
      <c r="D232" s="76">
        <v>0</v>
      </c>
      <c r="E232" s="76">
        <v>0</v>
      </c>
      <c r="F232" s="76">
        <v>250000</v>
      </c>
      <c r="G232" s="83">
        <v>250000</v>
      </c>
    </row>
    <row r="233" spans="1:7" x14ac:dyDescent="0.25">
      <c r="A233" s="3"/>
      <c r="B233" s="3"/>
      <c r="C233" s="72" t="s">
        <v>324</v>
      </c>
      <c r="D233" s="73">
        <f>+D234</f>
        <v>0</v>
      </c>
      <c r="E233" s="73">
        <f t="shared" ref="E233:G233" si="24">+E234</f>
        <v>0</v>
      </c>
      <c r="F233" s="73">
        <f t="shared" si="24"/>
        <v>155000</v>
      </c>
      <c r="G233" s="73">
        <f t="shared" si="24"/>
        <v>155000</v>
      </c>
    </row>
    <row r="234" spans="1:7" s="78" customFormat="1" ht="33" x14ac:dyDescent="0.25">
      <c r="A234" s="74"/>
      <c r="B234" s="74"/>
      <c r="C234" s="75" t="s">
        <v>765</v>
      </c>
      <c r="D234" s="76">
        <v>0</v>
      </c>
      <c r="E234" s="76">
        <v>0</v>
      </c>
      <c r="F234" s="76">
        <v>155000</v>
      </c>
      <c r="G234" s="83">
        <v>155000</v>
      </c>
    </row>
    <row r="235" spans="1:7" x14ac:dyDescent="0.25">
      <c r="A235" s="3"/>
      <c r="B235" s="3"/>
      <c r="C235" s="72" t="s">
        <v>332</v>
      </c>
      <c r="D235" s="73">
        <f>+D236</f>
        <v>0</v>
      </c>
      <c r="E235" s="73">
        <f t="shared" ref="E235:G235" si="25">+E236</f>
        <v>0</v>
      </c>
      <c r="F235" s="73">
        <f t="shared" si="25"/>
        <v>160000</v>
      </c>
      <c r="G235" s="73">
        <f t="shared" si="25"/>
        <v>160000</v>
      </c>
    </row>
    <row r="236" spans="1:7" s="78" customFormat="1" ht="33" x14ac:dyDescent="0.25">
      <c r="A236" s="74"/>
      <c r="B236" s="74"/>
      <c r="C236" s="75" t="s">
        <v>808</v>
      </c>
      <c r="D236" s="76">
        <v>0</v>
      </c>
      <c r="E236" s="76">
        <v>0</v>
      </c>
      <c r="F236" s="76">
        <v>160000</v>
      </c>
      <c r="G236" s="83">
        <v>160000</v>
      </c>
    </row>
    <row r="237" spans="1:7" x14ac:dyDescent="0.25">
      <c r="A237" s="3"/>
      <c r="B237" s="3"/>
      <c r="C237" s="72" t="s">
        <v>342</v>
      </c>
      <c r="D237" s="73">
        <f>+D238</f>
        <v>0</v>
      </c>
      <c r="E237" s="73">
        <f t="shared" ref="E237:G237" si="26">+E238</f>
        <v>0</v>
      </c>
      <c r="F237" s="73">
        <f t="shared" si="26"/>
        <v>30000</v>
      </c>
      <c r="G237" s="73">
        <f t="shared" si="26"/>
        <v>30000</v>
      </c>
    </row>
    <row r="238" spans="1:7" s="78" customFormat="1" ht="33" x14ac:dyDescent="0.25">
      <c r="A238" s="74"/>
      <c r="B238" s="74"/>
      <c r="C238" s="75" t="s">
        <v>778</v>
      </c>
      <c r="D238" s="76">
        <v>0</v>
      </c>
      <c r="E238" s="76">
        <v>0</v>
      </c>
      <c r="F238" s="76">
        <v>30000</v>
      </c>
      <c r="G238" s="83">
        <v>30000</v>
      </c>
    </row>
    <row r="239" spans="1:7" ht="33" x14ac:dyDescent="0.25">
      <c r="A239" s="3"/>
      <c r="B239" s="3"/>
      <c r="C239" s="72" t="s">
        <v>809</v>
      </c>
      <c r="D239" s="73">
        <v>0</v>
      </c>
      <c r="E239" s="73">
        <v>30000</v>
      </c>
      <c r="F239" s="73">
        <v>65110</v>
      </c>
      <c r="G239" s="73">
        <v>65110</v>
      </c>
    </row>
    <row r="240" spans="1:7" x14ac:dyDescent="0.25">
      <c r="A240" s="7" t="s">
        <v>98</v>
      </c>
      <c r="B240" s="7" t="s">
        <v>20</v>
      </c>
      <c r="C240" s="3" t="s">
        <v>100</v>
      </c>
      <c r="D240" s="8">
        <f>+D242+D294</f>
        <v>571895.30000000005</v>
      </c>
      <c r="E240" s="8">
        <f t="shared" ref="E240:G240" si="27">+E242+E294</f>
        <v>1618951.1</v>
      </c>
      <c r="F240" s="8">
        <f t="shared" si="27"/>
        <v>3841013.3000000003</v>
      </c>
      <c r="G240" s="8">
        <f t="shared" si="27"/>
        <v>9354402.6697449759</v>
      </c>
    </row>
    <row r="241" spans="1:7" x14ac:dyDescent="0.25">
      <c r="A241" s="3"/>
      <c r="B241" s="3"/>
      <c r="C241" s="9" t="s">
        <v>16</v>
      </c>
      <c r="D241" s="3"/>
      <c r="E241" s="3"/>
      <c r="F241" s="3"/>
      <c r="G241" s="3"/>
    </row>
    <row r="242" spans="1:7" x14ac:dyDescent="0.25">
      <c r="A242" s="3"/>
      <c r="B242" s="3"/>
      <c r="C242" s="10" t="s">
        <v>97</v>
      </c>
      <c r="D242" s="11">
        <f>+D244+D247+D249+D255+D263+D267+D270+D277+D281+D286+D288</f>
        <v>130000</v>
      </c>
      <c r="E242" s="11">
        <f t="shared" ref="E242:G242" si="28">+E244+E247+E249+E255+E263+E267+E270+E277+E281+E286+E288</f>
        <v>400000</v>
      </c>
      <c r="F242" s="11">
        <f t="shared" si="28"/>
        <v>1300000</v>
      </c>
      <c r="G242" s="11">
        <f t="shared" si="28"/>
        <v>4816233.7847449752</v>
      </c>
    </row>
    <row r="243" spans="1:7" x14ac:dyDescent="0.25">
      <c r="A243" s="3"/>
      <c r="B243" s="3"/>
      <c r="C243" s="9" t="s">
        <v>323</v>
      </c>
      <c r="D243" s="3"/>
      <c r="E243" s="3"/>
      <c r="F243" s="3"/>
      <c r="G243" s="71"/>
    </row>
    <row r="244" spans="1:7" x14ac:dyDescent="0.25">
      <c r="A244" s="3"/>
      <c r="B244" s="3"/>
      <c r="C244" s="72" t="s">
        <v>328</v>
      </c>
      <c r="D244" s="73">
        <f>+D245+D246</f>
        <v>95000</v>
      </c>
      <c r="E244" s="73">
        <f t="shared" ref="E244:F244" si="29">+E245+E246</f>
        <v>290000</v>
      </c>
      <c r="F244" s="73">
        <f t="shared" si="29"/>
        <v>950000</v>
      </c>
      <c r="G244" s="73">
        <f>+G245+G246</f>
        <v>1977990.1507449744</v>
      </c>
    </row>
    <row r="245" spans="1:7" s="78" customFormat="1" x14ac:dyDescent="0.25">
      <c r="A245" s="74"/>
      <c r="B245" s="74"/>
      <c r="C245" s="75" t="s">
        <v>757</v>
      </c>
      <c r="D245" s="76">
        <v>55000</v>
      </c>
      <c r="E245" s="76">
        <v>165000</v>
      </c>
      <c r="F245" s="76">
        <v>550000</v>
      </c>
      <c r="G245" s="77">
        <v>1117877.3999999999</v>
      </c>
    </row>
    <row r="246" spans="1:7" s="78" customFormat="1" x14ac:dyDescent="0.25">
      <c r="A246" s="74"/>
      <c r="B246" s="74"/>
      <c r="C246" s="75" t="s">
        <v>758</v>
      </c>
      <c r="D246" s="76">
        <v>40000</v>
      </c>
      <c r="E246" s="76">
        <v>125000</v>
      </c>
      <c r="F246" s="76">
        <v>400000</v>
      </c>
      <c r="G246" s="77">
        <v>860112.75074497447</v>
      </c>
    </row>
    <row r="247" spans="1:7" x14ac:dyDescent="0.25">
      <c r="A247" s="3"/>
      <c r="B247" s="3"/>
      <c r="C247" s="72" t="s">
        <v>338</v>
      </c>
      <c r="D247" s="73">
        <f>+D248</f>
        <v>0</v>
      </c>
      <c r="E247" s="73">
        <f t="shared" ref="E247:F247" si="30">+E248</f>
        <v>0</v>
      </c>
      <c r="F247" s="73">
        <f t="shared" si="30"/>
        <v>0</v>
      </c>
      <c r="G247" s="73">
        <f>+G248</f>
        <v>27859.440000000006</v>
      </c>
    </row>
    <row r="248" spans="1:7" s="78" customFormat="1" x14ac:dyDescent="0.25">
      <c r="A248" s="74"/>
      <c r="B248" s="74"/>
      <c r="C248" s="75" t="s">
        <v>759</v>
      </c>
      <c r="D248" s="76"/>
      <c r="E248" s="76"/>
      <c r="F248" s="76"/>
      <c r="G248" s="77">
        <v>27859.440000000006</v>
      </c>
    </row>
    <row r="249" spans="1:7" x14ac:dyDescent="0.25">
      <c r="A249" s="3"/>
      <c r="B249" s="3"/>
      <c r="C249" s="72" t="s">
        <v>368</v>
      </c>
      <c r="D249" s="73">
        <f>+D250+D251+D252+D253+D254</f>
        <v>0</v>
      </c>
      <c r="E249" s="73">
        <f t="shared" ref="E249:F249" si="31">+E250+E251+E252+E253+E254</f>
        <v>0</v>
      </c>
      <c r="F249" s="73">
        <f t="shared" si="31"/>
        <v>0</v>
      </c>
      <c r="G249" s="73">
        <f>+G250+G251+G252+G253+G254</f>
        <v>161589.179</v>
      </c>
    </row>
    <row r="250" spans="1:7" s="78" customFormat="1" ht="33" x14ac:dyDescent="0.25">
      <c r="A250" s="74"/>
      <c r="B250" s="74"/>
      <c r="C250" s="75" t="s">
        <v>760</v>
      </c>
      <c r="D250" s="76">
        <v>0</v>
      </c>
      <c r="E250" s="76">
        <v>0</v>
      </c>
      <c r="F250" s="76">
        <v>0</v>
      </c>
      <c r="G250" s="77">
        <v>27500</v>
      </c>
    </row>
    <row r="251" spans="1:7" s="78" customFormat="1" ht="33" x14ac:dyDescent="0.25">
      <c r="A251" s="74"/>
      <c r="B251" s="74"/>
      <c r="C251" s="75" t="s">
        <v>761</v>
      </c>
      <c r="D251" s="76">
        <v>0</v>
      </c>
      <c r="E251" s="76">
        <v>0</v>
      </c>
      <c r="F251" s="76">
        <v>0</v>
      </c>
      <c r="G251" s="77">
        <v>50510.858999999997</v>
      </c>
    </row>
    <row r="252" spans="1:7" s="78" customFormat="1" x14ac:dyDescent="0.25">
      <c r="A252" s="74"/>
      <c r="B252" s="74"/>
      <c r="C252" s="75" t="s">
        <v>762</v>
      </c>
      <c r="D252" s="76">
        <v>0</v>
      </c>
      <c r="E252" s="76">
        <v>0</v>
      </c>
      <c r="F252" s="76">
        <v>0</v>
      </c>
      <c r="G252" s="77">
        <v>27859.440000000006</v>
      </c>
    </row>
    <row r="253" spans="1:7" s="78" customFormat="1" x14ac:dyDescent="0.25">
      <c r="A253" s="74"/>
      <c r="B253" s="74"/>
      <c r="C253" s="75" t="s">
        <v>763</v>
      </c>
      <c r="D253" s="76">
        <v>0</v>
      </c>
      <c r="E253" s="76">
        <v>0</v>
      </c>
      <c r="F253" s="76">
        <v>0</v>
      </c>
      <c r="G253" s="77">
        <v>27859.440000000006</v>
      </c>
    </row>
    <row r="254" spans="1:7" s="78" customFormat="1" x14ac:dyDescent="0.25">
      <c r="A254" s="74"/>
      <c r="B254" s="74"/>
      <c r="C254" s="75" t="s">
        <v>764</v>
      </c>
      <c r="D254" s="76">
        <v>0</v>
      </c>
      <c r="E254" s="76">
        <v>0</v>
      </c>
      <c r="F254" s="76">
        <v>0</v>
      </c>
      <c r="G254" s="77">
        <v>27859.440000000006</v>
      </c>
    </row>
    <row r="255" spans="1:7" x14ac:dyDescent="0.25">
      <c r="A255" s="3"/>
      <c r="B255" s="3"/>
      <c r="C255" s="72" t="s">
        <v>324</v>
      </c>
      <c r="D255" s="73">
        <f>+D256+D257+D258+D259+D260+D261+D262</f>
        <v>0</v>
      </c>
      <c r="E255" s="73">
        <f t="shared" ref="E255:F255" si="32">+E256+E257+E258+E259+E260+E261+E262</f>
        <v>0</v>
      </c>
      <c r="F255" s="73">
        <f t="shared" si="32"/>
        <v>0</v>
      </c>
      <c r="G255" s="73">
        <f>+G256+G257+G258+G259+G260+G261+G262</f>
        <v>382383.00200000004</v>
      </c>
    </row>
    <row r="256" spans="1:7" s="78" customFormat="1" ht="33" x14ac:dyDescent="0.25">
      <c r="A256" s="74"/>
      <c r="B256" s="74"/>
      <c r="C256" s="75" t="s">
        <v>765</v>
      </c>
      <c r="D256" s="76">
        <v>0</v>
      </c>
      <c r="E256" s="76">
        <v>0</v>
      </c>
      <c r="F256" s="76">
        <v>0</v>
      </c>
      <c r="G256" s="77">
        <v>102500</v>
      </c>
    </row>
    <row r="257" spans="1:7" s="78" customFormat="1" ht="33" x14ac:dyDescent="0.25">
      <c r="A257" s="74"/>
      <c r="B257" s="74"/>
      <c r="C257" s="75" t="s">
        <v>766</v>
      </c>
      <c r="D257" s="76">
        <v>0</v>
      </c>
      <c r="E257" s="76">
        <v>0</v>
      </c>
      <c r="F257" s="76">
        <v>0</v>
      </c>
      <c r="G257" s="77">
        <v>140585.802</v>
      </c>
    </row>
    <row r="258" spans="1:7" s="78" customFormat="1" x14ac:dyDescent="0.25">
      <c r="A258" s="74"/>
      <c r="B258" s="74"/>
      <c r="C258" s="75" t="s">
        <v>767</v>
      </c>
      <c r="D258" s="76">
        <v>0</v>
      </c>
      <c r="E258" s="76">
        <v>0</v>
      </c>
      <c r="F258" s="76">
        <v>0</v>
      </c>
      <c r="G258" s="77">
        <v>27859.440000000006</v>
      </c>
    </row>
    <row r="259" spans="1:7" s="78" customFormat="1" x14ac:dyDescent="0.25">
      <c r="A259" s="74"/>
      <c r="B259" s="74"/>
      <c r="C259" s="75" t="s">
        <v>768</v>
      </c>
      <c r="D259" s="76">
        <v>0</v>
      </c>
      <c r="E259" s="76">
        <v>0</v>
      </c>
      <c r="F259" s="76">
        <v>0</v>
      </c>
      <c r="G259" s="77">
        <v>27859.440000000006</v>
      </c>
    </row>
    <row r="260" spans="1:7" s="78" customFormat="1" x14ac:dyDescent="0.25">
      <c r="A260" s="74"/>
      <c r="B260" s="74"/>
      <c r="C260" s="75" t="s">
        <v>769</v>
      </c>
      <c r="D260" s="76">
        <v>0</v>
      </c>
      <c r="E260" s="76">
        <v>0</v>
      </c>
      <c r="F260" s="76">
        <v>0</v>
      </c>
      <c r="G260" s="77">
        <v>27859.440000000006</v>
      </c>
    </row>
    <row r="261" spans="1:7" s="78" customFormat="1" x14ac:dyDescent="0.25">
      <c r="A261" s="74"/>
      <c r="B261" s="74"/>
      <c r="C261" s="75" t="s">
        <v>770</v>
      </c>
      <c r="D261" s="76">
        <v>0</v>
      </c>
      <c r="E261" s="76">
        <v>0</v>
      </c>
      <c r="F261" s="76">
        <v>0</v>
      </c>
      <c r="G261" s="77">
        <v>27859.440000000006</v>
      </c>
    </row>
    <row r="262" spans="1:7" s="78" customFormat="1" x14ac:dyDescent="0.25">
      <c r="A262" s="74"/>
      <c r="B262" s="74"/>
      <c r="C262" s="75" t="s">
        <v>771</v>
      </c>
      <c r="D262" s="76">
        <v>0</v>
      </c>
      <c r="E262" s="76">
        <v>0</v>
      </c>
      <c r="F262" s="76">
        <v>0</v>
      </c>
      <c r="G262" s="77">
        <v>27859.440000000006</v>
      </c>
    </row>
    <row r="263" spans="1:7" x14ac:dyDescent="0.25">
      <c r="A263" s="3"/>
      <c r="B263" s="3"/>
      <c r="C263" s="72" t="s">
        <v>340</v>
      </c>
      <c r="D263" s="73">
        <f>+D264+D265+D266</f>
        <v>0</v>
      </c>
      <c r="E263" s="73">
        <f t="shared" ref="E263:F263" si="33">+E264+E265+E266</f>
        <v>0</v>
      </c>
      <c r="F263" s="73">
        <f t="shared" si="33"/>
        <v>0</v>
      </c>
      <c r="G263" s="73">
        <f>+G264+G265+G266</f>
        <v>231008.12700000001</v>
      </c>
    </row>
    <row r="264" spans="1:7" s="78" customFormat="1" ht="33" x14ac:dyDescent="0.25">
      <c r="A264" s="74"/>
      <c r="B264" s="74"/>
      <c r="C264" s="75" t="s">
        <v>772</v>
      </c>
      <c r="D264" s="76">
        <v>0</v>
      </c>
      <c r="E264" s="76">
        <v>0</v>
      </c>
      <c r="F264" s="76">
        <v>0</v>
      </c>
      <c r="G264" s="77">
        <v>111437.76000000001</v>
      </c>
    </row>
    <row r="265" spans="1:7" s="78" customFormat="1" ht="20.25" customHeight="1" x14ac:dyDescent="0.25">
      <c r="A265" s="74"/>
      <c r="B265" s="74"/>
      <c r="C265" s="75" t="s">
        <v>773</v>
      </c>
      <c r="D265" s="76">
        <v>0</v>
      </c>
      <c r="E265" s="76">
        <v>0</v>
      </c>
      <c r="F265" s="76">
        <v>0</v>
      </c>
      <c r="G265" s="77">
        <v>91710.926999999996</v>
      </c>
    </row>
    <row r="266" spans="1:7" s="78" customFormat="1" x14ac:dyDescent="0.25">
      <c r="A266" s="74"/>
      <c r="B266" s="74"/>
      <c r="C266" s="75" t="s">
        <v>774</v>
      </c>
      <c r="D266" s="76">
        <v>0</v>
      </c>
      <c r="E266" s="76">
        <v>0</v>
      </c>
      <c r="F266" s="76">
        <v>0</v>
      </c>
      <c r="G266" s="77">
        <v>27859.440000000006</v>
      </c>
    </row>
    <row r="267" spans="1:7" x14ac:dyDescent="0.25">
      <c r="A267" s="3"/>
      <c r="B267" s="3"/>
      <c r="C267" s="72" t="s">
        <v>326</v>
      </c>
      <c r="D267" s="73">
        <f>+D268+D269</f>
        <v>0</v>
      </c>
      <c r="E267" s="73">
        <f t="shared" ref="E267:F267" si="34">+E268+E269</f>
        <v>0</v>
      </c>
      <c r="F267" s="73">
        <f t="shared" si="34"/>
        <v>0</v>
      </c>
      <c r="G267" s="73">
        <f>+G268+G269</f>
        <v>80426.304000000004</v>
      </c>
    </row>
    <row r="268" spans="1:7" s="78" customFormat="1" x14ac:dyDescent="0.25">
      <c r="A268" s="74"/>
      <c r="B268" s="74"/>
      <c r="C268" s="75" t="s">
        <v>775</v>
      </c>
      <c r="D268" s="76">
        <v>0</v>
      </c>
      <c r="E268" s="76">
        <v>0</v>
      </c>
      <c r="F268" s="76">
        <v>0</v>
      </c>
      <c r="G268" s="77">
        <v>52566.864000000001</v>
      </c>
    </row>
    <row r="269" spans="1:7" s="78" customFormat="1" x14ac:dyDescent="0.25">
      <c r="A269" s="74"/>
      <c r="B269" s="74"/>
      <c r="C269" s="75" t="s">
        <v>776</v>
      </c>
      <c r="D269" s="76">
        <v>0</v>
      </c>
      <c r="E269" s="76">
        <v>0</v>
      </c>
      <c r="F269" s="76">
        <v>0</v>
      </c>
      <c r="G269" s="77">
        <v>27859.440000000006</v>
      </c>
    </row>
    <row r="270" spans="1:7" x14ac:dyDescent="0.25">
      <c r="A270" s="3"/>
      <c r="B270" s="3"/>
      <c r="C270" s="72" t="s">
        <v>342</v>
      </c>
      <c r="D270" s="73">
        <f>+D271+D272+D273+D274+D275+D276</f>
        <v>35000</v>
      </c>
      <c r="E270" s="73">
        <f t="shared" ref="E270:F270" si="35">+E271+E272+E273+E274+E275+E276</f>
        <v>110000</v>
      </c>
      <c r="F270" s="73">
        <f t="shared" si="35"/>
        <v>350000</v>
      </c>
      <c r="G270" s="73">
        <f>+G271+G272+G273+G274+G275+G276</f>
        <v>1001009.5960000001</v>
      </c>
    </row>
    <row r="271" spans="1:7" s="78" customFormat="1" x14ac:dyDescent="0.25">
      <c r="A271" s="74"/>
      <c r="B271" s="74"/>
      <c r="C271" s="75" t="s">
        <v>777</v>
      </c>
      <c r="D271" s="76">
        <v>35000</v>
      </c>
      <c r="E271" s="76">
        <v>110000</v>
      </c>
      <c r="F271" s="76">
        <v>350000</v>
      </c>
      <c r="G271" s="77">
        <v>616428.69999999995</v>
      </c>
    </row>
    <row r="272" spans="1:7" s="78" customFormat="1" ht="33" x14ac:dyDescent="0.25">
      <c r="A272" s="74"/>
      <c r="B272" s="74"/>
      <c r="C272" s="75" t="s">
        <v>778</v>
      </c>
      <c r="D272" s="76">
        <v>0</v>
      </c>
      <c r="E272" s="76">
        <v>0</v>
      </c>
      <c r="F272" s="76">
        <v>0</v>
      </c>
      <c r="G272" s="77">
        <v>85050</v>
      </c>
    </row>
    <row r="273" spans="1:7" s="78" customFormat="1" x14ac:dyDescent="0.25">
      <c r="A273" s="74"/>
      <c r="B273" s="74"/>
      <c r="C273" s="75" t="s">
        <v>779</v>
      </c>
      <c r="D273" s="76">
        <v>0</v>
      </c>
      <c r="E273" s="76">
        <v>0</v>
      </c>
      <c r="F273" s="76">
        <v>0</v>
      </c>
      <c r="G273" s="77">
        <v>143642.016</v>
      </c>
    </row>
    <row r="274" spans="1:7" s="78" customFormat="1" x14ac:dyDescent="0.25">
      <c r="A274" s="74"/>
      <c r="B274" s="74"/>
      <c r="C274" s="75" t="s">
        <v>780</v>
      </c>
      <c r="D274" s="76">
        <v>0</v>
      </c>
      <c r="E274" s="76">
        <v>0</v>
      </c>
      <c r="F274" s="76">
        <v>0</v>
      </c>
      <c r="G274" s="77">
        <v>100170</v>
      </c>
    </row>
    <row r="275" spans="1:7" s="78" customFormat="1" x14ac:dyDescent="0.25">
      <c r="A275" s="74"/>
      <c r="B275" s="74"/>
      <c r="C275" s="75" t="s">
        <v>781</v>
      </c>
      <c r="D275" s="76">
        <v>0</v>
      </c>
      <c r="E275" s="76">
        <v>0</v>
      </c>
      <c r="F275" s="76">
        <v>0</v>
      </c>
      <c r="G275" s="77">
        <v>27859.440000000006</v>
      </c>
    </row>
    <row r="276" spans="1:7" s="78" customFormat="1" x14ac:dyDescent="0.25">
      <c r="A276" s="74"/>
      <c r="B276" s="74"/>
      <c r="C276" s="75" t="s">
        <v>782</v>
      </c>
      <c r="D276" s="76">
        <v>0</v>
      </c>
      <c r="E276" s="76">
        <v>0</v>
      </c>
      <c r="F276" s="76">
        <v>0</v>
      </c>
      <c r="G276" s="77">
        <v>27859.440000000006</v>
      </c>
    </row>
    <row r="277" spans="1:7" x14ac:dyDescent="0.25">
      <c r="A277" s="3"/>
      <c r="B277" s="3"/>
      <c r="C277" s="72" t="s">
        <v>332</v>
      </c>
      <c r="D277" s="73">
        <f>+D278+D279+D280</f>
        <v>0</v>
      </c>
      <c r="E277" s="73">
        <f t="shared" ref="E277:F277" si="36">+E278+E279+E280</f>
        <v>0</v>
      </c>
      <c r="F277" s="73">
        <f t="shared" si="36"/>
        <v>0</v>
      </c>
      <c r="G277" s="73">
        <f>+G278+G279+G280</f>
        <v>376218.23300000001</v>
      </c>
    </row>
    <row r="278" spans="1:7" s="78" customFormat="1" ht="33" x14ac:dyDescent="0.25">
      <c r="A278" s="74"/>
      <c r="B278" s="74"/>
      <c r="C278" s="75" t="s">
        <v>783</v>
      </c>
      <c r="D278" s="76">
        <v>0</v>
      </c>
      <c r="E278" s="76">
        <v>0</v>
      </c>
      <c r="F278" s="76">
        <v>0</v>
      </c>
      <c r="G278" s="77">
        <v>230000</v>
      </c>
    </row>
    <row r="279" spans="1:7" s="78" customFormat="1" x14ac:dyDescent="0.25">
      <c r="A279" s="74"/>
      <c r="B279" s="74"/>
      <c r="C279" s="75" t="s">
        <v>784</v>
      </c>
      <c r="D279" s="76">
        <v>0</v>
      </c>
      <c r="E279" s="76">
        <v>0</v>
      </c>
      <c r="F279" s="76">
        <v>0</v>
      </c>
      <c r="G279" s="77">
        <v>118358.79300000002</v>
      </c>
    </row>
    <row r="280" spans="1:7" s="78" customFormat="1" x14ac:dyDescent="0.25">
      <c r="A280" s="74"/>
      <c r="B280" s="74"/>
      <c r="C280" s="75" t="s">
        <v>785</v>
      </c>
      <c r="D280" s="76">
        <v>0</v>
      </c>
      <c r="E280" s="76">
        <v>0</v>
      </c>
      <c r="F280" s="76">
        <v>0</v>
      </c>
      <c r="G280" s="77">
        <v>27859.440000000006</v>
      </c>
    </row>
    <row r="281" spans="1:7" x14ac:dyDescent="0.25">
      <c r="A281" s="3"/>
      <c r="B281" s="3"/>
      <c r="C281" s="72" t="s">
        <v>334</v>
      </c>
      <c r="D281" s="73">
        <f>+D282+D283+D284+D285</f>
        <v>0</v>
      </c>
      <c r="E281" s="73">
        <f t="shared" ref="E281:F281" si="37">+E282+E283+E284+E285</f>
        <v>0</v>
      </c>
      <c r="F281" s="73">
        <f t="shared" si="37"/>
        <v>0</v>
      </c>
      <c r="G281" s="73">
        <f>+G282+G283+G284+G285</f>
        <v>290602.74600000004</v>
      </c>
    </row>
    <row r="282" spans="1:7" s="78" customFormat="1" x14ac:dyDescent="0.25">
      <c r="A282" s="74"/>
      <c r="B282" s="74"/>
      <c r="C282" s="75" t="s">
        <v>786</v>
      </c>
      <c r="D282" s="76">
        <v>0</v>
      </c>
      <c r="E282" s="76">
        <v>0</v>
      </c>
      <c r="F282" s="76">
        <v>0</v>
      </c>
      <c r="G282" s="77">
        <v>64347.170999999995</v>
      </c>
    </row>
    <row r="283" spans="1:7" s="78" customFormat="1" ht="33" x14ac:dyDescent="0.25">
      <c r="A283" s="74"/>
      <c r="B283" s="74"/>
      <c r="C283" s="75" t="s">
        <v>787</v>
      </c>
      <c r="D283" s="76">
        <v>0</v>
      </c>
      <c r="E283" s="76">
        <v>0</v>
      </c>
      <c r="F283" s="76">
        <v>0</v>
      </c>
      <c r="G283" s="77">
        <v>170536.69500000004</v>
      </c>
    </row>
    <row r="284" spans="1:7" s="78" customFormat="1" x14ac:dyDescent="0.25">
      <c r="A284" s="74"/>
      <c r="B284" s="74"/>
      <c r="C284" s="75" t="s">
        <v>788</v>
      </c>
      <c r="D284" s="76">
        <v>0</v>
      </c>
      <c r="E284" s="76">
        <v>0</v>
      </c>
      <c r="F284" s="76">
        <v>0</v>
      </c>
      <c r="G284" s="77">
        <v>27859.439999999999</v>
      </c>
    </row>
    <row r="285" spans="1:7" s="78" customFormat="1" x14ac:dyDescent="0.25">
      <c r="A285" s="74"/>
      <c r="B285" s="74"/>
      <c r="C285" s="75" t="s">
        <v>789</v>
      </c>
      <c r="D285" s="76">
        <v>0</v>
      </c>
      <c r="E285" s="76">
        <v>0</v>
      </c>
      <c r="F285" s="76">
        <v>0</v>
      </c>
      <c r="G285" s="77">
        <v>27859.439999999999</v>
      </c>
    </row>
    <row r="286" spans="1:7" x14ac:dyDescent="0.25">
      <c r="A286" s="3"/>
      <c r="B286" s="3"/>
      <c r="C286" s="72" t="s">
        <v>358</v>
      </c>
      <c r="D286" s="73">
        <f>+D287</f>
        <v>0</v>
      </c>
      <c r="E286" s="73">
        <f t="shared" ref="E286:F286" si="38">+E287</f>
        <v>0</v>
      </c>
      <c r="F286" s="73">
        <f t="shared" si="38"/>
        <v>0</v>
      </c>
      <c r="G286" s="73">
        <f>+G287</f>
        <v>92130.927000000011</v>
      </c>
    </row>
    <row r="287" spans="1:7" s="78" customFormat="1" x14ac:dyDescent="0.25">
      <c r="A287" s="74"/>
      <c r="B287" s="74"/>
      <c r="C287" s="75" t="s">
        <v>790</v>
      </c>
      <c r="D287" s="76">
        <v>0</v>
      </c>
      <c r="E287" s="76">
        <v>0</v>
      </c>
      <c r="F287" s="76">
        <v>0</v>
      </c>
      <c r="G287" s="77">
        <v>92130.927000000011</v>
      </c>
    </row>
    <row r="288" spans="1:7" x14ac:dyDescent="0.25">
      <c r="A288" s="3"/>
      <c r="B288" s="3"/>
      <c r="C288" s="72" t="s">
        <v>362</v>
      </c>
      <c r="D288" s="73">
        <f>+D289+D290+D291+D292</f>
        <v>0</v>
      </c>
      <c r="E288" s="73">
        <f t="shared" ref="E288:F288" si="39">+E289+E290+E291+E292</f>
        <v>0</v>
      </c>
      <c r="F288" s="73">
        <f t="shared" si="39"/>
        <v>0</v>
      </c>
      <c r="G288" s="73">
        <f>+G289+G290+G291+G292</f>
        <v>195016.08000000002</v>
      </c>
    </row>
    <row r="289" spans="1:7" s="78" customFormat="1" ht="33" x14ac:dyDescent="0.25">
      <c r="A289" s="74"/>
      <c r="B289" s="74"/>
      <c r="C289" s="75" t="s">
        <v>791</v>
      </c>
      <c r="D289" s="76">
        <v>0</v>
      </c>
      <c r="E289" s="76">
        <v>0</v>
      </c>
      <c r="F289" s="76">
        <v>0</v>
      </c>
      <c r="G289" s="77">
        <v>111437.76000000001</v>
      </c>
    </row>
    <row r="290" spans="1:7" s="78" customFormat="1" x14ac:dyDescent="0.25">
      <c r="A290" s="74"/>
      <c r="B290" s="74"/>
      <c r="C290" s="75" t="s">
        <v>792</v>
      </c>
      <c r="D290" s="76">
        <v>0</v>
      </c>
      <c r="E290" s="76">
        <v>0</v>
      </c>
      <c r="F290" s="76">
        <v>0</v>
      </c>
      <c r="G290" s="77">
        <v>27859.439999999999</v>
      </c>
    </row>
    <row r="291" spans="1:7" s="78" customFormat="1" x14ac:dyDescent="0.25">
      <c r="A291" s="74"/>
      <c r="B291" s="74"/>
      <c r="C291" s="75" t="s">
        <v>793</v>
      </c>
      <c r="D291" s="76">
        <v>0</v>
      </c>
      <c r="E291" s="76">
        <v>0</v>
      </c>
      <c r="F291" s="76">
        <v>0</v>
      </c>
      <c r="G291" s="77">
        <v>27859.439999999999</v>
      </c>
    </row>
    <row r="292" spans="1:7" s="78" customFormat="1" x14ac:dyDescent="0.25">
      <c r="A292" s="74"/>
      <c r="B292" s="74"/>
      <c r="C292" s="75" t="s">
        <v>794</v>
      </c>
      <c r="D292" s="76">
        <v>0</v>
      </c>
      <c r="E292" s="76">
        <v>0</v>
      </c>
      <c r="F292" s="76">
        <v>0</v>
      </c>
      <c r="G292" s="77">
        <v>27859.439999999999</v>
      </c>
    </row>
    <row r="293" spans="1:7" x14ac:dyDescent="0.25">
      <c r="A293" s="3"/>
      <c r="B293" s="3"/>
      <c r="C293" s="9" t="s">
        <v>16</v>
      </c>
      <c r="D293" s="3"/>
      <c r="E293" s="3"/>
      <c r="F293" s="3"/>
      <c r="G293" s="71"/>
    </row>
    <row r="294" spans="1:7" x14ac:dyDescent="0.25">
      <c r="A294" s="3"/>
      <c r="B294" s="3"/>
      <c r="C294" s="10" t="s">
        <v>30</v>
      </c>
      <c r="D294" s="11">
        <f>+D296+D299+D303+D305+D307+D310+D312+D314</f>
        <v>441895.3</v>
      </c>
      <c r="E294" s="11">
        <f t="shared" ref="E294:G294" si="40">+E296+E299+E303+E305+E307+E310+E312+E314</f>
        <v>1218951.1000000001</v>
      </c>
      <c r="F294" s="11">
        <f t="shared" si="40"/>
        <v>2541013.3000000003</v>
      </c>
      <c r="G294" s="11">
        <f t="shared" si="40"/>
        <v>4538168.8849999998</v>
      </c>
    </row>
    <row r="295" spans="1:7" x14ac:dyDescent="0.25">
      <c r="A295" s="3"/>
      <c r="B295" s="3"/>
      <c r="C295" s="79" t="s">
        <v>323</v>
      </c>
      <c r="D295" s="80"/>
      <c r="E295" s="80"/>
      <c r="F295" s="80"/>
      <c r="G295" s="81"/>
    </row>
    <row r="296" spans="1:7" x14ac:dyDescent="0.25">
      <c r="A296" s="3"/>
      <c r="B296" s="3"/>
      <c r="C296" s="72" t="s">
        <v>338</v>
      </c>
      <c r="D296" s="73">
        <f>+D297+D298</f>
        <v>84975</v>
      </c>
      <c r="E296" s="73">
        <f t="shared" ref="E296:G296" si="41">+E297+E298</f>
        <v>211899.9</v>
      </c>
      <c r="F296" s="73">
        <f t="shared" si="41"/>
        <v>401749.7</v>
      </c>
      <c r="G296" s="73">
        <f t="shared" si="41"/>
        <v>529749.72499999998</v>
      </c>
    </row>
    <row r="297" spans="1:7" x14ac:dyDescent="0.25">
      <c r="A297" s="3"/>
      <c r="B297" s="3"/>
      <c r="C297" s="10" t="s">
        <v>795</v>
      </c>
      <c r="D297" s="82">
        <v>20975</v>
      </c>
      <c r="E297" s="82">
        <v>83899.9</v>
      </c>
      <c r="F297" s="82">
        <v>209749.7</v>
      </c>
      <c r="G297" s="82">
        <v>209749.72500000001</v>
      </c>
    </row>
    <row r="298" spans="1:7" x14ac:dyDescent="0.25">
      <c r="A298" s="3"/>
      <c r="B298" s="3"/>
      <c r="C298" s="10" t="s">
        <v>796</v>
      </c>
      <c r="D298" s="82">
        <v>64000</v>
      </c>
      <c r="E298" s="82">
        <v>128000</v>
      </c>
      <c r="F298" s="82">
        <v>192000</v>
      </c>
      <c r="G298" s="82">
        <v>320000</v>
      </c>
    </row>
    <row r="299" spans="1:7" x14ac:dyDescent="0.25">
      <c r="A299" s="3"/>
      <c r="B299" s="3"/>
      <c r="C299" s="72" t="s">
        <v>368</v>
      </c>
      <c r="D299" s="73">
        <f>+D300+D301+D302</f>
        <v>82946.600000000006</v>
      </c>
      <c r="E299" s="73">
        <f t="shared" ref="E299:G299" si="42">+E300+E301+E302</f>
        <v>239553.2</v>
      </c>
      <c r="F299" s="73">
        <f t="shared" si="42"/>
        <v>615074.20000000007</v>
      </c>
      <c r="G299" s="73">
        <f t="shared" si="42"/>
        <v>1068114.96</v>
      </c>
    </row>
    <row r="300" spans="1:7" x14ac:dyDescent="0.25">
      <c r="A300" s="3"/>
      <c r="B300" s="3"/>
      <c r="C300" s="10" t="s">
        <v>797</v>
      </c>
      <c r="D300" s="82">
        <v>55086.5</v>
      </c>
      <c r="E300" s="82">
        <v>165259.6</v>
      </c>
      <c r="F300" s="82">
        <v>385605.7</v>
      </c>
      <c r="G300" s="82">
        <v>550865.18399999989</v>
      </c>
    </row>
    <row r="301" spans="1:7" x14ac:dyDescent="0.25">
      <c r="A301" s="3"/>
      <c r="B301" s="3"/>
      <c r="C301" s="10" t="s">
        <v>798</v>
      </c>
      <c r="D301" s="82">
        <v>0</v>
      </c>
      <c r="E301" s="82">
        <v>0</v>
      </c>
      <c r="F301" s="82">
        <v>99454.7</v>
      </c>
      <c r="G301" s="82">
        <v>331515.78600000008</v>
      </c>
    </row>
    <row r="302" spans="1:7" ht="24.75" customHeight="1" x14ac:dyDescent="0.25">
      <c r="A302" s="3"/>
      <c r="B302" s="3"/>
      <c r="C302" s="10" t="s">
        <v>799</v>
      </c>
      <c r="D302" s="82">
        <v>27860.1</v>
      </c>
      <c r="E302" s="82">
        <v>74293.600000000006</v>
      </c>
      <c r="F302" s="82">
        <v>130013.8</v>
      </c>
      <c r="G302" s="82">
        <v>185733.99</v>
      </c>
    </row>
    <row r="303" spans="1:7" x14ac:dyDescent="0.25">
      <c r="A303" s="3"/>
      <c r="B303" s="3"/>
      <c r="C303" s="72" t="s">
        <v>324</v>
      </c>
      <c r="D303" s="73">
        <f>+D304</f>
        <v>0</v>
      </c>
      <c r="E303" s="73">
        <f t="shared" ref="E303:G303" si="43">+E304</f>
        <v>32800</v>
      </c>
      <c r="F303" s="73">
        <f t="shared" si="43"/>
        <v>131200</v>
      </c>
      <c r="G303" s="73">
        <f t="shared" si="43"/>
        <v>328000</v>
      </c>
    </row>
    <row r="304" spans="1:7" x14ac:dyDescent="0.25">
      <c r="A304" s="3"/>
      <c r="B304" s="3"/>
      <c r="C304" s="10" t="s">
        <v>800</v>
      </c>
      <c r="D304" s="82">
        <v>0</v>
      </c>
      <c r="E304" s="82">
        <v>32800</v>
      </c>
      <c r="F304" s="82">
        <v>131200</v>
      </c>
      <c r="G304" s="82">
        <v>328000</v>
      </c>
    </row>
    <row r="305" spans="1:7" x14ac:dyDescent="0.25">
      <c r="A305" s="3"/>
      <c r="B305" s="3"/>
      <c r="C305" s="72" t="s">
        <v>340</v>
      </c>
      <c r="D305" s="73">
        <f>+D306</f>
        <v>0</v>
      </c>
      <c r="E305" s="73">
        <f t="shared" ref="E305:G305" si="44">+E306</f>
        <v>0</v>
      </c>
      <c r="F305" s="73">
        <f t="shared" si="44"/>
        <v>68764.800000000003</v>
      </c>
      <c r="G305" s="73">
        <f t="shared" si="44"/>
        <v>229216</v>
      </c>
    </row>
    <row r="306" spans="1:7" x14ac:dyDescent="0.25">
      <c r="A306" s="3"/>
      <c r="B306" s="3"/>
      <c r="C306" s="10" t="s">
        <v>801</v>
      </c>
      <c r="D306" s="82">
        <v>0</v>
      </c>
      <c r="E306" s="82">
        <v>0</v>
      </c>
      <c r="F306" s="82">
        <v>68764.800000000003</v>
      </c>
      <c r="G306" s="82">
        <v>229216</v>
      </c>
    </row>
    <row r="307" spans="1:7" x14ac:dyDescent="0.25">
      <c r="A307" s="3"/>
      <c r="B307" s="3"/>
      <c r="C307" s="72" t="s">
        <v>326</v>
      </c>
      <c r="D307" s="73">
        <f>+D308+D309</f>
        <v>173079.4</v>
      </c>
      <c r="E307" s="73">
        <f t="shared" ref="E307:G307" si="45">+E308+E309</f>
        <v>390909.4</v>
      </c>
      <c r="F307" s="73">
        <f t="shared" si="45"/>
        <v>572434.4</v>
      </c>
      <c r="G307" s="73">
        <f t="shared" si="45"/>
        <v>753959.4</v>
      </c>
    </row>
    <row r="308" spans="1:7" x14ac:dyDescent="0.25">
      <c r="A308" s="3"/>
      <c r="B308" s="3"/>
      <c r="C308" s="10" t="s">
        <v>802</v>
      </c>
      <c r="D308" s="82">
        <v>145220</v>
      </c>
      <c r="E308" s="82">
        <v>363050</v>
      </c>
      <c r="F308" s="82">
        <v>544575</v>
      </c>
      <c r="G308" s="82">
        <v>726100</v>
      </c>
    </row>
    <row r="309" spans="1:7" x14ac:dyDescent="0.25">
      <c r="A309" s="3"/>
      <c r="B309" s="3"/>
      <c r="C309" s="10" t="s">
        <v>803</v>
      </c>
      <c r="D309" s="82">
        <v>27859.4</v>
      </c>
      <c r="E309" s="82">
        <v>27859.4</v>
      </c>
      <c r="F309" s="82">
        <v>27859.4</v>
      </c>
      <c r="G309" s="82">
        <v>27859.4</v>
      </c>
    </row>
    <row r="310" spans="1:7" x14ac:dyDescent="0.25">
      <c r="A310" s="3"/>
      <c r="B310" s="3"/>
      <c r="C310" s="72" t="s">
        <v>332</v>
      </c>
      <c r="D310" s="73">
        <f>+D311</f>
        <v>70894.3</v>
      </c>
      <c r="E310" s="73">
        <f t="shared" ref="E310:G310" si="46">+E311</f>
        <v>141788.6</v>
      </c>
      <c r="F310" s="73">
        <f t="shared" si="46"/>
        <v>330840.2</v>
      </c>
      <c r="G310" s="73">
        <f t="shared" si="46"/>
        <v>472628.8</v>
      </c>
    </row>
    <row r="311" spans="1:7" x14ac:dyDescent="0.25">
      <c r="A311" s="3"/>
      <c r="B311" s="3"/>
      <c r="C311" s="10" t="s">
        <v>804</v>
      </c>
      <c r="D311" s="82">
        <v>70894.3</v>
      </c>
      <c r="E311" s="82">
        <v>141788.6</v>
      </c>
      <c r="F311" s="82">
        <v>330840.2</v>
      </c>
      <c r="G311" s="82">
        <v>472628.8</v>
      </c>
    </row>
    <row r="312" spans="1:7" x14ac:dyDescent="0.25">
      <c r="A312" s="3"/>
      <c r="B312" s="3"/>
      <c r="C312" s="72" t="s">
        <v>334</v>
      </c>
      <c r="D312" s="73">
        <f>+D313</f>
        <v>30000</v>
      </c>
      <c r="E312" s="73">
        <f t="shared" ref="E312:G312" si="47">+E313</f>
        <v>202000</v>
      </c>
      <c r="F312" s="73">
        <f t="shared" si="47"/>
        <v>380000</v>
      </c>
      <c r="G312" s="73">
        <f t="shared" si="47"/>
        <v>1020000</v>
      </c>
    </row>
    <row r="313" spans="1:7" x14ac:dyDescent="0.25">
      <c r="A313" s="3"/>
      <c r="B313" s="3"/>
      <c r="C313" s="10" t="s">
        <v>805</v>
      </c>
      <c r="D313" s="82">
        <v>30000</v>
      </c>
      <c r="E313" s="82">
        <v>202000</v>
      </c>
      <c r="F313" s="82">
        <v>380000</v>
      </c>
      <c r="G313" s="82">
        <v>1020000</v>
      </c>
    </row>
    <row r="314" spans="1:7" x14ac:dyDescent="0.25">
      <c r="A314" s="3"/>
      <c r="B314" s="3"/>
      <c r="C314" s="72" t="s">
        <v>358</v>
      </c>
      <c r="D314" s="73">
        <f>+D315</f>
        <v>0</v>
      </c>
      <c r="E314" s="73">
        <f t="shared" ref="E314:G314" si="48">+E315</f>
        <v>0</v>
      </c>
      <c r="F314" s="73">
        <f t="shared" si="48"/>
        <v>40950</v>
      </c>
      <c r="G314" s="73">
        <f t="shared" si="48"/>
        <v>136500</v>
      </c>
    </row>
    <row r="315" spans="1:7" x14ac:dyDescent="0.25">
      <c r="A315" s="3"/>
      <c r="B315" s="3"/>
      <c r="C315" s="10" t="s">
        <v>806</v>
      </c>
      <c r="D315" s="82">
        <v>0</v>
      </c>
      <c r="E315" s="82">
        <v>0</v>
      </c>
      <c r="F315" s="82">
        <v>40950</v>
      </c>
      <c r="G315" s="82">
        <v>136500</v>
      </c>
    </row>
    <row r="316" spans="1:7" x14ac:dyDescent="0.25">
      <c r="A316" s="3"/>
      <c r="B316" s="3"/>
      <c r="C316" s="5" t="s">
        <v>101</v>
      </c>
      <c r="D316" s="6">
        <f>+D318+D321+D324+D327+D330+D333</f>
        <v>5800</v>
      </c>
      <c r="E316" s="6">
        <f t="shared" ref="E316:G316" si="49">+E318+E321+E324+E327+E330+E333</f>
        <v>192063.7</v>
      </c>
      <c r="F316" s="6">
        <f t="shared" si="49"/>
        <v>460306</v>
      </c>
      <c r="G316" s="6">
        <f t="shared" si="49"/>
        <v>462306</v>
      </c>
    </row>
    <row r="317" spans="1:7" x14ac:dyDescent="0.25">
      <c r="A317" s="3"/>
      <c r="B317" s="3"/>
      <c r="C317" s="3" t="s">
        <v>12</v>
      </c>
      <c r="D317" s="3"/>
      <c r="E317" s="3"/>
      <c r="F317" s="3"/>
      <c r="G317" s="3"/>
    </row>
    <row r="318" spans="1:7" ht="33" x14ac:dyDescent="0.25">
      <c r="A318" s="7" t="s">
        <v>102</v>
      </c>
      <c r="B318" s="7" t="s">
        <v>14</v>
      </c>
      <c r="C318" s="3" t="s">
        <v>103</v>
      </c>
      <c r="D318" s="8">
        <v>800</v>
      </c>
      <c r="E318" s="8">
        <v>21800</v>
      </c>
      <c r="F318" s="8">
        <v>22627.3</v>
      </c>
      <c r="G318" s="8">
        <v>22627.3</v>
      </c>
    </row>
    <row r="319" spans="1:7" x14ac:dyDescent="0.25">
      <c r="A319" s="3"/>
      <c r="B319" s="3"/>
      <c r="C319" s="9" t="s">
        <v>16</v>
      </c>
      <c r="D319" s="3"/>
      <c r="E319" s="3"/>
      <c r="F319" s="3"/>
      <c r="G319" s="3"/>
    </row>
    <row r="320" spans="1:7" x14ac:dyDescent="0.25">
      <c r="A320" s="3"/>
      <c r="B320" s="3"/>
      <c r="C320" s="10" t="s">
        <v>101</v>
      </c>
      <c r="D320" s="11">
        <v>800</v>
      </c>
      <c r="E320" s="11">
        <v>21800</v>
      </c>
      <c r="F320" s="11">
        <v>22627.3</v>
      </c>
      <c r="G320" s="11">
        <v>22627.3</v>
      </c>
    </row>
    <row r="321" spans="1:7" ht="49.5" x14ac:dyDescent="0.25">
      <c r="A321" s="7" t="s">
        <v>104</v>
      </c>
      <c r="B321" s="7" t="s">
        <v>14</v>
      </c>
      <c r="C321" s="3" t="s">
        <v>105</v>
      </c>
      <c r="D321" s="8">
        <v>5000</v>
      </c>
      <c r="E321" s="8">
        <v>132503.70000000001</v>
      </c>
      <c r="F321" s="8">
        <v>137503.70000000001</v>
      </c>
      <c r="G321" s="8">
        <v>139503.70000000001</v>
      </c>
    </row>
    <row r="322" spans="1:7" x14ac:dyDescent="0.25">
      <c r="A322" s="3"/>
      <c r="B322" s="3"/>
      <c r="C322" s="9" t="s">
        <v>16</v>
      </c>
      <c r="D322" s="3"/>
      <c r="E322" s="3"/>
      <c r="F322" s="3"/>
      <c r="G322" s="3"/>
    </row>
    <row r="323" spans="1:7" x14ac:dyDescent="0.25">
      <c r="A323" s="3"/>
      <c r="B323" s="3"/>
      <c r="C323" s="10" t="s">
        <v>106</v>
      </c>
      <c r="D323" s="11">
        <v>5000</v>
      </c>
      <c r="E323" s="11">
        <v>132503.70000000001</v>
      </c>
      <c r="F323" s="11">
        <v>137503.70000000001</v>
      </c>
      <c r="G323" s="11">
        <v>139503.70000000001</v>
      </c>
    </row>
    <row r="324" spans="1:7" ht="49.5" x14ac:dyDescent="0.25">
      <c r="A324" s="7" t="s">
        <v>104</v>
      </c>
      <c r="B324" s="7" t="s">
        <v>24</v>
      </c>
      <c r="C324" s="3" t="s">
        <v>107</v>
      </c>
      <c r="D324" s="8">
        <v>0</v>
      </c>
      <c r="E324" s="8">
        <v>0</v>
      </c>
      <c r="F324" s="8">
        <v>34650</v>
      </c>
      <c r="G324" s="8">
        <v>34650</v>
      </c>
    </row>
    <row r="325" spans="1:7" x14ac:dyDescent="0.25">
      <c r="A325" s="3"/>
      <c r="B325" s="3"/>
      <c r="C325" s="9" t="s">
        <v>16</v>
      </c>
      <c r="D325" s="3"/>
      <c r="E325" s="3"/>
      <c r="F325" s="3"/>
      <c r="G325" s="3"/>
    </row>
    <row r="326" spans="1:7" ht="33" x14ac:dyDescent="0.25">
      <c r="A326" s="3"/>
      <c r="B326" s="3"/>
      <c r="C326" s="10" t="s">
        <v>108</v>
      </c>
      <c r="D326" s="11">
        <v>0</v>
      </c>
      <c r="E326" s="11">
        <v>0</v>
      </c>
      <c r="F326" s="11">
        <v>34650</v>
      </c>
      <c r="G326" s="11">
        <v>34650</v>
      </c>
    </row>
    <row r="327" spans="1:7" x14ac:dyDescent="0.25">
      <c r="A327" s="7" t="s">
        <v>104</v>
      </c>
      <c r="B327" s="7" t="s">
        <v>20</v>
      </c>
      <c r="C327" s="3" t="s">
        <v>109</v>
      </c>
      <c r="D327" s="8">
        <v>0</v>
      </c>
      <c r="E327" s="8">
        <v>0</v>
      </c>
      <c r="F327" s="8">
        <v>168000</v>
      </c>
      <c r="G327" s="8">
        <v>168000</v>
      </c>
    </row>
    <row r="328" spans="1:7" x14ac:dyDescent="0.25">
      <c r="A328" s="3"/>
      <c r="B328" s="3"/>
      <c r="C328" s="9" t="s">
        <v>16</v>
      </c>
      <c r="D328" s="3"/>
      <c r="E328" s="3"/>
      <c r="F328" s="3"/>
      <c r="G328" s="3"/>
    </row>
    <row r="329" spans="1:7" x14ac:dyDescent="0.25">
      <c r="A329" s="3"/>
      <c r="B329" s="3"/>
      <c r="C329" s="10" t="s">
        <v>30</v>
      </c>
      <c r="D329" s="11">
        <v>0</v>
      </c>
      <c r="E329" s="11">
        <v>0</v>
      </c>
      <c r="F329" s="11">
        <v>168000</v>
      </c>
      <c r="G329" s="11">
        <v>168000</v>
      </c>
    </row>
    <row r="330" spans="1:7" ht="33" x14ac:dyDescent="0.25">
      <c r="A330" s="7" t="s">
        <v>104</v>
      </c>
      <c r="B330" s="7" t="s">
        <v>40</v>
      </c>
      <c r="C330" s="3" t="s">
        <v>110</v>
      </c>
      <c r="D330" s="8">
        <v>0</v>
      </c>
      <c r="E330" s="8">
        <v>0</v>
      </c>
      <c r="F330" s="8">
        <v>22000</v>
      </c>
      <c r="G330" s="8">
        <v>22000</v>
      </c>
    </row>
    <row r="331" spans="1:7" x14ac:dyDescent="0.25">
      <c r="A331" s="3"/>
      <c r="B331" s="3"/>
      <c r="C331" s="9" t="s">
        <v>16</v>
      </c>
      <c r="D331" s="3"/>
      <c r="E331" s="3"/>
      <c r="F331" s="3"/>
      <c r="G331" s="3"/>
    </row>
    <row r="332" spans="1:7" ht="33" x14ac:dyDescent="0.25">
      <c r="A332" s="3"/>
      <c r="B332" s="3"/>
      <c r="C332" s="10" t="s">
        <v>108</v>
      </c>
      <c r="D332" s="11">
        <v>0</v>
      </c>
      <c r="E332" s="11">
        <v>0</v>
      </c>
      <c r="F332" s="11">
        <v>22000</v>
      </c>
      <c r="G332" s="11">
        <v>22000</v>
      </c>
    </row>
    <row r="333" spans="1:7" ht="33" x14ac:dyDescent="0.25">
      <c r="A333" s="7" t="s">
        <v>111</v>
      </c>
      <c r="B333" s="7" t="s">
        <v>14</v>
      </c>
      <c r="C333" s="3" t="s">
        <v>112</v>
      </c>
      <c r="D333" s="8">
        <v>0</v>
      </c>
      <c r="E333" s="8">
        <v>37760</v>
      </c>
      <c r="F333" s="8">
        <v>75525</v>
      </c>
      <c r="G333" s="8">
        <v>75525</v>
      </c>
    </row>
    <row r="334" spans="1:7" x14ac:dyDescent="0.25">
      <c r="A334" s="3"/>
      <c r="B334" s="3"/>
      <c r="C334" s="9" t="s">
        <v>16</v>
      </c>
      <c r="D334" s="3"/>
      <c r="E334" s="3"/>
      <c r="F334" s="3"/>
      <c r="G334" s="3"/>
    </row>
    <row r="335" spans="1:7" ht="33" x14ac:dyDescent="0.25">
      <c r="A335" s="3"/>
      <c r="B335" s="3"/>
      <c r="C335" s="10" t="s">
        <v>113</v>
      </c>
      <c r="D335" s="11">
        <v>0</v>
      </c>
      <c r="E335" s="11">
        <v>37760</v>
      </c>
      <c r="F335" s="11">
        <v>75525</v>
      </c>
      <c r="G335" s="11">
        <v>75525</v>
      </c>
    </row>
    <row r="336" spans="1:7" x14ac:dyDescent="0.25">
      <c r="A336" s="3"/>
      <c r="B336" s="3"/>
      <c r="C336" s="5" t="s">
        <v>114</v>
      </c>
      <c r="D336" s="6">
        <f>+D338+D341+D346+D349</f>
        <v>1133974.8999999999</v>
      </c>
      <c r="E336" s="6">
        <f t="shared" ref="E336:G336" si="50">+E338+E341+E346+E349</f>
        <v>1865529.8</v>
      </c>
      <c r="F336" s="6">
        <f t="shared" si="50"/>
        <v>3942284.6</v>
      </c>
      <c r="G336" s="6">
        <f t="shared" si="50"/>
        <v>5535899.5</v>
      </c>
    </row>
    <row r="337" spans="1:7" x14ac:dyDescent="0.25">
      <c r="A337" s="3"/>
      <c r="B337" s="3"/>
      <c r="C337" s="3" t="s">
        <v>12</v>
      </c>
      <c r="D337" s="3"/>
      <c r="E337" s="3"/>
      <c r="F337" s="3"/>
      <c r="G337" s="3"/>
    </row>
    <row r="338" spans="1:7" ht="33" x14ac:dyDescent="0.25">
      <c r="A338" s="7" t="s">
        <v>115</v>
      </c>
      <c r="B338" s="7" t="s">
        <v>14</v>
      </c>
      <c r="C338" s="3" t="s">
        <v>116</v>
      </c>
      <c r="D338" s="8">
        <v>8974.9</v>
      </c>
      <c r="E338" s="8">
        <v>17949.8</v>
      </c>
      <c r="F338" s="8">
        <v>26924.6</v>
      </c>
      <c r="G338" s="8">
        <v>35899.5</v>
      </c>
    </row>
    <row r="339" spans="1:7" x14ac:dyDescent="0.25">
      <c r="A339" s="3"/>
      <c r="B339" s="3"/>
      <c r="C339" s="9" t="s">
        <v>16</v>
      </c>
      <c r="D339" s="3"/>
      <c r="E339" s="3"/>
      <c r="F339" s="3"/>
      <c r="G339" s="3"/>
    </row>
    <row r="340" spans="1:7" x14ac:dyDescent="0.25">
      <c r="A340" s="3"/>
      <c r="B340" s="3"/>
      <c r="C340" s="10" t="s">
        <v>114</v>
      </c>
      <c r="D340" s="11">
        <v>8974.9</v>
      </c>
      <c r="E340" s="11">
        <v>17949.8</v>
      </c>
      <c r="F340" s="11">
        <v>26924.6</v>
      </c>
      <c r="G340" s="11">
        <v>35899.5</v>
      </c>
    </row>
    <row r="341" spans="1:7" x14ac:dyDescent="0.25">
      <c r="A341" s="7" t="s">
        <v>115</v>
      </c>
      <c r="B341" s="7" t="s">
        <v>24</v>
      </c>
      <c r="C341" s="3" t="s">
        <v>117</v>
      </c>
      <c r="D341" s="8">
        <v>100000</v>
      </c>
      <c r="E341" s="8">
        <v>200000</v>
      </c>
      <c r="F341" s="8">
        <v>400000</v>
      </c>
      <c r="G341" s="8">
        <v>500000</v>
      </c>
    </row>
    <row r="342" spans="1:7" x14ac:dyDescent="0.25">
      <c r="A342" s="3"/>
      <c r="B342" s="3"/>
      <c r="C342" s="9" t="s">
        <v>16</v>
      </c>
      <c r="D342" s="3"/>
      <c r="E342" s="3"/>
      <c r="F342" s="3"/>
      <c r="G342" s="3"/>
    </row>
    <row r="343" spans="1:7" x14ac:dyDescent="0.25">
      <c r="A343" s="3"/>
      <c r="B343" s="3"/>
      <c r="C343" s="10" t="s">
        <v>114</v>
      </c>
      <c r="D343" s="11">
        <v>100000</v>
      </c>
      <c r="E343" s="11">
        <v>200000</v>
      </c>
      <c r="F343" s="11">
        <v>400000</v>
      </c>
      <c r="G343" s="11">
        <v>500000</v>
      </c>
    </row>
    <row r="344" spans="1:7" ht="17.25" x14ac:dyDescent="0.25">
      <c r="A344" s="3"/>
      <c r="B344" s="3"/>
      <c r="C344" s="69" t="s">
        <v>750</v>
      </c>
      <c r="D344" s="11"/>
      <c r="E344" s="11"/>
      <c r="F344" s="11"/>
      <c r="G344" s="11"/>
    </row>
    <row r="345" spans="1:7" ht="33" x14ac:dyDescent="0.25">
      <c r="A345" s="3"/>
      <c r="B345" s="3"/>
      <c r="C345" s="3" t="s">
        <v>751</v>
      </c>
      <c r="D345" s="11">
        <v>100000</v>
      </c>
      <c r="E345" s="11">
        <v>200000</v>
      </c>
      <c r="F345" s="11">
        <v>400000</v>
      </c>
      <c r="G345" s="11">
        <v>500000</v>
      </c>
    </row>
    <row r="346" spans="1:7" x14ac:dyDescent="0.25">
      <c r="A346" s="7" t="s">
        <v>118</v>
      </c>
      <c r="B346" s="7" t="s">
        <v>119</v>
      </c>
      <c r="C346" s="3" t="s">
        <v>120</v>
      </c>
      <c r="D346" s="8">
        <v>25000</v>
      </c>
      <c r="E346" s="8">
        <v>147580</v>
      </c>
      <c r="F346" s="8">
        <v>515360</v>
      </c>
      <c r="G346" s="8">
        <v>1000000</v>
      </c>
    </row>
    <row r="347" spans="1:7" x14ac:dyDescent="0.25">
      <c r="A347" s="3"/>
      <c r="B347" s="3"/>
      <c r="C347" s="9" t="s">
        <v>16</v>
      </c>
      <c r="D347" s="3"/>
      <c r="E347" s="3"/>
      <c r="F347" s="3"/>
      <c r="G347" s="3"/>
    </row>
    <row r="348" spans="1:7" x14ac:dyDescent="0.25">
      <c r="A348" s="3"/>
      <c r="B348" s="3"/>
      <c r="C348" s="10" t="s">
        <v>114</v>
      </c>
      <c r="D348" s="11">
        <v>25000</v>
      </c>
      <c r="E348" s="11">
        <v>147580</v>
      </c>
      <c r="F348" s="11">
        <v>515360</v>
      </c>
      <c r="G348" s="11">
        <v>1000000</v>
      </c>
    </row>
    <row r="349" spans="1:7" x14ac:dyDescent="0.25">
      <c r="A349" s="7" t="s">
        <v>121</v>
      </c>
      <c r="B349" s="7" t="s">
        <v>20</v>
      </c>
      <c r="C349" s="3" t="s">
        <v>122</v>
      </c>
      <c r="D349" s="8">
        <v>1000000</v>
      </c>
      <c r="E349" s="8">
        <v>1500000</v>
      </c>
      <c r="F349" s="8">
        <v>3000000</v>
      </c>
      <c r="G349" s="8">
        <v>4000000</v>
      </c>
    </row>
    <row r="350" spans="1:7" x14ac:dyDescent="0.25">
      <c r="A350" s="3"/>
      <c r="B350" s="3"/>
      <c r="C350" s="9" t="s">
        <v>16</v>
      </c>
      <c r="D350" s="3"/>
      <c r="E350" s="3"/>
      <c r="F350" s="3"/>
      <c r="G350" s="3"/>
    </row>
    <row r="351" spans="1:7" x14ac:dyDescent="0.25">
      <c r="A351" s="3"/>
      <c r="B351" s="3"/>
      <c r="C351" s="10" t="s">
        <v>71</v>
      </c>
      <c r="D351" s="11">
        <v>1000000</v>
      </c>
      <c r="E351" s="11">
        <v>1500000</v>
      </c>
      <c r="F351" s="11">
        <v>3000000</v>
      </c>
      <c r="G351" s="11">
        <v>4000000</v>
      </c>
    </row>
    <row r="352" spans="1:7" x14ac:dyDescent="0.25">
      <c r="A352" s="3"/>
      <c r="B352" s="3"/>
      <c r="C352" s="5" t="s">
        <v>123</v>
      </c>
      <c r="D352" s="6">
        <f>+D354+D357+D360</f>
        <v>0</v>
      </c>
      <c r="E352" s="6">
        <f t="shared" ref="E352:G352" si="51">+E354+E357+E360</f>
        <v>34047.5</v>
      </c>
      <c r="F352" s="6">
        <f t="shared" si="51"/>
        <v>63819</v>
      </c>
      <c r="G352" s="6">
        <f t="shared" si="51"/>
        <v>63819</v>
      </c>
    </row>
    <row r="353" spans="1:7" x14ac:dyDescent="0.25">
      <c r="A353" s="3"/>
      <c r="B353" s="3"/>
      <c r="C353" s="3" t="s">
        <v>12</v>
      </c>
      <c r="D353" s="3"/>
      <c r="E353" s="3"/>
      <c r="F353" s="3"/>
      <c r="G353" s="3"/>
    </row>
    <row r="354" spans="1:7" ht="33" x14ac:dyDescent="0.25">
      <c r="A354" s="7" t="s">
        <v>124</v>
      </c>
      <c r="B354" s="7" t="s">
        <v>14</v>
      </c>
      <c r="C354" s="3" t="s">
        <v>125</v>
      </c>
      <c r="D354" s="8">
        <v>0</v>
      </c>
      <c r="E354" s="8">
        <v>14894</v>
      </c>
      <c r="F354" s="8">
        <v>29788</v>
      </c>
      <c r="G354" s="8">
        <v>29788</v>
      </c>
    </row>
    <row r="355" spans="1:7" x14ac:dyDescent="0.25">
      <c r="A355" s="3"/>
      <c r="B355" s="3"/>
      <c r="C355" s="9" t="s">
        <v>16</v>
      </c>
      <c r="D355" s="3"/>
      <c r="E355" s="3"/>
      <c r="F355" s="3"/>
      <c r="G355" s="3"/>
    </row>
    <row r="356" spans="1:7" x14ac:dyDescent="0.25">
      <c r="A356" s="3"/>
      <c r="B356" s="3"/>
      <c r="C356" s="10" t="s">
        <v>123</v>
      </c>
      <c r="D356" s="11">
        <v>0</v>
      </c>
      <c r="E356" s="11">
        <v>14894</v>
      </c>
      <c r="F356" s="11">
        <v>29788</v>
      </c>
      <c r="G356" s="11">
        <v>29788</v>
      </c>
    </row>
    <row r="357" spans="1:7" x14ac:dyDescent="0.25">
      <c r="A357" s="7" t="s">
        <v>124</v>
      </c>
      <c r="B357" s="7" t="s">
        <v>37</v>
      </c>
      <c r="C357" s="3" t="s">
        <v>126</v>
      </c>
      <c r="D357" s="8">
        <v>0</v>
      </c>
      <c r="E357" s="8">
        <v>14877.5</v>
      </c>
      <c r="F357" s="8">
        <v>29755</v>
      </c>
      <c r="G357" s="8">
        <v>29755</v>
      </c>
    </row>
    <row r="358" spans="1:7" x14ac:dyDescent="0.25">
      <c r="A358" s="3"/>
      <c r="B358" s="3"/>
      <c r="C358" s="9" t="s">
        <v>16</v>
      </c>
      <c r="D358" s="3"/>
      <c r="E358" s="3"/>
      <c r="F358" s="3"/>
      <c r="G358" s="3"/>
    </row>
    <row r="359" spans="1:7" x14ac:dyDescent="0.25">
      <c r="A359" s="3"/>
      <c r="B359" s="3"/>
      <c r="C359" s="10" t="s">
        <v>123</v>
      </c>
      <c r="D359" s="11">
        <v>0</v>
      </c>
      <c r="E359" s="11">
        <v>14877.5</v>
      </c>
      <c r="F359" s="11">
        <v>29755</v>
      </c>
      <c r="G359" s="11">
        <v>29755</v>
      </c>
    </row>
    <row r="360" spans="1:7" ht="33" x14ac:dyDescent="0.25">
      <c r="A360" s="7" t="s">
        <v>127</v>
      </c>
      <c r="B360" s="7" t="s">
        <v>14</v>
      </c>
      <c r="C360" s="3" t="s">
        <v>128</v>
      </c>
      <c r="D360" s="8">
        <v>0</v>
      </c>
      <c r="E360" s="8">
        <v>4276</v>
      </c>
      <c r="F360" s="8">
        <v>4276</v>
      </c>
      <c r="G360" s="8">
        <v>4276</v>
      </c>
    </row>
    <row r="361" spans="1:7" x14ac:dyDescent="0.25">
      <c r="A361" s="3"/>
      <c r="B361" s="3"/>
      <c r="C361" s="9" t="s">
        <v>16</v>
      </c>
      <c r="D361" s="3"/>
      <c r="E361" s="3"/>
      <c r="F361" s="3"/>
      <c r="G361" s="3"/>
    </row>
    <row r="362" spans="1:7" ht="33" x14ac:dyDescent="0.25">
      <c r="A362" s="3"/>
      <c r="B362" s="3"/>
      <c r="C362" s="10" t="s">
        <v>129</v>
      </c>
      <c r="D362" s="11">
        <v>0</v>
      </c>
      <c r="E362" s="11">
        <v>4276</v>
      </c>
      <c r="F362" s="11">
        <v>4276</v>
      </c>
      <c r="G362" s="11">
        <v>4276</v>
      </c>
    </row>
    <row r="363" spans="1:7" x14ac:dyDescent="0.25">
      <c r="A363" s="3"/>
      <c r="B363" s="3"/>
      <c r="C363" s="5" t="s">
        <v>130</v>
      </c>
      <c r="D363" s="6">
        <f>+D365+D368+D371+D374+D377</f>
        <v>20232.7</v>
      </c>
      <c r="E363" s="6">
        <f t="shared" ref="E363:G363" si="52">+E365+E368+E371+E374+E377</f>
        <v>278232.7</v>
      </c>
      <c r="F363" s="6">
        <f t="shared" si="52"/>
        <v>680232.7</v>
      </c>
      <c r="G363" s="6">
        <f t="shared" si="52"/>
        <v>1159812.1000000001</v>
      </c>
    </row>
    <row r="364" spans="1:7" x14ac:dyDescent="0.25">
      <c r="A364" s="3"/>
      <c r="B364" s="3"/>
      <c r="C364" s="3" t="s">
        <v>12</v>
      </c>
      <c r="D364" s="3"/>
      <c r="E364" s="3"/>
      <c r="F364" s="3"/>
      <c r="G364" s="3"/>
    </row>
    <row r="365" spans="1:7" ht="49.5" x14ac:dyDescent="0.25">
      <c r="A365" s="7" t="s">
        <v>131</v>
      </c>
      <c r="B365" s="7" t="s">
        <v>132</v>
      </c>
      <c r="C365" s="3" t="s">
        <v>133</v>
      </c>
      <c r="D365" s="8">
        <v>0</v>
      </c>
      <c r="E365" s="8">
        <v>90000</v>
      </c>
      <c r="F365" s="8">
        <v>300000</v>
      </c>
      <c r="G365" s="8">
        <v>300000</v>
      </c>
    </row>
    <row r="366" spans="1:7" x14ac:dyDescent="0.25">
      <c r="A366" s="3"/>
      <c r="B366" s="3"/>
      <c r="C366" s="9" t="s">
        <v>16</v>
      </c>
      <c r="D366" s="3"/>
      <c r="E366" s="3"/>
      <c r="F366" s="3"/>
      <c r="G366" s="3"/>
    </row>
    <row r="367" spans="1:7" x14ac:dyDescent="0.25">
      <c r="A367" s="3"/>
      <c r="B367" s="3"/>
      <c r="C367" s="10" t="s">
        <v>130</v>
      </c>
      <c r="D367" s="11">
        <v>0</v>
      </c>
      <c r="E367" s="11">
        <v>90000</v>
      </c>
      <c r="F367" s="11">
        <v>300000</v>
      </c>
      <c r="G367" s="11">
        <v>300000</v>
      </c>
    </row>
    <row r="368" spans="1:7" ht="33" x14ac:dyDescent="0.25">
      <c r="A368" s="7" t="s">
        <v>134</v>
      </c>
      <c r="B368" s="7" t="s">
        <v>14</v>
      </c>
      <c r="C368" s="3" t="s">
        <v>135</v>
      </c>
      <c r="D368" s="8">
        <v>15961.8</v>
      </c>
      <c r="E368" s="8">
        <v>15961.8</v>
      </c>
      <c r="F368" s="8">
        <v>15961.8</v>
      </c>
      <c r="G368" s="8">
        <v>15961.8</v>
      </c>
    </row>
    <row r="369" spans="1:7" x14ac:dyDescent="0.25">
      <c r="A369" s="3"/>
      <c r="B369" s="3"/>
      <c r="C369" s="9" t="s">
        <v>16</v>
      </c>
      <c r="D369" s="3"/>
      <c r="E369" s="3"/>
      <c r="F369" s="3"/>
      <c r="G369" s="3"/>
    </row>
    <row r="370" spans="1:7" x14ac:dyDescent="0.25">
      <c r="A370" s="3"/>
      <c r="B370" s="3"/>
      <c r="C370" s="10" t="s">
        <v>130</v>
      </c>
      <c r="D370" s="11">
        <v>15961.8</v>
      </c>
      <c r="E370" s="11">
        <v>15961.8</v>
      </c>
      <c r="F370" s="11">
        <v>15961.8</v>
      </c>
      <c r="G370" s="11">
        <v>15961.8</v>
      </c>
    </row>
    <row r="371" spans="1:7" ht="33" x14ac:dyDescent="0.25">
      <c r="A371" s="7" t="s">
        <v>134</v>
      </c>
      <c r="B371" s="7" t="s">
        <v>37</v>
      </c>
      <c r="C371" s="3" t="s">
        <v>136</v>
      </c>
      <c r="D371" s="8">
        <v>1980</v>
      </c>
      <c r="E371" s="8">
        <v>1980</v>
      </c>
      <c r="F371" s="8">
        <v>1980</v>
      </c>
      <c r="G371" s="8">
        <v>1980</v>
      </c>
    </row>
    <row r="372" spans="1:7" x14ac:dyDescent="0.25">
      <c r="A372" s="3"/>
      <c r="B372" s="3"/>
      <c r="C372" s="9" t="s">
        <v>16</v>
      </c>
      <c r="D372" s="3"/>
      <c r="E372" s="3"/>
      <c r="F372" s="3"/>
      <c r="G372" s="3"/>
    </row>
    <row r="373" spans="1:7" x14ac:dyDescent="0.25">
      <c r="A373" s="3"/>
      <c r="B373" s="3"/>
      <c r="C373" s="10" t="s">
        <v>130</v>
      </c>
      <c r="D373" s="11">
        <v>1980</v>
      </c>
      <c r="E373" s="11">
        <v>1980</v>
      </c>
      <c r="F373" s="11">
        <v>1980</v>
      </c>
      <c r="G373" s="11">
        <v>1980</v>
      </c>
    </row>
    <row r="374" spans="1:7" ht="33" x14ac:dyDescent="0.25">
      <c r="A374" s="7" t="s">
        <v>137</v>
      </c>
      <c r="B374" s="7" t="s">
        <v>14</v>
      </c>
      <c r="C374" s="3" t="s">
        <v>138</v>
      </c>
      <c r="D374" s="8">
        <v>2290.9</v>
      </c>
      <c r="E374" s="8">
        <v>2290.9</v>
      </c>
      <c r="F374" s="8">
        <v>2290.9</v>
      </c>
      <c r="G374" s="8">
        <v>2290.9</v>
      </c>
    </row>
    <row r="375" spans="1:7" x14ac:dyDescent="0.25">
      <c r="A375" s="3"/>
      <c r="B375" s="3"/>
      <c r="C375" s="9" t="s">
        <v>16</v>
      </c>
      <c r="D375" s="3"/>
      <c r="E375" s="3"/>
      <c r="F375" s="3"/>
      <c r="G375" s="3"/>
    </row>
    <row r="376" spans="1:7" x14ac:dyDescent="0.25">
      <c r="A376" s="3"/>
      <c r="B376" s="3"/>
      <c r="C376" s="10" t="s">
        <v>139</v>
      </c>
      <c r="D376" s="11">
        <v>2290.9</v>
      </c>
      <c r="E376" s="11">
        <v>2290.9</v>
      </c>
      <c r="F376" s="11">
        <v>2290.9</v>
      </c>
      <c r="G376" s="11">
        <v>2290.9</v>
      </c>
    </row>
    <row r="377" spans="1:7" x14ac:dyDescent="0.25">
      <c r="A377" s="7" t="s">
        <v>137</v>
      </c>
      <c r="B377" s="7" t="s">
        <v>31</v>
      </c>
      <c r="C377" s="3" t="s">
        <v>140</v>
      </c>
      <c r="D377" s="8">
        <v>0</v>
      </c>
      <c r="E377" s="8">
        <v>168000</v>
      </c>
      <c r="F377" s="8">
        <v>360000</v>
      </c>
      <c r="G377" s="8">
        <v>839579.4</v>
      </c>
    </row>
    <row r="378" spans="1:7" x14ac:dyDescent="0.25">
      <c r="A378" s="3"/>
      <c r="B378" s="3"/>
      <c r="C378" s="9" t="s">
        <v>16</v>
      </c>
      <c r="D378" s="3"/>
      <c r="E378" s="3"/>
      <c r="F378" s="3"/>
      <c r="G378" s="3"/>
    </row>
    <row r="379" spans="1:7" x14ac:dyDescent="0.25">
      <c r="A379" s="3"/>
      <c r="B379" s="3"/>
      <c r="C379" s="10" t="s">
        <v>139</v>
      </c>
      <c r="D379" s="11">
        <v>0</v>
      </c>
      <c r="E379" s="11">
        <v>168000</v>
      </c>
      <c r="F379" s="11">
        <v>360000</v>
      </c>
      <c r="G379" s="11">
        <v>839579.4</v>
      </c>
    </row>
    <row r="380" spans="1:7" ht="33" x14ac:dyDescent="0.25">
      <c r="A380" s="3"/>
      <c r="B380" s="3"/>
      <c r="C380" s="5" t="s">
        <v>141</v>
      </c>
      <c r="D380" s="6">
        <f>+D382+D385+D404+D411+D421+D469+D480+D504+D514+D517+D520+D523+D526+D532+D529+D538+D554+D560+D563+D576+D591+D599+D607+D619+D636+D649+D652+D655+D686+D690+D844+D853+D946</f>
        <v>5654493.0999999996</v>
      </c>
      <c r="E380" s="6">
        <f t="shared" ref="E380:G380" si="53">+E382+E385+E404+E411+E421+E469+E480+E504+E514+E517+E520+E523+E526+E532+E529+E538+E554+E560+E563+E576+E591+E599+E607+E619+E636+E649+E652+E655+E686+E690+E844+E853+E946</f>
        <v>28447567.300000001</v>
      </c>
      <c r="F380" s="6">
        <f t="shared" si="53"/>
        <v>64423968.100000001</v>
      </c>
      <c r="G380" s="6">
        <f t="shared" si="53"/>
        <v>114662614.09999999</v>
      </c>
    </row>
    <row r="381" spans="1:7" s="31" customFormat="1" x14ac:dyDescent="0.3">
      <c r="A381" s="28"/>
      <c r="B381" s="28"/>
      <c r="C381" s="29" t="s">
        <v>319</v>
      </c>
      <c r="D381" s="30"/>
      <c r="E381" s="30"/>
      <c r="F381" s="30"/>
      <c r="G381" s="30"/>
    </row>
    <row r="382" spans="1:7" s="31" customFormat="1" ht="49.5" x14ac:dyDescent="0.3">
      <c r="A382" s="32">
        <v>1041</v>
      </c>
      <c r="B382" s="32">
        <v>32001</v>
      </c>
      <c r="C382" s="33" t="s">
        <v>320</v>
      </c>
      <c r="D382" s="34">
        <f>+D384+D388</f>
        <v>0</v>
      </c>
      <c r="E382" s="34">
        <f>+E384+E388</f>
        <v>300000</v>
      </c>
      <c r="F382" s="34">
        <f>+F384+F388</f>
        <v>300000</v>
      </c>
      <c r="G382" s="34">
        <f>+G384+G388</f>
        <v>300000</v>
      </c>
    </row>
    <row r="383" spans="1:7" s="31" customFormat="1" x14ac:dyDescent="0.3">
      <c r="A383" s="32"/>
      <c r="B383" s="32"/>
      <c r="C383" s="32" t="s">
        <v>308</v>
      </c>
      <c r="D383" s="35"/>
      <c r="E383" s="35"/>
      <c r="F383" s="35"/>
      <c r="G383" s="30"/>
    </row>
    <row r="384" spans="1:7" s="31" customFormat="1" x14ac:dyDescent="0.3">
      <c r="A384" s="32"/>
      <c r="B384" s="32"/>
      <c r="C384" s="36" t="s">
        <v>321</v>
      </c>
      <c r="D384" s="37"/>
      <c r="E384" s="37">
        <v>300000</v>
      </c>
      <c r="F384" s="37">
        <v>300000</v>
      </c>
      <c r="G384" s="37">
        <v>300000</v>
      </c>
    </row>
    <row r="385" spans="1:7" s="31" customFormat="1" ht="49.5" x14ac:dyDescent="0.3">
      <c r="A385" s="32">
        <v>1045</v>
      </c>
      <c r="B385" s="32">
        <v>32001</v>
      </c>
      <c r="C385" s="33" t="s">
        <v>142</v>
      </c>
      <c r="D385" s="34">
        <f>+D387+D393</f>
        <v>36003.300000000003</v>
      </c>
      <c r="E385" s="34">
        <f>+E387+E393</f>
        <v>178383.4</v>
      </c>
      <c r="F385" s="34">
        <f>+F387+F393</f>
        <v>478412.6</v>
      </c>
      <c r="G385" s="34">
        <f>+G387+G393</f>
        <v>855233.30000000016</v>
      </c>
    </row>
    <row r="386" spans="1:7" s="31" customFormat="1" x14ac:dyDescent="0.3">
      <c r="A386" s="32"/>
      <c r="B386" s="32"/>
      <c r="C386" s="32" t="s">
        <v>308</v>
      </c>
      <c r="D386" s="35"/>
      <c r="E386" s="35"/>
      <c r="F386" s="35"/>
      <c r="G386" s="30"/>
    </row>
    <row r="387" spans="1:7" s="31" customFormat="1" x14ac:dyDescent="0.3">
      <c r="A387" s="32"/>
      <c r="B387" s="32"/>
      <c r="C387" s="36" t="s">
        <v>322</v>
      </c>
      <c r="D387" s="37">
        <f>+D389+D391</f>
        <v>0</v>
      </c>
      <c r="E387" s="37">
        <f t="shared" ref="E387:G387" si="54">+E389+E391</f>
        <v>47217.1</v>
      </c>
      <c r="F387" s="37">
        <f t="shared" si="54"/>
        <v>110173.1</v>
      </c>
      <c r="G387" s="37">
        <f t="shared" si="54"/>
        <v>202734.30000000002</v>
      </c>
    </row>
    <row r="388" spans="1:7" s="31" customFormat="1" x14ac:dyDescent="0.3">
      <c r="A388" s="38"/>
      <c r="B388" s="38"/>
      <c r="C388" s="32" t="s">
        <v>323</v>
      </c>
      <c r="D388" s="35"/>
      <c r="E388" s="35"/>
      <c r="F388" s="35"/>
      <c r="G388" s="39"/>
    </row>
    <row r="389" spans="1:7" s="31" customFormat="1" x14ac:dyDescent="0.3">
      <c r="A389" s="101"/>
      <c r="B389" s="101"/>
      <c r="C389" s="36" t="s">
        <v>324</v>
      </c>
      <c r="D389" s="35">
        <f>+D390</f>
        <v>0</v>
      </c>
      <c r="E389" s="35">
        <f>+E390</f>
        <v>0</v>
      </c>
      <c r="F389" s="35">
        <f>+F390</f>
        <v>0</v>
      </c>
      <c r="G389" s="39">
        <f>+G390</f>
        <v>45344.1</v>
      </c>
    </row>
    <row r="390" spans="1:7" s="31" customFormat="1" x14ac:dyDescent="0.3">
      <c r="A390" s="101"/>
      <c r="B390" s="101"/>
      <c r="C390" s="40" t="s">
        <v>325</v>
      </c>
      <c r="D390" s="39">
        <v>0</v>
      </c>
      <c r="E390" s="39">
        <v>0</v>
      </c>
      <c r="F390" s="39">
        <v>0</v>
      </c>
      <c r="G390" s="39">
        <v>45344.1</v>
      </c>
    </row>
    <row r="391" spans="1:7" s="31" customFormat="1" x14ac:dyDescent="0.3">
      <c r="A391" s="101"/>
      <c r="B391" s="101"/>
      <c r="C391" s="36" t="s">
        <v>326</v>
      </c>
      <c r="D391" s="35">
        <f>+D392</f>
        <v>0</v>
      </c>
      <c r="E391" s="35">
        <f>+E392</f>
        <v>47217.1</v>
      </c>
      <c r="F391" s="35">
        <f>+F392</f>
        <v>110173.1</v>
      </c>
      <c r="G391" s="39">
        <f>+G392</f>
        <v>157390.20000000001</v>
      </c>
    </row>
    <row r="392" spans="1:7" s="31" customFormat="1" ht="33" x14ac:dyDescent="0.3">
      <c r="A392" s="101"/>
      <c r="B392" s="101"/>
      <c r="C392" s="40" t="s">
        <v>327</v>
      </c>
      <c r="D392" s="39">
        <v>0</v>
      </c>
      <c r="E392" s="39">
        <v>47217.1</v>
      </c>
      <c r="F392" s="39">
        <v>110173.1</v>
      </c>
      <c r="G392" s="39">
        <v>157390.20000000001</v>
      </c>
    </row>
    <row r="393" spans="1:7" s="31" customFormat="1" x14ac:dyDescent="0.3">
      <c r="A393" s="32"/>
      <c r="B393" s="32"/>
      <c r="C393" s="36" t="s">
        <v>321</v>
      </c>
      <c r="D393" s="37">
        <f>+D395+D399+D401</f>
        <v>36003.300000000003</v>
      </c>
      <c r="E393" s="37">
        <f t="shared" ref="E393:G393" si="55">+E395+E399+E401</f>
        <v>131166.29999999999</v>
      </c>
      <c r="F393" s="37">
        <f t="shared" si="55"/>
        <v>368239.5</v>
      </c>
      <c r="G393" s="37">
        <f t="shared" si="55"/>
        <v>652499.00000000012</v>
      </c>
    </row>
    <row r="394" spans="1:7" s="31" customFormat="1" x14ac:dyDescent="0.3">
      <c r="A394" s="38"/>
      <c r="B394" s="38"/>
      <c r="C394" s="32" t="s">
        <v>323</v>
      </c>
      <c r="D394" s="35"/>
      <c r="E394" s="35"/>
      <c r="F394" s="35"/>
      <c r="G394" s="39"/>
    </row>
    <row r="395" spans="1:7" s="31" customFormat="1" x14ac:dyDescent="0.3">
      <c r="A395" s="38"/>
      <c r="B395" s="38"/>
      <c r="C395" s="36" t="s">
        <v>328</v>
      </c>
      <c r="D395" s="35">
        <f>+D396+D397+D398</f>
        <v>36003.300000000003</v>
      </c>
      <c r="E395" s="35">
        <f t="shared" ref="E395:F395" si="56">+E396+E397+E398</f>
        <v>72006.399999999994</v>
      </c>
      <c r="F395" s="35">
        <f t="shared" si="56"/>
        <v>216019.7</v>
      </c>
      <c r="G395" s="35">
        <f>+G396+G397+G398</f>
        <v>415200.80000000005</v>
      </c>
    </row>
    <row r="396" spans="1:7" s="31" customFormat="1" x14ac:dyDescent="0.3">
      <c r="A396" s="101"/>
      <c r="B396" s="101"/>
      <c r="C396" s="40" t="s">
        <v>329</v>
      </c>
      <c r="D396" s="39">
        <v>36003.300000000003</v>
      </c>
      <c r="E396" s="39">
        <v>72006.399999999994</v>
      </c>
      <c r="F396" s="39">
        <v>216019.7</v>
      </c>
      <c r="G396" s="39">
        <v>360032.9</v>
      </c>
    </row>
    <row r="397" spans="1:7" s="31" customFormat="1" ht="33" x14ac:dyDescent="0.3">
      <c r="A397" s="101"/>
      <c r="B397" s="101"/>
      <c r="C397" s="40" t="s">
        <v>330</v>
      </c>
      <c r="D397" s="39">
        <v>0</v>
      </c>
      <c r="E397" s="39">
        <v>0</v>
      </c>
      <c r="F397" s="39">
        <v>0</v>
      </c>
      <c r="G397" s="39">
        <v>24615.9</v>
      </c>
    </row>
    <row r="398" spans="1:7" s="31" customFormat="1" ht="33" x14ac:dyDescent="0.3">
      <c r="A398" s="101"/>
      <c r="B398" s="101"/>
      <c r="C398" s="40" t="s">
        <v>331</v>
      </c>
      <c r="D398" s="39">
        <v>0</v>
      </c>
      <c r="E398" s="39">
        <v>0</v>
      </c>
      <c r="F398" s="39">
        <v>0</v>
      </c>
      <c r="G398" s="39">
        <v>30552</v>
      </c>
    </row>
    <row r="399" spans="1:7" s="31" customFormat="1" x14ac:dyDescent="0.3">
      <c r="A399" s="101"/>
      <c r="B399" s="101"/>
      <c r="C399" s="36" t="s">
        <v>332</v>
      </c>
      <c r="D399" s="35">
        <f>+D400</f>
        <v>0</v>
      </c>
      <c r="E399" s="35">
        <f>+E400</f>
        <v>33900.199999999997</v>
      </c>
      <c r="F399" s="35">
        <f>+F400</f>
        <v>101700.5</v>
      </c>
      <c r="G399" s="39">
        <f>+G400</f>
        <v>169500.79999999999</v>
      </c>
    </row>
    <row r="400" spans="1:7" s="31" customFormat="1" ht="33" x14ac:dyDescent="0.3">
      <c r="A400" s="101"/>
      <c r="B400" s="101"/>
      <c r="C400" s="40" t="s">
        <v>333</v>
      </c>
      <c r="D400" s="39">
        <v>0</v>
      </c>
      <c r="E400" s="39">
        <v>33900.199999999997</v>
      </c>
      <c r="F400" s="39">
        <v>101700.5</v>
      </c>
      <c r="G400" s="39">
        <v>169500.79999999999</v>
      </c>
    </row>
    <row r="401" spans="1:7" s="31" customFormat="1" x14ac:dyDescent="0.3">
      <c r="A401" s="41"/>
      <c r="B401" s="42"/>
      <c r="C401" s="36" t="s">
        <v>334</v>
      </c>
      <c r="D401" s="35">
        <f>+D402+D403</f>
        <v>0</v>
      </c>
      <c r="E401" s="35">
        <f t="shared" ref="E401:G401" si="57">+E402+E403</f>
        <v>25259.7</v>
      </c>
      <c r="F401" s="35">
        <f t="shared" si="57"/>
        <v>50519.3</v>
      </c>
      <c r="G401" s="35">
        <f t="shared" si="57"/>
        <v>67797.399999999994</v>
      </c>
    </row>
    <row r="402" spans="1:7" s="31" customFormat="1" x14ac:dyDescent="0.3">
      <c r="A402" s="101"/>
      <c r="B402" s="101"/>
      <c r="C402" s="40" t="s">
        <v>335</v>
      </c>
      <c r="D402" s="39">
        <v>0</v>
      </c>
      <c r="E402" s="39">
        <v>25259.7</v>
      </c>
      <c r="F402" s="39">
        <v>50519.3</v>
      </c>
      <c r="G402" s="39">
        <v>50519.3</v>
      </c>
    </row>
    <row r="403" spans="1:7" s="31" customFormat="1" x14ac:dyDescent="0.3">
      <c r="A403" s="101"/>
      <c r="B403" s="101"/>
      <c r="C403" s="40" t="s">
        <v>335</v>
      </c>
      <c r="D403" s="39">
        <v>0</v>
      </c>
      <c r="E403" s="39">
        <v>0</v>
      </c>
      <c r="F403" s="39">
        <v>0</v>
      </c>
      <c r="G403" s="39">
        <v>17278.099999999999</v>
      </c>
    </row>
    <row r="404" spans="1:7" s="31" customFormat="1" ht="49.5" x14ac:dyDescent="0.3">
      <c r="A404" s="32">
        <v>1045</v>
      </c>
      <c r="B404" s="32">
        <v>32004</v>
      </c>
      <c r="C404" s="33" t="s">
        <v>336</v>
      </c>
      <c r="D404" s="34">
        <f>+D406</f>
        <v>0</v>
      </c>
      <c r="E404" s="34">
        <f t="shared" ref="E404:G404" si="58">+E406</f>
        <v>0</v>
      </c>
      <c r="F404" s="34">
        <f t="shared" si="58"/>
        <v>0</v>
      </c>
      <c r="G404" s="34">
        <f t="shared" si="58"/>
        <v>161123.20000000001</v>
      </c>
    </row>
    <row r="405" spans="1:7" s="31" customFormat="1" x14ac:dyDescent="0.3">
      <c r="A405" s="32"/>
      <c r="B405" s="32"/>
      <c r="C405" s="32" t="s">
        <v>308</v>
      </c>
      <c r="D405" s="35"/>
      <c r="E405" s="35"/>
      <c r="F405" s="35"/>
      <c r="G405" s="35"/>
    </row>
    <row r="406" spans="1:7" s="31" customFormat="1" x14ac:dyDescent="0.3">
      <c r="A406" s="32"/>
      <c r="B406" s="32"/>
      <c r="C406" s="36" t="s">
        <v>321</v>
      </c>
      <c r="D406" s="37">
        <f>+D408</f>
        <v>0</v>
      </c>
      <c r="E406" s="37">
        <f t="shared" ref="E406:G406" si="59">+E408</f>
        <v>0</v>
      </c>
      <c r="F406" s="37">
        <f t="shared" si="59"/>
        <v>0</v>
      </c>
      <c r="G406" s="37">
        <f t="shared" si="59"/>
        <v>161123.20000000001</v>
      </c>
    </row>
    <row r="407" spans="1:7" s="31" customFormat="1" x14ac:dyDescent="0.3">
      <c r="A407" s="38"/>
      <c r="B407" s="38"/>
      <c r="C407" s="32" t="s">
        <v>323</v>
      </c>
      <c r="D407" s="35"/>
      <c r="E407" s="35"/>
      <c r="F407" s="35"/>
      <c r="G407" s="35"/>
    </row>
    <row r="408" spans="1:7" s="31" customFormat="1" x14ac:dyDescent="0.3">
      <c r="A408" s="43"/>
      <c r="B408" s="43"/>
      <c r="C408" s="36" t="s">
        <v>328</v>
      </c>
      <c r="D408" s="35">
        <f>+D409+D410</f>
        <v>0</v>
      </c>
      <c r="E408" s="35">
        <f t="shared" ref="E408:G408" si="60">+E409+E410</f>
        <v>0</v>
      </c>
      <c r="F408" s="35">
        <f t="shared" si="60"/>
        <v>0</v>
      </c>
      <c r="G408" s="35">
        <f t="shared" si="60"/>
        <v>161123.20000000001</v>
      </c>
    </row>
    <row r="409" spans="1:7" s="31" customFormat="1" x14ac:dyDescent="0.3">
      <c r="A409" s="105"/>
      <c r="B409" s="105"/>
      <c r="C409" s="40" t="s">
        <v>329</v>
      </c>
      <c r="D409" s="39">
        <v>0</v>
      </c>
      <c r="E409" s="39">
        <v>0</v>
      </c>
      <c r="F409" s="39">
        <v>0</v>
      </c>
      <c r="G409" s="39">
        <v>107398.2</v>
      </c>
    </row>
    <row r="410" spans="1:7" s="31" customFormat="1" x14ac:dyDescent="0.3">
      <c r="A410" s="109"/>
      <c r="B410" s="109"/>
      <c r="C410" s="40" t="s">
        <v>337</v>
      </c>
      <c r="D410" s="39">
        <v>0</v>
      </c>
      <c r="E410" s="39">
        <v>0</v>
      </c>
      <c r="F410" s="39">
        <v>0</v>
      </c>
      <c r="G410" s="39">
        <v>53725</v>
      </c>
    </row>
    <row r="411" spans="1:7" s="31" customFormat="1" ht="33" x14ac:dyDescent="0.3">
      <c r="A411" s="32">
        <v>1045</v>
      </c>
      <c r="B411" s="32">
        <v>32005</v>
      </c>
      <c r="C411" s="33" t="s">
        <v>143</v>
      </c>
      <c r="D411" s="34">
        <f>+D413</f>
        <v>97983.4</v>
      </c>
      <c r="E411" s="34">
        <f t="shared" ref="E411:G411" si="61">+E413</f>
        <v>358521.19999999995</v>
      </c>
      <c r="F411" s="34">
        <f t="shared" si="61"/>
        <v>719701.10000000009</v>
      </c>
      <c r="G411" s="34">
        <f t="shared" si="61"/>
        <v>982619</v>
      </c>
    </row>
    <row r="412" spans="1:7" s="31" customFormat="1" x14ac:dyDescent="0.3">
      <c r="A412" s="32"/>
      <c r="B412" s="32"/>
      <c r="C412" s="32" t="s">
        <v>308</v>
      </c>
      <c r="D412" s="35"/>
      <c r="E412" s="35"/>
      <c r="F412" s="35"/>
      <c r="G412" s="30"/>
    </row>
    <row r="413" spans="1:7" s="31" customFormat="1" x14ac:dyDescent="0.3">
      <c r="A413" s="32"/>
      <c r="B413" s="32"/>
      <c r="C413" s="36" t="s">
        <v>322</v>
      </c>
      <c r="D413" s="34">
        <f>+D415+D417+D419</f>
        <v>97983.4</v>
      </c>
      <c r="E413" s="34">
        <f t="shared" ref="E413:G413" si="62">+E415+E417+E419</f>
        <v>358521.19999999995</v>
      </c>
      <c r="F413" s="34">
        <f t="shared" si="62"/>
        <v>719701.10000000009</v>
      </c>
      <c r="G413" s="34">
        <f t="shared" si="62"/>
        <v>982619</v>
      </c>
    </row>
    <row r="414" spans="1:7" s="31" customFormat="1" x14ac:dyDescent="0.3">
      <c r="A414" s="38"/>
      <c r="B414" s="38"/>
      <c r="C414" s="32" t="s">
        <v>323</v>
      </c>
      <c r="D414" s="35"/>
      <c r="E414" s="35"/>
      <c r="F414" s="35"/>
      <c r="G414" s="39"/>
    </row>
    <row r="415" spans="1:7" s="31" customFormat="1" x14ac:dyDescent="0.3">
      <c r="A415" s="43"/>
      <c r="B415" s="43"/>
      <c r="C415" s="36" t="s">
        <v>338</v>
      </c>
      <c r="D415" s="35">
        <f>+D416</f>
        <v>0</v>
      </c>
      <c r="E415" s="35">
        <f t="shared" ref="E415:G415" si="63">+E416</f>
        <v>96438.7</v>
      </c>
      <c r="F415" s="35">
        <f t="shared" si="63"/>
        <v>225023.7</v>
      </c>
      <c r="G415" s="35">
        <f t="shared" si="63"/>
        <v>321462.40000000002</v>
      </c>
    </row>
    <row r="416" spans="1:7" s="31" customFormat="1" ht="33" x14ac:dyDescent="0.3">
      <c r="A416" s="43"/>
      <c r="B416" s="43"/>
      <c r="C416" s="40" t="s">
        <v>339</v>
      </c>
      <c r="D416" s="39">
        <v>0</v>
      </c>
      <c r="E416" s="39">
        <v>96438.7</v>
      </c>
      <c r="F416" s="39">
        <v>225023.7</v>
      </c>
      <c r="G416" s="39">
        <v>321462.40000000002</v>
      </c>
    </row>
    <row r="417" spans="1:7" s="31" customFormat="1" x14ac:dyDescent="0.3">
      <c r="A417" s="43"/>
      <c r="B417" s="43"/>
      <c r="C417" s="36" t="s">
        <v>340</v>
      </c>
      <c r="D417" s="35">
        <f>+D418</f>
        <v>34247.9</v>
      </c>
      <c r="E417" s="35">
        <f t="shared" ref="E417:G417" si="64">+E418</f>
        <v>102743.7</v>
      </c>
      <c r="F417" s="35">
        <f t="shared" si="64"/>
        <v>239735.2</v>
      </c>
      <c r="G417" s="35">
        <f t="shared" si="64"/>
        <v>342478.9</v>
      </c>
    </row>
    <row r="418" spans="1:7" s="31" customFormat="1" ht="33" x14ac:dyDescent="0.3">
      <c r="A418" s="43"/>
      <c r="B418" s="43"/>
      <c r="C418" s="40" t="s">
        <v>341</v>
      </c>
      <c r="D418" s="39">
        <v>34247.9</v>
      </c>
      <c r="E418" s="39">
        <v>102743.7</v>
      </c>
      <c r="F418" s="39">
        <v>239735.2</v>
      </c>
      <c r="G418" s="39">
        <v>342478.9</v>
      </c>
    </row>
    <row r="419" spans="1:7" s="31" customFormat="1" x14ac:dyDescent="0.3">
      <c r="A419" s="43"/>
      <c r="B419" s="43"/>
      <c r="C419" s="36" t="s">
        <v>342</v>
      </c>
      <c r="D419" s="35">
        <f>+D420</f>
        <v>63735.5</v>
      </c>
      <c r="E419" s="35">
        <f t="shared" ref="E419:G419" si="65">+E420</f>
        <v>159338.79999999999</v>
      </c>
      <c r="F419" s="35">
        <f t="shared" si="65"/>
        <v>254942.2</v>
      </c>
      <c r="G419" s="35">
        <f t="shared" si="65"/>
        <v>318677.7</v>
      </c>
    </row>
    <row r="420" spans="1:7" s="31" customFormat="1" ht="33" x14ac:dyDescent="0.3">
      <c r="A420" s="43"/>
      <c r="B420" s="43"/>
      <c r="C420" s="40" t="s">
        <v>343</v>
      </c>
      <c r="D420" s="39">
        <v>63735.5</v>
      </c>
      <c r="E420" s="39">
        <v>159338.79999999999</v>
      </c>
      <c r="F420" s="39">
        <v>254942.2</v>
      </c>
      <c r="G420" s="39">
        <v>318677.7</v>
      </c>
    </row>
    <row r="421" spans="1:7" s="31" customFormat="1" x14ac:dyDescent="0.3">
      <c r="A421" s="32">
        <v>1075</v>
      </c>
      <c r="B421" s="32">
        <v>21001</v>
      </c>
      <c r="C421" s="33" t="s">
        <v>344</v>
      </c>
      <c r="D421" s="44">
        <f>+D423</f>
        <v>51860.100000000006</v>
      </c>
      <c r="E421" s="44">
        <f t="shared" ref="E421:G421" si="66">+E423</f>
        <v>349147.4</v>
      </c>
      <c r="F421" s="44">
        <f t="shared" si="66"/>
        <v>752534.5</v>
      </c>
      <c r="G421" s="44">
        <f t="shared" si="66"/>
        <v>1158941.7999999998</v>
      </c>
    </row>
    <row r="422" spans="1:7" s="31" customFormat="1" x14ac:dyDescent="0.3">
      <c r="A422" s="32"/>
      <c r="B422" s="32"/>
      <c r="C422" s="32" t="s">
        <v>308</v>
      </c>
      <c r="D422" s="35"/>
      <c r="E422" s="35"/>
      <c r="F422" s="35"/>
      <c r="G422" s="30"/>
    </row>
    <row r="423" spans="1:7" s="46" customFormat="1" x14ac:dyDescent="0.3">
      <c r="A423" s="45"/>
      <c r="B423" s="45"/>
      <c r="C423" s="36" t="s">
        <v>321</v>
      </c>
      <c r="D423" s="37">
        <f>+D425+D449</f>
        <v>51860.100000000006</v>
      </c>
      <c r="E423" s="37">
        <f>+E425+E449</f>
        <v>349147.4</v>
      </c>
      <c r="F423" s="37">
        <f>+F425+F449</f>
        <v>752534.5</v>
      </c>
      <c r="G423" s="37">
        <f>+G425+G449</f>
        <v>1158941.7999999998</v>
      </c>
    </row>
    <row r="424" spans="1:7" s="31" customFormat="1" x14ac:dyDescent="0.3">
      <c r="A424" s="38"/>
      <c r="B424" s="38"/>
      <c r="C424" s="32" t="s">
        <v>323</v>
      </c>
      <c r="D424" s="35"/>
      <c r="E424" s="35"/>
      <c r="F424" s="35"/>
      <c r="G424" s="39"/>
    </row>
    <row r="425" spans="1:7" s="31" customFormat="1" x14ac:dyDescent="0.3">
      <c r="A425" s="43"/>
      <c r="B425" s="43"/>
      <c r="C425" s="33" t="s">
        <v>345</v>
      </c>
      <c r="D425" s="34">
        <f>+D427+D429+D433+D435+D441+D445</f>
        <v>34014.300000000003</v>
      </c>
      <c r="E425" s="34">
        <f t="shared" ref="E425:G425" si="67">+E427+E429+E433+E435+E441+E445</f>
        <v>323653.40000000002</v>
      </c>
      <c r="F425" s="34">
        <f t="shared" si="67"/>
        <v>727040.5</v>
      </c>
      <c r="G425" s="34">
        <f t="shared" si="67"/>
        <v>1059892.9999999998</v>
      </c>
    </row>
    <row r="426" spans="1:7" s="31" customFormat="1" x14ac:dyDescent="0.3">
      <c r="A426" s="43"/>
      <c r="B426" s="43"/>
      <c r="C426" s="32" t="s">
        <v>346</v>
      </c>
      <c r="D426" s="35"/>
      <c r="E426" s="35"/>
      <c r="F426" s="35"/>
      <c r="G426" s="39"/>
    </row>
    <row r="427" spans="1:7" s="31" customFormat="1" x14ac:dyDescent="0.3">
      <c r="A427" s="43"/>
      <c r="B427" s="43"/>
      <c r="C427" s="36" t="s">
        <v>328</v>
      </c>
      <c r="D427" s="35">
        <f>+D428</f>
        <v>0</v>
      </c>
      <c r="E427" s="35">
        <f t="shared" ref="E427:G427" si="68">+E428</f>
        <v>64732.7</v>
      </c>
      <c r="F427" s="35">
        <f t="shared" si="68"/>
        <v>155358.1</v>
      </c>
      <c r="G427" s="35">
        <f t="shared" si="68"/>
        <v>258930.4</v>
      </c>
    </row>
    <row r="428" spans="1:7" s="31" customFormat="1" ht="33" x14ac:dyDescent="0.3">
      <c r="A428" s="43"/>
      <c r="B428" s="43"/>
      <c r="C428" s="40" t="s">
        <v>347</v>
      </c>
      <c r="D428" s="39">
        <v>0</v>
      </c>
      <c r="E428" s="39">
        <v>64732.7</v>
      </c>
      <c r="F428" s="39">
        <v>155358.1</v>
      </c>
      <c r="G428" s="39">
        <v>258930.4</v>
      </c>
    </row>
    <row r="429" spans="1:7" s="31" customFormat="1" x14ac:dyDescent="0.3">
      <c r="A429" s="43"/>
      <c r="B429" s="43"/>
      <c r="C429" s="36" t="s">
        <v>348</v>
      </c>
      <c r="D429" s="35">
        <f>+D430+D431+D432</f>
        <v>0</v>
      </c>
      <c r="E429" s="35">
        <f t="shared" ref="E429:G429" si="69">+E430+E431+E432</f>
        <v>69040.2</v>
      </c>
      <c r="F429" s="35">
        <f t="shared" si="69"/>
        <v>161093.90000000002</v>
      </c>
      <c r="G429" s="35">
        <f t="shared" si="69"/>
        <v>230134.1</v>
      </c>
    </row>
    <row r="430" spans="1:7" s="31" customFormat="1" ht="33" x14ac:dyDescent="0.3">
      <c r="A430" s="105"/>
      <c r="B430" s="105"/>
      <c r="C430" s="40" t="s">
        <v>349</v>
      </c>
      <c r="D430" s="39">
        <v>0</v>
      </c>
      <c r="E430" s="39">
        <v>45912.3</v>
      </c>
      <c r="F430" s="39">
        <v>107128.7</v>
      </c>
      <c r="G430" s="39">
        <v>153041</v>
      </c>
    </row>
    <row r="431" spans="1:7" s="31" customFormat="1" ht="33" x14ac:dyDescent="0.3">
      <c r="A431" s="106"/>
      <c r="B431" s="106"/>
      <c r="C431" s="40" t="s">
        <v>350</v>
      </c>
      <c r="D431" s="39">
        <v>0</v>
      </c>
      <c r="E431" s="39">
        <v>15495</v>
      </c>
      <c r="F431" s="39">
        <v>36155</v>
      </c>
      <c r="G431" s="39">
        <v>51650</v>
      </c>
    </row>
    <row r="432" spans="1:7" s="31" customFormat="1" ht="49.5" x14ac:dyDescent="0.3">
      <c r="A432" s="109"/>
      <c r="B432" s="109"/>
      <c r="C432" s="40" t="s">
        <v>351</v>
      </c>
      <c r="D432" s="39">
        <v>0</v>
      </c>
      <c r="E432" s="39">
        <v>7632.9</v>
      </c>
      <c r="F432" s="39">
        <v>17810.2</v>
      </c>
      <c r="G432" s="39">
        <v>25443.1</v>
      </c>
    </row>
    <row r="433" spans="1:7" s="31" customFormat="1" x14ac:dyDescent="0.3">
      <c r="A433" s="43"/>
      <c r="B433" s="43"/>
      <c r="C433" s="36" t="s">
        <v>324</v>
      </c>
      <c r="D433" s="35">
        <f>+D434</f>
        <v>20000</v>
      </c>
      <c r="E433" s="35">
        <f t="shared" ref="E433:G433" si="70">+E434</f>
        <v>34484.800000000003</v>
      </c>
      <c r="F433" s="35">
        <f t="shared" si="70"/>
        <v>50696.800000000003</v>
      </c>
      <c r="G433" s="35">
        <f t="shared" si="70"/>
        <v>72424</v>
      </c>
    </row>
    <row r="434" spans="1:7" s="31" customFormat="1" ht="33" x14ac:dyDescent="0.3">
      <c r="A434" s="43"/>
      <c r="B434" s="43"/>
      <c r="C434" s="40" t="s">
        <v>352</v>
      </c>
      <c r="D434" s="39">
        <v>20000</v>
      </c>
      <c r="E434" s="39">
        <v>34484.800000000003</v>
      </c>
      <c r="F434" s="39">
        <v>50696.800000000003</v>
      </c>
      <c r="G434" s="39">
        <v>72424</v>
      </c>
    </row>
    <row r="435" spans="1:7" s="31" customFormat="1" x14ac:dyDescent="0.3">
      <c r="A435" s="43"/>
      <c r="B435" s="43"/>
      <c r="C435" s="36" t="s">
        <v>332</v>
      </c>
      <c r="D435" s="35">
        <f>+D436+D437+D438+D439+D440</f>
        <v>0</v>
      </c>
      <c r="E435" s="35">
        <f t="shared" ref="E435:G435" si="71">+E436+E437+E438+E439+E440</f>
        <v>66059</v>
      </c>
      <c r="F435" s="35">
        <f t="shared" si="71"/>
        <v>165826.29999999999</v>
      </c>
      <c r="G435" s="35">
        <f t="shared" si="71"/>
        <v>249417.89999999997</v>
      </c>
    </row>
    <row r="436" spans="1:7" s="31" customFormat="1" ht="33" x14ac:dyDescent="0.3">
      <c r="A436" s="43"/>
      <c r="B436" s="43"/>
      <c r="C436" s="40" t="s">
        <v>353</v>
      </c>
      <c r="D436" s="39">
        <v>0</v>
      </c>
      <c r="E436" s="39">
        <v>8896.2000000000007</v>
      </c>
      <c r="F436" s="39">
        <v>26688.6</v>
      </c>
      <c r="G436" s="39">
        <v>44481</v>
      </c>
    </row>
    <row r="437" spans="1:7" s="31" customFormat="1" ht="33" x14ac:dyDescent="0.3">
      <c r="A437" s="43"/>
      <c r="B437" s="43"/>
      <c r="C437" s="40" t="s">
        <v>354</v>
      </c>
      <c r="D437" s="39">
        <v>0</v>
      </c>
      <c r="E437" s="39">
        <v>13733.6</v>
      </c>
      <c r="F437" s="39">
        <v>32045.1</v>
      </c>
      <c r="G437" s="39">
        <v>45778.7</v>
      </c>
    </row>
    <row r="438" spans="1:7" s="31" customFormat="1" ht="33" x14ac:dyDescent="0.3">
      <c r="A438" s="43"/>
      <c r="B438" s="43"/>
      <c r="C438" s="40" t="s">
        <v>355</v>
      </c>
      <c r="D438" s="39">
        <v>0</v>
      </c>
      <c r="E438" s="39">
        <v>8636.4</v>
      </c>
      <c r="F438" s="39">
        <v>25909.3</v>
      </c>
      <c r="G438" s="39">
        <v>43182.1</v>
      </c>
    </row>
    <row r="439" spans="1:7" s="31" customFormat="1" ht="33" x14ac:dyDescent="0.3">
      <c r="A439" s="43"/>
      <c r="B439" s="43"/>
      <c r="C439" s="40" t="s">
        <v>356</v>
      </c>
      <c r="D439" s="39">
        <v>0</v>
      </c>
      <c r="E439" s="39">
        <v>18676.400000000001</v>
      </c>
      <c r="F439" s="39">
        <v>43578.400000000001</v>
      </c>
      <c r="G439" s="39">
        <v>62254.8</v>
      </c>
    </row>
    <row r="440" spans="1:7" s="31" customFormat="1" ht="49.5" x14ac:dyDescent="0.3">
      <c r="A440" s="43"/>
      <c r="B440" s="43"/>
      <c r="C440" s="40" t="s">
        <v>357</v>
      </c>
      <c r="D440" s="39">
        <v>0</v>
      </c>
      <c r="E440" s="39">
        <v>16116.4</v>
      </c>
      <c r="F440" s="39">
        <v>37604.9</v>
      </c>
      <c r="G440" s="39">
        <v>53721.3</v>
      </c>
    </row>
    <row r="441" spans="1:7" s="31" customFormat="1" x14ac:dyDescent="0.3">
      <c r="A441" s="43"/>
      <c r="B441" s="43"/>
      <c r="C441" s="36" t="s">
        <v>358</v>
      </c>
      <c r="D441" s="35">
        <f>+D442+D443+D444</f>
        <v>0</v>
      </c>
      <c r="E441" s="35">
        <f t="shared" ref="E441:G441" si="72">+E442+E443+E444</f>
        <v>39594</v>
      </c>
      <c r="F441" s="35">
        <f t="shared" si="72"/>
        <v>109234.9</v>
      </c>
      <c r="G441" s="35">
        <f t="shared" si="72"/>
        <v>137677.70000000001</v>
      </c>
    </row>
    <row r="442" spans="1:7" s="31" customFormat="1" ht="33" x14ac:dyDescent="0.3">
      <c r="A442" s="43"/>
      <c r="B442" s="43"/>
      <c r="C442" s="40" t="s">
        <v>359</v>
      </c>
      <c r="D442" s="39">
        <v>0</v>
      </c>
      <c r="E442" s="39">
        <v>15594</v>
      </c>
      <c r="F442" s="39">
        <v>36386</v>
      </c>
      <c r="G442" s="39">
        <v>51980</v>
      </c>
    </row>
    <row r="443" spans="1:7" s="31" customFormat="1" ht="33" x14ac:dyDescent="0.3">
      <c r="A443" s="43"/>
      <c r="B443" s="43"/>
      <c r="C443" s="40" t="s">
        <v>360</v>
      </c>
      <c r="D443" s="39">
        <v>0</v>
      </c>
      <c r="E443" s="39">
        <v>24000</v>
      </c>
      <c r="F443" s="39">
        <v>60000</v>
      </c>
      <c r="G443" s="39">
        <v>60000</v>
      </c>
    </row>
    <row r="444" spans="1:7" s="31" customFormat="1" ht="33" x14ac:dyDescent="0.3">
      <c r="A444" s="43"/>
      <c r="B444" s="43"/>
      <c r="C444" s="40" t="s">
        <v>361</v>
      </c>
      <c r="D444" s="39">
        <v>0</v>
      </c>
      <c r="E444" s="39">
        <v>0</v>
      </c>
      <c r="F444" s="39">
        <v>12848.9</v>
      </c>
      <c r="G444" s="39">
        <v>25697.7</v>
      </c>
    </row>
    <row r="445" spans="1:7" s="31" customFormat="1" x14ac:dyDescent="0.3">
      <c r="A445" s="43"/>
      <c r="B445" s="43"/>
      <c r="C445" s="36" t="s">
        <v>362</v>
      </c>
      <c r="D445" s="35">
        <f>+D446+D447+D448</f>
        <v>14014.3</v>
      </c>
      <c r="E445" s="35">
        <f t="shared" ref="E445:G445" si="73">+E446+E447+E448</f>
        <v>49742.7</v>
      </c>
      <c r="F445" s="35">
        <f t="shared" si="73"/>
        <v>84830.5</v>
      </c>
      <c r="G445" s="35">
        <f t="shared" si="73"/>
        <v>111308.90000000001</v>
      </c>
    </row>
    <row r="446" spans="1:7" s="31" customFormat="1" ht="33" x14ac:dyDescent="0.3">
      <c r="A446" s="43"/>
      <c r="B446" s="43"/>
      <c r="C446" s="40" t="s">
        <v>363</v>
      </c>
      <c r="D446" s="39">
        <v>0</v>
      </c>
      <c r="E446" s="39">
        <v>13192.7</v>
      </c>
      <c r="F446" s="39">
        <v>30783.1</v>
      </c>
      <c r="G446" s="39">
        <v>43975.8</v>
      </c>
    </row>
    <row r="447" spans="1:7" s="31" customFormat="1" ht="33" x14ac:dyDescent="0.3">
      <c r="A447" s="42"/>
      <c r="B447" s="42"/>
      <c r="C447" s="40" t="s">
        <v>364</v>
      </c>
      <c r="D447" s="39">
        <v>0</v>
      </c>
      <c r="E447" s="39">
        <v>13192.8</v>
      </c>
      <c r="F447" s="39">
        <v>30783.1</v>
      </c>
      <c r="G447" s="39">
        <v>43975.9</v>
      </c>
    </row>
    <row r="448" spans="1:7" s="31" customFormat="1" ht="33" x14ac:dyDescent="0.3">
      <c r="A448" s="42"/>
      <c r="B448" s="42"/>
      <c r="C448" s="40" t="s">
        <v>365</v>
      </c>
      <c r="D448" s="39">
        <v>14014.3</v>
      </c>
      <c r="E448" s="39">
        <v>23357.200000000001</v>
      </c>
      <c r="F448" s="39">
        <v>23264.3</v>
      </c>
      <c r="G448" s="39">
        <v>23357.200000000001</v>
      </c>
    </row>
    <row r="449" spans="1:7" s="31" customFormat="1" ht="49.5" x14ac:dyDescent="0.3">
      <c r="A449" s="38"/>
      <c r="B449" s="38"/>
      <c r="C449" s="32" t="s">
        <v>366</v>
      </c>
      <c r="D449" s="34">
        <f>+D451+D453+D455+D457+D460+D462+D464</f>
        <v>17845.8</v>
      </c>
      <c r="E449" s="34">
        <f t="shared" ref="E449:G449" si="74">+E451+E453+E455+E457+E460+E462+E464</f>
        <v>25494</v>
      </c>
      <c r="F449" s="34">
        <f t="shared" si="74"/>
        <v>25494</v>
      </c>
      <c r="G449" s="34">
        <f t="shared" si="74"/>
        <v>99048.799999999988</v>
      </c>
    </row>
    <row r="450" spans="1:7" s="31" customFormat="1" x14ac:dyDescent="0.3">
      <c r="A450" s="38"/>
      <c r="B450" s="38"/>
      <c r="C450" s="32" t="s">
        <v>346</v>
      </c>
      <c r="D450" s="35"/>
      <c r="E450" s="35"/>
      <c r="F450" s="35"/>
      <c r="G450" s="39"/>
    </row>
    <row r="451" spans="1:7" s="31" customFormat="1" x14ac:dyDescent="0.3">
      <c r="A451" s="105"/>
      <c r="B451" s="105"/>
      <c r="C451" s="36" t="s">
        <v>338</v>
      </c>
      <c r="D451" s="35">
        <f>+D452</f>
        <v>0</v>
      </c>
      <c r="E451" s="35">
        <f t="shared" ref="E451:G451" si="75">+E452</f>
        <v>0</v>
      </c>
      <c r="F451" s="35">
        <f t="shared" si="75"/>
        <v>0</v>
      </c>
      <c r="G451" s="35">
        <f t="shared" si="75"/>
        <v>9810</v>
      </c>
    </row>
    <row r="452" spans="1:7" s="31" customFormat="1" ht="49.5" x14ac:dyDescent="0.3">
      <c r="A452" s="106"/>
      <c r="B452" s="106"/>
      <c r="C452" s="40" t="s">
        <v>367</v>
      </c>
      <c r="D452" s="39">
        <v>0</v>
      </c>
      <c r="E452" s="39">
        <v>0</v>
      </c>
      <c r="F452" s="39">
        <v>0</v>
      </c>
      <c r="G452" s="39">
        <v>9810</v>
      </c>
    </row>
    <row r="453" spans="1:7" s="31" customFormat="1" x14ac:dyDescent="0.3">
      <c r="A453" s="106"/>
      <c r="B453" s="106"/>
      <c r="C453" s="36" t="s">
        <v>368</v>
      </c>
      <c r="D453" s="35">
        <f>+D454</f>
        <v>0</v>
      </c>
      <c r="E453" s="35">
        <f t="shared" ref="E453:G453" si="76">+E454</f>
        <v>0</v>
      </c>
      <c r="F453" s="35">
        <f t="shared" si="76"/>
        <v>0</v>
      </c>
      <c r="G453" s="35">
        <f t="shared" si="76"/>
        <v>4950</v>
      </c>
    </row>
    <row r="454" spans="1:7" s="31" customFormat="1" ht="49.5" x14ac:dyDescent="0.3">
      <c r="A454" s="106"/>
      <c r="B454" s="106"/>
      <c r="C454" s="40" t="s">
        <v>369</v>
      </c>
      <c r="D454" s="39">
        <v>0</v>
      </c>
      <c r="E454" s="39">
        <v>0</v>
      </c>
      <c r="F454" s="39">
        <v>0</v>
      </c>
      <c r="G454" s="39">
        <v>4950</v>
      </c>
    </row>
    <row r="455" spans="1:7" s="31" customFormat="1" x14ac:dyDescent="0.3">
      <c r="A455" s="106"/>
      <c r="B455" s="106"/>
      <c r="C455" s="36" t="s">
        <v>324</v>
      </c>
      <c r="D455" s="35">
        <f>+D456</f>
        <v>0</v>
      </c>
      <c r="E455" s="35">
        <f t="shared" ref="E455:G455" si="77">+E456</f>
        <v>0</v>
      </c>
      <c r="F455" s="35">
        <f t="shared" si="77"/>
        <v>0</v>
      </c>
      <c r="G455" s="35">
        <f t="shared" si="77"/>
        <v>7156.1</v>
      </c>
    </row>
    <row r="456" spans="1:7" s="31" customFormat="1" ht="33" x14ac:dyDescent="0.3">
      <c r="A456" s="106"/>
      <c r="B456" s="106"/>
      <c r="C456" s="40" t="s">
        <v>370</v>
      </c>
      <c r="D456" s="39">
        <v>0</v>
      </c>
      <c r="E456" s="39">
        <v>0</v>
      </c>
      <c r="F456" s="39">
        <v>0</v>
      </c>
      <c r="G456" s="39">
        <v>7156.1</v>
      </c>
    </row>
    <row r="457" spans="1:7" s="31" customFormat="1" x14ac:dyDescent="0.3">
      <c r="A457" s="106"/>
      <c r="B457" s="106"/>
      <c r="C457" s="36" t="s">
        <v>340</v>
      </c>
      <c r="D457" s="35">
        <f>+D458+D459</f>
        <v>10138.1</v>
      </c>
      <c r="E457" s="35">
        <f t="shared" ref="E457:G457" si="78">+E458+E459</f>
        <v>14483</v>
      </c>
      <c r="F457" s="35">
        <f t="shared" si="78"/>
        <v>14483</v>
      </c>
      <c r="G457" s="35">
        <f t="shared" si="78"/>
        <v>23123</v>
      </c>
    </row>
    <row r="458" spans="1:7" s="31" customFormat="1" x14ac:dyDescent="0.3">
      <c r="A458" s="106"/>
      <c r="B458" s="106"/>
      <c r="C458" s="40" t="s">
        <v>371</v>
      </c>
      <c r="D458" s="39">
        <v>10138.1</v>
      </c>
      <c r="E458" s="39">
        <v>14483</v>
      </c>
      <c r="F458" s="39">
        <v>14483</v>
      </c>
      <c r="G458" s="39">
        <v>14483</v>
      </c>
    </row>
    <row r="459" spans="1:7" s="31" customFormat="1" ht="33" x14ac:dyDescent="0.3">
      <c r="A459" s="106"/>
      <c r="B459" s="106"/>
      <c r="C459" s="40" t="s">
        <v>372</v>
      </c>
      <c r="D459" s="39">
        <v>0</v>
      </c>
      <c r="E459" s="39">
        <v>0</v>
      </c>
      <c r="F459" s="39">
        <v>0</v>
      </c>
      <c r="G459" s="39">
        <v>8640</v>
      </c>
    </row>
    <row r="460" spans="1:7" s="31" customFormat="1" x14ac:dyDescent="0.3">
      <c r="A460" s="106"/>
      <c r="B460" s="106"/>
      <c r="C460" s="36" t="s">
        <v>332</v>
      </c>
      <c r="D460" s="35">
        <f>+D461</f>
        <v>0</v>
      </c>
      <c r="E460" s="35">
        <f t="shared" ref="E460:G460" si="79">+E461</f>
        <v>0</v>
      </c>
      <c r="F460" s="35">
        <f t="shared" si="79"/>
        <v>0</v>
      </c>
      <c r="G460" s="35">
        <f t="shared" si="79"/>
        <v>8175</v>
      </c>
    </row>
    <row r="461" spans="1:7" s="31" customFormat="1" ht="66" x14ac:dyDescent="0.3">
      <c r="A461" s="106"/>
      <c r="B461" s="106"/>
      <c r="C461" s="40" t="s">
        <v>373</v>
      </c>
      <c r="D461" s="39">
        <v>0</v>
      </c>
      <c r="E461" s="39">
        <v>0</v>
      </c>
      <c r="F461" s="39">
        <v>0</v>
      </c>
      <c r="G461" s="39">
        <v>8175</v>
      </c>
    </row>
    <row r="462" spans="1:7" s="31" customFormat="1" x14ac:dyDescent="0.3">
      <c r="A462" s="106"/>
      <c r="B462" s="106"/>
      <c r="C462" s="36" t="s">
        <v>342</v>
      </c>
      <c r="D462" s="35">
        <f>+D463</f>
        <v>0</v>
      </c>
      <c r="E462" s="35">
        <f t="shared" ref="E462:F462" si="80">+E463</f>
        <v>0</v>
      </c>
      <c r="F462" s="35">
        <f t="shared" si="80"/>
        <v>0</v>
      </c>
      <c r="G462" s="35">
        <f>+G463</f>
        <v>12597.1</v>
      </c>
    </row>
    <row r="463" spans="1:7" s="31" customFormat="1" ht="56.65" customHeight="1" x14ac:dyDescent="0.3">
      <c r="A463" s="106"/>
      <c r="B463" s="106"/>
      <c r="C463" s="40" t="s">
        <v>374</v>
      </c>
      <c r="D463" s="39">
        <v>0</v>
      </c>
      <c r="E463" s="39">
        <v>0</v>
      </c>
      <c r="F463" s="39">
        <v>0</v>
      </c>
      <c r="G463" s="39">
        <v>12597.1</v>
      </c>
    </row>
    <row r="464" spans="1:7" s="31" customFormat="1" x14ac:dyDescent="0.3">
      <c r="A464" s="42"/>
      <c r="B464" s="42"/>
      <c r="C464" s="36" t="s">
        <v>358</v>
      </c>
      <c r="D464" s="35">
        <f>+D465+D466+D467+D468</f>
        <v>7707.7</v>
      </c>
      <c r="E464" s="35">
        <f t="shared" ref="E464:G464" si="81">+E465+E466+E467+E468</f>
        <v>11011</v>
      </c>
      <c r="F464" s="35">
        <f t="shared" si="81"/>
        <v>11011</v>
      </c>
      <c r="G464" s="35">
        <f t="shared" si="81"/>
        <v>33237.599999999999</v>
      </c>
    </row>
    <row r="465" spans="1:7" s="31" customFormat="1" ht="33" x14ac:dyDescent="0.3">
      <c r="A465" s="42"/>
      <c r="B465" s="42"/>
      <c r="C465" s="40" t="s">
        <v>375</v>
      </c>
      <c r="D465" s="39">
        <v>7707.7</v>
      </c>
      <c r="E465" s="39">
        <v>11011</v>
      </c>
      <c r="F465" s="39">
        <v>11011</v>
      </c>
      <c r="G465" s="39">
        <v>11011</v>
      </c>
    </row>
    <row r="466" spans="1:7" s="31" customFormat="1" ht="33" x14ac:dyDescent="0.3">
      <c r="A466" s="42"/>
      <c r="B466" s="42"/>
      <c r="C466" s="40" t="s">
        <v>376</v>
      </c>
      <c r="D466" s="39">
        <v>0</v>
      </c>
      <c r="E466" s="39">
        <v>0</v>
      </c>
      <c r="F466" s="39">
        <v>0</v>
      </c>
      <c r="G466" s="39">
        <v>9599</v>
      </c>
    </row>
    <row r="467" spans="1:7" s="31" customFormat="1" ht="49.5" x14ac:dyDescent="0.3">
      <c r="A467" s="42"/>
      <c r="B467" s="42"/>
      <c r="C467" s="40" t="s">
        <v>377</v>
      </c>
      <c r="D467" s="39">
        <v>0</v>
      </c>
      <c r="E467" s="39">
        <v>0</v>
      </c>
      <c r="F467" s="39">
        <v>0</v>
      </c>
      <c r="G467" s="39">
        <v>7136.4</v>
      </c>
    </row>
    <row r="468" spans="1:7" s="31" customFormat="1" ht="49.5" x14ac:dyDescent="0.3">
      <c r="A468" s="47"/>
      <c r="B468" s="47"/>
      <c r="C468" s="40" t="s">
        <v>378</v>
      </c>
      <c r="D468" s="39">
        <v>0</v>
      </c>
      <c r="E468" s="39">
        <v>0</v>
      </c>
      <c r="F468" s="39">
        <v>0</v>
      </c>
      <c r="G468" s="39">
        <v>5491.2</v>
      </c>
    </row>
    <row r="469" spans="1:7" s="31" customFormat="1" ht="33" x14ac:dyDescent="0.3">
      <c r="A469" s="32">
        <v>1075</v>
      </c>
      <c r="B469" s="32">
        <v>32001</v>
      </c>
      <c r="C469" s="33" t="s">
        <v>379</v>
      </c>
      <c r="D469" s="44">
        <f>+D471+D475</f>
        <v>38426.5</v>
      </c>
      <c r="E469" s="44">
        <f>+E471+E475</f>
        <v>164742.5</v>
      </c>
      <c r="F469" s="44">
        <f>+F471+F475</f>
        <v>355192.80000000005</v>
      </c>
      <c r="G469" s="44">
        <f>+G471+G475</f>
        <v>527943.69999999995</v>
      </c>
    </row>
    <row r="470" spans="1:7" s="31" customFormat="1" x14ac:dyDescent="0.3">
      <c r="A470" s="32"/>
      <c r="B470" s="32"/>
      <c r="C470" s="32" t="s">
        <v>308</v>
      </c>
      <c r="D470" s="35"/>
      <c r="E470" s="35"/>
      <c r="F470" s="35"/>
      <c r="G470" s="30"/>
    </row>
    <row r="471" spans="1:7" s="31" customFormat="1" x14ac:dyDescent="0.3">
      <c r="A471" s="32"/>
      <c r="B471" s="32"/>
      <c r="C471" s="36" t="s">
        <v>322</v>
      </c>
      <c r="D471" s="34">
        <f>+D473</f>
        <v>0</v>
      </c>
      <c r="E471" s="34">
        <f t="shared" ref="E471:G471" si="82">+E473</f>
        <v>28735.7</v>
      </c>
      <c r="F471" s="34">
        <f t="shared" si="82"/>
        <v>86207.1</v>
      </c>
      <c r="G471" s="34">
        <f t="shared" si="82"/>
        <v>143678.6</v>
      </c>
    </row>
    <row r="472" spans="1:7" s="31" customFormat="1" x14ac:dyDescent="0.3">
      <c r="A472" s="38"/>
      <c r="B472" s="38"/>
      <c r="C472" s="32" t="s">
        <v>323</v>
      </c>
      <c r="D472" s="35"/>
      <c r="E472" s="35"/>
      <c r="F472" s="35"/>
      <c r="G472" s="39"/>
    </row>
    <row r="473" spans="1:7" s="31" customFormat="1" x14ac:dyDescent="0.3">
      <c r="A473" s="107"/>
      <c r="B473" s="107"/>
      <c r="C473" s="36" t="s">
        <v>328</v>
      </c>
      <c r="D473" s="35">
        <f t="shared" ref="D473:G473" si="83">+D474</f>
        <v>0</v>
      </c>
      <c r="E473" s="35">
        <f t="shared" si="83"/>
        <v>28735.7</v>
      </c>
      <c r="F473" s="35">
        <f t="shared" si="83"/>
        <v>86207.1</v>
      </c>
      <c r="G473" s="39">
        <f t="shared" si="83"/>
        <v>143678.6</v>
      </c>
    </row>
    <row r="474" spans="1:7" s="31" customFormat="1" ht="33" x14ac:dyDescent="0.3">
      <c r="A474" s="108"/>
      <c r="B474" s="108"/>
      <c r="C474" s="40" t="s">
        <v>380</v>
      </c>
      <c r="D474" s="39">
        <v>0</v>
      </c>
      <c r="E474" s="39">
        <v>28735.7</v>
      </c>
      <c r="F474" s="39">
        <v>86207.1</v>
      </c>
      <c r="G474" s="39">
        <v>143678.6</v>
      </c>
    </row>
    <row r="475" spans="1:7" s="31" customFormat="1" x14ac:dyDescent="0.3">
      <c r="A475" s="32"/>
      <c r="B475" s="32"/>
      <c r="C475" s="36" t="s">
        <v>321</v>
      </c>
      <c r="D475" s="34">
        <f>+D477</f>
        <v>38426.5</v>
      </c>
      <c r="E475" s="34">
        <f t="shared" ref="E475:G475" si="84">+E477</f>
        <v>136006.79999999999</v>
      </c>
      <c r="F475" s="34">
        <f t="shared" si="84"/>
        <v>268985.7</v>
      </c>
      <c r="G475" s="34">
        <f t="shared" si="84"/>
        <v>384265.1</v>
      </c>
    </row>
    <row r="476" spans="1:7" s="31" customFormat="1" x14ac:dyDescent="0.3">
      <c r="A476" s="43"/>
      <c r="B476" s="43"/>
      <c r="C476" s="32" t="s">
        <v>323</v>
      </c>
      <c r="D476" s="35"/>
      <c r="E476" s="35"/>
      <c r="F476" s="35"/>
      <c r="G476" s="39"/>
    </row>
    <row r="477" spans="1:7" s="31" customFormat="1" x14ac:dyDescent="0.3">
      <c r="A477" s="43"/>
      <c r="B477" s="43"/>
      <c r="C477" s="36" t="s">
        <v>328</v>
      </c>
      <c r="D477" s="35">
        <f>+D478+D479</f>
        <v>38426.5</v>
      </c>
      <c r="E477" s="35">
        <f t="shared" ref="E477:G477" si="85">+E478+E479</f>
        <v>136006.79999999999</v>
      </c>
      <c r="F477" s="35">
        <f t="shared" si="85"/>
        <v>268985.7</v>
      </c>
      <c r="G477" s="35">
        <f t="shared" si="85"/>
        <v>384265.1</v>
      </c>
    </row>
    <row r="478" spans="1:7" s="31" customFormat="1" x14ac:dyDescent="0.3">
      <c r="A478" s="105"/>
      <c r="B478" s="105"/>
      <c r="C478" s="40" t="s">
        <v>381</v>
      </c>
      <c r="D478" s="39">
        <v>20727.3</v>
      </c>
      <c r="E478" s="39">
        <v>82909.100000000006</v>
      </c>
      <c r="F478" s="39">
        <v>145091</v>
      </c>
      <c r="G478" s="39">
        <v>207272.8</v>
      </c>
    </row>
    <row r="479" spans="1:7" s="31" customFormat="1" x14ac:dyDescent="0.3">
      <c r="A479" s="109"/>
      <c r="B479" s="109"/>
      <c r="C479" s="40" t="s">
        <v>382</v>
      </c>
      <c r="D479" s="39">
        <v>17699.2</v>
      </c>
      <c r="E479" s="39">
        <v>53097.7</v>
      </c>
      <c r="F479" s="39">
        <v>123894.7</v>
      </c>
      <c r="G479" s="39">
        <v>176992.3</v>
      </c>
    </row>
    <row r="480" spans="1:7" s="31" customFormat="1" ht="33.4" customHeight="1" x14ac:dyDescent="0.3">
      <c r="A480" s="32">
        <v>1075</v>
      </c>
      <c r="B480" s="32">
        <v>32008</v>
      </c>
      <c r="C480" s="33" t="s">
        <v>379</v>
      </c>
      <c r="D480" s="34">
        <f>+D482</f>
        <v>0</v>
      </c>
      <c r="E480" s="34">
        <f>+E482</f>
        <v>0</v>
      </c>
      <c r="F480" s="34">
        <f>+F482</f>
        <v>94318.500000000015</v>
      </c>
      <c r="G480" s="34">
        <f>+G482</f>
        <v>176509.69999999995</v>
      </c>
    </row>
    <row r="481" spans="1:7" s="31" customFormat="1" ht="17.850000000000001" customHeight="1" x14ac:dyDescent="0.3">
      <c r="A481" s="32"/>
      <c r="B481" s="32"/>
      <c r="C481" s="32" t="s">
        <v>308</v>
      </c>
      <c r="D481" s="35"/>
      <c r="E481" s="35"/>
      <c r="F481" s="35"/>
      <c r="G481" s="35"/>
    </row>
    <row r="482" spans="1:7" s="46" customFormat="1" ht="23.25" customHeight="1" x14ac:dyDescent="0.3">
      <c r="A482" s="45"/>
      <c r="B482" s="45"/>
      <c r="C482" s="36" t="s">
        <v>321</v>
      </c>
      <c r="D482" s="37">
        <f>+D484+D499+D501</f>
        <v>0</v>
      </c>
      <c r="E482" s="37">
        <f>+E484+E499+E501</f>
        <v>0</v>
      </c>
      <c r="F482" s="37">
        <f>+F484+F499+F501</f>
        <v>94318.500000000015</v>
      </c>
      <c r="G482" s="37">
        <f>+G484+G499+G501</f>
        <v>176509.69999999995</v>
      </c>
    </row>
    <row r="483" spans="1:7" s="31" customFormat="1" ht="17.850000000000001" customHeight="1" x14ac:dyDescent="0.3">
      <c r="A483" s="38"/>
      <c r="B483" s="38"/>
      <c r="C483" s="32" t="s">
        <v>323</v>
      </c>
      <c r="D483" s="35"/>
      <c r="E483" s="35"/>
      <c r="F483" s="35"/>
      <c r="G483" s="35"/>
    </row>
    <row r="484" spans="1:7" s="31" customFormat="1" ht="17.850000000000001" customHeight="1" x14ac:dyDescent="0.3">
      <c r="A484" s="38"/>
      <c r="B484" s="38"/>
      <c r="C484" s="36" t="s">
        <v>328</v>
      </c>
      <c r="D484" s="35">
        <f>SUM(D485:D498)</f>
        <v>0</v>
      </c>
      <c r="E484" s="35">
        <f>SUM(E485:E498)</f>
        <v>0</v>
      </c>
      <c r="F484" s="35">
        <f>SUM(F485:F498)</f>
        <v>88051.500000000015</v>
      </c>
      <c r="G484" s="35">
        <f>SUM(G485:G498)</f>
        <v>170242.69999999995</v>
      </c>
    </row>
    <row r="485" spans="1:7" s="31" customFormat="1" ht="17.850000000000001" customHeight="1" x14ac:dyDescent="0.3">
      <c r="A485" s="105"/>
      <c r="B485" s="48"/>
      <c r="C485" s="40" t="s">
        <v>382</v>
      </c>
      <c r="D485" s="39">
        <v>0</v>
      </c>
      <c r="E485" s="39">
        <v>0</v>
      </c>
      <c r="F485" s="39">
        <v>0</v>
      </c>
      <c r="G485" s="39">
        <v>82191.199999999997</v>
      </c>
    </row>
    <row r="486" spans="1:7" s="31" customFormat="1" ht="17.850000000000001" customHeight="1" x14ac:dyDescent="0.3">
      <c r="A486" s="106"/>
      <c r="B486" s="42"/>
      <c r="C486" s="40" t="s">
        <v>383</v>
      </c>
      <c r="D486" s="39">
        <v>0</v>
      </c>
      <c r="E486" s="39">
        <v>0</v>
      </c>
      <c r="F486" s="39">
        <v>16196.8</v>
      </c>
      <c r="G486" s="39">
        <v>16196.8</v>
      </c>
    </row>
    <row r="487" spans="1:7" s="31" customFormat="1" ht="17.850000000000001" customHeight="1" x14ac:dyDescent="0.3">
      <c r="A487" s="106"/>
      <c r="B487" s="42"/>
      <c r="C487" s="40" t="s">
        <v>384</v>
      </c>
      <c r="D487" s="39">
        <v>0</v>
      </c>
      <c r="E487" s="39">
        <v>0</v>
      </c>
      <c r="F487" s="39">
        <v>3185.6</v>
      </c>
      <c r="G487" s="39">
        <v>3185.6</v>
      </c>
    </row>
    <row r="488" spans="1:7" s="31" customFormat="1" ht="17.850000000000001" customHeight="1" x14ac:dyDescent="0.3">
      <c r="A488" s="106"/>
      <c r="B488" s="42"/>
      <c r="C488" s="40" t="s">
        <v>385</v>
      </c>
      <c r="D488" s="39">
        <v>0</v>
      </c>
      <c r="E488" s="39">
        <v>0</v>
      </c>
      <c r="F488" s="39">
        <v>604</v>
      </c>
      <c r="G488" s="39">
        <v>604</v>
      </c>
    </row>
    <row r="489" spans="1:7" s="31" customFormat="1" ht="17.850000000000001" customHeight="1" x14ac:dyDescent="0.3">
      <c r="A489" s="106"/>
      <c r="B489" s="42"/>
      <c r="C489" s="40" t="s">
        <v>386</v>
      </c>
      <c r="D489" s="39">
        <v>0</v>
      </c>
      <c r="E489" s="39">
        <v>0</v>
      </c>
      <c r="F489" s="39">
        <v>1662.8</v>
      </c>
      <c r="G489" s="39">
        <v>1662.8</v>
      </c>
    </row>
    <row r="490" spans="1:7" s="31" customFormat="1" ht="17.850000000000001" customHeight="1" x14ac:dyDescent="0.3">
      <c r="A490" s="106"/>
      <c r="B490" s="42"/>
      <c r="C490" s="40" t="s">
        <v>387</v>
      </c>
      <c r="D490" s="39">
        <v>0</v>
      </c>
      <c r="E490" s="39">
        <v>0</v>
      </c>
      <c r="F490" s="39">
        <v>6109.9</v>
      </c>
      <c r="G490" s="39">
        <v>6109.9</v>
      </c>
    </row>
    <row r="491" spans="1:7" s="31" customFormat="1" ht="17.850000000000001" customHeight="1" x14ac:dyDescent="0.3">
      <c r="A491" s="106"/>
      <c r="B491" s="42"/>
      <c r="C491" s="40" t="s">
        <v>388</v>
      </c>
      <c r="D491" s="39">
        <v>0</v>
      </c>
      <c r="E491" s="39">
        <v>0</v>
      </c>
      <c r="F491" s="39">
        <v>3323.4</v>
      </c>
      <c r="G491" s="39">
        <v>3323.4</v>
      </c>
    </row>
    <row r="492" spans="1:7" s="31" customFormat="1" ht="26.25" customHeight="1" x14ac:dyDescent="0.3">
      <c r="A492" s="106"/>
      <c r="B492" s="42"/>
      <c r="C492" s="40" t="s">
        <v>389</v>
      </c>
      <c r="D492" s="39">
        <v>0</v>
      </c>
      <c r="E492" s="39">
        <v>0</v>
      </c>
      <c r="F492" s="39">
        <v>1829.5</v>
      </c>
      <c r="G492" s="39">
        <v>1829.5</v>
      </c>
    </row>
    <row r="493" spans="1:7" s="31" customFormat="1" ht="17.850000000000001" customHeight="1" x14ac:dyDescent="0.3">
      <c r="A493" s="106"/>
      <c r="B493" s="42"/>
      <c r="C493" s="40" t="s">
        <v>390</v>
      </c>
      <c r="D493" s="39">
        <v>0</v>
      </c>
      <c r="E493" s="39">
        <v>0</v>
      </c>
      <c r="F493" s="39">
        <v>16420.099999999999</v>
      </c>
      <c r="G493" s="39">
        <v>16420.099999999999</v>
      </c>
    </row>
    <row r="494" spans="1:7" s="31" customFormat="1" ht="17.850000000000001" customHeight="1" x14ac:dyDescent="0.3">
      <c r="A494" s="106"/>
      <c r="B494" s="42"/>
      <c r="C494" s="40" t="s">
        <v>391</v>
      </c>
      <c r="D494" s="39">
        <v>0</v>
      </c>
      <c r="E494" s="39">
        <v>0</v>
      </c>
      <c r="F494" s="39">
        <v>5358.9</v>
      </c>
      <c r="G494" s="39">
        <v>5358.9</v>
      </c>
    </row>
    <row r="495" spans="1:7" s="31" customFormat="1" ht="17.850000000000001" customHeight="1" x14ac:dyDescent="0.3">
      <c r="A495" s="106"/>
      <c r="B495" s="42"/>
      <c r="C495" s="40" t="s">
        <v>392</v>
      </c>
      <c r="D495" s="39">
        <v>0</v>
      </c>
      <c r="E495" s="39">
        <v>0</v>
      </c>
      <c r="F495" s="39">
        <v>7763.3</v>
      </c>
      <c r="G495" s="39">
        <v>7763.3</v>
      </c>
    </row>
    <row r="496" spans="1:7" s="31" customFormat="1" ht="17.850000000000001" customHeight="1" x14ac:dyDescent="0.3">
      <c r="A496" s="106"/>
      <c r="B496" s="42"/>
      <c r="C496" s="40" t="s">
        <v>393</v>
      </c>
      <c r="D496" s="39">
        <v>0</v>
      </c>
      <c r="E496" s="39">
        <v>0</v>
      </c>
      <c r="F496" s="39">
        <v>2784.3</v>
      </c>
      <c r="G496" s="39">
        <v>2784.3</v>
      </c>
    </row>
    <row r="497" spans="1:7" s="31" customFormat="1" ht="35.450000000000003" customHeight="1" x14ac:dyDescent="0.3">
      <c r="A497" s="106"/>
      <c r="B497" s="42"/>
      <c r="C497" s="40" t="s">
        <v>394</v>
      </c>
      <c r="D497" s="39">
        <v>0</v>
      </c>
      <c r="E497" s="39">
        <v>0</v>
      </c>
      <c r="F497" s="39">
        <v>21609.3</v>
      </c>
      <c r="G497" s="39">
        <v>21609.3</v>
      </c>
    </row>
    <row r="498" spans="1:7" s="31" customFormat="1" ht="17.850000000000001" customHeight="1" x14ac:dyDescent="0.3">
      <c r="A498" s="109"/>
      <c r="B498" s="47"/>
      <c r="C498" s="40" t="s">
        <v>395</v>
      </c>
      <c r="D498" s="39">
        <v>0</v>
      </c>
      <c r="E498" s="39">
        <v>0</v>
      </c>
      <c r="F498" s="39">
        <v>1203.5999999999999</v>
      </c>
      <c r="G498" s="39">
        <v>1203.5999999999999</v>
      </c>
    </row>
    <row r="499" spans="1:7" s="31" customFormat="1" ht="17.850000000000001" customHeight="1" x14ac:dyDescent="0.3">
      <c r="A499" s="43"/>
      <c r="B499" s="43"/>
      <c r="C499" s="36" t="s">
        <v>324</v>
      </c>
      <c r="D499" s="35">
        <f>+D500</f>
        <v>0</v>
      </c>
      <c r="E499" s="35">
        <f>+E500</f>
        <v>0</v>
      </c>
      <c r="F499" s="35">
        <f>+F500</f>
        <v>2076</v>
      </c>
      <c r="G499" s="35">
        <f>+G500</f>
        <v>2076</v>
      </c>
    </row>
    <row r="500" spans="1:7" s="31" customFormat="1" ht="70.900000000000006" customHeight="1" x14ac:dyDescent="0.3">
      <c r="A500" s="49"/>
      <c r="B500" s="49"/>
      <c r="C500" s="40" t="s">
        <v>396</v>
      </c>
      <c r="D500" s="39">
        <v>0</v>
      </c>
      <c r="E500" s="39">
        <v>0</v>
      </c>
      <c r="F500" s="39">
        <v>2076</v>
      </c>
      <c r="G500" s="39">
        <v>2076</v>
      </c>
    </row>
    <row r="501" spans="1:7" s="31" customFormat="1" ht="17.850000000000001" customHeight="1" x14ac:dyDescent="0.3">
      <c r="A501" s="43"/>
      <c r="B501" s="43"/>
      <c r="C501" s="36" t="s">
        <v>326</v>
      </c>
      <c r="D501" s="35">
        <f>+D502+D503</f>
        <v>0</v>
      </c>
      <c r="E501" s="35">
        <f>+E502+E503</f>
        <v>0</v>
      </c>
      <c r="F501" s="35">
        <f>+F502+F503</f>
        <v>4191</v>
      </c>
      <c r="G501" s="35">
        <f>+G502+G503</f>
        <v>4191</v>
      </c>
    </row>
    <row r="502" spans="1:7" s="31" customFormat="1" ht="17.850000000000001" customHeight="1" x14ac:dyDescent="0.3">
      <c r="A502" s="105"/>
      <c r="B502" s="48"/>
      <c r="C502" s="40" t="s">
        <v>397</v>
      </c>
      <c r="D502" s="39">
        <v>0</v>
      </c>
      <c r="E502" s="39">
        <v>0</v>
      </c>
      <c r="F502" s="39">
        <v>1960</v>
      </c>
      <c r="G502" s="39">
        <v>1960</v>
      </c>
    </row>
    <row r="503" spans="1:7" s="31" customFormat="1" ht="17.850000000000001" customHeight="1" x14ac:dyDescent="0.3">
      <c r="A503" s="109"/>
      <c r="B503" s="47"/>
      <c r="C503" s="40" t="s">
        <v>398</v>
      </c>
      <c r="D503" s="39">
        <v>0</v>
      </c>
      <c r="E503" s="39">
        <v>0</v>
      </c>
      <c r="F503" s="39">
        <v>2231</v>
      </c>
      <c r="G503" s="39">
        <v>2231</v>
      </c>
    </row>
    <row r="504" spans="1:7" s="31" customFormat="1" ht="64.349999999999994" customHeight="1" x14ac:dyDescent="0.3">
      <c r="A504" s="32">
        <v>1111</v>
      </c>
      <c r="B504" s="32">
        <v>32001</v>
      </c>
      <c r="C504" s="33" t="s">
        <v>399</v>
      </c>
      <c r="D504" s="44">
        <f>+D506+D510</f>
        <v>85002.299999999988</v>
      </c>
      <c r="E504" s="44">
        <f t="shared" ref="E504:G504" si="86">+E506+E510</f>
        <v>170004.59999999998</v>
      </c>
      <c r="F504" s="44">
        <f t="shared" si="86"/>
        <v>377295</v>
      </c>
      <c r="G504" s="44">
        <f t="shared" si="86"/>
        <v>690967.7</v>
      </c>
    </row>
    <row r="505" spans="1:7" s="31" customFormat="1" x14ac:dyDescent="0.3">
      <c r="A505" s="32"/>
      <c r="B505" s="32"/>
      <c r="C505" s="32" t="s">
        <v>308</v>
      </c>
      <c r="D505" s="35"/>
      <c r="E505" s="35"/>
      <c r="F505" s="35"/>
      <c r="G505" s="30"/>
    </row>
    <row r="506" spans="1:7" s="31" customFormat="1" x14ac:dyDescent="0.3">
      <c r="A506" s="32"/>
      <c r="B506" s="32"/>
      <c r="C506" s="36" t="s">
        <v>322</v>
      </c>
      <c r="D506" s="34">
        <f>+D508</f>
        <v>53191.199999999997</v>
      </c>
      <c r="E506" s="34">
        <f t="shared" ref="E506:G506" si="87">+E508</f>
        <v>106382.39999999999</v>
      </c>
      <c r="F506" s="34">
        <f t="shared" si="87"/>
        <v>265956.09999999998</v>
      </c>
      <c r="G506" s="30">
        <f t="shared" si="87"/>
        <v>531912.19999999995</v>
      </c>
    </row>
    <row r="507" spans="1:7" s="31" customFormat="1" x14ac:dyDescent="0.3">
      <c r="A507" s="38"/>
      <c r="B507" s="38"/>
      <c r="C507" s="32" t="s">
        <v>323</v>
      </c>
      <c r="D507" s="35"/>
      <c r="E507" s="35"/>
      <c r="F507" s="35"/>
      <c r="G507" s="39"/>
    </row>
    <row r="508" spans="1:7" s="31" customFormat="1" x14ac:dyDescent="0.3">
      <c r="A508" s="107"/>
      <c r="B508" s="107"/>
      <c r="C508" s="36" t="s">
        <v>328</v>
      </c>
      <c r="D508" s="35">
        <f t="shared" ref="D508:G508" si="88">+D509</f>
        <v>53191.199999999997</v>
      </c>
      <c r="E508" s="35">
        <f t="shared" si="88"/>
        <v>106382.39999999999</v>
      </c>
      <c r="F508" s="35">
        <f t="shared" si="88"/>
        <v>265956.09999999998</v>
      </c>
      <c r="G508" s="39">
        <f t="shared" si="88"/>
        <v>531912.19999999995</v>
      </c>
    </row>
    <row r="509" spans="1:7" s="31" customFormat="1" x14ac:dyDescent="0.3">
      <c r="A509" s="108"/>
      <c r="B509" s="108"/>
      <c r="C509" s="40" t="s">
        <v>400</v>
      </c>
      <c r="D509" s="39">
        <v>53191.199999999997</v>
      </c>
      <c r="E509" s="39">
        <v>106382.39999999999</v>
      </c>
      <c r="F509" s="39">
        <v>265956.09999999998</v>
      </c>
      <c r="G509" s="39">
        <v>531912.19999999995</v>
      </c>
    </row>
    <row r="510" spans="1:7" s="31" customFormat="1" x14ac:dyDescent="0.3">
      <c r="A510" s="32"/>
      <c r="B510" s="32"/>
      <c r="C510" s="36" t="s">
        <v>321</v>
      </c>
      <c r="D510" s="34">
        <f>+D512</f>
        <v>31811.1</v>
      </c>
      <c r="E510" s="34">
        <f t="shared" ref="E510:G510" si="89">+E512</f>
        <v>63622.2</v>
      </c>
      <c r="F510" s="34">
        <f t="shared" si="89"/>
        <v>111338.9</v>
      </c>
      <c r="G510" s="30">
        <f t="shared" si="89"/>
        <v>159055.5</v>
      </c>
    </row>
    <row r="511" spans="1:7" s="31" customFormat="1" x14ac:dyDescent="0.3">
      <c r="A511" s="38"/>
      <c r="B511" s="38"/>
      <c r="C511" s="32" t="s">
        <v>323</v>
      </c>
      <c r="D511" s="35"/>
      <c r="E511" s="35"/>
      <c r="F511" s="35"/>
      <c r="G511" s="39"/>
    </row>
    <row r="512" spans="1:7" s="31" customFormat="1" x14ac:dyDescent="0.3">
      <c r="A512" s="107"/>
      <c r="B512" s="107"/>
      <c r="C512" s="36" t="s">
        <v>328</v>
      </c>
      <c r="D512" s="35">
        <f t="shared" ref="D512:G512" si="90">+D513</f>
        <v>31811.1</v>
      </c>
      <c r="E512" s="35">
        <f t="shared" si="90"/>
        <v>63622.2</v>
      </c>
      <c r="F512" s="35">
        <f t="shared" si="90"/>
        <v>111338.9</v>
      </c>
      <c r="G512" s="39">
        <f t="shared" si="90"/>
        <v>159055.5</v>
      </c>
    </row>
    <row r="513" spans="1:7" s="31" customFormat="1" x14ac:dyDescent="0.3">
      <c r="A513" s="108"/>
      <c r="B513" s="108"/>
      <c r="C513" s="40" t="s">
        <v>401</v>
      </c>
      <c r="D513" s="39">
        <v>31811.1</v>
      </c>
      <c r="E513" s="39">
        <v>63622.2</v>
      </c>
      <c r="F513" s="39">
        <v>111338.9</v>
      </c>
      <c r="G513" s="39">
        <v>159055.5</v>
      </c>
    </row>
    <row r="514" spans="1:7" s="31" customFormat="1" x14ac:dyDescent="0.3">
      <c r="A514" s="32">
        <v>1124</v>
      </c>
      <c r="B514" s="32">
        <v>32001</v>
      </c>
      <c r="C514" s="33" t="s">
        <v>402</v>
      </c>
      <c r="D514" s="44">
        <f>+D516</f>
        <v>0</v>
      </c>
      <c r="E514" s="44">
        <f>+E516</f>
        <v>0</v>
      </c>
      <c r="F514" s="44">
        <f t="shared" ref="F514:G514" si="91">+F516</f>
        <v>0</v>
      </c>
      <c r="G514" s="50">
        <f t="shared" si="91"/>
        <v>20000</v>
      </c>
    </row>
    <row r="515" spans="1:7" s="31" customFormat="1" x14ac:dyDescent="0.3">
      <c r="A515" s="32"/>
      <c r="B515" s="32"/>
      <c r="C515" s="32" t="s">
        <v>308</v>
      </c>
      <c r="D515" s="35"/>
      <c r="E515" s="35"/>
      <c r="F515" s="35"/>
      <c r="G515" s="30"/>
    </row>
    <row r="516" spans="1:7" s="31" customFormat="1" x14ac:dyDescent="0.3">
      <c r="A516" s="32"/>
      <c r="B516" s="32"/>
      <c r="C516" s="36" t="s">
        <v>321</v>
      </c>
      <c r="D516" s="34"/>
      <c r="E516" s="34"/>
      <c r="F516" s="34"/>
      <c r="G516" s="34">
        <v>20000</v>
      </c>
    </row>
    <row r="517" spans="1:7" s="31" customFormat="1" ht="64.349999999999994" customHeight="1" x14ac:dyDescent="0.3">
      <c r="A517" s="32">
        <v>1130</v>
      </c>
      <c r="B517" s="32">
        <v>31001</v>
      </c>
      <c r="C517" s="33" t="s">
        <v>144</v>
      </c>
      <c r="D517" s="44">
        <f>+D519</f>
        <v>26610</v>
      </c>
      <c r="E517" s="44">
        <f>+E519</f>
        <v>26610</v>
      </c>
      <c r="F517" s="44">
        <f t="shared" ref="F517:G517" si="92">+F519</f>
        <v>26610</v>
      </c>
      <c r="G517" s="50">
        <f t="shared" si="92"/>
        <v>26610</v>
      </c>
    </row>
    <row r="518" spans="1:7" s="31" customFormat="1" x14ac:dyDescent="0.3">
      <c r="A518" s="32"/>
      <c r="B518" s="32"/>
      <c r="C518" s="32" t="s">
        <v>308</v>
      </c>
      <c r="D518" s="35"/>
      <c r="E518" s="35"/>
      <c r="F518" s="35"/>
      <c r="G518" s="30"/>
    </row>
    <row r="519" spans="1:7" s="31" customFormat="1" x14ac:dyDescent="0.3">
      <c r="A519" s="32"/>
      <c r="B519" s="32"/>
      <c r="C519" s="36" t="s">
        <v>321</v>
      </c>
      <c r="D519" s="34">
        <v>26610</v>
      </c>
      <c r="E519" s="34">
        <v>26610</v>
      </c>
      <c r="F519" s="34">
        <v>26610</v>
      </c>
      <c r="G519" s="34">
        <v>26610</v>
      </c>
    </row>
    <row r="520" spans="1:7" s="31" customFormat="1" ht="33" x14ac:dyDescent="0.3">
      <c r="A520" s="32">
        <v>1162</v>
      </c>
      <c r="B520" s="32">
        <v>31001</v>
      </c>
      <c r="C520" s="33" t="s">
        <v>403</v>
      </c>
      <c r="D520" s="44">
        <f>+D522</f>
        <v>4500</v>
      </c>
      <c r="E520" s="44">
        <f t="shared" ref="E520:G520" si="93">+E522</f>
        <v>4500</v>
      </c>
      <c r="F520" s="44">
        <f t="shared" si="93"/>
        <v>4500</v>
      </c>
      <c r="G520" s="50">
        <f t="shared" si="93"/>
        <v>4500</v>
      </c>
    </row>
    <row r="521" spans="1:7" s="31" customFormat="1" x14ac:dyDescent="0.3">
      <c r="A521" s="32"/>
      <c r="B521" s="32"/>
      <c r="C521" s="32" t="s">
        <v>308</v>
      </c>
      <c r="D521" s="44"/>
      <c r="E521" s="44"/>
      <c r="F521" s="44"/>
      <c r="G521" s="50"/>
    </row>
    <row r="522" spans="1:7" s="31" customFormat="1" ht="33" x14ac:dyDescent="0.3">
      <c r="A522" s="32"/>
      <c r="B522" s="32"/>
      <c r="C522" s="36" t="s">
        <v>404</v>
      </c>
      <c r="D522" s="44">
        <v>4500</v>
      </c>
      <c r="E522" s="44">
        <v>4500</v>
      </c>
      <c r="F522" s="44">
        <v>4500</v>
      </c>
      <c r="G522" s="44">
        <v>4500</v>
      </c>
    </row>
    <row r="523" spans="1:7" s="31" customFormat="1" x14ac:dyDescent="0.3">
      <c r="A523" s="32">
        <v>1162</v>
      </c>
      <c r="B523" s="32">
        <v>32003</v>
      </c>
      <c r="C523" s="33" t="s">
        <v>405</v>
      </c>
      <c r="D523" s="44">
        <f>+D525</f>
        <v>188000</v>
      </c>
      <c r="E523" s="44">
        <f t="shared" ref="E523:G523" si="94">+E525</f>
        <v>423000</v>
      </c>
      <c r="F523" s="44">
        <f t="shared" si="94"/>
        <v>658000</v>
      </c>
      <c r="G523" s="50">
        <f t="shared" si="94"/>
        <v>940000</v>
      </c>
    </row>
    <row r="524" spans="1:7" s="31" customFormat="1" x14ac:dyDescent="0.3">
      <c r="A524" s="32"/>
      <c r="B524" s="32"/>
      <c r="C524" s="32" t="s">
        <v>308</v>
      </c>
      <c r="D524" s="44"/>
      <c r="E524" s="44"/>
      <c r="F524" s="44"/>
      <c r="G524" s="50"/>
    </row>
    <row r="525" spans="1:7" s="31" customFormat="1" ht="33" x14ac:dyDescent="0.3">
      <c r="A525" s="32"/>
      <c r="B525" s="32"/>
      <c r="C525" s="36" t="s">
        <v>404</v>
      </c>
      <c r="D525" s="44">
        <v>188000</v>
      </c>
      <c r="E525" s="44">
        <v>423000</v>
      </c>
      <c r="F525" s="44">
        <v>658000</v>
      </c>
      <c r="G525" s="44">
        <v>940000</v>
      </c>
    </row>
    <row r="526" spans="1:7" s="31" customFormat="1" ht="49.5" x14ac:dyDescent="0.3">
      <c r="A526" s="32">
        <v>1162</v>
      </c>
      <c r="B526" s="32">
        <v>32004</v>
      </c>
      <c r="C526" s="33" t="s">
        <v>406</v>
      </c>
      <c r="D526" s="44">
        <f>+D528</f>
        <v>836400</v>
      </c>
      <c r="E526" s="44">
        <f t="shared" ref="E526:G526" si="95">+E528</f>
        <v>1928599</v>
      </c>
      <c r="F526" s="44">
        <f t="shared" si="95"/>
        <v>2961054</v>
      </c>
      <c r="G526" s="50">
        <f t="shared" si="95"/>
        <v>4200000</v>
      </c>
    </row>
    <row r="527" spans="1:7" s="31" customFormat="1" x14ac:dyDescent="0.3">
      <c r="A527" s="32"/>
      <c r="B527" s="32"/>
      <c r="C527" s="32" t="s">
        <v>308</v>
      </c>
      <c r="D527" s="44"/>
      <c r="E527" s="44"/>
      <c r="F527" s="44"/>
      <c r="G527" s="50"/>
    </row>
    <row r="528" spans="1:7" s="31" customFormat="1" ht="33" x14ac:dyDescent="0.3">
      <c r="A528" s="32"/>
      <c r="B528" s="32"/>
      <c r="C528" s="36" t="s">
        <v>404</v>
      </c>
      <c r="D528" s="44">
        <v>836400</v>
      </c>
      <c r="E528" s="44">
        <v>1928599</v>
      </c>
      <c r="F528" s="44">
        <v>2961054</v>
      </c>
      <c r="G528" s="44">
        <v>4200000</v>
      </c>
    </row>
    <row r="529" spans="1:7" s="31" customFormat="1" ht="33" x14ac:dyDescent="0.3">
      <c r="A529" s="32">
        <v>1162</v>
      </c>
      <c r="B529" s="32">
        <v>32005</v>
      </c>
      <c r="C529" s="33" t="s">
        <v>407</v>
      </c>
      <c r="D529" s="44">
        <f>+D531</f>
        <v>0</v>
      </c>
      <c r="E529" s="44">
        <f t="shared" ref="E529:G529" si="96">+E531</f>
        <v>434000</v>
      </c>
      <c r="F529" s="44">
        <f t="shared" si="96"/>
        <v>3434000</v>
      </c>
      <c r="G529" s="50">
        <f t="shared" si="96"/>
        <v>3434000</v>
      </c>
    </row>
    <row r="530" spans="1:7" s="31" customFormat="1" x14ac:dyDescent="0.3">
      <c r="A530" s="32"/>
      <c r="B530" s="32"/>
      <c r="C530" s="32" t="s">
        <v>308</v>
      </c>
      <c r="D530" s="44"/>
      <c r="E530" s="44"/>
      <c r="F530" s="44"/>
      <c r="G530" s="50"/>
    </row>
    <row r="531" spans="1:7" s="31" customFormat="1" ht="33" x14ac:dyDescent="0.3">
      <c r="A531" s="32"/>
      <c r="B531" s="32"/>
      <c r="C531" s="36" t="s">
        <v>404</v>
      </c>
      <c r="D531" s="44">
        <v>0</v>
      </c>
      <c r="E531" s="44">
        <v>434000</v>
      </c>
      <c r="F531" s="44">
        <v>3434000</v>
      </c>
      <c r="G531" s="44">
        <v>3434000</v>
      </c>
    </row>
    <row r="532" spans="1:7" s="31" customFormat="1" ht="33" x14ac:dyDescent="0.3">
      <c r="A532" s="32">
        <v>1163</v>
      </c>
      <c r="B532" s="32">
        <v>12001</v>
      </c>
      <c r="C532" s="33" t="s">
        <v>408</v>
      </c>
      <c r="D532" s="44">
        <f>+D534</f>
        <v>153468.9</v>
      </c>
      <c r="E532" s="44">
        <f t="shared" ref="E532:G532" si="97">+E534</f>
        <v>460406.6</v>
      </c>
      <c r="F532" s="44">
        <f t="shared" si="97"/>
        <v>1074282</v>
      </c>
      <c r="G532" s="50">
        <f t="shared" si="97"/>
        <v>1534688.6</v>
      </c>
    </row>
    <row r="533" spans="1:7" s="31" customFormat="1" x14ac:dyDescent="0.3">
      <c r="A533" s="32"/>
      <c r="B533" s="32"/>
      <c r="C533" s="32" t="s">
        <v>308</v>
      </c>
      <c r="D533" s="44"/>
      <c r="E533" s="44"/>
      <c r="F533" s="44"/>
      <c r="G533" s="50"/>
    </row>
    <row r="534" spans="1:7" s="31" customFormat="1" x14ac:dyDescent="0.3">
      <c r="A534" s="32"/>
      <c r="B534" s="32"/>
      <c r="C534" s="36" t="s">
        <v>322</v>
      </c>
      <c r="D534" s="44">
        <f>+D536</f>
        <v>153468.9</v>
      </c>
      <c r="E534" s="44">
        <f t="shared" ref="E534:G534" si="98">+E536</f>
        <v>460406.6</v>
      </c>
      <c r="F534" s="44">
        <f t="shared" si="98"/>
        <v>1074282</v>
      </c>
      <c r="G534" s="44">
        <f t="shared" si="98"/>
        <v>1534688.6</v>
      </c>
    </row>
    <row r="535" spans="1:7" s="31" customFormat="1" x14ac:dyDescent="0.3">
      <c r="A535" s="105"/>
      <c r="B535" s="105"/>
      <c r="C535" s="32" t="s">
        <v>323</v>
      </c>
      <c r="D535" s="35"/>
      <c r="E535" s="35"/>
      <c r="F535" s="35"/>
      <c r="G535" s="35"/>
    </row>
    <row r="536" spans="1:7" s="31" customFormat="1" x14ac:dyDescent="0.3">
      <c r="A536" s="106"/>
      <c r="B536" s="106"/>
      <c r="C536" s="36" t="s">
        <v>334</v>
      </c>
      <c r="D536" s="35">
        <f t="shared" ref="D536:G536" si="99">+D537</f>
        <v>153468.9</v>
      </c>
      <c r="E536" s="35">
        <f t="shared" si="99"/>
        <v>460406.6</v>
      </c>
      <c r="F536" s="35">
        <f t="shared" si="99"/>
        <v>1074282</v>
      </c>
      <c r="G536" s="35">
        <f t="shared" si="99"/>
        <v>1534688.6</v>
      </c>
    </row>
    <row r="537" spans="1:7" s="31" customFormat="1" ht="33" x14ac:dyDescent="0.3">
      <c r="A537" s="106"/>
      <c r="B537" s="106"/>
      <c r="C537" s="40" t="s">
        <v>409</v>
      </c>
      <c r="D537" s="39">
        <v>153468.9</v>
      </c>
      <c r="E537" s="39">
        <v>460406.6</v>
      </c>
      <c r="F537" s="39">
        <v>1074282</v>
      </c>
      <c r="G537" s="39">
        <v>1534688.6</v>
      </c>
    </row>
    <row r="538" spans="1:7" s="31" customFormat="1" x14ac:dyDescent="0.3">
      <c r="A538" s="32">
        <v>1163</v>
      </c>
      <c r="B538" s="32">
        <v>32001</v>
      </c>
      <c r="C538" s="33" t="s">
        <v>410</v>
      </c>
      <c r="D538" s="44">
        <f>+D540</f>
        <v>57118.5</v>
      </c>
      <c r="E538" s="44">
        <f t="shared" ref="E538:G538" si="100">+E540</f>
        <v>114237</v>
      </c>
      <c r="F538" s="44">
        <f t="shared" si="100"/>
        <v>313309.19999999995</v>
      </c>
      <c r="G538" s="50">
        <f t="shared" si="100"/>
        <v>534111.69999999995</v>
      </c>
    </row>
    <row r="539" spans="1:7" s="31" customFormat="1" x14ac:dyDescent="0.3">
      <c r="A539" s="32"/>
      <c r="B539" s="32"/>
      <c r="C539" s="32" t="s">
        <v>308</v>
      </c>
      <c r="D539" s="44"/>
      <c r="E539" s="44"/>
      <c r="F539" s="44"/>
      <c r="G539" s="50"/>
    </row>
    <row r="540" spans="1:7" s="31" customFormat="1" x14ac:dyDescent="0.3">
      <c r="A540" s="32"/>
      <c r="B540" s="32"/>
      <c r="C540" s="36" t="s">
        <v>322</v>
      </c>
      <c r="D540" s="44">
        <f>+D542+D543+D548+D550+D552</f>
        <v>57118.5</v>
      </c>
      <c r="E540" s="44">
        <f t="shared" ref="E540:G540" si="101">+E542+E543+E548+E550+E552</f>
        <v>114237</v>
      </c>
      <c r="F540" s="44">
        <f t="shared" si="101"/>
        <v>313309.19999999995</v>
      </c>
      <c r="G540" s="44">
        <f t="shared" si="101"/>
        <v>534111.69999999995</v>
      </c>
    </row>
    <row r="541" spans="1:7" s="31" customFormat="1" x14ac:dyDescent="0.3">
      <c r="A541" s="38"/>
      <c r="B541" s="38"/>
      <c r="C541" s="32" t="s">
        <v>323</v>
      </c>
      <c r="D541" s="35"/>
      <c r="E541" s="35"/>
      <c r="F541" s="35"/>
      <c r="G541" s="39"/>
    </row>
    <row r="542" spans="1:7" s="31" customFormat="1" ht="33" x14ac:dyDescent="0.3">
      <c r="A542" s="38"/>
      <c r="B542" s="38"/>
      <c r="C542" s="36" t="s">
        <v>411</v>
      </c>
      <c r="D542" s="35">
        <v>0</v>
      </c>
      <c r="E542" s="35">
        <v>0</v>
      </c>
      <c r="F542" s="35">
        <v>25000</v>
      </c>
      <c r="G542" s="35">
        <v>25000</v>
      </c>
    </row>
    <row r="543" spans="1:7" s="31" customFormat="1" x14ac:dyDescent="0.3">
      <c r="A543" s="107"/>
      <c r="B543" s="107"/>
      <c r="C543" s="36" t="s">
        <v>328</v>
      </c>
      <c r="D543" s="35">
        <f>+D544+D545+D546+D547</f>
        <v>57118.5</v>
      </c>
      <c r="E543" s="35">
        <f t="shared" ref="E543:G543" si="102">+E544+E545+E546+E547</f>
        <v>114237</v>
      </c>
      <c r="F543" s="35">
        <f t="shared" si="102"/>
        <v>288309.19999999995</v>
      </c>
      <c r="G543" s="35">
        <f t="shared" si="102"/>
        <v>477475.6</v>
      </c>
    </row>
    <row r="544" spans="1:7" s="31" customFormat="1" ht="49.5" x14ac:dyDescent="0.3">
      <c r="A544" s="108"/>
      <c r="B544" s="108"/>
      <c r="C544" s="40" t="s">
        <v>412</v>
      </c>
      <c r="D544" s="39">
        <v>57118.5</v>
      </c>
      <c r="E544" s="39">
        <v>114237</v>
      </c>
      <c r="F544" s="39">
        <v>266553.09999999998</v>
      </c>
      <c r="G544" s="39">
        <v>380790.1</v>
      </c>
    </row>
    <row r="545" spans="1:7" s="31" customFormat="1" x14ac:dyDescent="0.3">
      <c r="A545" s="108"/>
      <c r="B545" s="108"/>
      <c r="C545" s="40" t="s">
        <v>413</v>
      </c>
      <c r="D545" s="39">
        <v>0</v>
      </c>
      <c r="E545" s="39">
        <v>0</v>
      </c>
      <c r="F545" s="39">
        <v>0</v>
      </c>
      <c r="G545" s="39">
        <v>34020</v>
      </c>
    </row>
    <row r="546" spans="1:7" s="31" customFormat="1" ht="33" x14ac:dyDescent="0.3">
      <c r="A546" s="108"/>
      <c r="B546" s="108"/>
      <c r="C546" s="40" t="s">
        <v>414</v>
      </c>
      <c r="D546" s="39">
        <v>0</v>
      </c>
      <c r="E546" s="39">
        <v>0</v>
      </c>
      <c r="F546" s="39">
        <v>0</v>
      </c>
      <c r="G546" s="39">
        <v>40909.4</v>
      </c>
    </row>
    <row r="547" spans="1:7" s="31" customFormat="1" ht="33" x14ac:dyDescent="0.3">
      <c r="A547" s="108"/>
      <c r="B547" s="108"/>
      <c r="C547" s="40" t="s">
        <v>415</v>
      </c>
      <c r="D547" s="39">
        <v>0</v>
      </c>
      <c r="E547" s="39">
        <v>0</v>
      </c>
      <c r="F547" s="39">
        <v>21756.1</v>
      </c>
      <c r="G547" s="39">
        <v>21756.1</v>
      </c>
    </row>
    <row r="548" spans="1:7" s="31" customFormat="1" x14ac:dyDescent="0.3">
      <c r="A548" s="108"/>
      <c r="B548" s="108"/>
      <c r="C548" s="36" t="s">
        <v>338</v>
      </c>
      <c r="D548" s="35">
        <f t="shared" ref="D548:G552" si="103">+D549</f>
        <v>0</v>
      </c>
      <c r="E548" s="35">
        <f t="shared" si="103"/>
        <v>0</v>
      </c>
      <c r="F548" s="35">
        <f t="shared" si="103"/>
        <v>0</v>
      </c>
      <c r="G548" s="39">
        <f t="shared" si="103"/>
        <v>21756.1</v>
      </c>
    </row>
    <row r="549" spans="1:7" s="31" customFormat="1" ht="36" customHeight="1" x14ac:dyDescent="0.3">
      <c r="A549" s="108"/>
      <c r="B549" s="108"/>
      <c r="C549" s="40" t="s">
        <v>416</v>
      </c>
      <c r="D549" s="39">
        <v>0</v>
      </c>
      <c r="E549" s="39">
        <v>0</v>
      </c>
      <c r="F549" s="39">
        <v>0</v>
      </c>
      <c r="G549" s="39">
        <v>21756.1</v>
      </c>
    </row>
    <row r="550" spans="1:7" s="31" customFormat="1" x14ac:dyDescent="0.3">
      <c r="A550" s="51"/>
      <c r="B550" s="51"/>
      <c r="C550" s="36" t="s">
        <v>358</v>
      </c>
      <c r="D550" s="35">
        <f t="shared" si="103"/>
        <v>0</v>
      </c>
      <c r="E550" s="35">
        <f t="shared" si="103"/>
        <v>0</v>
      </c>
      <c r="F550" s="35">
        <f t="shared" si="103"/>
        <v>0</v>
      </c>
      <c r="G550" s="39">
        <f t="shared" si="103"/>
        <v>4940</v>
      </c>
    </row>
    <row r="551" spans="1:7" s="31" customFormat="1" x14ac:dyDescent="0.3">
      <c r="A551" s="51"/>
      <c r="B551" s="51"/>
      <c r="C551" s="40" t="s">
        <v>417</v>
      </c>
      <c r="D551" s="39">
        <v>0</v>
      </c>
      <c r="E551" s="39">
        <v>0</v>
      </c>
      <c r="F551" s="39">
        <v>0</v>
      </c>
      <c r="G551" s="39">
        <v>4940</v>
      </c>
    </row>
    <row r="552" spans="1:7" s="31" customFormat="1" x14ac:dyDescent="0.3">
      <c r="A552" s="51"/>
      <c r="B552" s="51"/>
      <c r="C552" s="36" t="s">
        <v>362</v>
      </c>
      <c r="D552" s="35">
        <f t="shared" si="103"/>
        <v>0</v>
      </c>
      <c r="E552" s="35">
        <f t="shared" si="103"/>
        <v>0</v>
      </c>
      <c r="F552" s="35">
        <f t="shared" si="103"/>
        <v>0</v>
      </c>
      <c r="G552" s="39">
        <f t="shared" si="103"/>
        <v>4940</v>
      </c>
    </row>
    <row r="553" spans="1:7" s="31" customFormat="1" x14ac:dyDescent="0.3">
      <c r="A553" s="51"/>
      <c r="B553" s="51"/>
      <c r="C553" s="40" t="s">
        <v>418</v>
      </c>
      <c r="D553" s="39">
        <v>0</v>
      </c>
      <c r="E553" s="39">
        <v>0</v>
      </c>
      <c r="F553" s="39">
        <v>0</v>
      </c>
      <c r="G553" s="39">
        <v>4940</v>
      </c>
    </row>
    <row r="554" spans="1:7" s="31" customFormat="1" x14ac:dyDescent="0.3">
      <c r="A554" s="32">
        <v>1163</v>
      </c>
      <c r="B554" s="32">
        <v>32002</v>
      </c>
      <c r="C554" s="33" t="s">
        <v>419</v>
      </c>
      <c r="D554" s="44">
        <f>+D556</f>
        <v>17113.5</v>
      </c>
      <c r="E554" s="44">
        <f t="shared" ref="E554:G554" si="104">+E556</f>
        <v>68453.899999999994</v>
      </c>
      <c r="F554" s="44">
        <f t="shared" si="104"/>
        <v>136907.79999999999</v>
      </c>
      <c r="G554" s="44">
        <f t="shared" si="104"/>
        <v>342269.4</v>
      </c>
    </row>
    <row r="555" spans="1:7" s="31" customFormat="1" x14ac:dyDescent="0.3">
      <c r="A555" s="32"/>
      <c r="B555" s="32"/>
      <c r="C555" s="32" t="s">
        <v>308</v>
      </c>
      <c r="D555" s="44"/>
      <c r="E555" s="44"/>
      <c r="F555" s="44"/>
      <c r="G555" s="44"/>
    </row>
    <row r="556" spans="1:7" s="31" customFormat="1" x14ac:dyDescent="0.3">
      <c r="A556" s="32"/>
      <c r="B556" s="32"/>
      <c r="C556" s="36" t="s">
        <v>322</v>
      </c>
      <c r="D556" s="44">
        <f>+D558</f>
        <v>17113.5</v>
      </c>
      <c r="E556" s="44">
        <f t="shared" ref="E556:G556" si="105">+E558</f>
        <v>68453.899999999994</v>
      </c>
      <c r="F556" s="44">
        <f t="shared" si="105"/>
        <v>136907.79999999999</v>
      </c>
      <c r="G556" s="44">
        <f t="shared" si="105"/>
        <v>342269.4</v>
      </c>
    </row>
    <row r="557" spans="1:7" s="31" customFormat="1" x14ac:dyDescent="0.3">
      <c r="A557" s="38"/>
      <c r="B557" s="38"/>
      <c r="C557" s="32" t="s">
        <v>323</v>
      </c>
      <c r="D557" s="35"/>
      <c r="E557" s="35"/>
      <c r="F557" s="35"/>
      <c r="G557" s="35"/>
    </row>
    <row r="558" spans="1:7" s="31" customFormat="1" x14ac:dyDescent="0.3">
      <c r="A558" s="43"/>
      <c r="B558" s="43"/>
      <c r="C558" s="36" t="s">
        <v>328</v>
      </c>
      <c r="D558" s="35">
        <f>+D559</f>
        <v>17113.5</v>
      </c>
      <c r="E558" s="35">
        <f t="shared" ref="E558:G558" si="106">+E559</f>
        <v>68453.899999999994</v>
      </c>
      <c r="F558" s="35">
        <f t="shared" si="106"/>
        <v>136907.79999999999</v>
      </c>
      <c r="G558" s="35">
        <f t="shared" si="106"/>
        <v>342269.4</v>
      </c>
    </row>
    <row r="559" spans="1:7" s="31" customFormat="1" ht="42" customHeight="1" x14ac:dyDescent="0.3">
      <c r="A559" s="43"/>
      <c r="B559" s="43"/>
      <c r="C559" s="40" t="s">
        <v>420</v>
      </c>
      <c r="D559" s="39">
        <v>17113.5</v>
      </c>
      <c r="E559" s="39">
        <v>68453.899999999994</v>
      </c>
      <c r="F559" s="39">
        <v>136907.79999999999</v>
      </c>
      <c r="G559" s="39">
        <v>342269.4</v>
      </c>
    </row>
    <row r="560" spans="1:7" s="31" customFormat="1" ht="49.5" x14ac:dyDescent="0.3">
      <c r="A560" s="32">
        <v>1163</v>
      </c>
      <c r="B560" s="32">
        <v>32004</v>
      </c>
      <c r="C560" s="33" t="s">
        <v>421</v>
      </c>
      <c r="D560" s="44">
        <f>+D562</f>
        <v>0</v>
      </c>
      <c r="E560" s="44">
        <f t="shared" ref="E560:G560" si="107">+E562</f>
        <v>883350</v>
      </c>
      <c r="F560" s="44">
        <f t="shared" si="107"/>
        <v>883350</v>
      </c>
      <c r="G560" s="44">
        <f t="shared" si="107"/>
        <v>883350</v>
      </c>
    </row>
    <row r="561" spans="1:7" s="31" customFormat="1" x14ac:dyDescent="0.3">
      <c r="A561" s="32"/>
      <c r="B561" s="32"/>
      <c r="C561" s="32" t="s">
        <v>308</v>
      </c>
      <c r="D561" s="44"/>
      <c r="E561" s="44"/>
      <c r="F561" s="44"/>
      <c r="G561" s="44"/>
    </row>
    <row r="562" spans="1:7" s="31" customFormat="1" x14ac:dyDescent="0.3">
      <c r="A562" s="32"/>
      <c r="B562" s="45"/>
      <c r="C562" s="36" t="s">
        <v>321</v>
      </c>
      <c r="D562" s="44">
        <v>0</v>
      </c>
      <c r="E562" s="44">
        <v>883350</v>
      </c>
      <c r="F562" s="44">
        <v>883350</v>
      </c>
      <c r="G562" s="44">
        <v>883350</v>
      </c>
    </row>
    <row r="563" spans="1:7" s="31" customFormat="1" x14ac:dyDescent="0.3">
      <c r="A563" s="32">
        <v>1168</v>
      </c>
      <c r="B563" s="32">
        <v>32001</v>
      </c>
      <c r="C563" s="33" t="s">
        <v>422</v>
      </c>
      <c r="D563" s="44">
        <f>+D565+D572</f>
        <v>27281.9</v>
      </c>
      <c r="E563" s="44">
        <f t="shared" ref="E563:G563" si="108">+E565+E572</f>
        <v>130274.6</v>
      </c>
      <c r="F563" s="44">
        <f t="shared" si="108"/>
        <v>342711.2</v>
      </c>
      <c r="G563" s="44">
        <f t="shared" si="108"/>
        <v>441022.1</v>
      </c>
    </row>
    <row r="564" spans="1:7" s="31" customFormat="1" x14ac:dyDescent="0.3">
      <c r="A564" s="32"/>
      <c r="B564" s="32"/>
      <c r="C564" s="32" t="s">
        <v>308</v>
      </c>
      <c r="D564" s="44"/>
      <c r="E564" s="44"/>
      <c r="F564" s="44"/>
      <c r="G564" s="50"/>
    </row>
    <row r="565" spans="1:7" s="31" customFormat="1" x14ac:dyDescent="0.3">
      <c r="A565" s="32"/>
      <c r="B565" s="32"/>
      <c r="C565" s="36" t="s">
        <v>322</v>
      </c>
      <c r="D565" s="44">
        <f>+D567+D570</f>
        <v>19957.900000000001</v>
      </c>
      <c r="E565" s="44">
        <f t="shared" ref="E565:G565" si="109">+E567+E570</f>
        <v>39915.599999999999</v>
      </c>
      <c r="F565" s="44">
        <f t="shared" si="109"/>
        <v>136756.4</v>
      </c>
      <c r="G565" s="44">
        <f t="shared" si="109"/>
        <v>159356.4</v>
      </c>
    </row>
    <row r="566" spans="1:7" s="31" customFormat="1" x14ac:dyDescent="0.3">
      <c r="A566" s="38"/>
      <c r="B566" s="38"/>
      <c r="C566" s="32" t="s">
        <v>323</v>
      </c>
      <c r="D566" s="35"/>
      <c r="E566" s="35"/>
      <c r="F566" s="35"/>
      <c r="G566" s="39"/>
    </row>
    <row r="567" spans="1:7" s="31" customFormat="1" x14ac:dyDescent="0.3">
      <c r="A567" s="43"/>
      <c r="B567" s="43"/>
      <c r="C567" s="36" t="s">
        <v>328</v>
      </c>
      <c r="D567" s="35">
        <f>+D568+D569</f>
        <v>19957.900000000001</v>
      </c>
      <c r="E567" s="35">
        <f t="shared" ref="E567:G567" si="110">+E568+E569</f>
        <v>39915.599999999999</v>
      </c>
      <c r="F567" s="35">
        <f t="shared" si="110"/>
        <v>136756.4</v>
      </c>
      <c r="G567" s="35">
        <f t="shared" si="110"/>
        <v>136756.4</v>
      </c>
    </row>
    <row r="568" spans="1:7" s="31" customFormat="1" x14ac:dyDescent="0.3">
      <c r="A568" s="105"/>
      <c r="B568" s="105"/>
      <c r="C568" s="40" t="s">
        <v>423</v>
      </c>
      <c r="D568" s="39">
        <v>19957.900000000001</v>
      </c>
      <c r="E568" s="39">
        <v>39915.599999999999</v>
      </c>
      <c r="F568" s="39">
        <v>79831.399999999994</v>
      </c>
      <c r="G568" s="39">
        <v>79831.399999999994</v>
      </c>
    </row>
    <row r="569" spans="1:7" s="31" customFormat="1" x14ac:dyDescent="0.3">
      <c r="A569" s="109"/>
      <c r="B569" s="109"/>
      <c r="C569" s="40" t="s">
        <v>424</v>
      </c>
      <c r="D569" s="39">
        <v>0</v>
      </c>
      <c r="E569" s="39">
        <v>0</v>
      </c>
      <c r="F569" s="39">
        <v>56925</v>
      </c>
      <c r="G569" s="39">
        <v>56925</v>
      </c>
    </row>
    <row r="570" spans="1:7" s="31" customFormat="1" x14ac:dyDescent="0.3">
      <c r="A570" s="43"/>
      <c r="B570" s="43"/>
      <c r="C570" s="36" t="s">
        <v>332</v>
      </c>
      <c r="D570" s="35">
        <f t="shared" ref="D570:G570" si="111">+D571</f>
        <v>0</v>
      </c>
      <c r="E570" s="35">
        <f t="shared" si="111"/>
        <v>0</v>
      </c>
      <c r="F570" s="35">
        <f t="shared" si="111"/>
        <v>0</v>
      </c>
      <c r="G570" s="39">
        <f t="shared" si="111"/>
        <v>22600</v>
      </c>
    </row>
    <row r="571" spans="1:7" s="31" customFormat="1" ht="33" x14ac:dyDescent="0.3">
      <c r="A571" s="43"/>
      <c r="B571" s="43"/>
      <c r="C571" s="40" t="s">
        <v>425</v>
      </c>
      <c r="D571" s="39">
        <v>0</v>
      </c>
      <c r="E571" s="39">
        <v>0</v>
      </c>
      <c r="F571" s="39">
        <v>0</v>
      </c>
      <c r="G571" s="39">
        <v>22600</v>
      </c>
    </row>
    <row r="572" spans="1:7" s="31" customFormat="1" x14ac:dyDescent="0.3">
      <c r="A572" s="32"/>
      <c r="B572" s="32"/>
      <c r="C572" s="36" t="s">
        <v>321</v>
      </c>
      <c r="D572" s="44">
        <f>+D573</f>
        <v>7324</v>
      </c>
      <c r="E572" s="44">
        <f t="shared" ref="E572:G572" si="112">+E573</f>
        <v>90359</v>
      </c>
      <c r="F572" s="44">
        <f t="shared" si="112"/>
        <v>205954.80000000002</v>
      </c>
      <c r="G572" s="44">
        <f t="shared" si="112"/>
        <v>281665.7</v>
      </c>
    </row>
    <row r="573" spans="1:7" s="31" customFormat="1" x14ac:dyDescent="0.3">
      <c r="A573" s="43"/>
      <c r="B573" s="43"/>
      <c r="C573" s="36" t="s">
        <v>328</v>
      </c>
      <c r="D573" s="35">
        <f>+D574+D575</f>
        <v>7324</v>
      </c>
      <c r="E573" s="35">
        <f t="shared" ref="E573:G573" si="113">+E574+E575</f>
        <v>90359</v>
      </c>
      <c r="F573" s="35">
        <f t="shared" si="113"/>
        <v>205954.80000000002</v>
      </c>
      <c r="G573" s="35">
        <f t="shared" si="113"/>
        <v>281665.7</v>
      </c>
    </row>
    <row r="574" spans="1:7" s="31" customFormat="1" x14ac:dyDescent="0.3">
      <c r="A574" s="105"/>
      <c r="B574" s="105"/>
      <c r="C574" s="40" t="s">
        <v>426</v>
      </c>
      <c r="D574" s="39">
        <v>7324</v>
      </c>
      <c r="E574" s="39">
        <v>14648.1</v>
      </c>
      <c r="F574" s="39">
        <v>29296.1</v>
      </c>
      <c r="G574" s="39">
        <v>29296.1</v>
      </c>
    </row>
    <row r="575" spans="1:7" s="31" customFormat="1" x14ac:dyDescent="0.3">
      <c r="A575" s="109"/>
      <c r="B575" s="109"/>
      <c r="C575" s="40" t="s">
        <v>427</v>
      </c>
      <c r="D575" s="39">
        <v>0</v>
      </c>
      <c r="E575" s="39">
        <v>75710.899999999994</v>
      </c>
      <c r="F575" s="39">
        <v>176658.7</v>
      </c>
      <c r="G575" s="39">
        <v>252369.6</v>
      </c>
    </row>
    <row r="576" spans="1:7" s="31" customFormat="1" ht="33.4" customHeight="1" x14ac:dyDescent="0.3">
      <c r="A576" s="32">
        <v>1168</v>
      </c>
      <c r="B576" s="32">
        <v>32007</v>
      </c>
      <c r="C576" s="33" t="s">
        <v>428</v>
      </c>
      <c r="D576" s="34">
        <f>+D578</f>
        <v>0</v>
      </c>
      <c r="E576" s="34">
        <f t="shared" ref="E576:G576" si="114">+E578</f>
        <v>0</v>
      </c>
      <c r="F576" s="34">
        <f t="shared" si="114"/>
        <v>0</v>
      </c>
      <c r="G576" s="34">
        <f t="shared" si="114"/>
        <v>1050870.8</v>
      </c>
    </row>
    <row r="577" spans="1:7" s="31" customFormat="1" ht="17.850000000000001" customHeight="1" x14ac:dyDescent="0.3">
      <c r="A577" s="32"/>
      <c r="B577" s="32"/>
      <c r="C577" s="32" t="s">
        <v>308</v>
      </c>
      <c r="D577" s="35"/>
      <c r="E577" s="35"/>
      <c r="F577" s="35"/>
      <c r="G577" s="35"/>
    </row>
    <row r="578" spans="1:7" s="46" customFormat="1" ht="33.4" customHeight="1" x14ac:dyDescent="0.3">
      <c r="A578" s="45"/>
      <c r="B578" s="45"/>
      <c r="C578" s="36" t="s">
        <v>321</v>
      </c>
      <c r="D578" s="37">
        <f>+D580+D587+D589</f>
        <v>0</v>
      </c>
      <c r="E578" s="37">
        <f t="shared" ref="E578:G578" si="115">+E580+E587+E589</f>
        <v>0</v>
      </c>
      <c r="F578" s="37">
        <f t="shared" si="115"/>
        <v>0</v>
      </c>
      <c r="G578" s="37">
        <f t="shared" si="115"/>
        <v>1050870.8</v>
      </c>
    </row>
    <row r="579" spans="1:7" s="31" customFormat="1" ht="17.850000000000001" customHeight="1" x14ac:dyDescent="0.3">
      <c r="A579" s="38"/>
      <c r="B579" s="38"/>
      <c r="C579" s="32" t="s">
        <v>323</v>
      </c>
      <c r="D579" s="35"/>
      <c r="E579" s="35"/>
      <c r="F579" s="35"/>
      <c r="G579" s="35"/>
    </row>
    <row r="580" spans="1:7" s="31" customFormat="1" ht="17.850000000000001" customHeight="1" x14ac:dyDescent="0.3">
      <c r="A580" s="38"/>
      <c r="B580" s="38"/>
      <c r="C580" s="36" t="s">
        <v>328</v>
      </c>
      <c r="D580" s="35">
        <f>SUM(D581:D586)</f>
        <v>0</v>
      </c>
      <c r="E580" s="35">
        <f>SUM(E581:E586)</f>
        <v>0</v>
      </c>
      <c r="F580" s="35">
        <f>SUM(F581:F586)</f>
        <v>0</v>
      </c>
      <c r="G580" s="35">
        <f>SUM(G581:G586)</f>
        <v>764253.7</v>
      </c>
    </row>
    <row r="581" spans="1:7" s="31" customFormat="1" ht="35.450000000000003" customHeight="1" x14ac:dyDescent="0.3">
      <c r="A581" s="105"/>
      <c r="B581" s="48"/>
      <c r="C581" s="40" t="s">
        <v>429</v>
      </c>
      <c r="D581" s="39">
        <v>0</v>
      </c>
      <c r="E581" s="39">
        <v>0</v>
      </c>
      <c r="F581" s="39">
        <v>0</v>
      </c>
      <c r="G581" s="39">
        <v>158233</v>
      </c>
    </row>
    <row r="582" spans="1:7" s="31" customFormat="1" ht="35.450000000000003" customHeight="1" x14ac:dyDescent="0.3">
      <c r="A582" s="106"/>
      <c r="B582" s="42"/>
      <c r="C582" s="40" t="s">
        <v>430</v>
      </c>
      <c r="D582" s="39">
        <v>0</v>
      </c>
      <c r="E582" s="39">
        <v>0</v>
      </c>
      <c r="F582" s="39">
        <v>0</v>
      </c>
      <c r="G582" s="39">
        <v>83032.7</v>
      </c>
    </row>
    <row r="583" spans="1:7" s="31" customFormat="1" ht="35.450000000000003" customHeight="1" x14ac:dyDescent="0.3">
      <c r="A583" s="106"/>
      <c r="B583" s="42"/>
      <c r="C583" s="40" t="s">
        <v>431</v>
      </c>
      <c r="D583" s="39">
        <v>0</v>
      </c>
      <c r="E583" s="39">
        <v>0</v>
      </c>
      <c r="F583" s="39">
        <v>0</v>
      </c>
      <c r="G583" s="39">
        <v>14600</v>
      </c>
    </row>
    <row r="584" spans="1:7" s="31" customFormat="1" ht="17.850000000000001" customHeight="1" x14ac:dyDescent="0.3">
      <c r="A584" s="106"/>
      <c r="B584" s="42"/>
      <c r="C584" s="40" t="s">
        <v>432</v>
      </c>
      <c r="D584" s="39">
        <v>0</v>
      </c>
      <c r="E584" s="39">
        <v>0</v>
      </c>
      <c r="F584" s="39">
        <v>0</v>
      </c>
      <c r="G584" s="39">
        <v>21835</v>
      </c>
    </row>
    <row r="585" spans="1:7" s="31" customFormat="1" ht="35.450000000000003" customHeight="1" x14ac:dyDescent="0.3">
      <c r="A585" s="106"/>
      <c r="B585" s="42"/>
      <c r="C585" s="40" t="s">
        <v>426</v>
      </c>
      <c r="D585" s="39">
        <v>0</v>
      </c>
      <c r="E585" s="39">
        <v>0</v>
      </c>
      <c r="F585" s="39">
        <v>0</v>
      </c>
      <c r="G585" s="39">
        <v>84510</v>
      </c>
    </row>
    <row r="586" spans="1:7" s="31" customFormat="1" ht="35.450000000000003" customHeight="1" x14ac:dyDescent="0.3">
      <c r="A586" s="106"/>
      <c r="B586" s="42"/>
      <c r="C586" s="40" t="s">
        <v>433</v>
      </c>
      <c r="D586" s="39">
        <v>0</v>
      </c>
      <c r="E586" s="39">
        <v>0</v>
      </c>
      <c r="F586" s="39">
        <v>0</v>
      </c>
      <c r="G586" s="39">
        <v>402043</v>
      </c>
    </row>
    <row r="587" spans="1:7" s="31" customFormat="1" ht="17.850000000000001" customHeight="1" x14ac:dyDescent="0.3">
      <c r="A587" s="43"/>
      <c r="B587" s="43"/>
      <c r="C587" s="36" t="s">
        <v>368</v>
      </c>
      <c r="D587" s="35">
        <f>+D588</f>
        <v>0</v>
      </c>
      <c r="E587" s="35">
        <f>+E588</f>
        <v>0</v>
      </c>
      <c r="F587" s="35">
        <f>+F588</f>
        <v>0</v>
      </c>
      <c r="G587" s="35">
        <f>+G588</f>
        <v>158553.79999999999</v>
      </c>
    </row>
    <row r="588" spans="1:7" s="31" customFormat="1" ht="35.450000000000003" customHeight="1" x14ac:dyDescent="0.3">
      <c r="A588" s="49"/>
      <c r="B588" s="49"/>
      <c r="C588" s="40" t="s">
        <v>434</v>
      </c>
      <c r="D588" s="39">
        <v>0</v>
      </c>
      <c r="E588" s="39">
        <v>0</v>
      </c>
      <c r="F588" s="39">
        <v>0</v>
      </c>
      <c r="G588" s="39">
        <v>158553.79999999999</v>
      </c>
    </row>
    <row r="589" spans="1:7" s="31" customFormat="1" ht="17.850000000000001" customHeight="1" x14ac:dyDescent="0.3">
      <c r="A589" s="43"/>
      <c r="B589" s="43"/>
      <c r="C589" s="36" t="s">
        <v>334</v>
      </c>
      <c r="D589" s="35">
        <f>+D590</f>
        <v>0</v>
      </c>
      <c r="E589" s="35">
        <f t="shared" ref="E589:G589" si="116">+E590</f>
        <v>0</v>
      </c>
      <c r="F589" s="35">
        <f t="shared" si="116"/>
        <v>0</v>
      </c>
      <c r="G589" s="35">
        <f t="shared" si="116"/>
        <v>128063.3</v>
      </c>
    </row>
    <row r="590" spans="1:7" s="31" customFormat="1" ht="35.450000000000003" customHeight="1" x14ac:dyDescent="0.3">
      <c r="A590" s="48"/>
      <c r="B590" s="48"/>
      <c r="C590" s="40" t="s">
        <v>435</v>
      </c>
      <c r="D590" s="39">
        <v>0</v>
      </c>
      <c r="E590" s="39">
        <v>0</v>
      </c>
      <c r="F590" s="39">
        <v>0</v>
      </c>
      <c r="G590" s="39">
        <v>128063.3</v>
      </c>
    </row>
    <row r="591" spans="1:7" s="31" customFormat="1" ht="17.850000000000001" customHeight="1" x14ac:dyDescent="0.3">
      <c r="A591" s="32">
        <v>1168</v>
      </c>
      <c r="B591" s="32">
        <v>32008</v>
      </c>
      <c r="C591" s="33" t="s">
        <v>436</v>
      </c>
      <c r="D591" s="34">
        <f>+D593</f>
        <v>0</v>
      </c>
      <c r="E591" s="34">
        <f>+E593</f>
        <v>0</v>
      </c>
      <c r="F591" s="34">
        <f>+F593</f>
        <v>0</v>
      </c>
      <c r="G591" s="34">
        <f>+G593</f>
        <v>233345</v>
      </c>
    </row>
    <row r="592" spans="1:7" s="31" customFormat="1" ht="17.850000000000001" customHeight="1" x14ac:dyDescent="0.3">
      <c r="A592" s="32"/>
      <c r="B592" s="32"/>
      <c r="C592" s="32" t="s">
        <v>308</v>
      </c>
      <c r="D592" s="35"/>
      <c r="E592" s="35"/>
      <c r="F592" s="35"/>
      <c r="G592" s="35"/>
    </row>
    <row r="593" spans="1:7" s="46" customFormat="1" ht="33.4" customHeight="1" x14ac:dyDescent="0.3">
      <c r="A593" s="45"/>
      <c r="B593" s="45"/>
      <c r="C593" s="36" t="s">
        <v>321</v>
      </c>
      <c r="D593" s="37">
        <f t="shared" ref="D593:F593" si="117">+D595</f>
        <v>0</v>
      </c>
      <c r="E593" s="37">
        <f t="shared" si="117"/>
        <v>0</v>
      </c>
      <c r="F593" s="37">
        <f t="shared" si="117"/>
        <v>0</v>
      </c>
      <c r="G593" s="37">
        <f>+G595</f>
        <v>233345</v>
      </c>
    </row>
    <row r="594" spans="1:7" s="31" customFormat="1" ht="17.850000000000001" customHeight="1" x14ac:dyDescent="0.3">
      <c r="A594" s="38"/>
      <c r="B594" s="38"/>
      <c r="C594" s="32" t="s">
        <v>323</v>
      </c>
      <c r="D594" s="35"/>
      <c r="E594" s="35"/>
      <c r="F594" s="35"/>
      <c r="G594" s="35"/>
    </row>
    <row r="595" spans="1:7" s="31" customFormat="1" ht="17.850000000000001" customHeight="1" x14ac:dyDescent="0.3">
      <c r="A595" s="38"/>
      <c r="B595" s="38"/>
      <c r="C595" s="36" t="s">
        <v>328</v>
      </c>
      <c r="D595" s="35">
        <f>SUM(D596:D598)</f>
        <v>0</v>
      </c>
      <c r="E595" s="35">
        <f>SUM(E596:E598)</f>
        <v>0</v>
      </c>
      <c r="F595" s="35">
        <f>SUM(F596:F598)</f>
        <v>0</v>
      </c>
      <c r="G595" s="35">
        <f>SUM(G596:G598)</f>
        <v>233345</v>
      </c>
    </row>
    <row r="596" spans="1:7" s="31" customFormat="1" ht="17.850000000000001" customHeight="1" x14ac:dyDescent="0.3">
      <c r="A596" s="105"/>
      <c r="B596" s="48"/>
      <c r="C596" s="40" t="s">
        <v>437</v>
      </c>
      <c r="D596" s="39">
        <v>0</v>
      </c>
      <c r="E596" s="39">
        <v>0</v>
      </c>
      <c r="F596" s="39">
        <v>0</v>
      </c>
      <c r="G596" s="39">
        <v>103000</v>
      </c>
    </row>
    <row r="597" spans="1:7" s="31" customFormat="1" ht="35.450000000000003" customHeight="1" x14ac:dyDescent="0.3">
      <c r="A597" s="106"/>
      <c r="B597" s="42"/>
      <c r="C597" s="40" t="s">
        <v>438</v>
      </c>
      <c r="D597" s="39">
        <v>0</v>
      </c>
      <c r="E597" s="39">
        <v>0</v>
      </c>
      <c r="F597" s="39">
        <v>0</v>
      </c>
      <c r="G597" s="39">
        <v>103000</v>
      </c>
    </row>
    <row r="598" spans="1:7" s="31" customFormat="1" ht="35.450000000000003" customHeight="1" x14ac:dyDescent="0.3">
      <c r="A598" s="106"/>
      <c r="B598" s="42"/>
      <c r="C598" s="40" t="s">
        <v>439</v>
      </c>
      <c r="D598" s="39">
        <v>0</v>
      </c>
      <c r="E598" s="39">
        <v>0</v>
      </c>
      <c r="F598" s="39">
        <v>0</v>
      </c>
      <c r="G598" s="39">
        <v>27345</v>
      </c>
    </row>
    <row r="599" spans="1:7" s="31" customFormat="1" x14ac:dyDescent="0.3">
      <c r="A599" s="32">
        <v>1183</v>
      </c>
      <c r="B599" s="32">
        <v>32002</v>
      </c>
      <c r="C599" s="33" t="s">
        <v>440</v>
      </c>
      <c r="D599" s="44">
        <f>+D601</f>
        <v>0</v>
      </c>
      <c r="E599" s="44">
        <f t="shared" ref="E599:G599" si="118">+E601</f>
        <v>49568.800000000003</v>
      </c>
      <c r="F599" s="44">
        <f t="shared" si="118"/>
        <v>86745.3</v>
      </c>
      <c r="G599" s="44">
        <f t="shared" si="118"/>
        <v>214508.99999999997</v>
      </c>
    </row>
    <row r="600" spans="1:7" s="31" customFormat="1" x14ac:dyDescent="0.3">
      <c r="A600" s="32"/>
      <c r="B600" s="32"/>
      <c r="C600" s="32" t="s">
        <v>308</v>
      </c>
      <c r="D600" s="35"/>
      <c r="E600" s="35"/>
      <c r="F600" s="35"/>
      <c r="G600" s="35"/>
    </row>
    <row r="601" spans="1:7" s="31" customFormat="1" x14ac:dyDescent="0.3">
      <c r="A601" s="32"/>
      <c r="B601" s="32"/>
      <c r="C601" s="36" t="s">
        <v>321</v>
      </c>
      <c r="D601" s="34">
        <f>+D603</f>
        <v>0</v>
      </c>
      <c r="E601" s="34">
        <f t="shared" ref="E601:G601" si="119">+E603</f>
        <v>49568.800000000003</v>
      </c>
      <c r="F601" s="34">
        <f t="shared" si="119"/>
        <v>86745.3</v>
      </c>
      <c r="G601" s="34">
        <f t="shared" si="119"/>
        <v>214508.99999999997</v>
      </c>
    </row>
    <row r="602" spans="1:7" s="31" customFormat="1" x14ac:dyDescent="0.3">
      <c r="A602" s="38"/>
      <c r="B602" s="38"/>
      <c r="C602" s="32" t="s">
        <v>323</v>
      </c>
      <c r="D602" s="52"/>
      <c r="E602" s="52"/>
      <c r="F602" s="52"/>
      <c r="G602" s="53"/>
    </row>
    <row r="603" spans="1:7" s="31" customFormat="1" x14ac:dyDescent="0.3">
      <c r="A603" s="43"/>
      <c r="B603" s="43"/>
      <c r="C603" s="54" t="s">
        <v>328</v>
      </c>
      <c r="D603" s="35">
        <f>+D604+D605+D606</f>
        <v>0</v>
      </c>
      <c r="E603" s="35">
        <f t="shared" ref="E603:G603" si="120">+E604+E605+E606</f>
        <v>49568.800000000003</v>
      </c>
      <c r="F603" s="35">
        <f t="shared" si="120"/>
        <v>86745.3</v>
      </c>
      <c r="G603" s="35">
        <f t="shared" si="120"/>
        <v>214508.99999999997</v>
      </c>
    </row>
    <row r="604" spans="1:7" s="31" customFormat="1" x14ac:dyDescent="0.3">
      <c r="A604" s="105"/>
      <c r="B604" s="105"/>
      <c r="C604" s="40" t="s">
        <v>441</v>
      </c>
      <c r="D604" s="39">
        <v>0</v>
      </c>
      <c r="E604" s="39">
        <v>49568.800000000003</v>
      </c>
      <c r="F604" s="39">
        <v>86745.3</v>
      </c>
      <c r="G604" s="39">
        <v>123921.9</v>
      </c>
    </row>
    <row r="605" spans="1:7" s="31" customFormat="1" x14ac:dyDescent="0.3">
      <c r="A605" s="106"/>
      <c r="B605" s="106"/>
      <c r="C605" s="40" t="s">
        <v>442</v>
      </c>
      <c r="D605" s="39">
        <v>0</v>
      </c>
      <c r="E605" s="39">
        <v>0</v>
      </c>
      <c r="F605" s="39">
        <v>0</v>
      </c>
      <c r="G605" s="39">
        <v>38237.699999999997</v>
      </c>
    </row>
    <row r="606" spans="1:7" s="31" customFormat="1" x14ac:dyDescent="0.3">
      <c r="A606" s="109"/>
      <c r="B606" s="109"/>
      <c r="C606" s="40" t="s">
        <v>443</v>
      </c>
      <c r="D606" s="39">
        <v>0</v>
      </c>
      <c r="E606" s="39">
        <v>0</v>
      </c>
      <c r="F606" s="39">
        <v>0</v>
      </c>
      <c r="G606" s="39">
        <v>52349.4</v>
      </c>
    </row>
    <row r="607" spans="1:7" s="31" customFormat="1" ht="33" x14ac:dyDescent="0.3">
      <c r="A607" s="32">
        <v>1183</v>
      </c>
      <c r="B607" s="32">
        <v>32004</v>
      </c>
      <c r="C607" s="33" t="s">
        <v>444</v>
      </c>
      <c r="D607" s="44">
        <f>+D609+D613</f>
        <v>0</v>
      </c>
      <c r="E607" s="44">
        <f t="shared" ref="E607:G607" si="121">+E609+E613</f>
        <v>51506.600000000006</v>
      </c>
      <c r="F607" s="44">
        <f t="shared" si="121"/>
        <v>103013.1</v>
      </c>
      <c r="G607" s="44">
        <f t="shared" si="121"/>
        <v>128576.8</v>
      </c>
    </row>
    <row r="608" spans="1:7" s="31" customFormat="1" x14ac:dyDescent="0.3">
      <c r="A608" s="32"/>
      <c r="B608" s="32"/>
      <c r="C608" s="32" t="s">
        <v>308</v>
      </c>
      <c r="D608" s="35"/>
      <c r="E608" s="35"/>
      <c r="F608" s="35"/>
      <c r="G608" s="30"/>
    </row>
    <row r="609" spans="1:7" s="31" customFormat="1" x14ac:dyDescent="0.3">
      <c r="A609" s="32"/>
      <c r="B609" s="32"/>
      <c r="C609" s="36" t="s">
        <v>322</v>
      </c>
      <c r="D609" s="34">
        <f>+D611</f>
        <v>0</v>
      </c>
      <c r="E609" s="34">
        <f t="shared" ref="E609:G609" si="122">+E611</f>
        <v>0</v>
      </c>
      <c r="F609" s="34">
        <f t="shared" si="122"/>
        <v>0</v>
      </c>
      <c r="G609" s="34">
        <f t="shared" si="122"/>
        <v>25563.7</v>
      </c>
    </row>
    <row r="610" spans="1:7" s="31" customFormat="1" x14ac:dyDescent="0.3">
      <c r="A610" s="43"/>
      <c r="B610" s="43"/>
      <c r="C610" s="32" t="s">
        <v>323</v>
      </c>
      <c r="D610" s="55"/>
      <c r="E610" s="55"/>
      <c r="F610" s="55"/>
      <c r="G610" s="55"/>
    </row>
    <row r="611" spans="1:7" s="31" customFormat="1" x14ac:dyDescent="0.3">
      <c r="A611" s="43"/>
      <c r="B611" s="43"/>
      <c r="C611" s="54" t="s">
        <v>342</v>
      </c>
      <c r="D611" s="35">
        <f>+D612</f>
        <v>0</v>
      </c>
      <c r="E611" s="35">
        <f t="shared" ref="E611:G611" si="123">+E612</f>
        <v>0</v>
      </c>
      <c r="F611" s="35">
        <f t="shared" si="123"/>
        <v>0</v>
      </c>
      <c r="G611" s="35">
        <f t="shared" si="123"/>
        <v>25563.7</v>
      </c>
    </row>
    <row r="612" spans="1:7" s="31" customFormat="1" x14ac:dyDescent="0.3">
      <c r="A612" s="43"/>
      <c r="B612" s="43"/>
      <c r="C612" s="40" t="s">
        <v>445</v>
      </c>
      <c r="D612" s="39">
        <v>0</v>
      </c>
      <c r="E612" s="39">
        <v>0</v>
      </c>
      <c r="F612" s="39">
        <v>0</v>
      </c>
      <c r="G612" s="39">
        <v>25563.7</v>
      </c>
    </row>
    <row r="613" spans="1:7" s="31" customFormat="1" x14ac:dyDescent="0.3">
      <c r="A613" s="32"/>
      <c r="B613" s="32"/>
      <c r="C613" s="36" t="s">
        <v>321</v>
      </c>
      <c r="D613" s="34">
        <f>+D615+D617</f>
        <v>0</v>
      </c>
      <c r="E613" s="34">
        <f t="shared" ref="E613:G613" si="124">+E615+E617</f>
        <v>51506.600000000006</v>
      </c>
      <c r="F613" s="34">
        <f t="shared" si="124"/>
        <v>103013.1</v>
      </c>
      <c r="G613" s="34">
        <f t="shared" si="124"/>
        <v>103013.1</v>
      </c>
    </row>
    <row r="614" spans="1:7" s="31" customFormat="1" x14ac:dyDescent="0.3">
      <c r="A614" s="43"/>
      <c r="B614" s="43"/>
      <c r="C614" s="32" t="s">
        <v>323</v>
      </c>
      <c r="D614" s="55"/>
      <c r="E614" s="55"/>
      <c r="F614" s="55"/>
      <c r="G614" s="55"/>
    </row>
    <row r="615" spans="1:7" s="31" customFormat="1" x14ac:dyDescent="0.3">
      <c r="A615" s="43"/>
      <c r="B615" s="43"/>
      <c r="C615" s="54" t="s">
        <v>332</v>
      </c>
      <c r="D615" s="35">
        <f>+D616</f>
        <v>0</v>
      </c>
      <c r="E615" s="35">
        <f t="shared" ref="E615:G617" si="125">+E616</f>
        <v>24729.4</v>
      </c>
      <c r="F615" s="35">
        <f t="shared" si="125"/>
        <v>49458.7</v>
      </c>
      <c r="G615" s="35">
        <f t="shared" si="125"/>
        <v>49458.7</v>
      </c>
    </row>
    <row r="616" spans="1:7" s="31" customFormat="1" ht="33" x14ac:dyDescent="0.3">
      <c r="A616" s="43"/>
      <c r="B616" s="43"/>
      <c r="C616" s="56" t="s">
        <v>446</v>
      </c>
      <c r="D616" s="39">
        <v>0</v>
      </c>
      <c r="E616" s="39">
        <v>24729.4</v>
      </c>
      <c r="F616" s="39">
        <v>49458.7</v>
      </c>
      <c r="G616" s="39">
        <v>49458.7</v>
      </c>
    </row>
    <row r="617" spans="1:7" s="31" customFormat="1" x14ac:dyDescent="0.3">
      <c r="A617" s="43"/>
      <c r="B617" s="43"/>
      <c r="C617" s="54" t="s">
        <v>334</v>
      </c>
      <c r="D617" s="35">
        <f>+D618</f>
        <v>0</v>
      </c>
      <c r="E617" s="35">
        <f t="shared" si="125"/>
        <v>26777.200000000001</v>
      </c>
      <c r="F617" s="35">
        <f t="shared" si="125"/>
        <v>53554.400000000001</v>
      </c>
      <c r="G617" s="35">
        <f t="shared" si="125"/>
        <v>53554.400000000001</v>
      </c>
    </row>
    <row r="618" spans="1:7" s="31" customFormat="1" x14ac:dyDescent="0.3">
      <c r="A618" s="43"/>
      <c r="B618" s="43"/>
      <c r="C618" s="56" t="s">
        <v>447</v>
      </c>
      <c r="D618" s="39">
        <v>0</v>
      </c>
      <c r="E618" s="39">
        <v>26777.200000000001</v>
      </c>
      <c r="F618" s="39">
        <v>53554.400000000001</v>
      </c>
      <c r="G618" s="39">
        <v>53554.400000000001</v>
      </c>
    </row>
    <row r="619" spans="1:7" s="31" customFormat="1" ht="33" x14ac:dyDescent="0.3">
      <c r="A619" s="32">
        <v>1183</v>
      </c>
      <c r="B619" s="32">
        <v>32007</v>
      </c>
      <c r="C619" s="33" t="s">
        <v>448</v>
      </c>
      <c r="D619" s="44">
        <f>+D621+D632</f>
        <v>16027</v>
      </c>
      <c r="E619" s="44">
        <f t="shared" ref="E619:G619" si="126">+E621+E632</f>
        <v>146980</v>
      </c>
      <c r="F619" s="44">
        <f t="shared" si="126"/>
        <v>346227</v>
      </c>
      <c r="G619" s="44">
        <f t="shared" si="126"/>
        <v>492221.6</v>
      </c>
    </row>
    <row r="620" spans="1:7" s="31" customFormat="1" x14ac:dyDescent="0.3">
      <c r="A620" s="32"/>
      <c r="B620" s="32"/>
      <c r="C620" s="32" t="s">
        <v>308</v>
      </c>
      <c r="D620" s="35"/>
      <c r="E620" s="35"/>
      <c r="F620" s="35"/>
      <c r="G620" s="30"/>
    </row>
    <row r="621" spans="1:7" s="31" customFormat="1" x14ac:dyDescent="0.3">
      <c r="A621" s="32"/>
      <c r="B621" s="32"/>
      <c r="C621" s="36" t="s">
        <v>322</v>
      </c>
      <c r="D621" s="34">
        <f>+D623+D625+D627+D630</f>
        <v>16027</v>
      </c>
      <c r="E621" s="34">
        <f t="shared" ref="E621:G621" si="127">+E623+E625+E627+E630</f>
        <v>88382.2</v>
      </c>
      <c r="F621" s="34">
        <f t="shared" si="127"/>
        <v>209498.8</v>
      </c>
      <c r="G621" s="34">
        <f t="shared" si="127"/>
        <v>296895.59999999998</v>
      </c>
    </row>
    <row r="622" spans="1:7" s="31" customFormat="1" x14ac:dyDescent="0.3">
      <c r="A622" s="43"/>
      <c r="B622" s="43"/>
      <c r="C622" s="32" t="s">
        <v>323</v>
      </c>
      <c r="D622" s="53"/>
      <c r="E622" s="53"/>
      <c r="F622" s="53"/>
      <c r="G622" s="53"/>
    </row>
    <row r="623" spans="1:7" s="31" customFormat="1" x14ac:dyDescent="0.3">
      <c r="A623" s="43"/>
      <c r="B623" s="43"/>
      <c r="C623" s="36" t="s">
        <v>324</v>
      </c>
      <c r="D623" s="35">
        <f>+D624</f>
        <v>0</v>
      </c>
      <c r="E623" s="35">
        <f t="shared" ref="E623:G623" si="128">+E624</f>
        <v>0</v>
      </c>
      <c r="F623" s="35">
        <f t="shared" si="128"/>
        <v>5085</v>
      </c>
      <c r="G623" s="35">
        <f t="shared" si="128"/>
        <v>5085</v>
      </c>
    </row>
    <row r="624" spans="1:7" s="31" customFormat="1" x14ac:dyDescent="0.3">
      <c r="A624" s="43"/>
      <c r="B624" s="43"/>
      <c r="C624" s="40" t="s">
        <v>449</v>
      </c>
      <c r="D624" s="39">
        <v>0</v>
      </c>
      <c r="E624" s="39">
        <v>0</v>
      </c>
      <c r="F624" s="39">
        <v>5085</v>
      </c>
      <c r="G624" s="39">
        <v>5085</v>
      </c>
    </row>
    <row r="625" spans="1:7" s="31" customFormat="1" x14ac:dyDescent="0.3">
      <c r="A625" s="43"/>
      <c r="B625" s="43"/>
      <c r="C625" s="36" t="s">
        <v>340</v>
      </c>
      <c r="D625" s="35">
        <f t="shared" ref="D625:F625" si="129">+D626</f>
        <v>16027</v>
      </c>
      <c r="E625" s="35">
        <f t="shared" si="129"/>
        <v>53423.5</v>
      </c>
      <c r="F625" s="35">
        <f t="shared" si="129"/>
        <v>106846.9</v>
      </c>
      <c r="G625" s="35">
        <f>+G626</f>
        <v>106846.9</v>
      </c>
    </row>
    <row r="626" spans="1:7" s="31" customFormat="1" x14ac:dyDescent="0.3">
      <c r="A626" s="43"/>
      <c r="B626" s="43"/>
      <c r="C626" s="40" t="s">
        <v>450</v>
      </c>
      <c r="D626" s="39">
        <v>16027</v>
      </c>
      <c r="E626" s="39">
        <v>53423.5</v>
      </c>
      <c r="F626" s="39">
        <v>106846.9</v>
      </c>
      <c r="G626" s="39">
        <v>106846.9</v>
      </c>
    </row>
    <row r="627" spans="1:7" s="31" customFormat="1" x14ac:dyDescent="0.3">
      <c r="A627" s="43"/>
      <c r="B627" s="43"/>
      <c r="C627" s="36" t="s">
        <v>334</v>
      </c>
      <c r="D627" s="35">
        <f>+D628+D629</f>
        <v>0</v>
      </c>
      <c r="E627" s="35">
        <f t="shared" ref="E627:G627" si="130">+E628+E629</f>
        <v>34958.699999999997</v>
      </c>
      <c r="F627" s="35">
        <f t="shared" si="130"/>
        <v>92481.9</v>
      </c>
      <c r="G627" s="35">
        <f t="shared" si="130"/>
        <v>179878.7</v>
      </c>
    </row>
    <row r="628" spans="1:7" s="31" customFormat="1" x14ac:dyDescent="0.3">
      <c r="A628" s="105"/>
      <c r="B628" s="105"/>
      <c r="C628" s="40" t="s">
        <v>451</v>
      </c>
      <c r="D628" s="39">
        <v>0</v>
      </c>
      <c r="E628" s="39">
        <v>34958.699999999997</v>
      </c>
      <c r="F628" s="39">
        <v>87396.9</v>
      </c>
      <c r="G628" s="39">
        <v>174793.7</v>
      </c>
    </row>
    <row r="629" spans="1:7" s="31" customFormat="1" x14ac:dyDescent="0.3">
      <c r="A629" s="109"/>
      <c r="B629" s="109"/>
      <c r="C629" s="40" t="s">
        <v>452</v>
      </c>
      <c r="D629" s="39">
        <v>0</v>
      </c>
      <c r="E629" s="39">
        <v>0</v>
      </c>
      <c r="F629" s="39">
        <v>5085</v>
      </c>
      <c r="G629" s="39">
        <v>5085</v>
      </c>
    </row>
    <row r="630" spans="1:7" s="31" customFormat="1" x14ac:dyDescent="0.3">
      <c r="A630" s="43"/>
      <c r="B630" s="43"/>
      <c r="C630" s="36" t="s">
        <v>342</v>
      </c>
      <c r="D630" s="35">
        <f t="shared" ref="D630:F630" si="131">+D631</f>
        <v>0</v>
      </c>
      <c r="E630" s="35">
        <f t="shared" si="131"/>
        <v>0</v>
      </c>
      <c r="F630" s="35">
        <f t="shared" si="131"/>
        <v>5085</v>
      </c>
      <c r="G630" s="35">
        <f>+G631</f>
        <v>5085</v>
      </c>
    </row>
    <row r="631" spans="1:7" s="31" customFormat="1" x14ac:dyDescent="0.3">
      <c r="A631" s="43"/>
      <c r="B631" s="43"/>
      <c r="C631" s="40" t="s">
        <v>453</v>
      </c>
      <c r="D631" s="39">
        <v>0</v>
      </c>
      <c r="E631" s="39">
        <v>0</v>
      </c>
      <c r="F631" s="39">
        <v>5085</v>
      </c>
      <c r="G631" s="39">
        <v>5085</v>
      </c>
    </row>
    <row r="632" spans="1:7" s="31" customFormat="1" x14ac:dyDescent="0.3">
      <c r="A632" s="32"/>
      <c r="B632" s="32"/>
      <c r="C632" s="36" t="s">
        <v>321</v>
      </c>
      <c r="D632" s="34">
        <f>+D634</f>
        <v>0</v>
      </c>
      <c r="E632" s="34">
        <f t="shared" ref="E632:G632" si="132">+E634</f>
        <v>58597.8</v>
      </c>
      <c r="F632" s="34">
        <f t="shared" si="132"/>
        <v>136728.20000000001</v>
      </c>
      <c r="G632" s="34">
        <f t="shared" si="132"/>
        <v>195326</v>
      </c>
    </row>
    <row r="633" spans="1:7" s="31" customFormat="1" x14ac:dyDescent="0.3">
      <c r="A633" s="43"/>
      <c r="B633" s="43"/>
      <c r="C633" s="32" t="s">
        <v>323</v>
      </c>
      <c r="D633" s="53"/>
      <c r="E633" s="53"/>
      <c r="F633" s="53"/>
      <c r="G633" s="53"/>
    </row>
    <row r="634" spans="1:7" s="31" customFormat="1" x14ac:dyDescent="0.3">
      <c r="A634" s="43"/>
      <c r="B634" s="43"/>
      <c r="C634" s="36" t="s">
        <v>326</v>
      </c>
      <c r="D634" s="35">
        <f>+D635</f>
        <v>0</v>
      </c>
      <c r="E634" s="35">
        <f t="shared" ref="E634:G634" si="133">+E635</f>
        <v>58597.8</v>
      </c>
      <c r="F634" s="35">
        <f t="shared" si="133"/>
        <v>136728.20000000001</v>
      </c>
      <c r="G634" s="35">
        <f t="shared" si="133"/>
        <v>195326</v>
      </c>
    </row>
    <row r="635" spans="1:7" s="31" customFormat="1" ht="33" x14ac:dyDescent="0.3">
      <c r="A635" s="43"/>
      <c r="B635" s="43"/>
      <c r="C635" s="40" t="s">
        <v>454</v>
      </c>
      <c r="D635" s="39">
        <v>0</v>
      </c>
      <c r="E635" s="39">
        <v>58597.8</v>
      </c>
      <c r="F635" s="39">
        <v>136728.20000000001</v>
      </c>
      <c r="G635" s="39">
        <v>195326</v>
      </c>
    </row>
    <row r="636" spans="1:7" s="31" customFormat="1" ht="33" x14ac:dyDescent="0.3">
      <c r="A636" s="32">
        <v>1183</v>
      </c>
      <c r="B636" s="32">
        <v>32009</v>
      </c>
      <c r="C636" s="33" t="s">
        <v>455</v>
      </c>
      <c r="D636" s="44">
        <f>+D638</f>
        <v>114256.9</v>
      </c>
      <c r="E636" s="44">
        <f t="shared" ref="E636:F636" si="134">+E638</f>
        <v>280618</v>
      </c>
      <c r="F636" s="44">
        <f t="shared" si="134"/>
        <v>577232.29999999993</v>
      </c>
      <c r="G636" s="44">
        <f>+G638</f>
        <v>632025.1</v>
      </c>
    </row>
    <row r="637" spans="1:7" s="31" customFormat="1" x14ac:dyDescent="0.3">
      <c r="A637" s="32"/>
      <c r="B637" s="32"/>
      <c r="C637" s="32" t="s">
        <v>308</v>
      </c>
      <c r="D637" s="35"/>
      <c r="E637" s="35"/>
      <c r="F637" s="35"/>
      <c r="G637" s="35"/>
    </row>
    <row r="638" spans="1:7" s="31" customFormat="1" x14ac:dyDescent="0.3">
      <c r="A638" s="32"/>
      <c r="B638" s="32"/>
      <c r="C638" s="36" t="s">
        <v>322</v>
      </c>
      <c r="D638" s="34">
        <f>+D640+D643+D645+D647</f>
        <v>114256.9</v>
      </c>
      <c r="E638" s="34">
        <f t="shared" ref="E638:F638" si="135">+E640+E643+E645+E647</f>
        <v>280618</v>
      </c>
      <c r="F638" s="34">
        <f t="shared" si="135"/>
        <v>577232.29999999993</v>
      </c>
      <c r="G638" s="34">
        <f>+G640+G643+G645+G647</f>
        <v>632025.1</v>
      </c>
    </row>
    <row r="639" spans="1:7" s="31" customFormat="1" x14ac:dyDescent="0.3">
      <c r="A639" s="43"/>
      <c r="B639" s="43"/>
      <c r="C639" s="32" t="s">
        <v>323</v>
      </c>
      <c r="D639" s="53"/>
      <c r="E639" s="53"/>
      <c r="F639" s="53"/>
      <c r="G639" s="53"/>
    </row>
    <row r="640" spans="1:7" s="31" customFormat="1" x14ac:dyDescent="0.3">
      <c r="A640" s="43"/>
      <c r="B640" s="43"/>
      <c r="C640" s="54" t="s">
        <v>328</v>
      </c>
      <c r="D640" s="35">
        <f>+D641+D642</f>
        <v>63923.899999999994</v>
      </c>
      <c r="E640" s="35">
        <f t="shared" ref="E640:G640" si="136">+E641+E642</f>
        <v>158286.90000000002</v>
      </c>
      <c r="F640" s="35">
        <f t="shared" si="136"/>
        <v>371366.6</v>
      </c>
      <c r="G640" s="35">
        <f t="shared" si="136"/>
        <v>426159.4</v>
      </c>
    </row>
    <row r="641" spans="1:7" s="31" customFormat="1" x14ac:dyDescent="0.3">
      <c r="A641" s="105"/>
      <c r="B641" s="105"/>
      <c r="C641" s="56" t="s">
        <v>456</v>
      </c>
      <c r="D641" s="39">
        <v>41094.6</v>
      </c>
      <c r="E641" s="39">
        <v>82189.3</v>
      </c>
      <c r="F641" s="39">
        <v>219171.4</v>
      </c>
      <c r="G641" s="39">
        <v>273964.2</v>
      </c>
    </row>
    <row r="642" spans="1:7" s="31" customFormat="1" x14ac:dyDescent="0.3">
      <c r="A642" s="109"/>
      <c r="B642" s="109"/>
      <c r="C642" s="56" t="s">
        <v>457</v>
      </c>
      <c r="D642" s="39">
        <v>22829.3</v>
      </c>
      <c r="E642" s="39">
        <v>76097.600000000006</v>
      </c>
      <c r="F642" s="39">
        <v>152195.20000000001</v>
      </c>
      <c r="G642" s="39">
        <v>152195.20000000001</v>
      </c>
    </row>
    <row r="643" spans="1:7" s="31" customFormat="1" x14ac:dyDescent="0.3">
      <c r="A643" s="43"/>
      <c r="B643" s="43"/>
      <c r="C643" s="54" t="s">
        <v>340</v>
      </c>
      <c r="D643" s="35">
        <f>+D644</f>
        <v>27267.3</v>
      </c>
      <c r="E643" s="35">
        <f t="shared" ref="E643:G643" si="137">+E644</f>
        <v>45445.5</v>
      </c>
      <c r="F643" s="35">
        <f t="shared" si="137"/>
        <v>45445.599999999999</v>
      </c>
      <c r="G643" s="35">
        <f t="shared" si="137"/>
        <v>45445.599999999999</v>
      </c>
    </row>
    <row r="644" spans="1:7" s="31" customFormat="1" x14ac:dyDescent="0.3">
      <c r="A644" s="43"/>
      <c r="B644" s="43"/>
      <c r="C644" s="56" t="s">
        <v>458</v>
      </c>
      <c r="D644" s="39">
        <v>27267.3</v>
      </c>
      <c r="E644" s="39">
        <v>45445.5</v>
      </c>
      <c r="F644" s="39">
        <v>45445.599999999999</v>
      </c>
      <c r="G644" s="39">
        <v>45445.599999999999</v>
      </c>
    </row>
    <row r="645" spans="1:7" s="31" customFormat="1" x14ac:dyDescent="0.3">
      <c r="A645" s="43"/>
      <c r="B645" s="43"/>
      <c r="C645" s="54" t="s">
        <v>332</v>
      </c>
      <c r="D645" s="35">
        <f>+D646</f>
        <v>23065.7</v>
      </c>
      <c r="E645" s="35">
        <f t="shared" ref="E645:G645" si="138">+E646</f>
        <v>76885.600000000006</v>
      </c>
      <c r="F645" s="35">
        <f t="shared" si="138"/>
        <v>153771.1</v>
      </c>
      <c r="G645" s="35">
        <f t="shared" si="138"/>
        <v>153771.1</v>
      </c>
    </row>
    <row r="646" spans="1:7" s="31" customFormat="1" x14ac:dyDescent="0.3">
      <c r="A646" s="43"/>
      <c r="B646" s="43"/>
      <c r="C646" s="56" t="s">
        <v>459</v>
      </c>
      <c r="D646" s="39">
        <v>23065.7</v>
      </c>
      <c r="E646" s="39">
        <v>76885.600000000006</v>
      </c>
      <c r="F646" s="39">
        <v>153771.1</v>
      </c>
      <c r="G646" s="39">
        <v>153771.1</v>
      </c>
    </row>
    <row r="647" spans="1:7" s="31" customFormat="1" x14ac:dyDescent="0.3">
      <c r="A647" s="43"/>
      <c r="B647" s="43"/>
      <c r="C647" s="54" t="s">
        <v>362</v>
      </c>
      <c r="D647" s="35">
        <f t="shared" ref="D647:F647" si="139">+D648</f>
        <v>0</v>
      </c>
      <c r="E647" s="35">
        <f t="shared" si="139"/>
        <v>0</v>
      </c>
      <c r="F647" s="35">
        <f t="shared" si="139"/>
        <v>6649</v>
      </c>
      <c r="G647" s="35">
        <f>+G648</f>
        <v>6649</v>
      </c>
    </row>
    <row r="648" spans="1:7" s="31" customFormat="1" x14ac:dyDescent="0.3">
      <c r="A648" s="43"/>
      <c r="B648" s="43"/>
      <c r="C648" s="56" t="s">
        <v>460</v>
      </c>
      <c r="D648" s="39">
        <v>0</v>
      </c>
      <c r="E648" s="39">
        <v>0</v>
      </c>
      <c r="F648" s="39">
        <v>6649</v>
      </c>
      <c r="G648" s="39">
        <v>6649</v>
      </c>
    </row>
    <row r="649" spans="1:7" s="31" customFormat="1" x14ac:dyDescent="0.3">
      <c r="A649" s="32">
        <v>1192</v>
      </c>
      <c r="B649" s="32">
        <v>32007</v>
      </c>
      <c r="C649" s="33" t="s">
        <v>461</v>
      </c>
      <c r="D649" s="44">
        <f>+D651</f>
        <v>0</v>
      </c>
      <c r="E649" s="44">
        <f t="shared" ref="E649:G649" si="140">+E651</f>
        <v>794475</v>
      </c>
      <c r="F649" s="44">
        <f t="shared" si="140"/>
        <v>1721362.5</v>
      </c>
      <c r="G649" s="44">
        <f t="shared" si="140"/>
        <v>2648250</v>
      </c>
    </row>
    <row r="650" spans="1:7" s="31" customFormat="1" x14ac:dyDescent="0.3">
      <c r="A650" s="32"/>
      <c r="B650" s="32"/>
      <c r="C650" s="32" t="s">
        <v>308</v>
      </c>
      <c r="D650" s="35"/>
      <c r="E650" s="35"/>
      <c r="F650" s="35"/>
      <c r="G650" s="30"/>
    </row>
    <row r="651" spans="1:7" s="31" customFormat="1" x14ac:dyDescent="0.3">
      <c r="A651" s="32"/>
      <c r="B651" s="32"/>
      <c r="C651" s="36" t="s">
        <v>321</v>
      </c>
      <c r="D651" s="34">
        <v>0</v>
      </c>
      <c r="E651" s="34">
        <v>794475</v>
      </c>
      <c r="F651" s="34">
        <v>1721362.5</v>
      </c>
      <c r="G651" s="34">
        <v>2648250</v>
      </c>
    </row>
    <row r="652" spans="1:7" s="31" customFormat="1" ht="33" x14ac:dyDescent="0.3">
      <c r="A652" s="32">
        <v>1198</v>
      </c>
      <c r="B652" s="32">
        <v>11003</v>
      </c>
      <c r="C652" s="33" t="s">
        <v>147</v>
      </c>
      <c r="D652" s="44">
        <v>0</v>
      </c>
      <c r="E652" s="44">
        <v>0</v>
      </c>
      <c r="F652" s="44">
        <v>15000</v>
      </c>
      <c r="G652" s="44">
        <v>15000</v>
      </c>
    </row>
    <row r="653" spans="1:7" s="31" customFormat="1" x14ac:dyDescent="0.3">
      <c r="A653" s="32"/>
      <c r="B653" s="32"/>
      <c r="C653" s="32" t="s">
        <v>308</v>
      </c>
      <c r="D653" s="35"/>
      <c r="E653" s="35"/>
      <c r="F653" s="35"/>
      <c r="G653" s="30"/>
    </row>
    <row r="654" spans="1:7" s="31" customFormat="1" x14ac:dyDescent="0.3">
      <c r="A654" s="32"/>
      <c r="B654" s="32"/>
      <c r="C654" s="36" t="s">
        <v>321</v>
      </c>
      <c r="D654" s="34">
        <v>0</v>
      </c>
      <c r="E654" s="34">
        <v>0</v>
      </c>
      <c r="F654" s="34">
        <v>15000</v>
      </c>
      <c r="G654" s="34">
        <v>15000</v>
      </c>
    </row>
    <row r="655" spans="1:7" s="31" customFormat="1" ht="17.850000000000001" customHeight="1" x14ac:dyDescent="0.3">
      <c r="A655" s="32">
        <v>1236</v>
      </c>
      <c r="B655" s="32">
        <v>32001</v>
      </c>
      <c r="C655" s="33" t="s">
        <v>462</v>
      </c>
      <c r="D655" s="44">
        <f>+D657</f>
        <v>817312</v>
      </c>
      <c r="E655" s="44">
        <f t="shared" ref="E655:G655" si="141">+E657</f>
        <v>2554960.9000000004</v>
      </c>
      <c r="F655" s="44">
        <f t="shared" si="141"/>
        <v>4812603.4000000004</v>
      </c>
      <c r="G655" s="44">
        <f t="shared" si="141"/>
        <v>6326057.3000000007</v>
      </c>
    </row>
    <row r="656" spans="1:7" s="31" customFormat="1" ht="17.850000000000001" customHeight="1" x14ac:dyDescent="0.3">
      <c r="A656" s="32"/>
      <c r="B656" s="32"/>
      <c r="C656" s="32" t="s">
        <v>308</v>
      </c>
      <c r="D656" s="35"/>
      <c r="E656" s="35"/>
      <c r="F656" s="35"/>
      <c r="G656" s="35"/>
    </row>
    <row r="657" spans="1:7" s="31" customFormat="1" ht="17.850000000000001" customHeight="1" x14ac:dyDescent="0.3">
      <c r="A657" s="32"/>
      <c r="B657" s="32"/>
      <c r="C657" s="36" t="s">
        <v>322</v>
      </c>
      <c r="D657" s="34">
        <f>+D659+D661+D663+D669+D671+D676+D679+D682+D684</f>
        <v>817312</v>
      </c>
      <c r="E657" s="34">
        <f t="shared" ref="E657:G657" si="142">+E659+E661+E663+E669+E671+E676+E679+E682+E684</f>
        <v>2554960.9000000004</v>
      </c>
      <c r="F657" s="34">
        <f t="shared" si="142"/>
        <v>4812603.4000000004</v>
      </c>
      <c r="G657" s="34">
        <f t="shared" si="142"/>
        <v>6326057.3000000007</v>
      </c>
    </row>
    <row r="658" spans="1:7" s="31" customFormat="1" ht="17.850000000000001" customHeight="1" x14ac:dyDescent="0.3">
      <c r="A658" s="32"/>
      <c r="B658" s="32"/>
      <c r="C658" s="32" t="s">
        <v>323</v>
      </c>
      <c r="D658" s="34"/>
      <c r="E658" s="34"/>
      <c r="F658" s="34"/>
      <c r="G658" s="34"/>
    </row>
    <row r="659" spans="1:7" s="31" customFormat="1" ht="17.850000000000001" customHeight="1" x14ac:dyDescent="0.3">
      <c r="A659" s="57"/>
      <c r="B659" s="57"/>
      <c r="C659" s="36" t="s">
        <v>338</v>
      </c>
      <c r="D659" s="34">
        <f>+D660</f>
        <v>38622.699999999997</v>
      </c>
      <c r="E659" s="34">
        <f t="shared" ref="E659:F659" si="143">+E660</f>
        <v>115868</v>
      </c>
      <c r="F659" s="34">
        <f t="shared" si="143"/>
        <v>270358.7</v>
      </c>
      <c r="G659" s="34">
        <f>+G660</f>
        <v>386226.7</v>
      </c>
    </row>
    <row r="660" spans="1:7" s="31" customFormat="1" ht="53.25" customHeight="1" x14ac:dyDescent="0.3">
      <c r="A660" s="57"/>
      <c r="B660" s="57"/>
      <c r="C660" s="58" t="s">
        <v>463</v>
      </c>
      <c r="D660" s="39">
        <v>38622.699999999997</v>
      </c>
      <c r="E660" s="39">
        <v>115868</v>
      </c>
      <c r="F660" s="39">
        <v>270358.7</v>
      </c>
      <c r="G660" s="39">
        <v>386226.7</v>
      </c>
    </row>
    <row r="661" spans="1:7" s="31" customFormat="1" ht="17.850000000000001" customHeight="1" x14ac:dyDescent="0.3">
      <c r="A661" s="57"/>
      <c r="B661" s="57"/>
      <c r="C661" s="36" t="s">
        <v>368</v>
      </c>
      <c r="D661" s="34">
        <f>+D662</f>
        <v>72763.8</v>
      </c>
      <c r="E661" s="34">
        <f t="shared" ref="E661:F661" si="144">+E662</f>
        <v>103948.3</v>
      </c>
      <c r="F661" s="34">
        <f t="shared" si="144"/>
        <v>103948.3</v>
      </c>
      <c r="G661" s="34">
        <f>+G662</f>
        <v>103948.3</v>
      </c>
    </row>
    <row r="662" spans="1:7" s="31" customFormat="1" ht="53.25" customHeight="1" x14ac:dyDescent="0.3">
      <c r="A662" s="57"/>
      <c r="B662" s="57"/>
      <c r="C662" s="58" t="s">
        <v>464</v>
      </c>
      <c r="D662" s="39">
        <v>72763.8</v>
      </c>
      <c r="E662" s="39">
        <v>103948.3</v>
      </c>
      <c r="F662" s="39">
        <v>103948.3</v>
      </c>
      <c r="G662" s="39">
        <v>103948.3</v>
      </c>
    </row>
    <row r="663" spans="1:7" s="31" customFormat="1" ht="17.850000000000001" customHeight="1" x14ac:dyDescent="0.3">
      <c r="A663" s="57"/>
      <c r="B663" s="57"/>
      <c r="C663" s="36" t="s">
        <v>324</v>
      </c>
      <c r="D663" s="34">
        <f>+D664+D665+D666+D667+D668</f>
        <v>427842.6</v>
      </c>
      <c r="E663" s="34">
        <f>+E664+E665+E666+E667+E668</f>
        <v>1085883.9000000001</v>
      </c>
      <c r="F663" s="34">
        <f>+F664+F665+F666+F667+F668</f>
        <v>1770873.2</v>
      </c>
      <c r="G663" s="34">
        <f>+G664+G665+G666+G667+G668</f>
        <v>2174224.6</v>
      </c>
    </row>
    <row r="664" spans="1:7" s="31" customFormat="1" ht="53.25" customHeight="1" x14ac:dyDescent="0.3">
      <c r="A664" s="107"/>
      <c r="B664" s="60"/>
      <c r="C664" s="58" t="s">
        <v>465</v>
      </c>
      <c r="D664" s="39">
        <v>77607.399999999994</v>
      </c>
      <c r="E664" s="39">
        <v>206953.4</v>
      </c>
      <c r="F664" s="39">
        <v>258691.5</v>
      </c>
      <c r="G664" s="39">
        <v>258691.6</v>
      </c>
    </row>
    <row r="665" spans="1:7" s="31" customFormat="1" ht="53.25" customHeight="1" x14ac:dyDescent="0.3">
      <c r="A665" s="108"/>
      <c r="B665" s="51"/>
      <c r="C665" s="58" t="s">
        <v>466</v>
      </c>
      <c r="D665" s="39">
        <v>98614</v>
      </c>
      <c r="E665" s="39">
        <v>197228</v>
      </c>
      <c r="F665" s="39">
        <v>460198.7</v>
      </c>
      <c r="G665" s="39">
        <v>657426.69999999995</v>
      </c>
    </row>
    <row r="666" spans="1:7" s="31" customFormat="1" ht="53.25" customHeight="1" x14ac:dyDescent="0.3">
      <c r="A666" s="108"/>
      <c r="B666" s="51"/>
      <c r="C666" s="58" t="s">
        <v>467</v>
      </c>
      <c r="D666" s="39">
        <v>105298.6</v>
      </c>
      <c r="E666" s="39">
        <v>315895.90000000002</v>
      </c>
      <c r="F666" s="39">
        <v>368545.2</v>
      </c>
      <c r="G666" s="39">
        <v>526493.19999999995</v>
      </c>
    </row>
    <row r="667" spans="1:7" s="31" customFormat="1" ht="53.25" customHeight="1" x14ac:dyDescent="0.3">
      <c r="A667" s="108"/>
      <c r="B667" s="51"/>
      <c r="C667" s="58" t="s">
        <v>468</v>
      </c>
      <c r="D667" s="39">
        <v>48175.3</v>
      </c>
      <c r="E667" s="39">
        <v>120438.3</v>
      </c>
      <c r="F667" s="39">
        <v>192701.3</v>
      </c>
      <c r="G667" s="39">
        <v>240876.6</v>
      </c>
    </row>
    <row r="668" spans="1:7" s="31" customFormat="1" ht="53.25" customHeight="1" x14ac:dyDescent="0.3">
      <c r="A668" s="108"/>
      <c r="B668" s="51"/>
      <c r="C668" s="58" t="s">
        <v>469</v>
      </c>
      <c r="D668" s="39">
        <v>98147.3</v>
      </c>
      <c r="E668" s="39">
        <v>245368.3</v>
      </c>
      <c r="F668" s="39">
        <v>490736.5</v>
      </c>
      <c r="G668" s="39">
        <v>490736.5</v>
      </c>
    </row>
    <row r="669" spans="1:7" s="31" customFormat="1" ht="17.850000000000001" customHeight="1" x14ac:dyDescent="0.3">
      <c r="A669" s="57"/>
      <c r="B669" s="57"/>
      <c r="C669" s="36" t="s">
        <v>340</v>
      </c>
      <c r="D669" s="59">
        <f>+D670</f>
        <v>46273.3</v>
      </c>
      <c r="E669" s="59">
        <f t="shared" ref="E669:F669" si="145">+E670</f>
        <v>185093</v>
      </c>
      <c r="F669" s="59">
        <f t="shared" si="145"/>
        <v>370186.1</v>
      </c>
      <c r="G669" s="59">
        <f>+G670</f>
        <v>462732.6</v>
      </c>
    </row>
    <row r="670" spans="1:7" s="31" customFormat="1" ht="53.25" customHeight="1" x14ac:dyDescent="0.3">
      <c r="A670" s="57"/>
      <c r="B670" s="57"/>
      <c r="C670" s="58" t="s">
        <v>470</v>
      </c>
      <c r="D670" s="39">
        <v>46273.3</v>
      </c>
      <c r="E670" s="39">
        <v>185093</v>
      </c>
      <c r="F670" s="39">
        <v>370186.1</v>
      </c>
      <c r="G670" s="39">
        <v>462732.6</v>
      </c>
    </row>
    <row r="671" spans="1:7" s="31" customFormat="1" ht="17.850000000000001" customHeight="1" x14ac:dyDescent="0.3">
      <c r="A671" s="57"/>
      <c r="B671" s="57"/>
      <c r="C671" s="36" t="s">
        <v>332</v>
      </c>
      <c r="D671" s="59">
        <f>+D672+D673+D674+D675</f>
        <v>89676.5</v>
      </c>
      <c r="E671" s="59">
        <f>+E672+E673+E674+E675</f>
        <v>290970.5</v>
      </c>
      <c r="F671" s="59">
        <f>+F672+F673+F674+F675</f>
        <v>627683.4</v>
      </c>
      <c r="G671" s="59">
        <f>+G672+G673+G674+G675</f>
        <v>772797.3</v>
      </c>
    </row>
    <row r="672" spans="1:7" s="31" customFormat="1" ht="53.25" customHeight="1" x14ac:dyDescent="0.3">
      <c r="A672" s="107"/>
      <c r="B672" s="60"/>
      <c r="C672" s="58" t="s">
        <v>471</v>
      </c>
      <c r="D672" s="39">
        <v>53099.4</v>
      </c>
      <c r="E672" s="39">
        <v>106198.8</v>
      </c>
      <c r="F672" s="39">
        <v>106198.8</v>
      </c>
      <c r="G672" s="39">
        <v>106198.8</v>
      </c>
    </row>
    <row r="673" spans="1:7" s="31" customFormat="1" ht="53.25" customHeight="1" x14ac:dyDescent="0.3">
      <c r="A673" s="108"/>
      <c r="B673" s="51"/>
      <c r="C673" s="58" t="s">
        <v>472</v>
      </c>
      <c r="D673" s="39">
        <v>0</v>
      </c>
      <c r="E673" s="39">
        <v>93329</v>
      </c>
      <c r="F673" s="39">
        <v>217767.7</v>
      </c>
      <c r="G673" s="39">
        <v>311096.7</v>
      </c>
    </row>
    <row r="674" spans="1:7" s="31" customFormat="1" ht="53.25" customHeight="1" x14ac:dyDescent="0.3">
      <c r="A674" s="108"/>
      <c r="B674" s="51"/>
      <c r="C674" s="58" t="s">
        <v>473</v>
      </c>
      <c r="D674" s="39">
        <v>0</v>
      </c>
      <c r="E674" s="39">
        <v>0</v>
      </c>
      <c r="F674" s="39">
        <v>120831.5</v>
      </c>
      <c r="G674" s="39">
        <v>172616.4</v>
      </c>
    </row>
    <row r="675" spans="1:7" s="31" customFormat="1" ht="53.25" customHeight="1" x14ac:dyDescent="0.3">
      <c r="A675" s="108"/>
      <c r="B675" s="51"/>
      <c r="C675" s="58" t="s">
        <v>474</v>
      </c>
      <c r="D675" s="39">
        <v>36577.1</v>
      </c>
      <c r="E675" s="39">
        <v>91442.7</v>
      </c>
      <c r="F675" s="39">
        <v>182885.4</v>
      </c>
      <c r="G675" s="39">
        <v>182885.4</v>
      </c>
    </row>
    <row r="676" spans="1:7" s="31" customFormat="1" ht="17.850000000000001" customHeight="1" x14ac:dyDescent="0.3">
      <c r="A676" s="57"/>
      <c r="B676" s="57"/>
      <c r="C676" s="36" t="s">
        <v>326</v>
      </c>
      <c r="D676" s="59">
        <f>+D677+D678</f>
        <v>68038.399999999994</v>
      </c>
      <c r="E676" s="59">
        <f>+E677+E678</f>
        <v>250531.6</v>
      </c>
      <c r="F676" s="59">
        <f>+F677+F678</f>
        <v>524095.4</v>
      </c>
      <c r="G676" s="59">
        <f>+G677+G678</f>
        <v>683909.2</v>
      </c>
    </row>
    <row r="677" spans="1:7" s="31" customFormat="1" ht="53.25" customHeight="1" x14ac:dyDescent="0.3">
      <c r="A677" s="107"/>
      <c r="B677" s="60"/>
      <c r="C677" s="58" t="s">
        <v>475</v>
      </c>
      <c r="D677" s="39">
        <v>68038.399999999994</v>
      </c>
      <c r="E677" s="39">
        <v>181435.6</v>
      </c>
      <c r="F677" s="39">
        <v>362871.3</v>
      </c>
      <c r="G677" s="39">
        <v>453589.1</v>
      </c>
    </row>
    <row r="678" spans="1:7" s="31" customFormat="1" ht="53.25" customHeight="1" x14ac:dyDescent="0.3">
      <c r="A678" s="108"/>
      <c r="B678" s="51"/>
      <c r="C678" s="58" t="s">
        <v>476</v>
      </c>
      <c r="D678" s="39">
        <v>0</v>
      </c>
      <c r="E678" s="39">
        <v>69096</v>
      </c>
      <c r="F678" s="39">
        <v>161224.1</v>
      </c>
      <c r="G678" s="39">
        <v>230320.1</v>
      </c>
    </row>
    <row r="679" spans="1:7" s="31" customFormat="1" ht="17.850000000000001" customHeight="1" x14ac:dyDescent="0.3">
      <c r="A679" s="57"/>
      <c r="B679" s="57"/>
      <c r="C679" s="36" t="s">
        <v>334</v>
      </c>
      <c r="D679" s="59">
        <f>+D680+D681</f>
        <v>0</v>
      </c>
      <c r="E679" s="59">
        <f>+E680+E681</f>
        <v>180381.5</v>
      </c>
      <c r="F679" s="59">
        <f>+F680+F681</f>
        <v>420890.2</v>
      </c>
      <c r="G679" s="59">
        <f>+G680+G681</f>
        <v>601271.69999999995</v>
      </c>
    </row>
    <row r="680" spans="1:7" s="31" customFormat="1" ht="53.25" customHeight="1" x14ac:dyDescent="0.3">
      <c r="A680" s="107"/>
      <c r="B680" s="60"/>
      <c r="C680" s="58" t="s">
        <v>477</v>
      </c>
      <c r="D680" s="39">
        <v>0</v>
      </c>
      <c r="E680" s="39">
        <v>88981.8</v>
      </c>
      <c r="F680" s="39">
        <v>207624.1</v>
      </c>
      <c r="G680" s="39">
        <v>296605.90000000002</v>
      </c>
    </row>
    <row r="681" spans="1:7" s="31" customFormat="1" ht="53.25" customHeight="1" x14ac:dyDescent="0.3">
      <c r="A681" s="108"/>
      <c r="B681" s="51"/>
      <c r="C681" s="58" t="s">
        <v>478</v>
      </c>
      <c r="D681" s="39">
        <v>0</v>
      </c>
      <c r="E681" s="39">
        <v>91399.7</v>
      </c>
      <c r="F681" s="39">
        <v>213266.1</v>
      </c>
      <c r="G681" s="39">
        <v>304665.8</v>
      </c>
    </row>
    <row r="682" spans="1:7" s="31" customFormat="1" ht="17.850000000000001" customHeight="1" x14ac:dyDescent="0.3">
      <c r="A682" s="57"/>
      <c r="B682" s="57"/>
      <c r="C682" s="36" t="s">
        <v>358</v>
      </c>
      <c r="D682" s="59">
        <f>+D683</f>
        <v>0</v>
      </c>
      <c r="E682" s="59">
        <f t="shared" ref="E682:G682" si="146">+E683</f>
        <v>120000</v>
      </c>
      <c r="F682" s="59">
        <f t="shared" si="146"/>
        <v>280000</v>
      </c>
      <c r="G682" s="59">
        <f t="shared" si="146"/>
        <v>400000</v>
      </c>
    </row>
    <row r="683" spans="1:7" s="31" customFormat="1" ht="53.25" customHeight="1" x14ac:dyDescent="0.3">
      <c r="A683" s="57"/>
      <c r="B683" s="57"/>
      <c r="C683" s="58" t="s">
        <v>479</v>
      </c>
      <c r="D683" s="39">
        <v>0</v>
      </c>
      <c r="E683" s="39">
        <v>120000</v>
      </c>
      <c r="F683" s="39">
        <v>280000</v>
      </c>
      <c r="G683" s="39">
        <v>400000</v>
      </c>
    </row>
    <row r="684" spans="1:7" s="31" customFormat="1" ht="17.850000000000001" customHeight="1" x14ac:dyDescent="0.3">
      <c r="A684" s="57"/>
      <c r="B684" s="57"/>
      <c r="C684" s="36" t="s">
        <v>362</v>
      </c>
      <c r="D684" s="59">
        <f>+D685</f>
        <v>74094.7</v>
      </c>
      <c r="E684" s="59">
        <f t="shared" ref="E684:G684" si="147">+E685</f>
        <v>222284.1</v>
      </c>
      <c r="F684" s="59">
        <f t="shared" si="147"/>
        <v>444568.1</v>
      </c>
      <c r="G684" s="59">
        <f t="shared" si="147"/>
        <v>740946.9</v>
      </c>
    </row>
    <row r="685" spans="1:7" s="31" customFormat="1" ht="53.25" customHeight="1" x14ac:dyDescent="0.3">
      <c r="A685" s="57"/>
      <c r="B685" s="57"/>
      <c r="C685" s="58" t="s">
        <v>480</v>
      </c>
      <c r="D685" s="39">
        <v>74094.7</v>
      </c>
      <c r="E685" s="39">
        <v>222284.1</v>
      </c>
      <c r="F685" s="39">
        <v>444568.1</v>
      </c>
      <c r="G685" s="39">
        <v>740946.9</v>
      </c>
    </row>
    <row r="686" spans="1:7" s="31" customFormat="1" ht="33.4" customHeight="1" x14ac:dyDescent="0.3">
      <c r="A686" s="32">
        <v>1236</v>
      </c>
      <c r="B686" s="32">
        <v>32002</v>
      </c>
      <c r="C686" s="33" t="s">
        <v>148</v>
      </c>
      <c r="D686" s="44">
        <f>+D688+D689</f>
        <v>0</v>
      </c>
      <c r="E686" s="44">
        <f t="shared" ref="E686:G686" si="148">+E688+E689</f>
        <v>986702.2</v>
      </c>
      <c r="F686" s="44">
        <f t="shared" si="148"/>
        <v>6722534.0999999996</v>
      </c>
      <c r="G686" s="44">
        <f t="shared" si="148"/>
        <v>13445068.199999999</v>
      </c>
    </row>
    <row r="687" spans="1:7" s="31" customFormat="1" ht="17.850000000000001" customHeight="1" x14ac:dyDescent="0.3">
      <c r="A687" s="32"/>
      <c r="B687" s="32"/>
      <c r="C687" s="32" t="s">
        <v>308</v>
      </c>
      <c r="D687" s="35"/>
      <c r="E687" s="35"/>
      <c r="F687" s="35"/>
      <c r="G687" s="35"/>
    </row>
    <row r="688" spans="1:7" s="31" customFormat="1" ht="17.850000000000001" customHeight="1" x14ac:dyDescent="0.3">
      <c r="A688" s="32"/>
      <c r="B688" s="32"/>
      <c r="C688" s="36" t="s">
        <v>309</v>
      </c>
      <c r="D688" s="34"/>
      <c r="E688" s="34">
        <v>0</v>
      </c>
      <c r="F688" s="34">
        <v>5078030.5</v>
      </c>
      <c r="G688" s="34">
        <v>10156061</v>
      </c>
    </row>
    <row r="689" spans="1:7" s="31" customFormat="1" ht="33.4" customHeight="1" x14ac:dyDescent="0.3">
      <c r="A689" s="32"/>
      <c r="B689" s="32"/>
      <c r="C689" s="36" t="s">
        <v>53</v>
      </c>
      <c r="D689" s="34">
        <v>0</v>
      </c>
      <c r="E689" s="34">
        <v>986702.2</v>
      </c>
      <c r="F689" s="34">
        <v>1644503.6</v>
      </c>
      <c r="G689" s="34">
        <v>3289007.2</v>
      </c>
    </row>
    <row r="690" spans="1:7" s="31" customFormat="1" ht="33.4" customHeight="1" x14ac:dyDescent="0.3">
      <c r="A690" s="32">
        <v>1236</v>
      </c>
      <c r="B690" s="32">
        <v>32003</v>
      </c>
      <c r="C690" s="33" t="s">
        <v>481</v>
      </c>
      <c r="D690" s="44">
        <f>+D692+D799+D805+D843</f>
        <v>2183128.7999999998</v>
      </c>
      <c r="E690" s="44">
        <f>+E692+E799+E805+E843</f>
        <v>10304520.800000001</v>
      </c>
      <c r="F690" s="44">
        <f>+F692+F799+F805+F843</f>
        <v>22285430.600000001</v>
      </c>
      <c r="G690" s="44">
        <f>+G692+G799+G805+G843</f>
        <v>42965282.5</v>
      </c>
    </row>
    <row r="691" spans="1:7" s="31" customFormat="1" ht="17.850000000000001" customHeight="1" x14ac:dyDescent="0.3">
      <c r="A691" s="32"/>
      <c r="B691" s="32"/>
      <c r="C691" s="32" t="s">
        <v>308</v>
      </c>
      <c r="D691" s="35"/>
      <c r="E691" s="35"/>
      <c r="F691" s="35"/>
      <c r="G691" s="35"/>
    </row>
    <row r="692" spans="1:7" s="31" customFormat="1" ht="17.850000000000001" customHeight="1" x14ac:dyDescent="0.3">
      <c r="A692" s="32"/>
      <c r="B692" s="32"/>
      <c r="C692" s="36" t="s">
        <v>322</v>
      </c>
      <c r="D692" s="34">
        <f>+D694+D700+D711+D715+D726+D737+D753+D766+D769+D784+D787</f>
        <v>1567628.8</v>
      </c>
      <c r="E692" s="34">
        <f>+E694+E700+E711+E715+E726+E737+E753+E766+E769+E784+E787</f>
        <v>7613896.7000000002</v>
      </c>
      <c r="F692" s="34">
        <f>+F694+F700+F711+F715+F726+F737+F753+F766+F769+F784+F787</f>
        <v>15648414.5</v>
      </c>
      <c r="G692" s="34">
        <f>+G694+G700+G711+G715+G726+G737+G753+G766+G769+G784+G787</f>
        <v>30167118.5</v>
      </c>
    </row>
    <row r="693" spans="1:7" s="31" customFormat="1" ht="17.850000000000001" customHeight="1" x14ac:dyDescent="0.3">
      <c r="A693" s="38"/>
      <c r="B693" s="38"/>
      <c r="C693" s="32" t="s">
        <v>323</v>
      </c>
      <c r="D693" s="52"/>
      <c r="E693" s="52"/>
      <c r="F693" s="52"/>
      <c r="G693" s="52"/>
    </row>
    <row r="694" spans="1:7" s="31" customFormat="1" ht="17.850000000000001" customHeight="1" x14ac:dyDescent="0.3">
      <c r="A694" s="43"/>
      <c r="B694" s="43"/>
      <c r="C694" s="54" t="s">
        <v>328</v>
      </c>
      <c r="D694" s="35">
        <f>+D695+D696+D697+D698+D699</f>
        <v>0</v>
      </c>
      <c r="E694" s="35">
        <f>+E695+E696+E697+E698+E699</f>
        <v>343399.1</v>
      </c>
      <c r="F694" s="35">
        <f>+F695+F696+F697+F698+F699</f>
        <v>733931.2</v>
      </c>
      <c r="G694" s="35">
        <f>+G695+G696+G697+G698+G699</f>
        <v>1526549.3</v>
      </c>
    </row>
    <row r="695" spans="1:7" s="31" customFormat="1" ht="17.850000000000001" customHeight="1" x14ac:dyDescent="0.3">
      <c r="A695" s="105"/>
      <c r="B695" s="48"/>
      <c r="C695" s="40" t="s">
        <v>482</v>
      </c>
      <c r="D695" s="39">
        <v>0</v>
      </c>
      <c r="E695" s="39">
        <v>141399.1</v>
      </c>
      <c r="F695" s="39">
        <v>329931.2</v>
      </c>
      <c r="G695" s="39">
        <v>471330.4</v>
      </c>
    </row>
    <row r="696" spans="1:7" s="31" customFormat="1" ht="17.850000000000001" customHeight="1" x14ac:dyDescent="0.3">
      <c r="A696" s="106"/>
      <c r="B696" s="42"/>
      <c r="C696" s="40" t="s">
        <v>483</v>
      </c>
      <c r="D696" s="39">
        <v>0</v>
      </c>
      <c r="E696" s="39">
        <v>0</v>
      </c>
      <c r="F696" s="39">
        <v>0</v>
      </c>
      <c r="G696" s="39">
        <v>45218.9</v>
      </c>
    </row>
    <row r="697" spans="1:7" s="31" customFormat="1" ht="17.850000000000001" customHeight="1" x14ac:dyDescent="0.3">
      <c r="A697" s="106"/>
      <c r="B697" s="42"/>
      <c r="C697" s="40" t="s">
        <v>484</v>
      </c>
      <c r="D697" s="39">
        <v>0</v>
      </c>
      <c r="E697" s="39">
        <v>64000</v>
      </c>
      <c r="F697" s="39">
        <v>128000</v>
      </c>
      <c r="G697" s="39">
        <v>320000</v>
      </c>
    </row>
    <row r="698" spans="1:7" s="31" customFormat="1" ht="35.450000000000003" customHeight="1" x14ac:dyDescent="0.3">
      <c r="A698" s="106"/>
      <c r="B698" s="42"/>
      <c r="C698" s="40" t="s">
        <v>485</v>
      </c>
      <c r="D698" s="39">
        <v>0</v>
      </c>
      <c r="E698" s="39">
        <v>69000</v>
      </c>
      <c r="F698" s="39">
        <v>138000</v>
      </c>
      <c r="G698" s="39">
        <v>345000</v>
      </c>
    </row>
    <row r="699" spans="1:7" s="31" customFormat="1" ht="17.850000000000001" customHeight="1" x14ac:dyDescent="0.3">
      <c r="A699" s="106"/>
      <c r="B699" s="42"/>
      <c r="C699" s="40" t="s">
        <v>486</v>
      </c>
      <c r="D699" s="39">
        <v>0</v>
      </c>
      <c r="E699" s="39">
        <v>69000</v>
      </c>
      <c r="F699" s="39">
        <v>138000</v>
      </c>
      <c r="G699" s="39">
        <v>345000</v>
      </c>
    </row>
    <row r="700" spans="1:7" s="31" customFormat="1" ht="17.850000000000001" customHeight="1" x14ac:dyDescent="0.3">
      <c r="A700" s="43"/>
      <c r="B700" s="43"/>
      <c r="C700" s="36" t="s">
        <v>338</v>
      </c>
      <c r="D700" s="55">
        <f>+D701+D702+D703+D704+D705+D706+D707+D708+D709+D710</f>
        <v>148547</v>
      </c>
      <c r="E700" s="55">
        <f>+E701+E702+E703+E704+E705+E706+E707+E708+E709+E710</f>
        <v>883640.8</v>
      </c>
      <c r="F700" s="55">
        <f>+F701+F702+F703+F704+F705+F706+F707+F708+F709+F710</f>
        <v>1687734.7999999998</v>
      </c>
      <c r="G700" s="55">
        <f>+G701+G702+G703+G704+G705+G706+G707+G708+G709+G710</f>
        <v>3277734.8</v>
      </c>
    </row>
    <row r="701" spans="1:7" s="31" customFormat="1" ht="35.450000000000003" customHeight="1" x14ac:dyDescent="0.3">
      <c r="A701" s="105"/>
      <c r="B701" s="48"/>
      <c r="C701" s="40" t="s">
        <v>487</v>
      </c>
      <c r="D701" s="39">
        <v>0</v>
      </c>
      <c r="E701" s="39">
        <v>80000</v>
      </c>
      <c r="F701" s="39">
        <v>160000</v>
      </c>
      <c r="G701" s="39">
        <v>400000</v>
      </c>
    </row>
    <row r="702" spans="1:7" s="31" customFormat="1" ht="53.25" customHeight="1" x14ac:dyDescent="0.3">
      <c r="A702" s="106"/>
      <c r="B702" s="42"/>
      <c r="C702" s="40" t="s">
        <v>488</v>
      </c>
      <c r="D702" s="39">
        <v>0</v>
      </c>
      <c r="E702" s="39">
        <v>75000</v>
      </c>
      <c r="F702" s="39">
        <v>150000</v>
      </c>
      <c r="G702" s="39">
        <v>375000</v>
      </c>
    </row>
    <row r="703" spans="1:7" s="31" customFormat="1" ht="35.450000000000003" customHeight="1" x14ac:dyDescent="0.3">
      <c r="A703" s="106"/>
      <c r="B703" s="42"/>
      <c r="C703" s="40" t="s">
        <v>489</v>
      </c>
      <c r="D703" s="39">
        <v>0</v>
      </c>
      <c r="E703" s="39">
        <v>75000</v>
      </c>
      <c r="F703" s="39">
        <v>150000</v>
      </c>
      <c r="G703" s="39">
        <v>375000</v>
      </c>
    </row>
    <row r="704" spans="1:7" s="31" customFormat="1" ht="17.850000000000001" customHeight="1" x14ac:dyDescent="0.3">
      <c r="A704" s="106"/>
      <c r="B704" s="42"/>
      <c r="C704" s="40" t="s">
        <v>490</v>
      </c>
      <c r="D704" s="39">
        <v>0</v>
      </c>
      <c r="E704" s="39">
        <v>75000</v>
      </c>
      <c r="F704" s="39">
        <v>150000</v>
      </c>
      <c r="G704" s="39">
        <v>375000</v>
      </c>
    </row>
    <row r="705" spans="1:7" s="31" customFormat="1" ht="17.850000000000001" customHeight="1" x14ac:dyDescent="0.3">
      <c r="A705" s="106"/>
      <c r="B705" s="42"/>
      <c r="C705" s="40" t="s">
        <v>491</v>
      </c>
      <c r="D705" s="39">
        <v>34500</v>
      </c>
      <c r="E705" s="39">
        <v>103500</v>
      </c>
      <c r="F705" s="39">
        <v>207000</v>
      </c>
      <c r="G705" s="39">
        <v>345000</v>
      </c>
    </row>
    <row r="706" spans="1:7" s="31" customFormat="1" ht="17.850000000000001" customHeight="1" x14ac:dyDescent="0.3">
      <c r="A706" s="106"/>
      <c r="B706" s="42"/>
      <c r="C706" s="40" t="s">
        <v>492</v>
      </c>
      <c r="D706" s="39">
        <v>0</v>
      </c>
      <c r="E706" s="39">
        <v>69000</v>
      </c>
      <c r="F706" s="39">
        <v>138000</v>
      </c>
      <c r="G706" s="39">
        <v>345000</v>
      </c>
    </row>
    <row r="707" spans="1:7" s="31" customFormat="1" ht="35.450000000000003" customHeight="1" x14ac:dyDescent="0.3">
      <c r="A707" s="106"/>
      <c r="B707" s="42"/>
      <c r="C707" s="40" t="s">
        <v>493</v>
      </c>
      <c r="D707" s="39">
        <v>34500</v>
      </c>
      <c r="E707" s="39">
        <v>103500</v>
      </c>
      <c r="F707" s="39">
        <v>207000</v>
      </c>
      <c r="G707" s="39">
        <v>345000</v>
      </c>
    </row>
    <row r="708" spans="1:7" s="31" customFormat="1" ht="17.850000000000001" customHeight="1" x14ac:dyDescent="0.3">
      <c r="A708" s="106"/>
      <c r="B708" s="42"/>
      <c r="C708" s="40" t="s">
        <v>494</v>
      </c>
      <c r="D708" s="39">
        <v>0</v>
      </c>
      <c r="E708" s="39">
        <v>64000</v>
      </c>
      <c r="F708" s="39">
        <v>128000</v>
      </c>
      <c r="G708" s="39">
        <v>320000</v>
      </c>
    </row>
    <row r="709" spans="1:7" s="31" customFormat="1" ht="17.850000000000001" customHeight="1" x14ac:dyDescent="0.3">
      <c r="A709" s="106"/>
      <c r="B709" s="42"/>
      <c r="C709" s="40" t="s">
        <v>495</v>
      </c>
      <c r="D709" s="39">
        <v>43803.3</v>
      </c>
      <c r="E709" s="39">
        <v>131409.79999999999</v>
      </c>
      <c r="F709" s="39">
        <v>219016.4</v>
      </c>
      <c r="G709" s="39">
        <v>219016.4</v>
      </c>
    </row>
    <row r="710" spans="1:7" s="31" customFormat="1" ht="17.850000000000001" customHeight="1" x14ac:dyDescent="0.3">
      <c r="A710" s="106"/>
      <c r="B710" s="42"/>
      <c r="C710" s="40" t="s">
        <v>496</v>
      </c>
      <c r="D710" s="39">
        <v>35743.699999999997</v>
      </c>
      <c r="E710" s="39">
        <v>107231</v>
      </c>
      <c r="F710" s="39">
        <v>178718.4</v>
      </c>
      <c r="G710" s="39">
        <v>178718.4</v>
      </c>
    </row>
    <row r="711" spans="1:7" s="31" customFormat="1" ht="17.850000000000001" customHeight="1" x14ac:dyDescent="0.3">
      <c r="A711" s="43"/>
      <c r="B711" s="43"/>
      <c r="C711" s="54" t="s">
        <v>368</v>
      </c>
      <c r="D711" s="35">
        <f>+D712+D713+D714</f>
        <v>0</v>
      </c>
      <c r="E711" s="35">
        <f>+E712+E713+E714</f>
        <v>157778.6</v>
      </c>
      <c r="F711" s="35">
        <f>+F712+F713+F714</f>
        <v>661353.69999999995</v>
      </c>
      <c r="G711" s="35">
        <f>+G712+G713+G714</f>
        <v>1194707.3999999999</v>
      </c>
    </row>
    <row r="712" spans="1:7" s="31" customFormat="1" ht="17.850000000000001" customHeight="1" x14ac:dyDescent="0.3">
      <c r="A712" s="38"/>
      <c r="B712" s="48"/>
      <c r="C712" s="40" t="s">
        <v>497</v>
      </c>
      <c r="D712" s="39">
        <v>0</v>
      </c>
      <c r="E712" s="39">
        <v>61778.6</v>
      </c>
      <c r="F712" s="39">
        <v>205928.8</v>
      </c>
      <c r="G712" s="39">
        <v>411857.6</v>
      </c>
    </row>
    <row r="713" spans="1:7" s="31" customFormat="1" ht="17.850000000000001" customHeight="1" x14ac:dyDescent="0.3">
      <c r="A713" s="41"/>
      <c r="B713" s="42"/>
      <c r="C713" s="40" t="s">
        <v>498</v>
      </c>
      <c r="D713" s="39">
        <v>0</v>
      </c>
      <c r="E713" s="39">
        <v>0</v>
      </c>
      <c r="F713" s="39">
        <v>231424.9</v>
      </c>
      <c r="G713" s="39">
        <v>462849.8</v>
      </c>
    </row>
    <row r="714" spans="1:7" s="31" customFormat="1" ht="17.850000000000001" customHeight="1" x14ac:dyDescent="0.3">
      <c r="A714" s="41"/>
      <c r="B714" s="42"/>
      <c r="C714" s="40" t="s">
        <v>499</v>
      </c>
      <c r="D714" s="39">
        <v>0</v>
      </c>
      <c r="E714" s="39">
        <v>96000</v>
      </c>
      <c r="F714" s="39">
        <v>224000</v>
      </c>
      <c r="G714" s="39">
        <v>320000</v>
      </c>
    </row>
    <row r="715" spans="1:7" s="31" customFormat="1" ht="17.850000000000001" customHeight="1" x14ac:dyDescent="0.3">
      <c r="A715" s="43"/>
      <c r="B715" s="43"/>
      <c r="C715" s="54" t="s">
        <v>324</v>
      </c>
      <c r="D715" s="35">
        <f>+D716+D717+D718+D719+D720+D721+D722+D723+D724+D725</f>
        <v>34500</v>
      </c>
      <c r="E715" s="35">
        <f>+E716+E717+E718+E719+E720+E721+E722+E723+E724+E725</f>
        <v>725184.6</v>
      </c>
      <c r="F715" s="35">
        <f>+F716+F717+F718+F719+F720+F721+F722+F723+F724+F725</f>
        <v>1537797.5</v>
      </c>
      <c r="G715" s="35">
        <f>+G716+G717+G718+G719+G720+G721+G722+G723+G724+G725</f>
        <v>3443482.1</v>
      </c>
    </row>
    <row r="716" spans="1:7" s="31" customFormat="1" ht="35.450000000000003" customHeight="1" x14ac:dyDescent="0.3">
      <c r="A716" s="105"/>
      <c r="B716" s="48"/>
      <c r="C716" s="40" t="s">
        <v>500</v>
      </c>
      <c r="D716" s="39">
        <v>0</v>
      </c>
      <c r="E716" s="39">
        <v>102684.6</v>
      </c>
      <c r="F716" s="39">
        <v>239597.5</v>
      </c>
      <c r="G716" s="39">
        <v>342282.1</v>
      </c>
    </row>
    <row r="717" spans="1:7" s="31" customFormat="1" ht="35.450000000000003" customHeight="1" x14ac:dyDescent="0.3">
      <c r="A717" s="106"/>
      <c r="B717" s="42"/>
      <c r="C717" s="40" t="s">
        <v>501</v>
      </c>
      <c r="D717" s="39">
        <v>0</v>
      </c>
      <c r="E717" s="39">
        <v>75000</v>
      </c>
      <c r="F717" s="39">
        <v>150000</v>
      </c>
      <c r="G717" s="39">
        <v>375000</v>
      </c>
    </row>
    <row r="718" spans="1:7" s="31" customFormat="1" ht="17.850000000000001" customHeight="1" x14ac:dyDescent="0.3">
      <c r="A718" s="106"/>
      <c r="B718" s="42"/>
      <c r="C718" s="40" t="s">
        <v>502</v>
      </c>
      <c r="D718" s="39">
        <v>0</v>
      </c>
      <c r="E718" s="39">
        <v>75000</v>
      </c>
      <c r="F718" s="39">
        <v>150000</v>
      </c>
      <c r="G718" s="39">
        <v>375000</v>
      </c>
    </row>
    <row r="719" spans="1:7" s="31" customFormat="1" ht="17.850000000000001" customHeight="1" x14ac:dyDescent="0.3">
      <c r="A719" s="106"/>
      <c r="B719" s="42"/>
      <c r="C719" s="40" t="s">
        <v>503</v>
      </c>
      <c r="D719" s="39">
        <v>0</v>
      </c>
      <c r="E719" s="39">
        <v>75000</v>
      </c>
      <c r="F719" s="39">
        <v>150000</v>
      </c>
      <c r="G719" s="39">
        <v>375000</v>
      </c>
    </row>
    <row r="720" spans="1:7" s="31" customFormat="1" ht="17.850000000000001" customHeight="1" x14ac:dyDescent="0.3">
      <c r="A720" s="106"/>
      <c r="B720" s="42"/>
      <c r="C720" s="40" t="s">
        <v>504</v>
      </c>
      <c r="D720" s="39">
        <v>0</v>
      </c>
      <c r="E720" s="39">
        <v>69000</v>
      </c>
      <c r="F720" s="39">
        <v>138000</v>
      </c>
      <c r="G720" s="39">
        <v>345000</v>
      </c>
    </row>
    <row r="721" spans="1:7" s="31" customFormat="1" ht="17.850000000000001" customHeight="1" x14ac:dyDescent="0.3">
      <c r="A721" s="106"/>
      <c r="B721" s="42"/>
      <c r="C721" s="40" t="s">
        <v>505</v>
      </c>
      <c r="D721" s="39">
        <v>0</v>
      </c>
      <c r="E721" s="39">
        <v>69000</v>
      </c>
      <c r="F721" s="39">
        <v>138000</v>
      </c>
      <c r="G721" s="39">
        <v>345000</v>
      </c>
    </row>
    <row r="722" spans="1:7" s="31" customFormat="1" ht="17.850000000000001" customHeight="1" x14ac:dyDescent="0.3">
      <c r="A722" s="106"/>
      <c r="B722" s="42"/>
      <c r="C722" s="40" t="s">
        <v>506</v>
      </c>
      <c r="D722" s="39">
        <v>34500</v>
      </c>
      <c r="E722" s="39">
        <v>103500</v>
      </c>
      <c r="F722" s="39">
        <v>207000</v>
      </c>
      <c r="G722" s="39">
        <v>345000</v>
      </c>
    </row>
    <row r="723" spans="1:7" s="31" customFormat="1" ht="17.850000000000001" customHeight="1" x14ac:dyDescent="0.3">
      <c r="A723" s="106"/>
      <c r="B723" s="42"/>
      <c r="C723" s="40" t="s">
        <v>507</v>
      </c>
      <c r="D723" s="39">
        <v>0</v>
      </c>
      <c r="E723" s="39">
        <v>60000</v>
      </c>
      <c r="F723" s="39">
        <v>120000</v>
      </c>
      <c r="G723" s="39">
        <v>300000</v>
      </c>
    </row>
    <row r="724" spans="1:7" s="31" customFormat="1" ht="17.850000000000001" customHeight="1" x14ac:dyDescent="0.3">
      <c r="A724" s="106"/>
      <c r="B724" s="42"/>
      <c r="C724" s="40" t="s">
        <v>508</v>
      </c>
      <c r="D724" s="39">
        <v>0</v>
      </c>
      <c r="E724" s="39">
        <v>0</v>
      </c>
      <c r="F724" s="39">
        <v>21200</v>
      </c>
      <c r="G724" s="39">
        <v>321200</v>
      </c>
    </row>
    <row r="725" spans="1:7" s="31" customFormat="1" x14ac:dyDescent="0.3">
      <c r="A725" s="106"/>
      <c r="B725" s="42"/>
      <c r="C725" s="40" t="s">
        <v>509</v>
      </c>
      <c r="D725" s="39">
        <v>0</v>
      </c>
      <c r="E725" s="39">
        <v>96000</v>
      </c>
      <c r="F725" s="39">
        <v>224000</v>
      </c>
      <c r="G725" s="39">
        <v>320000</v>
      </c>
    </row>
    <row r="726" spans="1:7" s="31" customFormat="1" ht="17.850000000000001" customHeight="1" x14ac:dyDescent="0.3">
      <c r="A726" s="43"/>
      <c r="B726" s="43"/>
      <c r="C726" s="54" t="s">
        <v>340</v>
      </c>
      <c r="D726" s="35">
        <f>+D727+D728+D729+D730+D731+D732+D733+D734+D735+D736</f>
        <v>323586</v>
      </c>
      <c r="E726" s="35">
        <f>+E727+E728+E729+E730+E731+E732+E733+E734+E735+E736</f>
        <v>1011854.0000000001</v>
      </c>
      <c r="F726" s="35">
        <f>+F727+F728+F729+F730+F731+F732+F733+F734+F735+F736</f>
        <v>1944443</v>
      </c>
      <c r="G726" s="35">
        <f>+G727+G728+G729+G730+G731+G732+G733+G734+G735+G736</f>
        <v>3357930</v>
      </c>
    </row>
    <row r="727" spans="1:7" s="31" customFormat="1" ht="17.850000000000001" customHeight="1" x14ac:dyDescent="0.3">
      <c r="A727" s="101"/>
      <c r="B727" s="105"/>
      <c r="C727" s="40" t="s">
        <v>510</v>
      </c>
      <c r="D727" s="39">
        <v>97690.9</v>
      </c>
      <c r="E727" s="39">
        <v>195381.8</v>
      </c>
      <c r="F727" s="39">
        <v>341918.2</v>
      </c>
      <c r="G727" s="39">
        <v>488454.6</v>
      </c>
    </row>
    <row r="728" spans="1:7" s="31" customFormat="1" ht="17.850000000000001" customHeight="1" x14ac:dyDescent="0.3">
      <c r="A728" s="101"/>
      <c r="B728" s="106"/>
      <c r="C728" s="40" t="s">
        <v>511</v>
      </c>
      <c r="D728" s="39">
        <v>0</v>
      </c>
      <c r="E728" s="39">
        <v>64000</v>
      </c>
      <c r="F728" s="39">
        <v>128000</v>
      </c>
      <c r="G728" s="39">
        <v>320000</v>
      </c>
    </row>
    <row r="729" spans="1:7" s="31" customFormat="1" ht="17.850000000000001" customHeight="1" x14ac:dyDescent="0.3">
      <c r="A729" s="101"/>
      <c r="B729" s="106"/>
      <c r="C729" s="40" t="s">
        <v>512</v>
      </c>
      <c r="D729" s="39">
        <v>40500</v>
      </c>
      <c r="E729" s="39">
        <v>121500</v>
      </c>
      <c r="F729" s="39">
        <v>243000</v>
      </c>
      <c r="G729" s="39">
        <v>405000</v>
      </c>
    </row>
    <row r="730" spans="1:7" s="31" customFormat="1" ht="17.850000000000001" customHeight="1" x14ac:dyDescent="0.3">
      <c r="A730" s="101"/>
      <c r="B730" s="106"/>
      <c r="C730" s="40" t="s">
        <v>513</v>
      </c>
      <c r="D730" s="39">
        <v>0</v>
      </c>
      <c r="E730" s="39">
        <v>80000</v>
      </c>
      <c r="F730" s="39">
        <v>160000</v>
      </c>
      <c r="G730" s="39">
        <v>400000</v>
      </c>
    </row>
    <row r="731" spans="1:7" s="31" customFormat="1" ht="35.450000000000003" customHeight="1" x14ac:dyDescent="0.3">
      <c r="A731" s="101"/>
      <c r="B731" s="106"/>
      <c r="C731" s="40" t="s">
        <v>514</v>
      </c>
      <c r="D731" s="39">
        <v>0</v>
      </c>
      <c r="E731" s="39">
        <v>69000</v>
      </c>
      <c r="F731" s="39">
        <v>138000</v>
      </c>
      <c r="G731" s="39">
        <v>345000</v>
      </c>
    </row>
    <row r="732" spans="1:7" s="31" customFormat="1" ht="35.450000000000003" customHeight="1" x14ac:dyDescent="0.3">
      <c r="A732" s="101"/>
      <c r="B732" s="106"/>
      <c r="C732" s="40" t="s">
        <v>515</v>
      </c>
      <c r="D732" s="39">
        <v>34500</v>
      </c>
      <c r="E732" s="39">
        <v>103500</v>
      </c>
      <c r="F732" s="39">
        <v>207000</v>
      </c>
      <c r="G732" s="39">
        <v>345000</v>
      </c>
    </row>
    <row r="733" spans="1:7" s="31" customFormat="1" ht="17.850000000000001" customHeight="1" x14ac:dyDescent="0.3">
      <c r="A733" s="101"/>
      <c r="B733" s="106"/>
      <c r="C733" s="40" t="s">
        <v>516</v>
      </c>
      <c r="D733" s="39">
        <v>0</v>
      </c>
      <c r="E733" s="39">
        <v>60000</v>
      </c>
      <c r="F733" s="39">
        <v>120000</v>
      </c>
      <c r="G733" s="39">
        <v>300000</v>
      </c>
    </row>
    <row r="734" spans="1:7" s="31" customFormat="1" ht="35.450000000000003" customHeight="1" x14ac:dyDescent="0.3">
      <c r="A734" s="101"/>
      <c r="B734" s="106"/>
      <c r="C734" s="40" t="s">
        <v>517</v>
      </c>
      <c r="D734" s="39">
        <v>33363.9</v>
      </c>
      <c r="E734" s="39">
        <v>83409.8</v>
      </c>
      <c r="F734" s="39">
        <v>166819.5</v>
      </c>
      <c r="G734" s="39">
        <v>166819.5</v>
      </c>
    </row>
    <row r="735" spans="1:7" s="31" customFormat="1" ht="17.850000000000001" customHeight="1" x14ac:dyDescent="0.3">
      <c r="A735" s="101"/>
      <c r="B735" s="106"/>
      <c r="C735" s="40" t="s">
        <v>518</v>
      </c>
      <c r="D735" s="39">
        <v>60838.9</v>
      </c>
      <c r="E735" s="39">
        <v>121677.8</v>
      </c>
      <c r="F735" s="39">
        <v>212936.2</v>
      </c>
      <c r="G735" s="39">
        <v>304194.5</v>
      </c>
    </row>
    <row r="736" spans="1:7" s="31" customFormat="1" ht="17.850000000000001" customHeight="1" x14ac:dyDescent="0.3">
      <c r="A736" s="101"/>
      <c r="B736" s="109"/>
      <c r="C736" s="40" t="s">
        <v>519</v>
      </c>
      <c r="D736" s="39">
        <v>56692.3</v>
      </c>
      <c r="E736" s="39">
        <v>113384.6</v>
      </c>
      <c r="F736" s="39">
        <v>226769.1</v>
      </c>
      <c r="G736" s="39">
        <v>283461.40000000002</v>
      </c>
    </row>
    <row r="737" spans="1:7" s="31" customFormat="1" ht="17.850000000000001" customHeight="1" x14ac:dyDescent="0.3">
      <c r="A737" s="41"/>
      <c r="B737" s="41"/>
      <c r="C737" s="54" t="s">
        <v>332</v>
      </c>
      <c r="D737" s="35">
        <f>+D738+D739+D740+D741+D742+D743+D744+D745+D746+D747+D748+D749+D750+D751+D752</f>
        <v>112000</v>
      </c>
      <c r="E737" s="35">
        <f>+E738+E739+E740+E741+E742+E743+E744+E745+E746+E747+E748+E749+E750+E751+E752</f>
        <v>699569.9</v>
      </c>
      <c r="F737" s="35">
        <f>+F738+F739+F740+F741+F742+F743+F744+F745+F746+F747+F748+F749+F750+F751+F752</f>
        <v>1557503</v>
      </c>
      <c r="G737" s="35">
        <f>+G738+G739+G740+G741+G742+G743+G744+G745+G746+G747+G748+G749+G750+G751+G752</f>
        <v>3219836</v>
      </c>
    </row>
    <row r="738" spans="1:7" s="31" customFormat="1" ht="35.450000000000003" customHeight="1" x14ac:dyDescent="0.3">
      <c r="A738" s="101"/>
      <c r="B738" s="105"/>
      <c r="C738" s="40" t="s">
        <v>520</v>
      </c>
      <c r="D738" s="39">
        <v>0</v>
      </c>
      <c r="E738" s="39">
        <v>51399.9</v>
      </c>
      <c r="F738" s="39">
        <v>171333</v>
      </c>
      <c r="G738" s="39">
        <v>342666</v>
      </c>
    </row>
    <row r="739" spans="1:7" s="31" customFormat="1" ht="35.450000000000003" customHeight="1" x14ac:dyDescent="0.3">
      <c r="A739" s="101"/>
      <c r="B739" s="106"/>
      <c r="C739" s="40" t="s">
        <v>521</v>
      </c>
      <c r="D739" s="39">
        <v>22000</v>
      </c>
      <c r="E739" s="39">
        <v>66000</v>
      </c>
      <c r="F739" s="39">
        <v>132000</v>
      </c>
      <c r="G739" s="39">
        <v>220000</v>
      </c>
    </row>
    <row r="740" spans="1:7" s="31" customFormat="1" ht="17.850000000000001" customHeight="1" x14ac:dyDescent="0.3">
      <c r="A740" s="101"/>
      <c r="B740" s="106"/>
      <c r="C740" s="40" t="s">
        <v>522</v>
      </c>
      <c r="D740" s="39">
        <v>23000</v>
      </c>
      <c r="E740" s="39">
        <v>69000</v>
      </c>
      <c r="F740" s="39">
        <v>138000</v>
      </c>
      <c r="G740" s="39">
        <v>230000</v>
      </c>
    </row>
    <row r="741" spans="1:7" s="31" customFormat="1" ht="35.450000000000003" customHeight="1" x14ac:dyDescent="0.3">
      <c r="A741" s="101"/>
      <c r="B741" s="106"/>
      <c r="C741" s="40" t="s">
        <v>523</v>
      </c>
      <c r="D741" s="39">
        <v>0</v>
      </c>
      <c r="E741" s="39">
        <v>50000</v>
      </c>
      <c r="F741" s="39">
        <v>100000</v>
      </c>
      <c r="G741" s="39">
        <v>250000</v>
      </c>
    </row>
    <row r="742" spans="1:7" s="31" customFormat="1" ht="17.850000000000001" customHeight="1" x14ac:dyDescent="0.3">
      <c r="A742" s="101"/>
      <c r="B742" s="106"/>
      <c r="C742" s="40" t="s">
        <v>524</v>
      </c>
      <c r="D742" s="39">
        <v>0</v>
      </c>
      <c r="E742" s="39">
        <v>60000</v>
      </c>
      <c r="F742" s="39">
        <v>120000</v>
      </c>
      <c r="G742" s="39">
        <v>300000</v>
      </c>
    </row>
    <row r="743" spans="1:7" s="31" customFormat="1" ht="17.850000000000001" customHeight="1" x14ac:dyDescent="0.3">
      <c r="A743" s="101"/>
      <c r="B743" s="106"/>
      <c r="C743" s="40" t="s">
        <v>525</v>
      </c>
      <c r="D743" s="39">
        <v>0</v>
      </c>
      <c r="E743" s="39">
        <v>44000</v>
      </c>
      <c r="F743" s="39">
        <v>88000</v>
      </c>
      <c r="G743" s="39">
        <v>220000</v>
      </c>
    </row>
    <row r="744" spans="1:7" s="31" customFormat="1" ht="35.450000000000003" customHeight="1" x14ac:dyDescent="0.3">
      <c r="A744" s="101"/>
      <c r="B744" s="106"/>
      <c r="C744" s="40" t="s">
        <v>526</v>
      </c>
      <c r="D744" s="39">
        <v>0</v>
      </c>
      <c r="E744" s="39">
        <v>44000</v>
      </c>
      <c r="F744" s="39">
        <v>88000</v>
      </c>
      <c r="G744" s="39">
        <v>220000</v>
      </c>
    </row>
    <row r="745" spans="1:7" s="31" customFormat="1" ht="35.450000000000003" customHeight="1" x14ac:dyDescent="0.3">
      <c r="A745" s="101"/>
      <c r="B745" s="106"/>
      <c r="C745" s="40" t="s">
        <v>527</v>
      </c>
      <c r="D745" s="39">
        <v>0</v>
      </c>
      <c r="E745" s="39">
        <v>60000</v>
      </c>
      <c r="F745" s="39">
        <v>120000</v>
      </c>
      <c r="G745" s="39">
        <v>300000</v>
      </c>
    </row>
    <row r="746" spans="1:7" s="31" customFormat="1" ht="17.850000000000001" customHeight="1" x14ac:dyDescent="0.3">
      <c r="A746" s="101"/>
      <c r="B746" s="106"/>
      <c r="C746" s="40" t="s">
        <v>528</v>
      </c>
      <c r="D746" s="39">
        <v>22000</v>
      </c>
      <c r="E746" s="39">
        <v>66000</v>
      </c>
      <c r="F746" s="39">
        <v>132000</v>
      </c>
      <c r="G746" s="39">
        <v>220000</v>
      </c>
    </row>
    <row r="747" spans="1:7" s="31" customFormat="1" x14ac:dyDescent="0.3">
      <c r="A747" s="101"/>
      <c r="B747" s="106"/>
      <c r="C747" s="40" t="s">
        <v>529</v>
      </c>
      <c r="D747" s="39">
        <v>22000</v>
      </c>
      <c r="E747" s="39">
        <v>66000</v>
      </c>
      <c r="F747" s="39">
        <v>132000</v>
      </c>
      <c r="G747" s="39">
        <v>220000</v>
      </c>
    </row>
    <row r="748" spans="1:7" s="31" customFormat="1" ht="18.399999999999999" customHeight="1" x14ac:dyDescent="0.3">
      <c r="A748" s="101"/>
      <c r="B748" s="106"/>
      <c r="C748" s="40" t="s">
        <v>530</v>
      </c>
      <c r="D748" s="39">
        <v>0</v>
      </c>
      <c r="E748" s="39">
        <v>44000</v>
      </c>
      <c r="F748" s="39">
        <v>88000</v>
      </c>
      <c r="G748" s="39">
        <v>220000</v>
      </c>
    </row>
    <row r="749" spans="1:7" s="31" customFormat="1" ht="18.399999999999999" customHeight="1" x14ac:dyDescent="0.3">
      <c r="A749" s="101"/>
      <c r="B749" s="106"/>
      <c r="C749" s="40" t="s">
        <v>531</v>
      </c>
      <c r="D749" s="39">
        <v>23000</v>
      </c>
      <c r="E749" s="39">
        <v>69000</v>
      </c>
      <c r="F749" s="39">
        <v>138000</v>
      </c>
      <c r="G749" s="39">
        <v>230000</v>
      </c>
    </row>
    <row r="750" spans="1:7" s="31" customFormat="1" ht="18.399999999999999" customHeight="1" x14ac:dyDescent="0.3">
      <c r="A750" s="101"/>
      <c r="B750" s="106"/>
      <c r="C750" s="40" t="s">
        <v>532</v>
      </c>
      <c r="D750" s="39">
        <v>0</v>
      </c>
      <c r="E750" s="39">
        <v>5085</v>
      </c>
      <c r="F750" s="39">
        <v>55085</v>
      </c>
      <c r="G750" s="39">
        <v>105085</v>
      </c>
    </row>
    <row r="751" spans="1:7" s="31" customFormat="1" ht="18.399999999999999" customHeight="1" x14ac:dyDescent="0.3">
      <c r="A751" s="101"/>
      <c r="B751" s="106"/>
      <c r="C751" s="40" t="s">
        <v>533</v>
      </c>
      <c r="D751" s="39">
        <v>0</v>
      </c>
      <c r="E751" s="39">
        <v>5085</v>
      </c>
      <c r="F751" s="39">
        <v>55085</v>
      </c>
      <c r="G751" s="39">
        <v>105085</v>
      </c>
    </row>
    <row r="752" spans="1:7" s="31" customFormat="1" ht="35.450000000000003" customHeight="1" x14ac:dyDescent="0.3">
      <c r="A752" s="101"/>
      <c r="B752" s="109"/>
      <c r="C752" s="40" t="s">
        <v>534</v>
      </c>
      <c r="D752" s="39">
        <v>0</v>
      </c>
      <c r="E752" s="39">
        <v>0</v>
      </c>
      <c r="F752" s="39">
        <v>0</v>
      </c>
      <c r="G752" s="39">
        <v>37000</v>
      </c>
    </row>
    <row r="753" spans="1:7" s="31" customFormat="1" ht="17.850000000000001" customHeight="1" x14ac:dyDescent="0.3">
      <c r="A753" s="43"/>
      <c r="B753" s="43"/>
      <c r="C753" s="54" t="s">
        <v>326</v>
      </c>
      <c r="D753" s="35">
        <f>+D754+D755+D756+D757+D758+D759+D760+D761+D762+D763+D764+D765</f>
        <v>375000</v>
      </c>
      <c r="E753" s="35">
        <f>+E754+E755+E756+E757+E758+E759+E760+E761+E762+E763+E764+E765</f>
        <v>1272000</v>
      </c>
      <c r="F753" s="35">
        <f>+F754+F755+F756+F757+F758+F759+F760+F761+F762+F763+F764+F765</f>
        <v>2544000</v>
      </c>
      <c r="G753" s="35">
        <f>+G754+G755+G756+G757+G758+G759+G760+G761+G762+G763+G764+G765</f>
        <v>4485000</v>
      </c>
    </row>
    <row r="754" spans="1:7" s="31" customFormat="1" ht="17.850000000000001" customHeight="1" x14ac:dyDescent="0.3">
      <c r="A754" s="101"/>
      <c r="B754" s="105"/>
      <c r="C754" s="40" t="s">
        <v>535</v>
      </c>
      <c r="D754" s="39">
        <v>0</v>
      </c>
      <c r="E754" s="39">
        <v>66000</v>
      </c>
      <c r="F754" s="39">
        <v>132000</v>
      </c>
      <c r="G754" s="39">
        <v>330000</v>
      </c>
    </row>
    <row r="755" spans="1:7" s="31" customFormat="1" ht="17.850000000000001" customHeight="1" x14ac:dyDescent="0.3">
      <c r="A755" s="101"/>
      <c r="B755" s="106"/>
      <c r="C755" s="40" t="s">
        <v>536</v>
      </c>
      <c r="D755" s="39">
        <v>33000</v>
      </c>
      <c r="E755" s="39">
        <v>99000</v>
      </c>
      <c r="F755" s="39">
        <v>198000</v>
      </c>
      <c r="G755" s="39">
        <v>330000</v>
      </c>
    </row>
    <row r="756" spans="1:7" s="31" customFormat="1" ht="17.850000000000001" customHeight="1" x14ac:dyDescent="0.3">
      <c r="A756" s="101"/>
      <c r="B756" s="106"/>
      <c r="C756" s="40" t="s">
        <v>537</v>
      </c>
      <c r="D756" s="39">
        <v>33000</v>
      </c>
      <c r="E756" s="39">
        <v>99000</v>
      </c>
      <c r="F756" s="39">
        <v>198000</v>
      </c>
      <c r="G756" s="39">
        <v>330000</v>
      </c>
    </row>
    <row r="757" spans="1:7" s="31" customFormat="1" ht="17.850000000000001" customHeight="1" x14ac:dyDescent="0.3">
      <c r="A757" s="101"/>
      <c r="B757" s="106"/>
      <c r="C757" s="40" t="s">
        <v>538</v>
      </c>
      <c r="D757" s="39">
        <v>33000</v>
      </c>
      <c r="E757" s="39">
        <v>99000</v>
      </c>
      <c r="F757" s="39">
        <v>198000</v>
      </c>
      <c r="G757" s="39">
        <v>330000</v>
      </c>
    </row>
    <row r="758" spans="1:7" s="31" customFormat="1" ht="17.850000000000001" customHeight="1" x14ac:dyDescent="0.3">
      <c r="A758" s="101"/>
      <c r="B758" s="106"/>
      <c r="C758" s="40" t="s">
        <v>539</v>
      </c>
      <c r="D758" s="39">
        <v>33000</v>
      </c>
      <c r="E758" s="39">
        <v>99000</v>
      </c>
      <c r="F758" s="39">
        <v>198000</v>
      </c>
      <c r="G758" s="39">
        <v>330000</v>
      </c>
    </row>
    <row r="759" spans="1:7" s="31" customFormat="1" ht="35.450000000000003" customHeight="1" x14ac:dyDescent="0.3">
      <c r="A759" s="101"/>
      <c r="B759" s="106"/>
      <c r="C759" s="40" t="s">
        <v>540</v>
      </c>
      <c r="D759" s="39">
        <v>40500</v>
      </c>
      <c r="E759" s="39">
        <v>121500</v>
      </c>
      <c r="F759" s="39">
        <v>243000</v>
      </c>
      <c r="G759" s="39">
        <v>405000</v>
      </c>
    </row>
    <row r="760" spans="1:7" s="31" customFormat="1" ht="17.850000000000001" customHeight="1" x14ac:dyDescent="0.3">
      <c r="A760" s="101"/>
      <c r="B760" s="106"/>
      <c r="C760" s="40" t="s">
        <v>541</v>
      </c>
      <c r="D760" s="39">
        <v>40500</v>
      </c>
      <c r="E760" s="39">
        <v>121500</v>
      </c>
      <c r="F760" s="39">
        <v>243000</v>
      </c>
      <c r="G760" s="39">
        <v>405000</v>
      </c>
    </row>
    <row r="761" spans="1:7" s="31" customFormat="1" ht="17.850000000000001" customHeight="1" x14ac:dyDescent="0.3">
      <c r="A761" s="101"/>
      <c r="B761" s="106"/>
      <c r="C761" s="40" t="s">
        <v>542</v>
      </c>
      <c r="D761" s="39">
        <v>40500</v>
      </c>
      <c r="E761" s="39">
        <v>121500</v>
      </c>
      <c r="F761" s="39">
        <v>243000</v>
      </c>
      <c r="G761" s="39">
        <v>405000</v>
      </c>
    </row>
    <row r="762" spans="1:7" s="31" customFormat="1" ht="17.850000000000001" customHeight="1" x14ac:dyDescent="0.3">
      <c r="A762" s="101"/>
      <c r="B762" s="106"/>
      <c r="C762" s="40" t="s">
        <v>543</v>
      </c>
      <c r="D762" s="39">
        <v>40500</v>
      </c>
      <c r="E762" s="39">
        <v>121500</v>
      </c>
      <c r="F762" s="39">
        <v>243000</v>
      </c>
      <c r="G762" s="39">
        <v>405000</v>
      </c>
    </row>
    <row r="763" spans="1:7" s="31" customFormat="1" ht="17.850000000000001" customHeight="1" x14ac:dyDescent="0.3">
      <c r="A763" s="101"/>
      <c r="B763" s="106"/>
      <c r="C763" s="40" t="s">
        <v>544</v>
      </c>
      <c r="D763" s="39">
        <v>40500</v>
      </c>
      <c r="E763" s="39">
        <v>121500</v>
      </c>
      <c r="F763" s="39">
        <v>243000</v>
      </c>
      <c r="G763" s="39">
        <v>405000</v>
      </c>
    </row>
    <row r="764" spans="1:7" s="31" customFormat="1" ht="17.850000000000001" customHeight="1" x14ac:dyDescent="0.3">
      <c r="A764" s="101"/>
      <c r="B764" s="106"/>
      <c r="C764" s="40" t="s">
        <v>545</v>
      </c>
      <c r="D764" s="39">
        <v>0</v>
      </c>
      <c r="E764" s="39">
        <v>81000</v>
      </c>
      <c r="F764" s="39">
        <v>162000</v>
      </c>
      <c r="G764" s="39">
        <v>405000</v>
      </c>
    </row>
    <row r="765" spans="1:7" s="31" customFormat="1" ht="17.850000000000001" customHeight="1" x14ac:dyDescent="0.3">
      <c r="A765" s="101"/>
      <c r="B765" s="109"/>
      <c r="C765" s="40" t="s">
        <v>546</v>
      </c>
      <c r="D765" s="39">
        <v>40500</v>
      </c>
      <c r="E765" s="39">
        <v>121500</v>
      </c>
      <c r="F765" s="39">
        <v>243000</v>
      </c>
      <c r="G765" s="39">
        <v>405000</v>
      </c>
    </row>
    <row r="766" spans="1:7" s="31" customFormat="1" ht="17.850000000000001" customHeight="1" x14ac:dyDescent="0.3">
      <c r="A766" s="41"/>
      <c r="B766" s="41"/>
      <c r="C766" s="54" t="s">
        <v>334</v>
      </c>
      <c r="D766" s="35">
        <f>+D767+D768</f>
        <v>58572.800000000003</v>
      </c>
      <c r="E766" s="35">
        <f>+E767+E768</f>
        <v>200159.5</v>
      </c>
      <c r="F766" s="35">
        <f>+F767+F768</f>
        <v>467038.80000000005</v>
      </c>
      <c r="G766" s="35">
        <f>+G767+G768</f>
        <v>667198.19999999995</v>
      </c>
    </row>
    <row r="767" spans="1:7" s="31" customFormat="1" ht="17.850000000000001" customHeight="1" x14ac:dyDescent="0.3">
      <c r="A767" s="101"/>
      <c r="B767" s="105"/>
      <c r="C767" s="40" t="s">
        <v>547</v>
      </c>
      <c r="D767" s="39">
        <v>0</v>
      </c>
      <c r="E767" s="39">
        <v>83013.8</v>
      </c>
      <c r="F767" s="39">
        <v>193698.9</v>
      </c>
      <c r="G767" s="39">
        <v>276712.7</v>
      </c>
    </row>
    <row r="768" spans="1:7" s="31" customFormat="1" ht="17.850000000000001" customHeight="1" x14ac:dyDescent="0.3">
      <c r="A768" s="101"/>
      <c r="B768" s="109"/>
      <c r="C768" s="40" t="s">
        <v>548</v>
      </c>
      <c r="D768" s="39">
        <v>58572.800000000003</v>
      </c>
      <c r="E768" s="39">
        <v>117145.7</v>
      </c>
      <c r="F768" s="39">
        <v>273339.90000000002</v>
      </c>
      <c r="G768" s="39">
        <v>390485.5</v>
      </c>
    </row>
    <row r="769" spans="1:7" s="31" customFormat="1" ht="17.850000000000001" customHeight="1" x14ac:dyDescent="0.3">
      <c r="A769" s="41"/>
      <c r="B769" s="41"/>
      <c r="C769" s="54" t="s">
        <v>342</v>
      </c>
      <c r="D769" s="35">
        <f>+D770+D771+D772+D773+D774+D775+D776+D777+D778+D779+D780+D781+D782+D783</f>
        <v>234240.5</v>
      </c>
      <c r="E769" s="35">
        <f>+E770+E771+E772+E773+E774+E775+E776+E777+E778+E779+E780+E781+E782+E783</f>
        <v>1173027.2</v>
      </c>
      <c r="F769" s="35">
        <f>+F770+F771+F772+F773+F774+F775+F776+F777+F778+F779+F780+F781+F782+F783</f>
        <v>2343771</v>
      </c>
      <c r="G769" s="35">
        <f>+G770+G771+G772+G773+G774+G775+G776+G777+G778+G779+G780+G781+G782+G783</f>
        <v>4883459.5999999996</v>
      </c>
    </row>
    <row r="770" spans="1:7" s="31" customFormat="1" ht="35.450000000000003" customHeight="1" x14ac:dyDescent="0.3">
      <c r="A770" s="101"/>
      <c r="B770" s="105"/>
      <c r="C770" s="40" t="s">
        <v>549</v>
      </c>
      <c r="D770" s="39">
        <v>0</v>
      </c>
      <c r="E770" s="39">
        <v>93000</v>
      </c>
      <c r="F770" s="39">
        <v>186000</v>
      </c>
      <c r="G770" s="39">
        <v>465000</v>
      </c>
    </row>
    <row r="771" spans="1:7" s="31" customFormat="1" ht="17.850000000000001" customHeight="1" x14ac:dyDescent="0.3">
      <c r="A771" s="101"/>
      <c r="B771" s="106"/>
      <c r="C771" s="40" t="s">
        <v>550</v>
      </c>
      <c r="D771" s="39">
        <v>0</v>
      </c>
      <c r="E771" s="39">
        <v>93000</v>
      </c>
      <c r="F771" s="39">
        <v>186000</v>
      </c>
      <c r="G771" s="39">
        <v>465000</v>
      </c>
    </row>
    <row r="772" spans="1:7" s="31" customFormat="1" ht="17.850000000000001" customHeight="1" x14ac:dyDescent="0.3">
      <c r="A772" s="101"/>
      <c r="B772" s="106"/>
      <c r="C772" s="40" t="s">
        <v>551</v>
      </c>
      <c r="D772" s="39">
        <v>0</v>
      </c>
      <c r="E772" s="39">
        <v>0</v>
      </c>
      <c r="F772" s="39">
        <v>29800</v>
      </c>
      <c r="G772" s="39">
        <v>389800</v>
      </c>
    </row>
    <row r="773" spans="1:7" s="31" customFormat="1" ht="17.850000000000001" customHeight="1" x14ac:dyDescent="0.3">
      <c r="A773" s="101"/>
      <c r="B773" s="106"/>
      <c r="C773" s="40" t="s">
        <v>552</v>
      </c>
      <c r="D773" s="39">
        <v>36000</v>
      </c>
      <c r="E773" s="39">
        <v>108000</v>
      </c>
      <c r="F773" s="39">
        <v>216000</v>
      </c>
      <c r="G773" s="39">
        <v>360000</v>
      </c>
    </row>
    <row r="774" spans="1:7" s="31" customFormat="1" ht="17.850000000000001" customHeight="1" x14ac:dyDescent="0.3">
      <c r="A774" s="101"/>
      <c r="B774" s="106"/>
      <c r="C774" s="40" t="s">
        <v>553</v>
      </c>
      <c r="D774" s="39">
        <v>44000</v>
      </c>
      <c r="E774" s="39">
        <v>132000</v>
      </c>
      <c r="F774" s="39">
        <v>264000</v>
      </c>
      <c r="G774" s="39">
        <v>440000</v>
      </c>
    </row>
    <row r="775" spans="1:7" s="31" customFormat="1" ht="17.850000000000001" customHeight="1" x14ac:dyDescent="0.3">
      <c r="A775" s="101"/>
      <c r="B775" s="106"/>
      <c r="C775" s="40" t="s">
        <v>554</v>
      </c>
      <c r="D775" s="39">
        <v>0</v>
      </c>
      <c r="E775" s="39">
        <v>72000</v>
      </c>
      <c r="F775" s="39">
        <v>144000</v>
      </c>
      <c r="G775" s="39">
        <v>360000</v>
      </c>
    </row>
    <row r="776" spans="1:7" s="31" customFormat="1" ht="17.850000000000001" customHeight="1" x14ac:dyDescent="0.3">
      <c r="A776" s="101"/>
      <c r="B776" s="106"/>
      <c r="C776" s="40" t="s">
        <v>555</v>
      </c>
      <c r="D776" s="39">
        <v>0</v>
      </c>
      <c r="E776" s="39">
        <v>72000</v>
      </c>
      <c r="F776" s="39">
        <v>144000</v>
      </c>
      <c r="G776" s="39">
        <v>360000</v>
      </c>
    </row>
    <row r="777" spans="1:7" s="31" customFormat="1" ht="17.850000000000001" customHeight="1" x14ac:dyDescent="0.3">
      <c r="A777" s="101"/>
      <c r="B777" s="106"/>
      <c r="C777" s="40" t="s">
        <v>556</v>
      </c>
      <c r="D777" s="39">
        <v>0</v>
      </c>
      <c r="E777" s="39">
        <v>72000</v>
      </c>
      <c r="F777" s="39">
        <v>144000</v>
      </c>
      <c r="G777" s="39">
        <v>360000</v>
      </c>
    </row>
    <row r="778" spans="1:7" s="31" customFormat="1" ht="17.850000000000001" customHeight="1" x14ac:dyDescent="0.3">
      <c r="A778" s="101"/>
      <c r="B778" s="106"/>
      <c r="C778" s="40" t="s">
        <v>557</v>
      </c>
      <c r="D778" s="39">
        <v>36000</v>
      </c>
      <c r="E778" s="39">
        <v>108000</v>
      </c>
      <c r="F778" s="39">
        <v>216000</v>
      </c>
      <c r="G778" s="39">
        <v>360000</v>
      </c>
    </row>
    <row r="779" spans="1:7" s="31" customFormat="1" ht="17.850000000000001" customHeight="1" x14ac:dyDescent="0.3">
      <c r="A779" s="101"/>
      <c r="B779" s="106"/>
      <c r="C779" s="40" t="s">
        <v>558</v>
      </c>
      <c r="D779" s="39">
        <v>0</v>
      </c>
      <c r="E779" s="39">
        <v>64000</v>
      </c>
      <c r="F779" s="39">
        <v>128000</v>
      </c>
      <c r="G779" s="39">
        <v>320000</v>
      </c>
    </row>
    <row r="780" spans="1:7" s="31" customFormat="1" ht="17.850000000000001" customHeight="1" x14ac:dyDescent="0.3">
      <c r="A780" s="101"/>
      <c r="B780" s="106"/>
      <c r="C780" s="40" t="s">
        <v>559</v>
      </c>
      <c r="D780" s="39">
        <v>0</v>
      </c>
      <c r="E780" s="39">
        <v>56000</v>
      </c>
      <c r="F780" s="39">
        <v>112000</v>
      </c>
      <c r="G780" s="39">
        <v>326300</v>
      </c>
    </row>
    <row r="781" spans="1:7" s="31" customFormat="1" ht="35.450000000000003" customHeight="1" x14ac:dyDescent="0.3">
      <c r="A781" s="101"/>
      <c r="B781" s="106"/>
      <c r="C781" s="40" t="s">
        <v>560</v>
      </c>
      <c r="D781" s="39">
        <v>51694.3</v>
      </c>
      <c r="E781" s="39">
        <v>103388.6</v>
      </c>
      <c r="F781" s="39">
        <v>241240.1</v>
      </c>
      <c r="G781" s="39">
        <v>344628.7</v>
      </c>
    </row>
    <row r="782" spans="1:7" s="31" customFormat="1" ht="17.850000000000001" customHeight="1" x14ac:dyDescent="0.3">
      <c r="A782" s="101"/>
      <c r="B782" s="106"/>
      <c r="C782" s="40" t="s">
        <v>561</v>
      </c>
      <c r="D782" s="39">
        <v>33206.5</v>
      </c>
      <c r="E782" s="39">
        <v>99619.6</v>
      </c>
      <c r="F782" s="39">
        <v>166032.6</v>
      </c>
      <c r="G782" s="39">
        <v>166032.6</v>
      </c>
    </row>
    <row r="783" spans="1:7" s="31" customFormat="1" ht="17.850000000000001" customHeight="1" x14ac:dyDescent="0.3">
      <c r="A783" s="101"/>
      <c r="B783" s="109"/>
      <c r="C783" s="40" t="s">
        <v>562</v>
      </c>
      <c r="D783" s="39">
        <v>33339.699999999997</v>
      </c>
      <c r="E783" s="39">
        <v>100019</v>
      </c>
      <c r="F783" s="39">
        <v>166698.29999999999</v>
      </c>
      <c r="G783" s="39">
        <v>166698.29999999999</v>
      </c>
    </row>
    <row r="784" spans="1:7" s="31" customFormat="1" ht="17.850000000000001" customHeight="1" x14ac:dyDescent="0.3">
      <c r="A784" s="41"/>
      <c r="B784" s="43"/>
      <c r="C784" s="54" t="s">
        <v>358</v>
      </c>
      <c r="D784" s="35">
        <f>+D785+D786</f>
        <v>78197.8</v>
      </c>
      <c r="E784" s="35">
        <f>+E785+E786</f>
        <v>220283.6</v>
      </c>
      <c r="F784" s="35">
        <f>+F785+F786</f>
        <v>319439.30000000005</v>
      </c>
      <c r="G784" s="35">
        <f>+G785+G786</f>
        <v>319439.30000000005</v>
      </c>
    </row>
    <row r="785" spans="1:7" s="31" customFormat="1" ht="17.850000000000001" customHeight="1" x14ac:dyDescent="0.3">
      <c r="A785" s="101"/>
      <c r="B785" s="105"/>
      <c r="C785" s="40" t="s">
        <v>563</v>
      </c>
      <c r="D785" s="39">
        <v>35267.9</v>
      </c>
      <c r="E785" s="39">
        <v>105803.8</v>
      </c>
      <c r="F785" s="39">
        <v>176339.6</v>
      </c>
      <c r="G785" s="39">
        <v>176339.6</v>
      </c>
    </row>
    <row r="786" spans="1:7" s="31" customFormat="1" ht="17.850000000000001" customHeight="1" x14ac:dyDescent="0.3">
      <c r="A786" s="101"/>
      <c r="B786" s="106"/>
      <c r="C786" s="40" t="s">
        <v>564</v>
      </c>
      <c r="D786" s="39">
        <v>42929.9</v>
      </c>
      <c r="E786" s="39">
        <v>114479.8</v>
      </c>
      <c r="F786" s="39">
        <v>143099.70000000001</v>
      </c>
      <c r="G786" s="39">
        <v>143099.70000000001</v>
      </c>
    </row>
    <row r="787" spans="1:7" s="31" customFormat="1" ht="17.850000000000001" customHeight="1" x14ac:dyDescent="0.3">
      <c r="A787" s="43"/>
      <c r="B787" s="43"/>
      <c r="C787" s="54" t="s">
        <v>362</v>
      </c>
      <c r="D787" s="35">
        <f>+D788+D789+D790+D791+D792+D793+D794+D795+D796+D797+D798</f>
        <v>202984.7</v>
      </c>
      <c r="E787" s="35">
        <f>+E788+E789+E790+E791+E792+E793+E794+E795+E796+E797+E798</f>
        <v>926999.4</v>
      </c>
      <c r="F787" s="35">
        <f>+F788+F789+F790+F791+F792+F793+F794+F795+F796+F797+F798</f>
        <v>1851402.2</v>
      </c>
      <c r="G787" s="35">
        <f>+G788+G789+G790+G791+G792+G793+G794+G795+G796+G797+G798</f>
        <v>3791781.8</v>
      </c>
    </row>
    <row r="788" spans="1:7" s="31" customFormat="1" ht="17.850000000000001" customHeight="1" x14ac:dyDescent="0.3">
      <c r="A788" s="105"/>
      <c r="B788" s="105"/>
      <c r="C788" s="40" t="s">
        <v>565</v>
      </c>
      <c r="D788" s="39">
        <v>0</v>
      </c>
      <c r="E788" s="39">
        <v>75000</v>
      </c>
      <c r="F788" s="39">
        <v>150000</v>
      </c>
      <c r="G788" s="39">
        <v>375000</v>
      </c>
    </row>
    <row r="789" spans="1:7" s="31" customFormat="1" ht="17.850000000000001" customHeight="1" x14ac:dyDescent="0.3">
      <c r="A789" s="106"/>
      <c r="B789" s="106"/>
      <c r="C789" s="40" t="s">
        <v>566</v>
      </c>
      <c r="D789" s="39">
        <v>34500</v>
      </c>
      <c r="E789" s="39">
        <v>103500</v>
      </c>
      <c r="F789" s="39">
        <v>207000</v>
      </c>
      <c r="G789" s="39">
        <v>345000</v>
      </c>
    </row>
    <row r="790" spans="1:7" s="31" customFormat="1" ht="17.850000000000001" customHeight="1" x14ac:dyDescent="0.3">
      <c r="A790" s="106"/>
      <c r="B790" s="106"/>
      <c r="C790" s="40" t="s">
        <v>567</v>
      </c>
      <c r="D790" s="39">
        <v>0</v>
      </c>
      <c r="E790" s="39">
        <v>75000</v>
      </c>
      <c r="F790" s="39">
        <v>150000</v>
      </c>
      <c r="G790" s="39">
        <v>375000</v>
      </c>
    </row>
    <row r="791" spans="1:7" s="31" customFormat="1" ht="17.850000000000001" customHeight="1" x14ac:dyDescent="0.3">
      <c r="A791" s="106"/>
      <c r="B791" s="106"/>
      <c r="C791" s="40" t="s">
        <v>568</v>
      </c>
      <c r="D791" s="39">
        <v>0</v>
      </c>
      <c r="E791" s="39">
        <v>75000</v>
      </c>
      <c r="F791" s="39">
        <v>150000</v>
      </c>
      <c r="G791" s="39">
        <v>375000</v>
      </c>
    </row>
    <row r="792" spans="1:7" s="31" customFormat="1" ht="17.850000000000001" customHeight="1" x14ac:dyDescent="0.3">
      <c r="A792" s="106"/>
      <c r="B792" s="106"/>
      <c r="C792" s="40" t="s">
        <v>569</v>
      </c>
      <c r="D792" s="39">
        <v>0</v>
      </c>
      <c r="E792" s="39">
        <v>66000</v>
      </c>
      <c r="F792" s="39">
        <v>132000</v>
      </c>
      <c r="G792" s="39">
        <v>330000</v>
      </c>
    </row>
    <row r="793" spans="1:7" s="31" customFormat="1" ht="53.25" customHeight="1" x14ac:dyDescent="0.3">
      <c r="A793" s="106"/>
      <c r="B793" s="106"/>
      <c r="C793" s="40" t="s">
        <v>570</v>
      </c>
      <c r="D793" s="39">
        <v>0</v>
      </c>
      <c r="E793" s="39">
        <v>0</v>
      </c>
      <c r="F793" s="39">
        <v>21200</v>
      </c>
      <c r="G793" s="39">
        <v>471200</v>
      </c>
    </row>
    <row r="794" spans="1:7" s="31" customFormat="1" ht="17.850000000000001" customHeight="1" x14ac:dyDescent="0.3">
      <c r="A794" s="106"/>
      <c r="B794" s="106"/>
      <c r="C794" s="40" t="s">
        <v>571</v>
      </c>
      <c r="D794" s="39">
        <v>34500</v>
      </c>
      <c r="E794" s="39">
        <v>103500</v>
      </c>
      <c r="F794" s="39">
        <v>207000</v>
      </c>
      <c r="G794" s="39">
        <v>345000</v>
      </c>
    </row>
    <row r="795" spans="1:7" s="31" customFormat="1" ht="17.850000000000001" customHeight="1" x14ac:dyDescent="0.3">
      <c r="A795" s="106"/>
      <c r="B795" s="106"/>
      <c r="C795" s="40" t="s">
        <v>572</v>
      </c>
      <c r="D795" s="39">
        <v>34500</v>
      </c>
      <c r="E795" s="39">
        <v>103500</v>
      </c>
      <c r="F795" s="39">
        <v>207000</v>
      </c>
      <c r="G795" s="39">
        <v>345000</v>
      </c>
    </row>
    <row r="796" spans="1:7" s="31" customFormat="1" ht="35.450000000000003" customHeight="1" x14ac:dyDescent="0.3">
      <c r="A796" s="106"/>
      <c r="B796" s="106"/>
      <c r="C796" s="56" t="s">
        <v>573</v>
      </c>
      <c r="D796" s="39">
        <v>45794.9</v>
      </c>
      <c r="E796" s="39">
        <v>122119.8</v>
      </c>
      <c r="F796" s="39">
        <v>152649.79999999999</v>
      </c>
      <c r="G796" s="39">
        <v>152649.79999999999</v>
      </c>
    </row>
    <row r="797" spans="1:7" s="31" customFormat="1" ht="15.95" customHeight="1" x14ac:dyDescent="0.3">
      <c r="A797" s="106"/>
      <c r="B797" s="106"/>
      <c r="C797" s="56" t="s">
        <v>574</v>
      </c>
      <c r="D797" s="39">
        <v>53689.8</v>
      </c>
      <c r="E797" s="39">
        <v>107379.6</v>
      </c>
      <c r="F797" s="39">
        <v>250552.4</v>
      </c>
      <c r="G797" s="39">
        <v>357932</v>
      </c>
    </row>
    <row r="798" spans="1:7" s="31" customFormat="1" ht="17.850000000000001" customHeight="1" x14ac:dyDescent="0.3">
      <c r="A798" s="106"/>
      <c r="B798" s="109"/>
      <c r="C798" s="40" t="s">
        <v>575</v>
      </c>
      <c r="D798" s="39">
        <v>0</v>
      </c>
      <c r="E798" s="39">
        <v>96000</v>
      </c>
      <c r="F798" s="39">
        <v>224000</v>
      </c>
      <c r="G798" s="39">
        <v>320000</v>
      </c>
    </row>
    <row r="799" spans="1:7" s="31" customFormat="1" ht="19.5" customHeight="1" x14ac:dyDescent="0.3">
      <c r="A799" s="32"/>
      <c r="B799" s="32"/>
      <c r="C799" s="36" t="s">
        <v>321</v>
      </c>
      <c r="D799" s="34">
        <f>+D801+D803</f>
        <v>0</v>
      </c>
      <c r="E799" s="34">
        <f>+E801+E803</f>
        <v>29424.1</v>
      </c>
      <c r="F799" s="34">
        <f>+F801+F803</f>
        <v>193387.8</v>
      </c>
      <c r="G799" s="34">
        <f>+G801+G803</f>
        <v>286607.5</v>
      </c>
    </row>
    <row r="800" spans="1:7" s="31" customFormat="1" ht="17.850000000000001" customHeight="1" x14ac:dyDescent="0.3">
      <c r="A800" s="38"/>
      <c r="B800" s="38"/>
      <c r="C800" s="32" t="s">
        <v>323</v>
      </c>
      <c r="D800" s="52"/>
      <c r="E800" s="52"/>
      <c r="F800" s="52"/>
      <c r="G800" s="52"/>
    </row>
    <row r="801" spans="1:7" s="31" customFormat="1" ht="17.850000000000001" customHeight="1" x14ac:dyDescent="0.3">
      <c r="A801" s="43"/>
      <c r="B801" s="43"/>
      <c r="C801" s="54" t="s">
        <v>368</v>
      </c>
      <c r="D801" s="35">
        <f>+D802</f>
        <v>0</v>
      </c>
      <c r="E801" s="35">
        <f t="shared" ref="E801:G801" si="149">+E802</f>
        <v>0</v>
      </c>
      <c r="F801" s="35">
        <f t="shared" si="149"/>
        <v>0</v>
      </c>
      <c r="G801" s="35">
        <f t="shared" si="149"/>
        <v>22949.599999999999</v>
      </c>
    </row>
    <row r="802" spans="1:7" s="31" customFormat="1" ht="17.850000000000001" customHeight="1" x14ac:dyDescent="0.3">
      <c r="A802" s="47"/>
      <c r="B802" s="47"/>
      <c r="C802" s="40" t="s">
        <v>576</v>
      </c>
      <c r="D802" s="39">
        <v>0</v>
      </c>
      <c r="E802" s="39">
        <v>0</v>
      </c>
      <c r="F802" s="39">
        <v>0</v>
      </c>
      <c r="G802" s="39">
        <v>22949.599999999999</v>
      </c>
    </row>
    <row r="803" spans="1:7" s="31" customFormat="1" ht="17.850000000000001" customHeight="1" x14ac:dyDescent="0.3">
      <c r="A803" s="43"/>
      <c r="B803" s="43"/>
      <c r="C803" s="54" t="s">
        <v>324</v>
      </c>
      <c r="D803" s="35">
        <f>+D804</f>
        <v>0</v>
      </c>
      <c r="E803" s="35">
        <f t="shared" ref="E803:G803" si="150">+E804</f>
        <v>29424.1</v>
      </c>
      <c r="F803" s="35">
        <f t="shared" si="150"/>
        <v>193387.8</v>
      </c>
      <c r="G803" s="35">
        <f t="shared" si="150"/>
        <v>263657.90000000002</v>
      </c>
    </row>
    <row r="804" spans="1:7" s="31" customFormat="1" ht="17.850000000000001" customHeight="1" x14ac:dyDescent="0.3">
      <c r="A804" s="47"/>
      <c r="B804" s="47"/>
      <c r="C804" s="40" t="s">
        <v>577</v>
      </c>
      <c r="D804" s="39">
        <v>0</v>
      </c>
      <c r="E804" s="39">
        <v>29424.1</v>
      </c>
      <c r="F804" s="39">
        <v>193387.8</v>
      </c>
      <c r="G804" s="39">
        <v>263657.90000000002</v>
      </c>
    </row>
    <row r="805" spans="1:7" s="31" customFormat="1" ht="26.25" customHeight="1" x14ac:dyDescent="0.3">
      <c r="A805" s="32"/>
      <c r="B805" s="32"/>
      <c r="C805" s="36" t="s">
        <v>578</v>
      </c>
      <c r="D805" s="34">
        <f>+D807+D817+D832+D840</f>
        <v>615500</v>
      </c>
      <c r="E805" s="34">
        <f>+E807+E817+E832+E840</f>
        <v>2661200</v>
      </c>
      <c r="F805" s="34">
        <f>+F807+F817+F832+F840</f>
        <v>5377700</v>
      </c>
      <c r="G805" s="34">
        <f>+G807+G817+G832+G840</f>
        <v>10379700</v>
      </c>
    </row>
    <row r="806" spans="1:7" s="31" customFormat="1" ht="17.850000000000001" customHeight="1" x14ac:dyDescent="0.3">
      <c r="A806" s="38"/>
      <c r="B806" s="38"/>
      <c r="C806" s="32" t="s">
        <v>323</v>
      </c>
      <c r="D806" s="52"/>
      <c r="E806" s="52"/>
      <c r="F806" s="52"/>
      <c r="G806" s="52"/>
    </row>
    <row r="807" spans="1:7" s="31" customFormat="1" ht="17.850000000000001" customHeight="1" x14ac:dyDescent="0.3">
      <c r="A807" s="43"/>
      <c r="B807" s="43"/>
      <c r="C807" s="54" t="s">
        <v>368</v>
      </c>
      <c r="D807" s="35">
        <f>+D808+D809+D810+D811+D812+D813+D814+D815+D816</f>
        <v>187500</v>
      </c>
      <c r="E807" s="35">
        <f>+E808+E809+E810+E811+E812+E813+E814+E815+E816</f>
        <v>834500</v>
      </c>
      <c r="F807" s="35">
        <f>+F808+F809+F810+F811+F812+F813+F814+F815+F816</f>
        <v>1669000</v>
      </c>
      <c r="G807" s="35">
        <f>+G808+G809+G810+G811+G812+G813+G814+G815+G816</f>
        <v>3235000</v>
      </c>
    </row>
    <row r="808" spans="1:7" s="31" customFormat="1" ht="17.850000000000001" customHeight="1" x14ac:dyDescent="0.3">
      <c r="A808" s="105"/>
      <c r="B808" s="48"/>
      <c r="C808" s="40" t="s">
        <v>579</v>
      </c>
      <c r="D808" s="39">
        <v>33000</v>
      </c>
      <c r="E808" s="39">
        <v>99000</v>
      </c>
      <c r="F808" s="39">
        <v>198000</v>
      </c>
      <c r="G808" s="39">
        <v>330000</v>
      </c>
    </row>
    <row r="809" spans="1:7" s="31" customFormat="1" ht="17.850000000000001" customHeight="1" x14ac:dyDescent="0.3">
      <c r="A809" s="106"/>
      <c r="B809" s="42"/>
      <c r="C809" s="40" t="s">
        <v>580</v>
      </c>
      <c r="D809" s="39">
        <v>33000</v>
      </c>
      <c r="E809" s="39">
        <v>99000</v>
      </c>
      <c r="F809" s="39">
        <v>198000</v>
      </c>
      <c r="G809" s="39">
        <v>330000</v>
      </c>
    </row>
    <row r="810" spans="1:7" s="31" customFormat="1" ht="17.850000000000001" customHeight="1" x14ac:dyDescent="0.3">
      <c r="A810" s="106"/>
      <c r="B810" s="42"/>
      <c r="C810" s="40" t="s">
        <v>581</v>
      </c>
      <c r="D810" s="39">
        <v>0</v>
      </c>
      <c r="E810" s="39">
        <v>64000</v>
      </c>
      <c r="F810" s="39">
        <v>128000</v>
      </c>
      <c r="G810" s="39">
        <v>320000</v>
      </c>
    </row>
    <row r="811" spans="1:7" s="31" customFormat="1" ht="17.850000000000001" customHeight="1" x14ac:dyDescent="0.3">
      <c r="A811" s="106"/>
      <c r="B811" s="42"/>
      <c r="C811" s="40" t="s">
        <v>582</v>
      </c>
      <c r="D811" s="39">
        <v>0</v>
      </c>
      <c r="E811" s="39">
        <v>64000</v>
      </c>
      <c r="F811" s="39">
        <v>128000</v>
      </c>
      <c r="G811" s="39">
        <v>320000</v>
      </c>
    </row>
    <row r="812" spans="1:7" s="31" customFormat="1" ht="33.75" customHeight="1" x14ac:dyDescent="0.3">
      <c r="A812" s="106"/>
      <c r="B812" s="42"/>
      <c r="C812" s="40" t="s">
        <v>583</v>
      </c>
      <c r="D812" s="39">
        <v>0</v>
      </c>
      <c r="E812" s="39">
        <v>64000</v>
      </c>
      <c r="F812" s="39">
        <v>128000</v>
      </c>
      <c r="G812" s="39">
        <v>320000</v>
      </c>
    </row>
    <row r="813" spans="1:7" s="31" customFormat="1" ht="17.850000000000001" customHeight="1" x14ac:dyDescent="0.3">
      <c r="A813" s="106"/>
      <c r="B813" s="42"/>
      <c r="C813" s="40" t="s">
        <v>584</v>
      </c>
      <c r="D813" s="39">
        <v>40500</v>
      </c>
      <c r="E813" s="39">
        <v>121500</v>
      </c>
      <c r="F813" s="39">
        <v>243000</v>
      </c>
      <c r="G813" s="39">
        <v>405000</v>
      </c>
    </row>
    <row r="814" spans="1:7" s="31" customFormat="1" ht="17.850000000000001" customHeight="1" x14ac:dyDescent="0.3">
      <c r="A814" s="106"/>
      <c r="B814" s="42"/>
      <c r="C814" s="40" t="s">
        <v>585</v>
      </c>
      <c r="D814" s="39">
        <v>40500</v>
      </c>
      <c r="E814" s="39">
        <v>121500</v>
      </c>
      <c r="F814" s="39">
        <v>243000</v>
      </c>
      <c r="G814" s="39">
        <v>405000</v>
      </c>
    </row>
    <row r="815" spans="1:7" s="31" customFormat="1" ht="17.850000000000001" customHeight="1" x14ac:dyDescent="0.3">
      <c r="A815" s="106"/>
      <c r="B815" s="42"/>
      <c r="C815" s="40" t="s">
        <v>586</v>
      </c>
      <c r="D815" s="39">
        <v>40500</v>
      </c>
      <c r="E815" s="39">
        <v>121500</v>
      </c>
      <c r="F815" s="39">
        <v>243000</v>
      </c>
      <c r="G815" s="39">
        <v>405000</v>
      </c>
    </row>
    <row r="816" spans="1:7" s="31" customFormat="1" ht="17.850000000000001" customHeight="1" x14ac:dyDescent="0.3">
      <c r="A816" s="106"/>
      <c r="B816" s="42"/>
      <c r="C816" s="40" t="s">
        <v>587</v>
      </c>
      <c r="D816" s="39">
        <v>0</v>
      </c>
      <c r="E816" s="39">
        <v>80000</v>
      </c>
      <c r="F816" s="39">
        <v>160000</v>
      </c>
      <c r="G816" s="39">
        <v>400000</v>
      </c>
    </row>
    <row r="817" spans="1:7" s="31" customFormat="1" ht="17.850000000000001" customHeight="1" x14ac:dyDescent="0.3">
      <c r="A817" s="43"/>
      <c r="B817" s="43"/>
      <c r="C817" s="54" t="s">
        <v>334</v>
      </c>
      <c r="D817" s="35">
        <f>+D818+D819+D820+D821+D822+D823+D824+D825+D826+D827+D828+D829+D830+D831</f>
        <v>280500</v>
      </c>
      <c r="E817" s="35">
        <f>+E818+E819+E820+E821+E822+E823+E824+E825+E826+E827+E828+E829+E830+E831</f>
        <v>1007500</v>
      </c>
      <c r="F817" s="35">
        <f>+F818+F819+F820+F821+F822+F823+F824+F825+F826+F827+F828+F829+F830+F831</f>
        <v>2015000</v>
      </c>
      <c r="G817" s="35">
        <f>+G818+G819+G820+G821+G822+G823+G824+G825+G826+G827+G828+G829+G830+G831</f>
        <v>3635000</v>
      </c>
    </row>
    <row r="818" spans="1:7" s="31" customFormat="1" ht="17.850000000000001" customHeight="1" x14ac:dyDescent="0.3">
      <c r="A818" s="105"/>
      <c r="B818" s="48"/>
      <c r="C818" s="40" t="s">
        <v>588</v>
      </c>
      <c r="D818" s="39">
        <v>33000</v>
      </c>
      <c r="E818" s="39">
        <v>99000</v>
      </c>
      <c r="F818" s="39">
        <v>198000</v>
      </c>
      <c r="G818" s="39">
        <v>330000</v>
      </c>
    </row>
    <row r="819" spans="1:7" s="31" customFormat="1" ht="17.850000000000001" customHeight="1" x14ac:dyDescent="0.3">
      <c r="A819" s="106"/>
      <c r="B819" s="42"/>
      <c r="C819" s="40" t="s">
        <v>589</v>
      </c>
      <c r="D819" s="39">
        <v>33000</v>
      </c>
      <c r="E819" s="39">
        <v>99000</v>
      </c>
      <c r="F819" s="39">
        <v>198000</v>
      </c>
      <c r="G819" s="39">
        <v>330000</v>
      </c>
    </row>
    <row r="820" spans="1:7" s="31" customFormat="1" ht="17.850000000000001" customHeight="1" x14ac:dyDescent="0.3">
      <c r="A820" s="106"/>
      <c r="B820" s="42"/>
      <c r="C820" s="40" t="s">
        <v>590</v>
      </c>
      <c r="D820" s="39">
        <v>33000</v>
      </c>
      <c r="E820" s="39">
        <v>99000</v>
      </c>
      <c r="F820" s="39">
        <v>198000</v>
      </c>
      <c r="G820" s="39">
        <v>330000</v>
      </c>
    </row>
    <row r="821" spans="1:7" s="31" customFormat="1" ht="17.850000000000001" customHeight="1" x14ac:dyDescent="0.3">
      <c r="A821" s="106"/>
      <c r="B821" s="42"/>
      <c r="C821" s="40" t="s">
        <v>591</v>
      </c>
      <c r="D821" s="39">
        <v>33000</v>
      </c>
      <c r="E821" s="39">
        <v>99000</v>
      </c>
      <c r="F821" s="39">
        <v>198000</v>
      </c>
      <c r="G821" s="39">
        <v>330000</v>
      </c>
    </row>
    <row r="822" spans="1:7" s="31" customFormat="1" ht="17.850000000000001" customHeight="1" x14ac:dyDescent="0.3">
      <c r="A822" s="106"/>
      <c r="B822" s="42"/>
      <c r="C822" s="40" t="s">
        <v>592</v>
      </c>
      <c r="D822" s="39">
        <v>37500</v>
      </c>
      <c r="E822" s="39">
        <v>112500</v>
      </c>
      <c r="F822" s="39">
        <v>225000</v>
      </c>
      <c r="G822" s="39">
        <v>375000</v>
      </c>
    </row>
    <row r="823" spans="1:7" s="31" customFormat="1" ht="21.75" customHeight="1" x14ac:dyDescent="0.3">
      <c r="A823" s="106"/>
      <c r="B823" s="42"/>
      <c r="C823" s="40" t="s">
        <v>593</v>
      </c>
      <c r="D823" s="39">
        <v>0</v>
      </c>
      <c r="E823" s="39">
        <v>66000</v>
      </c>
      <c r="F823" s="39">
        <v>132000</v>
      </c>
      <c r="G823" s="39">
        <v>330000</v>
      </c>
    </row>
    <row r="824" spans="1:7" s="31" customFormat="1" ht="17.850000000000001" customHeight="1" x14ac:dyDescent="0.3">
      <c r="A824" s="106"/>
      <c r="B824" s="42"/>
      <c r="C824" s="40" t="s">
        <v>594</v>
      </c>
      <c r="D824" s="39">
        <v>33000</v>
      </c>
      <c r="E824" s="39">
        <v>99000</v>
      </c>
      <c r="F824" s="39">
        <v>198000</v>
      </c>
      <c r="G824" s="39">
        <v>330000</v>
      </c>
    </row>
    <row r="825" spans="1:7" s="31" customFormat="1" ht="17.850000000000001" customHeight="1" x14ac:dyDescent="0.3">
      <c r="A825" s="106"/>
      <c r="B825" s="42"/>
      <c r="C825" s="40" t="s">
        <v>595</v>
      </c>
      <c r="D825" s="39">
        <v>33000</v>
      </c>
      <c r="E825" s="39">
        <v>99000</v>
      </c>
      <c r="F825" s="39">
        <v>198000</v>
      </c>
      <c r="G825" s="39">
        <v>330000</v>
      </c>
    </row>
    <row r="826" spans="1:7" s="31" customFormat="1" ht="17.850000000000001" customHeight="1" x14ac:dyDescent="0.3">
      <c r="A826" s="106"/>
      <c r="B826" s="42"/>
      <c r="C826" s="40" t="s">
        <v>596</v>
      </c>
      <c r="D826" s="39">
        <v>45000</v>
      </c>
      <c r="E826" s="39">
        <v>135000</v>
      </c>
      <c r="F826" s="39">
        <v>270000</v>
      </c>
      <c r="G826" s="39">
        <v>450000</v>
      </c>
    </row>
    <row r="827" spans="1:7" s="31" customFormat="1" ht="17.850000000000001" customHeight="1" x14ac:dyDescent="0.3">
      <c r="A827" s="106"/>
      <c r="B827" s="42"/>
      <c r="C827" s="40" t="s">
        <v>597</v>
      </c>
      <c r="D827" s="39">
        <v>0</v>
      </c>
      <c r="E827" s="39">
        <v>20000</v>
      </c>
      <c r="F827" s="39">
        <v>40000</v>
      </c>
      <c r="G827" s="39">
        <v>100000</v>
      </c>
    </row>
    <row r="828" spans="1:7" s="31" customFormat="1" ht="17.850000000000001" customHeight="1" x14ac:dyDescent="0.3">
      <c r="A828" s="106"/>
      <c r="B828" s="42"/>
      <c r="C828" s="40" t="s">
        <v>598</v>
      </c>
      <c r="D828" s="39">
        <v>0</v>
      </c>
      <c r="E828" s="39">
        <v>20000</v>
      </c>
      <c r="F828" s="39">
        <v>40000</v>
      </c>
      <c r="G828" s="39">
        <v>100000</v>
      </c>
    </row>
    <row r="829" spans="1:7" s="31" customFormat="1" ht="17.850000000000001" customHeight="1" x14ac:dyDescent="0.3">
      <c r="A829" s="106"/>
      <c r="B829" s="42"/>
      <c r="C829" s="40" t="s">
        <v>599</v>
      </c>
      <c r="D829" s="39">
        <v>0</v>
      </c>
      <c r="E829" s="39">
        <v>20000</v>
      </c>
      <c r="F829" s="39">
        <v>40000</v>
      </c>
      <c r="G829" s="39">
        <v>100000</v>
      </c>
    </row>
    <row r="830" spans="1:7" s="31" customFormat="1" ht="17.850000000000001" customHeight="1" x14ac:dyDescent="0.3">
      <c r="A830" s="106"/>
      <c r="B830" s="42"/>
      <c r="C830" s="40" t="s">
        <v>600</v>
      </c>
      <c r="D830" s="39">
        <v>0</v>
      </c>
      <c r="E830" s="39">
        <v>20000</v>
      </c>
      <c r="F830" s="39">
        <v>40000</v>
      </c>
      <c r="G830" s="39">
        <v>100000</v>
      </c>
    </row>
    <row r="831" spans="1:7" s="31" customFormat="1" ht="17.850000000000001" customHeight="1" x14ac:dyDescent="0.3">
      <c r="A831" s="106"/>
      <c r="B831" s="42"/>
      <c r="C831" s="40" t="s">
        <v>601</v>
      </c>
      <c r="D831" s="39">
        <v>0</v>
      </c>
      <c r="E831" s="39">
        <v>20000</v>
      </c>
      <c r="F831" s="39">
        <v>40000</v>
      </c>
      <c r="G831" s="39">
        <v>100000</v>
      </c>
    </row>
    <row r="832" spans="1:7" s="31" customFormat="1" ht="17.850000000000001" customHeight="1" x14ac:dyDescent="0.3">
      <c r="A832" s="43"/>
      <c r="B832" s="43"/>
      <c r="C832" s="54" t="s">
        <v>342</v>
      </c>
      <c r="D832" s="35">
        <f>+D833+D834+D835+D836+D837+D838+D839</f>
        <v>114500</v>
      </c>
      <c r="E832" s="35">
        <f>+E833+E834+E835+E836+E837+E838+E839</f>
        <v>630200</v>
      </c>
      <c r="F832" s="35">
        <f>+F833+F834+F835+F836+F837+F838+F839</f>
        <v>1315700</v>
      </c>
      <c r="G832" s="35">
        <f>+G833+G834+G835+G836+G837+G838+G839</f>
        <v>2729700</v>
      </c>
    </row>
    <row r="833" spans="1:7" s="31" customFormat="1" ht="17.850000000000001" customHeight="1" x14ac:dyDescent="0.3">
      <c r="A833" s="101"/>
      <c r="B833" s="105"/>
      <c r="C833" s="40" t="s">
        <v>602</v>
      </c>
      <c r="D833" s="39">
        <v>0</v>
      </c>
      <c r="E833" s="39">
        <v>93000</v>
      </c>
      <c r="F833" s="39">
        <v>186000</v>
      </c>
      <c r="G833" s="39">
        <v>465000</v>
      </c>
    </row>
    <row r="834" spans="1:7" s="31" customFormat="1" ht="17.850000000000001" customHeight="1" x14ac:dyDescent="0.3">
      <c r="A834" s="101"/>
      <c r="B834" s="106"/>
      <c r="C834" s="40" t="s">
        <v>603</v>
      </c>
      <c r="D834" s="39">
        <v>46500</v>
      </c>
      <c r="E834" s="39">
        <v>139500</v>
      </c>
      <c r="F834" s="39">
        <v>279000</v>
      </c>
      <c r="G834" s="39">
        <v>465000</v>
      </c>
    </row>
    <row r="835" spans="1:7" s="31" customFormat="1" ht="17.850000000000001" customHeight="1" x14ac:dyDescent="0.3">
      <c r="A835" s="101"/>
      <c r="B835" s="106"/>
      <c r="C835" s="40" t="s">
        <v>604</v>
      </c>
      <c r="D835" s="39">
        <v>32000</v>
      </c>
      <c r="E835" s="39">
        <v>96000</v>
      </c>
      <c r="F835" s="39">
        <v>192000</v>
      </c>
      <c r="G835" s="39">
        <v>320000</v>
      </c>
    </row>
    <row r="836" spans="1:7" s="31" customFormat="1" ht="17.850000000000001" customHeight="1" x14ac:dyDescent="0.3">
      <c r="A836" s="101"/>
      <c r="B836" s="106"/>
      <c r="C836" s="40" t="s">
        <v>605</v>
      </c>
      <c r="D836" s="39">
        <v>36000</v>
      </c>
      <c r="E836" s="39">
        <v>108000</v>
      </c>
      <c r="F836" s="39">
        <v>216000</v>
      </c>
      <c r="G836" s="39">
        <v>360000</v>
      </c>
    </row>
    <row r="837" spans="1:7" s="31" customFormat="1" ht="17.850000000000001" customHeight="1" x14ac:dyDescent="0.3">
      <c r="A837" s="101"/>
      <c r="B837" s="106"/>
      <c r="C837" s="40" t="s">
        <v>606</v>
      </c>
      <c r="D837" s="39">
        <v>0</v>
      </c>
      <c r="E837" s="39">
        <v>72000</v>
      </c>
      <c r="F837" s="39">
        <v>144000</v>
      </c>
      <c r="G837" s="39">
        <v>360000</v>
      </c>
    </row>
    <row r="838" spans="1:7" s="31" customFormat="1" ht="17.850000000000001" customHeight="1" x14ac:dyDescent="0.3">
      <c r="A838" s="101"/>
      <c r="B838" s="106"/>
      <c r="C838" s="40" t="s">
        <v>607</v>
      </c>
      <c r="D838" s="39">
        <v>0</v>
      </c>
      <c r="E838" s="39">
        <v>72000</v>
      </c>
      <c r="F838" s="39">
        <v>144000</v>
      </c>
      <c r="G838" s="39">
        <v>360000</v>
      </c>
    </row>
    <row r="839" spans="1:7" s="31" customFormat="1" ht="17.850000000000001" customHeight="1" x14ac:dyDescent="0.3">
      <c r="A839" s="101"/>
      <c r="B839" s="109"/>
      <c r="C839" s="40" t="s">
        <v>608</v>
      </c>
      <c r="D839" s="39">
        <v>0</v>
      </c>
      <c r="E839" s="39">
        <v>49700</v>
      </c>
      <c r="F839" s="39">
        <v>154700</v>
      </c>
      <c r="G839" s="39">
        <v>399700</v>
      </c>
    </row>
    <row r="840" spans="1:7" s="31" customFormat="1" ht="17.850000000000001" customHeight="1" x14ac:dyDescent="0.3">
      <c r="A840" s="43"/>
      <c r="B840" s="43"/>
      <c r="C840" s="54" t="s">
        <v>358</v>
      </c>
      <c r="D840" s="35">
        <f>+D841+D842</f>
        <v>33000</v>
      </c>
      <c r="E840" s="35">
        <f>+E841+E842</f>
        <v>189000</v>
      </c>
      <c r="F840" s="35">
        <f>+F841+F842</f>
        <v>378000</v>
      </c>
      <c r="G840" s="35">
        <f>+G841+G842</f>
        <v>780000</v>
      </c>
    </row>
    <row r="841" spans="1:7" s="31" customFormat="1" ht="35.450000000000003" customHeight="1" x14ac:dyDescent="0.3">
      <c r="A841" s="105"/>
      <c r="B841" s="48"/>
      <c r="C841" s="40" t="s">
        <v>609</v>
      </c>
      <c r="D841" s="39">
        <v>0</v>
      </c>
      <c r="E841" s="39">
        <v>90000</v>
      </c>
      <c r="F841" s="39">
        <v>180000</v>
      </c>
      <c r="G841" s="39">
        <v>450000</v>
      </c>
    </row>
    <row r="842" spans="1:7" s="31" customFormat="1" ht="17.850000000000001" customHeight="1" x14ac:dyDescent="0.3">
      <c r="A842" s="106"/>
      <c r="B842" s="42"/>
      <c r="C842" s="40" t="s">
        <v>610</v>
      </c>
      <c r="D842" s="39">
        <v>33000</v>
      </c>
      <c r="E842" s="39">
        <v>99000</v>
      </c>
      <c r="F842" s="39">
        <v>198000</v>
      </c>
      <c r="G842" s="39">
        <v>330000</v>
      </c>
    </row>
    <row r="843" spans="1:7" s="31" customFormat="1" ht="17.850000000000001" customHeight="1" x14ac:dyDescent="0.3">
      <c r="A843" s="32"/>
      <c r="B843" s="32"/>
      <c r="C843" s="36" t="s">
        <v>309</v>
      </c>
      <c r="D843" s="34">
        <v>0</v>
      </c>
      <c r="E843" s="34">
        <v>0</v>
      </c>
      <c r="F843" s="34">
        <v>1065928.3</v>
      </c>
      <c r="G843" s="34">
        <v>2131856.5000000005</v>
      </c>
    </row>
    <row r="844" spans="1:7" s="31" customFormat="1" ht="28.5" customHeight="1" x14ac:dyDescent="0.3">
      <c r="A844" s="32">
        <v>1236</v>
      </c>
      <c r="B844" s="32">
        <v>32004</v>
      </c>
      <c r="C844" s="33" t="s">
        <v>611</v>
      </c>
      <c r="D844" s="44">
        <f>+D846</f>
        <v>0</v>
      </c>
      <c r="E844" s="44">
        <f t="shared" ref="E844:G844" si="151">+E846</f>
        <v>61647.7</v>
      </c>
      <c r="F844" s="44">
        <f t="shared" si="151"/>
        <v>176635</v>
      </c>
      <c r="G844" s="44">
        <f t="shared" si="151"/>
        <v>519427.3</v>
      </c>
    </row>
    <row r="845" spans="1:7" s="31" customFormat="1" ht="17.850000000000001" customHeight="1" x14ac:dyDescent="0.3">
      <c r="A845" s="32"/>
      <c r="B845" s="32"/>
      <c r="C845" s="32" t="s">
        <v>308</v>
      </c>
      <c r="D845" s="35"/>
      <c r="E845" s="35"/>
      <c r="F845" s="35"/>
      <c r="G845" s="35"/>
    </row>
    <row r="846" spans="1:7" s="31" customFormat="1" ht="17.850000000000001" customHeight="1" x14ac:dyDescent="0.3">
      <c r="A846" s="32"/>
      <c r="B846" s="32"/>
      <c r="C846" s="36" t="s">
        <v>322</v>
      </c>
      <c r="D846" s="34">
        <f>+D848</f>
        <v>0</v>
      </c>
      <c r="E846" s="34">
        <f t="shared" ref="E846:G846" si="152">+E848</f>
        <v>61647.7</v>
      </c>
      <c r="F846" s="34">
        <f t="shared" si="152"/>
        <v>176635</v>
      </c>
      <c r="G846" s="34">
        <f t="shared" si="152"/>
        <v>519427.3</v>
      </c>
    </row>
    <row r="847" spans="1:7" s="31" customFormat="1" ht="17.850000000000001" customHeight="1" x14ac:dyDescent="0.3">
      <c r="A847" s="43"/>
      <c r="B847" s="43"/>
      <c r="C847" s="32" t="s">
        <v>323</v>
      </c>
      <c r="D847" s="55"/>
      <c r="E847" s="55"/>
      <c r="F847" s="55"/>
      <c r="G847" s="55"/>
    </row>
    <row r="848" spans="1:7" s="31" customFormat="1" ht="17.850000000000001" customHeight="1" x14ac:dyDescent="0.3">
      <c r="A848" s="43"/>
      <c r="B848" s="43"/>
      <c r="C848" s="54" t="s">
        <v>328</v>
      </c>
      <c r="D848" s="35">
        <f>+D849+D850+D851+D852</f>
        <v>0</v>
      </c>
      <c r="E848" s="35">
        <f>+E849+E850+E851+E852</f>
        <v>61647.7</v>
      </c>
      <c r="F848" s="35">
        <f>+F849+F850+F851+F852</f>
        <v>176635</v>
      </c>
      <c r="G848" s="35">
        <f>+G849+G850+G851+G852</f>
        <v>519427.3</v>
      </c>
    </row>
    <row r="849" spans="1:7" s="31" customFormat="1" ht="17.850000000000001" customHeight="1" x14ac:dyDescent="0.3">
      <c r="A849" s="105"/>
      <c r="B849" s="105"/>
      <c r="C849" s="40" t="s">
        <v>612</v>
      </c>
      <c r="D849" s="39">
        <v>0</v>
      </c>
      <c r="E849" s="39">
        <v>18190</v>
      </c>
      <c r="F849" s="39">
        <v>67990.7</v>
      </c>
      <c r="G849" s="39">
        <v>184192.2</v>
      </c>
    </row>
    <row r="850" spans="1:7" s="31" customFormat="1" ht="35.450000000000003" customHeight="1" x14ac:dyDescent="0.3">
      <c r="A850" s="106"/>
      <c r="B850" s="106"/>
      <c r="C850" s="40" t="s">
        <v>613</v>
      </c>
      <c r="D850" s="39">
        <v>0</v>
      </c>
      <c r="E850" s="39">
        <v>0</v>
      </c>
      <c r="F850" s="39">
        <v>0</v>
      </c>
      <c r="G850" s="39">
        <v>63495.1</v>
      </c>
    </row>
    <row r="851" spans="1:7" s="31" customFormat="1" ht="17.850000000000001" customHeight="1" x14ac:dyDescent="0.3">
      <c r="A851" s="106"/>
      <c r="B851" s="106"/>
      <c r="C851" s="40" t="s">
        <v>614</v>
      </c>
      <c r="D851" s="39">
        <v>0</v>
      </c>
      <c r="E851" s="39">
        <v>43457.7</v>
      </c>
      <c r="F851" s="39">
        <v>108644.3</v>
      </c>
      <c r="G851" s="39">
        <v>217288.7</v>
      </c>
    </row>
    <row r="852" spans="1:7" s="31" customFormat="1" ht="17.850000000000001" customHeight="1" x14ac:dyDescent="0.3">
      <c r="A852" s="109"/>
      <c r="B852" s="109"/>
      <c r="C852" s="40" t="s">
        <v>615</v>
      </c>
      <c r="D852" s="39">
        <v>0</v>
      </c>
      <c r="E852" s="39">
        <v>0</v>
      </c>
      <c r="F852" s="39">
        <v>0</v>
      </c>
      <c r="G852" s="39">
        <v>54451.3</v>
      </c>
    </row>
    <row r="853" spans="1:7" s="31" customFormat="1" ht="17.850000000000001" customHeight="1" x14ac:dyDescent="0.3">
      <c r="A853" s="32">
        <v>1236</v>
      </c>
      <c r="B853" s="32">
        <v>32005</v>
      </c>
      <c r="C853" s="33" t="s">
        <v>616</v>
      </c>
      <c r="D853" s="44">
        <f>+D855+D919</f>
        <v>904000</v>
      </c>
      <c r="E853" s="44">
        <f>+E855+E919</f>
        <v>4954000</v>
      </c>
      <c r="F853" s="44">
        <f>+F855+F919</f>
        <v>10022300</v>
      </c>
      <c r="G853" s="44">
        <f>+G855+G919</f>
        <v>19964300</v>
      </c>
    </row>
    <row r="854" spans="1:7" s="31" customFormat="1" ht="17.850000000000001" customHeight="1" x14ac:dyDescent="0.3">
      <c r="A854" s="32"/>
      <c r="B854" s="32"/>
      <c r="C854" s="32" t="s">
        <v>308</v>
      </c>
      <c r="D854" s="35"/>
      <c r="E854" s="35"/>
      <c r="F854" s="35"/>
      <c r="G854" s="35"/>
    </row>
    <row r="855" spans="1:7" s="31" customFormat="1" ht="17.850000000000001" customHeight="1" x14ac:dyDescent="0.3">
      <c r="A855" s="32"/>
      <c r="B855" s="32"/>
      <c r="C855" s="36" t="s">
        <v>322</v>
      </c>
      <c r="D855" s="34">
        <f>+D857+D866+D871+D882+D894+D897+D910+D912</f>
        <v>591000</v>
      </c>
      <c r="E855" s="34">
        <f>+E857+E866+E871+E882+E894+E897+E910+E912</f>
        <v>3571000</v>
      </c>
      <c r="F855" s="34">
        <f>+F857+F866+F871+F882+F894+F897+F910+F912</f>
        <v>7256300</v>
      </c>
      <c r="G855" s="34">
        <f>+G857+G866+G871+G882+G894+G897+G910+G912</f>
        <v>14614300</v>
      </c>
    </row>
    <row r="856" spans="1:7" s="31" customFormat="1" ht="17.850000000000001" customHeight="1" x14ac:dyDescent="0.3">
      <c r="A856" s="43"/>
      <c r="B856" s="43"/>
      <c r="C856" s="32" t="s">
        <v>323</v>
      </c>
      <c r="D856" s="55"/>
      <c r="E856" s="55"/>
      <c r="F856" s="55"/>
      <c r="G856" s="55"/>
    </row>
    <row r="857" spans="1:7" s="31" customFormat="1" ht="17.850000000000001" customHeight="1" x14ac:dyDescent="0.3">
      <c r="A857" s="43"/>
      <c r="B857" s="43"/>
      <c r="C857" s="36" t="s">
        <v>338</v>
      </c>
      <c r="D857" s="35">
        <f>+D858+D859+D860+D861+D862+D863+D864+D865</f>
        <v>125000</v>
      </c>
      <c r="E857" s="35">
        <f>+E858+E859+E860+E861+E862+E863+E864+E865</f>
        <v>585000</v>
      </c>
      <c r="F857" s="35">
        <f>+F858+F859+F860+F861+F862+F863+F864+F865</f>
        <v>1202000</v>
      </c>
      <c r="G857" s="35">
        <f>+G858+G859+G860+G861+G862+G863+G864+G865</f>
        <v>2140000</v>
      </c>
    </row>
    <row r="858" spans="1:7" s="31" customFormat="1" ht="17.850000000000001" customHeight="1" x14ac:dyDescent="0.3">
      <c r="A858" s="105"/>
      <c r="B858" s="48"/>
      <c r="C858" s="40" t="s">
        <v>617</v>
      </c>
      <c r="D858" s="39">
        <v>0</v>
      </c>
      <c r="E858" s="39">
        <v>96000</v>
      </c>
      <c r="F858" s="39">
        <v>224000</v>
      </c>
      <c r="G858" s="39">
        <v>320000</v>
      </c>
    </row>
    <row r="859" spans="1:7" s="31" customFormat="1" ht="17.850000000000001" customHeight="1" x14ac:dyDescent="0.3">
      <c r="A859" s="106"/>
      <c r="B859" s="42"/>
      <c r="C859" s="40" t="s">
        <v>618</v>
      </c>
      <c r="D859" s="39">
        <v>25000</v>
      </c>
      <c r="E859" s="39">
        <v>75000</v>
      </c>
      <c r="F859" s="39">
        <v>150000</v>
      </c>
      <c r="G859" s="39">
        <v>250000</v>
      </c>
    </row>
    <row r="860" spans="1:7" s="31" customFormat="1" ht="17.850000000000001" customHeight="1" x14ac:dyDescent="0.3">
      <c r="A860" s="106"/>
      <c r="B860" s="42"/>
      <c r="C860" s="40" t="s">
        <v>619</v>
      </c>
      <c r="D860" s="39">
        <v>25000</v>
      </c>
      <c r="E860" s="39">
        <v>75000</v>
      </c>
      <c r="F860" s="39">
        <v>150000</v>
      </c>
      <c r="G860" s="39">
        <v>250000</v>
      </c>
    </row>
    <row r="861" spans="1:7" s="31" customFormat="1" ht="17.850000000000001" customHeight="1" x14ac:dyDescent="0.3">
      <c r="A861" s="106"/>
      <c r="B861" s="42"/>
      <c r="C861" s="40" t="s">
        <v>620</v>
      </c>
      <c r="D861" s="39">
        <v>25000</v>
      </c>
      <c r="E861" s="39">
        <v>75000</v>
      </c>
      <c r="F861" s="39">
        <v>150000</v>
      </c>
      <c r="G861" s="39">
        <v>250000</v>
      </c>
    </row>
    <row r="862" spans="1:7" s="31" customFormat="1" ht="17.850000000000001" customHeight="1" x14ac:dyDescent="0.3">
      <c r="A862" s="106"/>
      <c r="B862" s="42"/>
      <c r="C862" s="40" t="s">
        <v>621</v>
      </c>
      <c r="D862" s="39">
        <v>0</v>
      </c>
      <c r="E862" s="39">
        <v>50000</v>
      </c>
      <c r="F862" s="39">
        <v>100000</v>
      </c>
      <c r="G862" s="39">
        <v>250000</v>
      </c>
    </row>
    <row r="863" spans="1:7" s="31" customFormat="1" ht="17.850000000000001" customHeight="1" x14ac:dyDescent="0.3">
      <c r="A863" s="106"/>
      <c r="B863" s="42"/>
      <c r="C863" s="40" t="s">
        <v>622</v>
      </c>
      <c r="D863" s="39">
        <v>25000</v>
      </c>
      <c r="E863" s="39">
        <v>75000</v>
      </c>
      <c r="F863" s="39">
        <v>150000</v>
      </c>
      <c r="G863" s="39">
        <v>250000</v>
      </c>
    </row>
    <row r="864" spans="1:7" s="31" customFormat="1" ht="17.850000000000001" customHeight="1" x14ac:dyDescent="0.3">
      <c r="A864" s="106"/>
      <c r="B864" s="42"/>
      <c r="C864" s="40" t="s">
        <v>623</v>
      </c>
      <c r="D864" s="39">
        <v>25000</v>
      </c>
      <c r="E864" s="39">
        <v>75000</v>
      </c>
      <c r="F864" s="39">
        <v>150000</v>
      </c>
      <c r="G864" s="39">
        <v>250000</v>
      </c>
    </row>
    <row r="865" spans="1:7" s="31" customFormat="1" ht="17.850000000000001" customHeight="1" x14ac:dyDescent="0.3">
      <c r="A865" s="106"/>
      <c r="B865" s="42"/>
      <c r="C865" s="40" t="s">
        <v>624</v>
      </c>
      <c r="D865" s="39">
        <v>0</v>
      </c>
      <c r="E865" s="39">
        <v>64000</v>
      </c>
      <c r="F865" s="39">
        <v>128000</v>
      </c>
      <c r="G865" s="39">
        <v>320000</v>
      </c>
    </row>
    <row r="866" spans="1:7" s="31" customFormat="1" ht="17.850000000000001" customHeight="1" x14ac:dyDescent="0.3">
      <c r="A866" s="43"/>
      <c r="B866" s="43"/>
      <c r="C866" s="36" t="s">
        <v>324</v>
      </c>
      <c r="D866" s="35">
        <f>+D867+D868+D869+D870</f>
        <v>0</v>
      </c>
      <c r="E866" s="35">
        <f>+E867+E868+E869+E870</f>
        <v>256000</v>
      </c>
      <c r="F866" s="35">
        <f>+F867+F868+F869+F870</f>
        <v>512000</v>
      </c>
      <c r="G866" s="35">
        <f>+G867+G868+G869+G870</f>
        <v>1280000</v>
      </c>
    </row>
    <row r="867" spans="1:7" s="31" customFormat="1" ht="17.850000000000001" customHeight="1" x14ac:dyDescent="0.3">
      <c r="A867" s="101"/>
      <c r="B867" s="105"/>
      <c r="C867" s="40" t="s">
        <v>625</v>
      </c>
      <c r="D867" s="39">
        <v>0</v>
      </c>
      <c r="E867" s="39">
        <v>64000</v>
      </c>
      <c r="F867" s="39">
        <v>128000</v>
      </c>
      <c r="G867" s="39">
        <v>320000</v>
      </c>
    </row>
    <row r="868" spans="1:7" s="31" customFormat="1" ht="17.850000000000001" customHeight="1" x14ac:dyDescent="0.3">
      <c r="A868" s="101"/>
      <c r="B868" s="106"/>
      <c r="C868" s="40" t="s">
        <v>626</v>
      </c>
      <c r="D868" s="39">
        <v>0</v>
      </c>
      <c r="E868" s="39">
        <v>64000</v>
      </c>
      <c r="F868" s="39">
        <v>128000</v>
      </c>
      <c r="G868" s="39">
        <v>320000</v>
      </c>
    </row>
    <row r="869" spans="1:7" s="31" customFormat="1" ht="17.850000000000001" customHeight="1" x14ac:dyDescent="0.3">
      <c r="A869" s="101"/>
      <c r="B869" s="106"/>
      <c r="C869" s="40" t="s">
        <v>627</v>
      </c>
      <c r="D869" s="39">
        <v>0</v>
      </c>
      <c r="E869" s="39">
        <v>64000</v>
      </c>
      <c r="F869" s="39">
        <v>128000</v>
      </c>
      <c r="G869" s="39">
        <v>320000</v>
      </c>
    </row>
    <row r="870" spans="1:7" s="31" customFormat="1" ht="17.850000000000001" customHeight="1" x14ac:dyDescent="0.3">
      <c r="A870" s="101"/>
      <c r="B870" s="109"/>
      <c r="C870" s="40" t="s">
        <v>628</v>
      </c>
      <c r="D870" s="39">
        <v>0</v>
      </c>
      <c r="E870" s="39">
        <v>64000</v>
      </c>
      <c r="F870" s="39">
        <v>128000</v>
      </c>
      <c r="G870" s="39">
        <v>320000</v>
      </c>
    </row>
    <row r="871" spans="1:7" s="31" customFormat="1" ht="17.850000000000001" customHeight="1" x14ac:dyDescent="0.3">
      <c r="A871" s="43"/>
      <c r="B871" s="43"/>
      <c r="C871" s="36" t="s">
        <v>340</v>
      </c>
      <c r="D871" s="35">
        <f>+D872+D873+D874+D875+D876+D877+D878+D879+D880+D881</f>
        <v>100000</v>
      </c>
      <c r="E871" s="35">
        <f>+E872+E873+E874+E875+E876+E877+E878+E879+E880+E881</f>
        <v>642000</v>
      </c>
      <c r="F871" s="35">
        <f>+F872+F873+F874+F875+F876+F877+F878+F879+F880+F881</f>
        <v>1284000</v>
      </c>
      <c r="G871" s="35">
        <f>+G872+G873+G874+G875+G876+G877+G878+G879+G880+G881</f>
        <v>2710000</v>
      </c>
    </row>
    <row r="872" spans="1:7" s="31" customFormat="1" ht="17.850000000000001" customHeight="1" x14ac:dyDescent="0.3">
      <c r="A872" s="101"/>
      <c r="B872" s="105"/>
      <c r="C872" s="40" t="s">
        <v>629</v>
      </c>
      <c r="D872" s="39">
        <v>0</v>
      </c>
      <c r="E872" s="39">
        <v>64000</v>
      </c>
      <c r="F872" s="39">
        <v>128000</v>
      </c>
      <c r="G872" s="39">
        <v>320000</v>
      </c>
    </row>
    <row r="873" spans="1:7" s="31" customFormat="1" ht="17.850000000000001" customHeight="1" x14ac:dyDescent="0.3">
      <c r="A873" s="101"/>
      <c r="B873" s="106"/>
      <c r="C873" s="40" t="s">
        <v>630</v>
      </c>
      <c r="D873" s="39">
        <v>25000</v>
      </c>
      <c r="E873" s="39">
        <v>75000</v>
      </c>
      <c r="F873" s="39">
        <v>150000</v>
      </c>
      <c r="G873" s="39">
        <v>250000</v>
      </c>
    </row>
    <row r="874" spans="1:7" s="31" customFormat="1" ht="17.850000000000001" customHeight="1" x14ac:dyDescent="0.3">
      <c r="A874" s="101"/>
      <c r="B874" s="106"/>
      <c r="C874" s="40" t="s">
        <v>631</v>
      </c>
      <c r="D874" s="39">
        <v>25000</v>
      </c>
      <c r="E874" s="39">
        <v>75000</v>
      </c>
      <c r="F874" s="39">
        <v>150000</v>
      </c>
      <c r="G874" s="39">
        <v>250000</v>
      </c>
    </row>
    <row r="875" spans="1:7" s="31" customFormat="1" ht="17.850000000000001" customHeight="1" x14ac:dyDescent="0.3">
      <c r="A875" s="101"/>
      <c r="B875" s="106"/>
      <c r="C875" s="40" t="s">
        <v>632</v>
      </c>
      <c r="D875" s="39">
        <v>25000</v>
      </c>
      <c r="E875" s="39">
        <v>75000</v>
      </c>
      <c r="F875" s="39">
        <v>150000</v>
      </c>
      <c r="G875" s="39">
        <v>250000</v>
      </c>
    </row>
    <row r="876" spans="1:7" s="31" customFormat="1" ht="17.850000000000001" customHeight="1" x14ac:dyDescent="0.3">
      <c r="A876" s="101"/>
      <c r="B876" s="106"/>
      <c r="C876" s="40" t="s">
        <v>633</v>
      </c>
      <c r="D876" s="39">
        <v>0</v>
      </c>
      <c r="E876" s="39">
        <v>50000</v>
      </c>
      <c r="F876" s="39">
        <v>100000</v>
      </c>
      <c r="G876" s="39">
        <v>250000</v>
      </c>
    </row>
    <row r="877" spans="1:7" s="31" customFormat="1" ht="17.850000000000001" customHeight="1" x14ac:dyDescent="0.3">
      <c r="A877" s="101"/>
      <c r="B877" s="106"/>
      <c r="C877" s="40" t="s">
        <v>634</v>
      </c>
      <c r="D877" s="39">
        <v>0</v>
      </c>
      <c r="E877" s="39">
        <v>50000</v>
      </c>
      <c r="F877" s="39">
        <v>100000</v>
      </c>
      <c r="G877" s="39">
        <v>250000</v>
      </c>
    </row>
    <row r="878" spans="1:7" s="31" customFormat="1" ht="17.850000000000001" customHeight="1" x14ac:dyDescent="0.3">
      <c r="A878" s="101"/>
      <c r="B878" s="106"/>
      <c r="C878" s="40" t="s">
        <v>635</v>
      </c>
      <c r="D878" s="39">
        <v>0</v>
      </c>
      <c r="E878" s="39">
        <v>50000</v>
      </c>
      <c r="F878" s="39">
        <v>100000</v>
      </c>
      <c r="G878" s="39">
        <v>250000</v>
      </c>
    </row>
    <row r="879" spans="1:7" s="31" customFormat="1" ht="17.850000000000001" customHeight="1" x14ac:dyDescent="0.3">
      <c r="A879" s="101"/>
      <c r="B879" s="106"/>
      <c r="C879" s="40" t="s">
        <v>636</v>
      </c>
      <c r="D879" s="39">
        <v>0</v>
      </c>
      <c r="E879" s="39">
        <v>64000</v>
      </c>
      <c r="F879" s="39">
        <v>128000</v>
      </c>
      <c r="G879" s="39">
        <v>320000</v>
      </c>
    </row>
    <row r="880" spans="1:7" s="31" customFormat="1" ht="17.850000000000001" customHeight="1" x14ac:dyDescent="0.3">
      <c r="A880" s="101"/>
      <c r="B880" s="106"/>
      <c r="C880" s="40" t="s">
        <v>637</v>
      </c>
      <c r="D880" s="39">
        <v>25000</v>
      </c>
      <c r="E880" s="39">
        <v>75000</v>
      </c>
      <c r="F880" s="39">
        <v>150000</v>
      </c>
      <c r="G880" s="39">
        <v>250000</v>
      </c>
    </row>
    <row r="881" spans="1:7" s="31" customFormat="1" ht="17.850000000000001" customHeight="1" x14ac:dyDescent="0.3">
      <c r="A881" s="101"/>
      <c r="B881" s="109"/>
      <c r="C881" s="40" t="s">
        <v>638</v>
      </c>
      <c r="D881" s="39">
        <v>0</v>
      </c>
      <c r="E881" s="39">
        <v>64000</v>
      </c>
      <c r="F881" s="39">
        <v>128000</v>
      </c>
      <c r="G881" s="39">
        <v>320000</v>
      </c>
    </row>
    <row r="882" spans="1:7" s="31" customFormat="1" ht="17.850000000000001" customHeight="1" x14ac:dyDescent="0.3">
      <c r="A882" s="43"/>
      <c r="B882" s="43"/>
      <c r="C882" s="36" t="s">
        <v>332</v>
      </c>
      <c r="D882" s="35">
        <f>+D883+D884+D885+D886+D887+D888+D889+D890+D891+D892+D893</f>
        <v>100000</v>
      </c>
      <c r="E882" s="35">
        <f>+E883+E884+E885+E886+E887+E888+E889+E890+E891+E892+E893</f>
        <v>748000</v>
      </c>
      <c r="F882" s="35">
        <f>+F883+F884+F885+F886+F887+F888+F889+F890+F891+F892+F893</f>
        <v>1496000</v>
      </c>
      <c r="G882" s="35">
        <f>+G883+G884+G885+G886+G887+G888+G889+G890+G891+G892+G893</f>
        <v>3240000</v>
      </c>
    </row>
    <row r="883" spans="1:7" s="31" customFormat="1" ht="17.850000000000001" customHeight="1" x14ac:dyDescent="0.3">
      <c r="A883" s="101"/>
      <c r="B883" s="105"/>
      <c r="C883" s="40" t="s">
        <v>639</v>
      </c>
      <c r="D883" s="39">
        <v>25000</v>
      </c>
      <c r="E883" s="39">
        <v>75000</v>
      </c>
      <c r="F883" s="39">
        <v>150000</v>
      </c>
      <c r="G883" s="39">
        <v>250000</v>
      </c>
    </row>
    <row r="884" spans="1:7" s="31" customFormat="1" ht="17.850000000000001" customHeight="1" x14ac:dyDescent="0.3">
      <c r="A884" s="101"/>
      <c r="B884" s="106"/>
      <c r="C884" s="40" t="s">
        <v>640</v>
      </c>
      <c r="D884" s="39">
        <v>25000</v>
      </c>
      <c r="E884" s="39">
        <v>75000</v>
      </c>
      <c r="F884" s="39">
        <v>150000</v>
      </c>
      <c r="G884" s="39">
        <v>250000</v>
      </c>
    </row>
    <row r="885" spans="1:7" s="31" customFormat="1" ht="17.850000000000001" customHeight="1" x14ac:dyDescent="0.3">
      <c r="A885" s="101"/>
      <c r="B885" s="106"/>
      <c r="C885" s="40" t="s">
        <v>641</v>
      </c>
      <c r="D885" s="39">
        <v>25000</v>
      </c>
      <c r="E885" s="39">
        <v>75000</v>
      </c>
      <c r="F885" s="39">
        <v>150000</v>
      </c>
      <c r="G885" s="39">
        <v>250000</v>
      </c>
    </row>
    <row r="886" spans="1:7" s="31" customFormat="1" ht="17.850000000000001" customHeight="1" x14ac:dyDescent="0.3">
      <c r="A886" s="101"/>
      <c r="B886" s="106"/>
      <c r="C886" s="40" t="s">
        <v>642</v>
      </c>
      <c r="D886" s="39">
        <v>25000</v>
      </c>
      <c r="E886" s="39">
        <v>75000</v>
      </c>
      <c r="F886" s="39">
        <v>150000</v>
      </c>
      <c r="G886" s="39">
        <v>250000</v>
      </c>
    </row>
    <row r="887" spans="1:7" s="31" customFormat="1" ht="17.850000000000001" customHeight="1" x14ac:dyDescent="0.3">
      <c r="A887" s="101"/>
      <c r="B887" s="106"/>
      <c r="C887" s="40" t="s">
        <v>643</v>
      </c>
      <c r="D887" s="39">
        <v>0</v>
      </c>
      <c r="E887" s="39">
        <v>64000</v>
      </c>
      <c r="F887" s="39">
        <v>128000</v>
      </c>
      <c r="G887" s="39">
        <v>320000</v>
      </c>
    </row>
    <row r="888" spans="1:7" s="31" customFormat="1" ht="35.450000000000003" customHeight="1" x14ac:dyDescent="0.3">
      <c r="A888" s="101"/>
      <c r="B888" s="106"/>
      <c r="C888" s="40" t="s">
        <v>644</v>
      </c>
      <c r="D888" s="39">
        <v>0</v>
      </c>
      <c r="E888" s="39">
        <v>64000</v>
      </c>
      <c r="F888" s="39">
        <v>128000</v>
      </c>
      <c r="G888" s="39">
        <v>320000</v>
      </c>
    </row>
    <row r="889" spans="1:7" s="31" customFormat="1" ht="53.25" customHeight="1" x14ac:dyDescent="0.3">
      <c r="A889" s="101"/>
      <c r="B889" s="106"/>
      <c r="C889" s="40" t="s">
        <v>645</v>
      </c>
      <c r="D889" s="39">
        <v>0</v>
      </c>
      <c r="E889" s="39">
        <v>64000</v>
      </c>
      <c r="F889" s="39">
        <v>128000</v>
      </c>
      <c r="G889" s="39">
        <v>320000</v>
      </c>
    </row>
    <row r="890" spans="1:7" s="31" customFormat="1" ht="17.850000000000001" customHeight="1" x14ac:dyDescent="0.3">
      <c r="A890" s="101"/>
      <c r="B890" s="106"/>
      <c r="C890" s="40" t="s">
        <v>646</v>
      </c>
      <c r="D890" s="39">
        <v>0</v>
      </c>
      <c r="E890" s="39">
        <v>64000</v>
      </c>
      <c r="F890" s="39">
        <v>128000</v>
      </c>
      <c r="G890" s="39">
        <v>320000</v>
      </c>
    </row>
    <row r="891" spans="1:7" s="31" customFormat="1" ht="17.850000000000001" customHeight="1" x14ac:dyDescent="0.3">
      <c r="A891" s="101"/>
      <c r="B891" s="106"/>
      <c r="C891" s="40" t="s">
        <v>647</v>
      </c>
      <c r="D891" s="39">
        <v>0</v>
      </c>
      <c r="E891" s="39">
        <v>64000</v>
      </c>
      <c r="F891" s="39">
        <v>128000</v>
      </c>
      <c r="G891" s="39">
        <v>320000</v>
      </c>
    </row>
    <row r="892" spans="1:7" s="31" customFormat="1" ht="17.850000000000001" customHeight="1" x14ac:dyDescent="0.3">
      <c r="A892" s="101"/>
      <c r="B892" s="106"/>
      <c r="C892" s="40" t="s">
        <v>648</v>
      </c>
      <c r="D892" s="39">
        <v>0</v>
      </c>
      <c r="E892" s="39">
        <v>64000</v>
      </c>
      <c r="F892" s="39">
        <v>128000</v>
      </c>
      <c r="G892" s="39">
        <v>320000</v>
      </c>
    </row>
    <row r="893" spans="1:7" s="31" customFormat="1" ht="17.850000000000001" customHeight="1" x14ac:dyDescent="0.3">
      <c r="A893" s="101"/>
      <c r="B893" s="109"/>
      <c r="C893" s="40" t="s">
        <v>649</v>
      </c>
      <c r="D893" s="39">
        <v>0</v>
      </c>
      <c r="E893" s="39">
        <v>64000</v>
      </c>
      <c r="F893" s="39">
        <v>128000</v>
      </c>
      <c r="G893" s="39">
        <v>320000</v>
      </c>
    </row>
    <row r="894" spans="1:7" s="31" customFormat="1" ht="17.850000000000001" customHeight="1" x14ac:dyDescent="0.3">
      <c r="A894" s="43"/>
      <c r="B894" s="43"/>
      <c r="C894" s="36" t="s">
        <v>326</v>
      </c>
      <c r="D894" s="35">
        <f>+D895+D896</f>
        <v>25000</v>
      </c>
      <c r="E894" s="35">
        <f>+E895+E896</f>
        <v>171000</v>
      </c>
      <c r="F894" s="35">
        <f>+F895+F896</f>
        <v>374000</v>
      </c>
      <c r="G894" s="35">
        <f>+G895+G896</f>
        <v>570000</v>
      </c>
    </row>
    <row r="895" spans="1:7" s="31" customFormat="1" ht="17.850000000000001" customHeight="1" x14ac:dyDescent="0.3">
      <c r="A895" s="105"/>
      <c r="B895" s="48"/>
      <c r="C895" s="40" t="s">
        <v>650</v>
      </c>
      <c r="D895" s="39">
        <v>0</v>
      </c>
      <c r="E895" s="39">
        <v>96000</v>
      </c>
      <c r="F895" s="39">
        <v>224000</v>
      </c>
      <c r="G895" s="39">
        <v>320000</v>
      </c>
    </row>
    <row r="896" spans="1:7" s="31" customFormat="1" ht="17.850000000000001" customHeight="1" x14ac:dyDescent="0.3">
      <c r="A896" s="106"/>
      <c r="B896" s="42"/>
      <c r="C896" s="40" t="s">
        <v>651</v>
      </c>
      <c r="D896" s="39">
        <v>25000</v>
      </c>
      <c r="E896" s="39">
        <v>75000</v>
      </c>
      <c r="F896" s="39">
        <v>150000</v>
      </c>
      <c r="G896" s="39">
        <v>250000</v>
      </c>
    </row>
    <row r="897" spans="1:7" s="31" customFormat="1" ht="17.850000000000001" customHeight="1" x14ac:dyDescent="0.3">
      <c r="A897" s="43"/>
      <c r="B897" s="43"/>
      <c r="C897" s="36" t="s">
        <v>342</v>
      </c>
      <c r="D897" s="35">
        <f>+D898+D899+D900+D901+D902+D903+D904+D905+D906+D907+D908+D909</f>
        <v>191000</v>
      </c>
      <c r="E897" s="35">
        <f>+E898+E899+E900+E901+E902+E903+E904+E905+E906+E907+E908+E909</f>
        <v>745000</v>
      </c>
      <c r="F897" s="35">
        <f>+F898+F899+F900+F901+F902+F903+F904+F905+F906+F907+F908+F909</f>
        <v>1508300</v>
      </c>
      <c r="G897" s="35">
        <f>+G898+G899+G900+G901+G902+G903+G904+G905+G906+G907+G908+G909</f>
        <v>2959300</v>
      </c>
    </row>
    <row r="898" spans="1:7" s="31" customFormat="1" ht="17.850000000000001" customHeight="1" x14ac:dyDescent="0.3">
      <c r="A898" s="101"/>
      <c r="B898" s="48"/>
      <c r="C898" s="40" t="s">
        <v>652</v>
      </c>
      <c r="D898" s="39">
        <v>22000</v>
      </c>
      <c r="E898" s="39">
        <v>66000</v>
      </c>
      <c r="F898" s="39">
        <v>132000</v>
      </c>
      <c r="G898" s="39">
        <v>220000</v>
      </c>
    </row>
    <row r="899" spans="1:7" s="31" customFormat="1" ht="17.850000000000001" customHeight="1" x14ac:dyDescent="0.3">
      <c r="A899" s="101"/>
      <c r="B899" s="42"/>
      <c r="C899" s="40" t="s">
        <v>653</v>
      </c>
      <c r="D899" s="39">
        <v>22000</v>
      </c>
      <c r="E899" s="39">
        <v>66000</v>
      </c>
      <c r="F899" s="39">
        <v>132000</v>
      </c>
      <c r="G899" s="39">
        <v>220000</v>
      </c>
    </row>
    <row r="900" spans="1:7" s="31" customFormat="1" ht="17.850000000000001" customHeight="1" x14ac:dyDescent="0.3">
      <c r="A900" s="101"/>
      <c r="B900" s="42"/>
      <c r="C900" s="40" t="s">
        <v>654</v>
      </c>
      <c r="D900" s="39">
        <v>25000</v>
      </c>
      <c r="E900" s="39">
        <v>75000</v>
      </c>
      <c r="F900" s="39">
        <v>150000</v>
      </c>
      <c r="G900" s="39">
        <v>250000</v>
      </c>
    </row>
    <row r="901" spans="1:7" s="31" customFormat="1" ht="17.850000000000001" customHeight="1" x14ac:dyDescent="0.3">
      <c r="A901" s="101"/>
      <c r="B901" s="42"/>
      <c r="C901" s="40" t="s">
        <v>655</v>
      </c>
      <c r="D901" s="39">
        <v>25000</v>
      </c>
      <c r="E901" s="39">
        <v>75000</v>
      </c>
      <c r="F901" s="39">
        <v>150000</v>
      </c>
      <c r="G901" s="39">
        <v>250000</v>
      </c>
    </row>
    <row r="902" spans="1:7" s="31" customFormat="1" ht="17.850000000000001" customHeight="1" x14ac:dyDescent="0.3">
      <c r="A902" s="101"/>
      <c r="B902" s="42"/>
      <c r="C902" s="40" t="s">
        <v>656</v>
      </c>
      <c r="D902" s="39">
        <v>25000</v>
      </c>
      <c r="E902" s="39">
        <v>75000</v>
      </c>
      <c r="F902" s="39">
        <v>150000</v>
      </c>
      <c r="G902" s="39">
        <v>250000</v>
      </c>
    </row>
    <row r="903" spans="1:7" s="31" customFormat="1" ht="17.850000000000001" customHeight="1" x14ac:dyDescent="0.3">
      <c r="A903" s="101"/>
      <c r="B903" s="42"/>
      <c r="C903" s="40" t="s">
        <v>657</v>
      </c>
      <c r="D903" s="39">
        <v>0</v>
      </c>
      <c r="E903" s="39">
        <v>0</v>
      </c>
      <c r="F903" s="39">
        <v>18300</v>
      </c>
      <c r="G903" s="39">
        <v>189300</v>
      </c>
    </row>
    <row r="904" spans="1:7" s="31" customFormat="1" ht="17.850000000000001" customHeight="1" x14ac:dyDescent="0.3">
      <c r="A904" s="101"/>
      <c r="B904" s="42"/>
      <c r="C904" s="40" t="s">
        <v>658</v>
      </c>
      <c r="D904" s="39">
        <v>22000</v>
      </c>
      <c r="E904" s="39">
        <v>66000</v>
      </c>
      <c r="F904" s="39">
        <v>132000</v>
      </c>
      <c r="G904" s="39">
        <v>220000</v>
      </c>
    </row>
    <row r="905" spans="1:7" s="31" customFormat="1" ht="17.850000000000001" customHeight="1" x14ac:dyDescent="0.3">
      <c r="A905" s="101"/>
      <c r="B905" s="42"/>
      <c r="C905" s="40" t="s">
        <v>659</v>
      </c>
      <c r="D905" s="39">
        <v>0</v>
      </c>
      <c r="E905" s="39">
        <v>64000</v>
      </c>
      <c r="F905" s="39">
        <v>128000</v>
      </c>
      <c r="G905" s="39">
        <v>320000</v>
      </c>
    </row>
    <row r="906" spans="1:7" s="31" customFormat="1" ht="17.850000000000001" customHeight="1" x14ac:dyDescent="0.3">
      <c r="A906" s="101"/>
      <c r="B906" s="42"/>
      <c r="C906" s="40" t="s">
        <v>660</v>
      </c>
      <c r="D906" s="39">
        <v>0</v>
      </c>
      <c r="E906" s="39">
        <v>44000</v>
      </c>
      <c r="F906" s="39">
        <v>88000</v>
      </c>
      <c r="G906" s="39">
        <v>220000</v>
      </c>
    </row>
    <row r="907" spans="1:7" s="31" customFormat="1" ht="17.850000000000001" customHeight="1" x14ac:dyDescent="0.3">
      <c r="A907" s="101"/>
      <c r="B907" s="42"/>
      <c r="C907" s="40" t="s">
        <v>661</v>
      </c>
      <c r="D907" s="39">
        <v>25000</v>
      </c>
      <c r="E907" s="39">
        <v>75000</v>
      </c>
      <c r="F907" s="39">
        <v>150000</v>
      </c>
      <c r="G907" s="39">
        <v>250000</v>
      </c>
    </row>
    <row r="908" spans="1:7" s="31" customFormat="1" ht="17.850000000000001" customHeight="1" x14ac:dyDescent="0.3">
      <c r="A908" s="101"/>
      <c r="B908" s="42"/>
      <c r="C908" s="40" t="s">
        <v>662</v>
      </c>
      <c r="D908" s="39">
        <v>0</v>
      </c>
      <c r="E908" s="39">
        <v>64000</v>
      </c>
      <c r="F908" s="39">
        <v>128000</v>
      </c>
      <c r="G908" s="39">
        <v>320000</v>
      </c>
    </row>
    <row r="909" spans="1:7" s="31" customFormat="1" ht="17.850000000000001" customHeight="1" x14ac:dyDescent="0.3">
      <c r="A909" s="101"/>
      <c r="B909" s="42"/>
      <c r="C909" s="40" t="s">
        <v>663</v>
      </c>
      <c r="D909" s="39">
        <v>25000</v>
      </c>
      <c r="E909" s="39">
        <v>75000</v>
      </c>
      <c r="F909" s="39">
        <v>150000</v>
      </c>
      <c r="G909" s="39">
        <v>250000</v>
      </c>
    </row>
    <row r="910" spans="1:7" s="31" customFormat="1" ht="17.850000000000001" customHeight="1" x14ac:dyDescent="0.3">
      <c r="A910" s="43"/>
      <c r="B910" s="43"/>
      <c r="C910" s="36" t="s">
        <v>358</v>
      </c>
      <c r="D910" s="39">
        <v>0</v>
      </c>
      <c r="E910" s="39">
        <v>96000</v>
      </c>
      <c r="F910" s="39">
        <v>224000</v>
      </c>
      <c r="G910" s="39">
        <v>320000</v>
      </c>
    </row>
    <row r="911" spans="1:7" s="31" customFormat="1" ht="17.850000000000001" customHeight="1" x14ac:dyDescent="0.3">
      <c r="A911" s="48"/>
      <c r="B911" s="48"/>
      <c r="C911" s="40" t="s">
        <v>664</v>
      </c>
      <c r="D911" s="39">
        <v>0</v>
      </c>
      <c r="E911" s="39">
        <v>96000</v>
      </c>
      <c r="F911" s="39">
        <v>224000</v>
      </c>
      <c r="G911" s="39">
        <v>320000</v>
      </c>
    </row>
    <row r="912" spans="1:7" s="31" customFormat="1" ht="17.850000000000001" customHeight="1" x14ac:dyDescent="0.3">
      <c r="A912" s="43"/>
      <c r="B912" s="43"/>
      <c r="C912" s="36" t="s">
        <v>362</v>
      </c>
      <c r="D912" s="35">
        <f>+D913+D914+D915+D916+D917+D918</f>
        <v>50000</v>
      </c>
      <c r="E912" s="35">
        <f>+E913+E914+E915+E916+E917+E918</f>
        <v>328000</v>
      </c>
      <c r="F912" s="35">
        <f>+F913+F914+F915+F916+F917+F918</f>
        <v>656000</v>
      </c>
      <c r="G912" s="35">
        <f>+G913+G914+G915+G916+G917+G918</f>
        <v>1395000</v>
      </c>
    </row>
    <row r="913" spans="1:7" s="31" customFormat="1" ht="17.850000000000001" customHeight="1" x14ac:dyDescent="0.3">
      <c r="A913" s="105"/>
      <c r="B913" s="48"/>
      <c r="C913" s="40" t="s">
        <v>665</v>
      </c>
      <c r="D913" s="39">
        <v>0</v>
      </c>
      <c r="E913" s="39">
        <v>0</v>
      </c>
      <c r="F913" s="39">
        <v>0</v>
      </c>
      <c r="G913" s="39">
        <v>5000</v>
      </c>
    </row>
    <row r="914" spans="1:7" s="31" customFormat="1" ht="17.850000000000001" customHeight="1" x14ac:dyDescent="0.3">
      <c r="A914" s="106"/>
      <c r="B914" s="42"/>
      <c r="C914" s="40" t="s">
        <v>666</v>
      </c>
      <c r="D914" s="39">
        <v>25000</v>
      </c>
      <c r="E914" s="39">
        <v>75000</v>
      </c>
      <c r="F914" s="39">
        <v>150000</v>
      </c>
      <c r="G914" s="39">
        <v>250000</v>
      </c>
    </row>
    <row r="915" spans="1:7" s="31" customFormat="1" ht="17.850000000000001" customHeight="1" x14ac:dyDescent="0.3">
      <c r="A915" s="106"/>
      <c r="B915" s="42"/>
      <c r="C915" s="40" t="s">
        <v>667</v>
      </c>
      <c r="D915" s="39">
        <v>0</v>
      </c>
      <c r="E915" s="39">
        <v>50000</v>
      </c>
      <c r="F915" s="39">
        <v>100000</v>
      </c>
      <c r="G915" s="39">
        <v>250000</v>
      </c>
    </row>
    <row r="916" spans="1:7" s="31" customFormat="1" ht="17.850000000000001" customHeight="1" x14ac:dyDescent="0.3">
      <c r="A916" s="106"/>
      <c r="B916" s="42"/>
      <c r="C916" s="40" t="s">
        <v>668</v>
      </c>
      <c r="D916" s="39">
        <v>25000</v>
      </c>
      <c r="E916" s="39">
        <v>75000</v>
      </c>
      <c r="F916" s="39">
        <v>150000</v>
      </c>
      <c r="G916" s="39">
        <v>250000</v>
      </c>
    </row>
    <row r="917" spans="1:7" s="31" customFormat="1" ht="17.850000000000001" customHeight="1" x14ac:dyDescent="0.3">
      <c r="A917" s="106"/>
      <c r="B917" s="42"/>
      <c r="C917" s="40" t="s">
        <v>642</v>
      </c>
      <c r="D917" s="39">
        <v>0</v>
      </c>
      <c r="E917" s="39">
        <v>64000</v>
      </c>
      <c r="F917" s="39">
        <v>128000</v>
      </c>
      <c r="G917" s="39">
        <v>320000</v>
      </c>
    </row>
    <row r="918" spans="1:7" s="31" customFormat="1" ht="17.850000000000001" customHeight="1" x14ac:dyDescent="0.3">
      <c r="A918" s="106"/>
      <c r="B918" s="42"/>
      <c r="C918" s="40" t="s">
        <v>669</v>
      </c>
      <c r="D918" s="39">
        <v>0</v>
      </c>
      <c r="E918" s="39">
        <v>64000</v>
      </c>
      <c r="F918" s="39">
        <v>128000</v>
      </c>
      <c r="G918" s="39">
        <v>320000</v>
      </c>
    </row>
    <row r="919" spans="1:7" s="31" customFormat="1" ht="21" customHeight="1" x14ac:dyDescent="0.3">
      <c r="A919" s="32"/>
      <c r="B919" s="32"/>
      <c r="C919" s="36" t="s">
        <v>578</v>
      </c>
      <c r="D919" s="34">
        <f>+D921+D925+D930+D941</f>
        <v>313000</v>
      </c>
      <c r="E919" s="34">
        <f>+E921+E925+E930+E941</f>
        <v>1383000</v>
      </c>
      <c r="F919" s="34">
        <f>+F921+F925+F930+F941</f>
        <v>2766000</v>
      </c>
      <c r="G919" s="34">
        <f>+G921+G925+G930+G941</f>
        <v>5350000</v>
      </c>
    </row>
    <row r="920" spans="1:7" s="31" customFormat="1" ht="17.850000000000001" customHeight="1" x14ac:dyDescent="0.3">
      <c r="A920" s="43"/>
      <c r="B920" s="43"/>
      <c r="C920" s="32" t="s">
        <v>323</v>
      </c>
      <c r="D920" s="55"/>
      <c r="E920" s="55"/>
      <c r="F920" s="55"/>
      <c r="G920" s="55"/>
    </row>
    <row r="921" spans="1:7" s="31" customFormat="1" ht="17.850000000000001" customHeight="1" x14ac:dyDescent="0.3">
      <c r="A921" s="43"/>
      <c r="B921" s="43"/>
      <c r="C921" s="36" t="s">
        <v>368</v>
      </c>
      <c r="D921" s="35">
        <f>+D922+D923+D924</f>
        <v>50000</v>
      </c>
      <c r="E921" s="35">
        <f>+E922+E923+E924</f>
        <v>214000</v>
      </c>
      <c r="F921" s="35">
        <f>+F922+F923+F924</f>
        <v>428000</v>
      </c>
      <c r="G921" s="35">
        <f>+G922+G923+G924</f>
        <v>820000</v>
      </c>
    </row>
    <row r="922" spans="1:7" s="31" customFormat="1" ht="17.850000000000001" customHeight="1" x14ac:dyDescent="0.3">
      <c r="A922" s="105"/>
      <c r="B922" s="48"/>
      <c r="C922" s="40" t="s">
        <v>670</v>
      </c>
      <c r="D922" s="39">
        <v>25000</v>
      </c>
      <c r="E922" s="39">
        <v>75000</v>
      </c>
      <c r="F922" s="39">
        <v>150000</v>
      </c>
      <c r="G922" s="39">
        <v>250000</v>
      </c>
    </row>
    <row r="923" spans="1:7" s="31" customFormat="1" ht="17.850000000000001" customHeight="1" x14ac:dyDescent="0.3">
      <c r="A923" s="106"/>
      <c r="B923" s="42"/>
      <c r="C923" s="40" t="s">
        <v>671</v>
      </c>
      <c r="D923" s="39">
        <v>25000</v>
      </c>
      <c r="E923" s="39">
        <v>75000</v>
      </c>
      <c r="F923" s="39">
        <v>150000</v>
      </c>
      <c r="G923" s="39">
        <v>250000</v>
      </c>
    </row>
    <row r="924" spans="1:7" s="31" customFormat="1" ht="17.850000000000001" customHeight="1" x14ac:dyDescent="0.3">
      <c r="A924" s="106"/>
      <c r="B924" s="42"/>
      <c r="C924" s="40" t="s">
        <v>672</v>
      </c>
      <c r="D924" s="39">
        <v>0</v>
      </c>
      <c r="E924" s="39">
        <v>64000</v>
      </c>
      <c r="F924" s="39">
        <v>128000</v>
      </c>
      <c r="G924" s="39">
        <v>320000</v>
      </c>
    </row>
    <row r="925" spans="1:7" s="31" customFormat="1" ht="17.850000000000001" customHeight="1" x14ac:dyDescent="0.3">
      <c r="A925" s="43"/>
      <c r="B925" s="43"/>
      <c r="C925" s="36" t="s">
        <v>334</v>
      </c>
      <c r="D925" s="35">
        <f>+D926+D927+D928+D929</f>
        <v>50000</v>
      </c>
      <c r="E925" s="35">
        <f>+E926+E927+E928+E929</f>
        <v>278000</v>
      </c>
      <c r="F925" s="35">
        <f>+F926+F927+F928+F929</f>
        <v>556000</v>
      </c>
      <c r="G925" s="35">
        <f>+G926+G927+G928+G929</f>
        <v>1140000</v>
      </c>
    </row>
    <row r="926" spans="1:7" s="31" customFormat="1" ht="17.850000000000001" customHeight="1" x14ac:dyDescent="0.3">
      <c r="A926" s="105"/>
      <c r="B926" s="48"/>
      <c r="C926" s="40" t="s">
        <v>673</v>
      </c>
      <c r="D926" s="39">
        <v>25000</v>
      </c>
      <c r="E926" s="39">
        <v>75000</v>
      </c>
      <c r="F926" s="39">
        <v>150000</v>
      </c>
      <c r="G926" s="39">
        <v>250000</v>
      </c>
    </row>
    <row r="927" spans="1:7" s="31" customFormat="1" ht="17.850000000000001" customHeight="1" x14ac:dyDescent="0.3">
      <c r="A927" s="106"/>
      <c r="B927" s="42"/>
      <c r="C927" s="40" t="s">
        <v>674</v>
      </c>
      <c r="D927" s="39">
        <v>25000</v>
      </c>
      <c r="E927" s="39">
        <v>75000</v>
      </c>
      <c r="F927" s="39">
        <v>150000</v>
      </c>
      <c r="G927" s="39">
        <v>250000</v>
      </c>
    </row>
    <row r="928" spans="1:7" s="31" customFormat="1" ht="17.850000000000001" customHeight="1" x14ac:dyDescent="0.3">
      <c r="A928" s="106"/>
      <c r="B928" s="42"/>
      <c r="C928" s="40" t="s">
        <v>675</v>
      </c>
      <c r="D928" s="39">
        <v>0</v>
      </c>
      <c r="E928" s="39">
        <v>64000</v>
      </c>
      <c r="F928" s="39">
        <v>128000</v>
      </c>
      <c r="G928" s="39">
        <v>320000</v>
      </c>
    </row>
    <row r="929" spans="1:7" s="31" customFormat="1" ht="17.850000000000001" customHeight="1" x14ac:dyDescent="0.3">
      <c r="A929" s="106"/>
      <c r="B929" s="42"/>
      <c r="C929" s="40" t="s">
        <v>676</v>
      </c>
      <c r="D929" s="39">
        <v>0</v>
      </c>
      <c r="E929" s="39">
        <v>64000</v>
      </c>
      <c r="F929" s="39">
        <v>128000</v>
      </c>
      <c r="G929" s="39">
        <v>320000</v>
      </c>
    </row>
    <row r="930" spans="1:7" s="31" customFormat="1" ht="17.850000000000001" customHeight="1" x14ac:dyDescent="0.3">
      <c r="A930" s="43"/>
      <c r="B930" s="43"/>
      <c r="C930" s="36" t="s">
        <v>342</v>
      </c>
      <c r="D930" s="35">
        <f>+D931+D932+D933+D934+D935+D936+D937+D938+D939+D940</f>
        <v>163000</v>
      </c>
      <c r="E930" s="35">
        <f>+E931+E932+E933+E934+E935+E936+E937+E938+E939+E940</f>
        <v>627000</v>
      </c>
      <c r="F930" s="35">
        <f>+F931+F932+F933+F934+F935+F936+F937+F938+F939+F940</f>
        <v>1254000</v>
      </c>
      <c r="G930" s="35">
        <f>+G931+G932+G933+G934+G935+G936+G937+G938+G939+G940</f>
        <v>2320000</v>
      </c>
    </row>
    <row r="931" spans="1:7" s="31" customFormat="1" ht="17.850000000000001" customHeight="1" x14ac:dyDescent="0.3">
      <c r="A931" s="105"/>
      <c r="B931" s="48"/>
      <c r="C931" s="40" t="s">
        <v>677</v>
      </c>
      <c r="D931" s="39">
        <v>25000</v>
      </c>
      <c r="E931" s="39">
        <v>75000</v>
      </c>
      <c r="F931" s="39">
        <v>150000</v>
      </c>
      <c r="G931" s="39">
        <v>250000</v>
      </c>
    </row>
    <row r="932" spans="1:7" s="31" customFormat="1" ht="17.850000000000001" customHeight="1" x14ac:dyDescent="0.3">
      <c r="A932" s="106"/>
      <c r="B932" s="42"/>
      <c r="C932" s="40" t="s">
        <v>678</v>
      </c>
      <c r="D932" s="39">
        <v>25000</v>
      </c>
      <c r="E932" s="39">
        <v>75000</v>
      </c>
      <c r="F932" s="39">
        <v>150000</v>
      </c>
      <c r="G932" s="39">
        <v>250000</v>
      </c>
    </row>
    <row r="933" spans="1:7" s="31" customFormat="1" ht="17.850000000000001" customHeight="1" x14ac:dyDescent="0.3">
      <c r="A933" s="106"/>
      <c r="B933" s="42"/>
      <c r="C933" s="40" t="s">
        <v>679</v>
      </c>
      <c r="D933" s="39">
        <v>0</v>
      </c>
      <c r="E933" s="39">
        <v>50000</v>
      </c>
      <c r="F933" s="39">
        <v>100000</v>
      </c>
      <c r="G933" s="39">
        <v>250000</v>
      </c>
    </row>
    <row r="934" spans="1:7" s="31" customFormat="1" ht="17.850000000000001" customHeight="1" x14ac:dyDescent="0.3">
      <c r="A934" s="106"/>
      <c r="B934" s="42"/>
      <c r="C934" s="40" t="s">
        <v>680</v>
      </c>
      <c r="D934" s="39">
        <v>22000</v>
      </c>
      <c r="E934" s="39">
        <v>66000</v>
      </c>
      <c r="F934" s="39">
        <v>132000</v>
      </c>
      <c r="G934" s="39">
        <v>220000</v>
      </c>
    </row>
    <row r="935" spans="1:7" s="31" customFormat="1" ht="17.850000000000001" customHeight="1" x14ac:dyDescent="0.3">
      <c r="A935" s="106"/>
      <c r="B935" s="42"/>
      <c r="C935" s="40" t="s">
        <v>681</v>
      </c>
      <c r="D935" s="39">
        <v>22000</v>
      </c>
      <c r="E935" s="39">
        <v>66000</v>
      </c>
      <c r="F935" s="39">
        <v>132000</v>
      </c>
      <c r="G935" s="39">
        <v>220000</v>
      </c>
    </row>
    <row r="936" spans="1:7" s="31" customFormat="1" ht="17.850000000000001" customHeight="1" x14ac:dyDescent="0.3">
      <c r="A936" s="106"/>
      <c r="B936" s="42"/>
      <c r="C936" s="40" t="s">
        <v>682</v>
      </c>
      <c r="D936" s="39">
        <v>22000</v>
      </c>
      <c r="E936" s="39">
        <v>66000</v>
      </c>
      <c r="F936" s="39">
        <v>132000</v>
      </c>
      <c r="G936" s="39">
        <v>220000</v>
      </c>
    </row>
    <row r="937" spans="1:7" s="31" customFormat="1" ht="17.850000000000001" customHeight="1" x14ac:dyDescent="0.3">
      <c r="A937" s="106"/>
      <c r="B937" s="42"/>
      <c r="C937" s="40" t="s">
        <v>683</v>
      </c>
      <c r="D937" s="39">
        <v>22000</v>
      </c>
      <c r="E937" s="39">
        <v>66000</v>
      </c>
      <c r="F937" s="39">
        <v>132000</v>
      </c>
      <c r="G937" s="39">
        <v>220000</v>
      </c>
    </row>
    <row r="938" spans="1:7" s="31" customFormat="1" ht="17.850000000000001" customHeight="1" x14ac:dyDescent="0.3">
      <c r="A938" s="106"/>
      <c r="B938" s="42"/>
      <c r="C938" s="40" t="s">
        <v>684</v>
      </c>
      <c r="D938" s="39">
        <v>25000</v>
      </c>
      <c r="E938" s="39">
        <v>75000</v>
      </c>
      <c r="F938" s="39">
        <v>150000</v>
      </c>
      <c r="G938" s="39">
        <v>250000</v>
      </c>
    </row>
    <row r="939" spans="1:7" s="31" customFormat="1" ht="17.850000000000001" customHeight="1" x14ac:dyDescent="0.3">
      <c r="A939" s="106"/>
      <c r="B939" s="42"/>
      <c r="C939" s="40" t="s">
        <v>685</v>
      </c>
      <c r="D939" s="39">
        <v>0</v>
      </c>
      <c r="E939" s="39">
        <v>44000</v>
      </c>
      <c r="F939" s="39">
        <v>88000</v>
      </c>
      <c r="G939" s="39">
        <v>220000</v>
      </c>
    </row>
    <row r="940" spans="1:7" s="31" customFormat="1" ht="17.850000000000001" customHeight="1" x14ac:dyDescent="0.3">
      <c r="A940" s="106"/>
      <c r="B940" s="42"/>
      <c r="C940" s="40" t="s">
        <v>686</v>
      </c>
      <c r="D940" s="39">
        <v>0</v>
      </c>
      <c r="E940" s="39">
        <v>44000</v>
      </c>
      <c r="F940" s="39">
        <v>88000</v>
      </c>
      <c r="G940" s="39">
        <v>220000</v>
      </c>
    </row>
    <row r="941" spans="1:7" s="31" customFormat="1" ht="17.850000000000001" customHeight="1" x14ac:dyDescent="0.3">
      <c r="A941" s="43"/>
      <c r="B941" s="43"/>
      <c r="C941" s="36" t="s">
        <v>358</v>
      </c>
      <c r="D941" s="35">
        <f>+D942+D943+D944+D945</f>
        <v>50000</v>
      </c>
      <c r="E941" s="35">
        <f>+E942+E943+E944+E945</f>
        <v>264000</v>
      </c>
      <c r="F941" s="35">
        <f>+F942+F943+F944+F945</f>
        <v>528000</v>
      </c>
      <c r="G941" s="35">
        <f>+G942+G943+G944+G945</f>
        <v>1070000</v>
      </c>
    </row>
    <row r="942" spans="1:7" s="31" customFormat="1" ht="17.850000000000001" customHeight="1" x14ac:dyDescent="0.3">
      <c r="A942" s="105"/>
      <c r="B942" s="48"/>
      <c r="C942" s="40" t="s">
        <v>687</v>
      </c>
      <c r="D942" s="39">
        <v>0</v>
      </c>
      <c r="E942" s="39">
        <v>50000</v>
      </c>
      <c r="F942" s="39">
        <v>100000</v>
      </c>
      <c r="G942" s="39">
        <v>250000</v>
      </c>
    </row>
    <row r="943" spans="1:7" s="31" customFormat="1" ht="17.850000000000001" customHeight="1" x14ac:dyDescent="0.3">
      <c r="A943" s="106"/>
      <c r="B943" s="42"/>
      <c r="C943" s="40" t="s">
        <v>688</v>
      </c>
      <c r="D943" s="39">
        <v>25000</v>
      </c>
      <c r="E943" s="39">
        <v>75000</v>
      </c>
      <c r="F943" s="39">
        <v>150000</v>
      </c>
      <c r="G943" s="39">
        <v>250000</v>
      </c>
    </row>
    <row r="944" spans="1:7" s="31" customFormat="1" ht="17.850000000000001" customHeight="1" x14ac:dyDescent="0.3">
      <c r="A944" s="106"/>
      <c r="B944" s="42"/>
      <c r="C944" s="40" t="s">
        <v>689</v>
      </c>
      <c r="D944" s="39">
        <v>25000</v>
      </c>
      <c r="E944" s="39">
        <v>75000</v>
      </c>
      <c r="F944" s="39">
        <v>150000</v>
      </c>
      <c r="G944" s="39">
        <v>250000</v>
      </c>
    </row>
    <row r="945" spans="1:7" s="31" customFormat="1" ht="17.850000000000001" customHeight="1" x14ac:dyDescent="0.3">
      <c r="A945" s="106"/>
      <c r="B945" s="42"/>
      <c r="C945" s="40" t="s">
        <v>690</v>
      </c>
      <c r="D945" s="39">
        <v>0</v>
      </c>
      <c r="E945" s="39">
        <v>64000</v>
      </c>
      <c r="F945" s="39">
        <v>128000</v>
      </c>
      <c r="G945" s="39">
        <v>320000</v>
      </c>
    </row>
    <row r="946" spans="1:7" s="31" customFormat="1" ht="50.1" customHeight="1" x14ac:dyDescent="0.3">
      <c r="A946" s="32">
        <v>1236</v>
      </c>
      <c r="B946" s="32">
        <v>32006</v>
      </c>
      <c r="C946" s="33" t="s">
        <v>691</v>
      </c>
      <c r="D946" s="44">
        <f>+D948</f>
        <v>0</v>
      </c>
      <c r="E946" s="44">
        <f t="shared" ref="E946:F946" si="153">+E948</f>
        <v>2268357.1</v>
      </c>
      <c r="F946" s="44">
        <f t="shared" si="153"/>
        <v>4642706.0999999996</v>
      </c>
      <c r="G946" s="44">
        <f>+G948</f>
        <v>8813790.3000000007</v>
      </c>
    </row>
    <row r="947" spans="1:7" s="31" customFormat="1" ht="17.850000000000001" customHeight="1" x14ac:dyDescent="0.3">
      <c r="A947" s="32"/>
      <c r="B947" s="32"/>
      <c r="C947" s="32" t="s">
        <v>308</v>
      </c>
      <c r="D947" s="35"/>
      <c r="E947" s="35"/>
      <c r="F947" s="35"/>
      <c r="G947" s="30"/>
    </row>
    <row r="948" spans="1:7" s="31" customFormat="1" ht="33.4" customHeight="1" x14ac:dyDescent="0.3">
      <c r="A948" s="32"/>
      <c r="B948" s="32"/>
      <c r="C948" s="36" t="s">
        <v>321</v>
      </c>
      <c r="D948" s="34">
        <f>+D950+D967+D972+D975+D987+D996+D1007+D1010+D1018+D1023+D1029+D1031+D1032</f>
        <v>0</v>
      </c>
      <c r="E948" s="34">
        <f t="shared" ref="E948:G948" si="154">+E950+E967+E972+E975+E987+E996+E1007+E1010+E1018+E1023+E1029+E1031+E1032</f>
        <v>2268357.1</v>
      </c>
      <c r="F948" s="34">
        <f t="shared" si="154"/>
        <v>4642706.0999999996</v>
      </c>
      <c r="G948" s="34">
        <f t="shared" si="154"/>
        <v>8813790.3000000007</v>
      </c>
    </row>
    <row r="949" spans="1:7" s="31" customFormat="1" ht="17.850000000000001" customHeight="1" x14ac:dyDescent="0.3">
      <c r="A949" s="43"/>
      <c r="B949" s="43"/>
      <c r="C949" s="32" t="s">
        <v>323</v>
      </c>
      <c r="D949" s="55"/>
      <c r="E949" s="55"/>
      <c r="F949" s="55"/>
      <c r="G949" s="55"/>
    </row>
    <row r="950" spans="1:7" s="31" customFormat="1" ht="17.850000000000001" customHeight="1" x14ac:dyDescent="0.3">
      <c r="A950" s="43"/>
      <c r="B950" s="43"/>
      <c r="C950" s="40" t="s">
        <v>328</v>
      </c>
      <c r="D950" s="35">
        <f>SUM(D951:D966)</f>
        <v>0</v>
      </c>
      <c r="E950" s="35">
        <f t="shared" ref="E950:G950" si="155">SUM(E951:E966)</f>
        <v>220224.30000000002</v>
      </c>
      <c r="F950" s="35">
        <f t="shared" si="155"/>
        <v>220224.30000000002</v>
      </c>
      <c r="G950" s="35">
        <f t="shared" si="155"/>
        <v>220224.30000000002</v>
      </c>
    </row>
    <row r="951" spans="1:7" s="31" customFormat="1" ht="31.5" customHeight="1" x14ac:dyDescent="0.3">
      <c r="A951" s="105"/>
      <c r="B951" s="48"/>
      <c r="C951" s="40" t="s">
        <v>692</v>
      </c>
      <c r="D951" s="39">
        <v>0</v>
      </c>
      <c r="E951" s="39">
        <v>42202.6</v>
      </c>
      <c r="F951" s="39">
        <v>42202.6</v>
      </c>
      <c r="G951" s="39">
        <v>42202.6</v>
      </c>
    </row>
    <row r="952" spans="1:7" s="31" customFormat="1" ht="31.5" customHeight="1" x14ac:dyDescent="0.3">
      <c r="A952" s="106"/>
      <c r="B952" s="42"/>
      <c r="C952" s="40" t="s">
        <v>693</v>
      </c>
      <c r="D952" s="39">
        <v>0</v>
      </c>
      <c r="E952" s="39">
        <v>21447.599999999999</v>
      </c>
      <c r="F952" s="39">
        <v>21447.599999999999</v>
      </c>
      <c r="G952" s="39">
        <v>21447.599999999999</v>
      </c>
    </row>
    <row r="953" spans="1:7" s="31" customFormat="1" ht="31.5" customHeight="1" x14ac:dyDescent="0.3">
      <c r="A953" s="106"/>
      <c r="B953" s="42"/>
      <c r="C953" s="40" t="s">
        <v>694</v>
      </c>
      <c r="D953" s="39">
        <v>0</v>
      </c>
      <c r="E953" s="39">
        <v>29436.400000000001</v>
      </c>
      <c r="F953" s="39">
        <v>29436.400000000001</v>
      </c>
      <c r="G953" s="39">
        <v>29436.400000000001</v>
      </c>
    </row>
    <row r="954" spans="1:7" s="31" customFormat="1" ht="17.850000000000001" customHeight="1" x14ac:dyDescent="0.3">
      <c r="A954" s="106"/>
      <c r="B954" s="42"/>
      <c r="C954" s="40" t="s">
        <v>695</v>
      </c>
      <c r="D954" s="39">
        <v>0</v>
      </c>
      <c r="E954" s="39">
        <v>28625</v>
      </c>
      <c r="F954" s="39">
        <v>28625</v>
      </c>
      <c r="G954" s="39">
        <v>28625</v>
      </c>
    </row>
    <row r="955" spans="1:7" s="31" customFormat="1" ht="17.850000000000001" customHeight="1" x14ac:dyDescent="0.3">
      <c r="A955" s="106"/>
      <c r="B955" s="42"/>
      <c r="C955" s="40" t="s">
        <v>696</v>
      </c>
      <c r="D955" s="39">
        <v>0</v>
      </c>
      <c r="E955" s="39">
        <v>15499.6</v>
      </c>
      <c r="F955" s="39">
        <v>15499.6</v>
      </c>
      <c r="G955" s="39">
        <v>15499.6</v>
      </c>
    </row>
    <row r="956" spans="1:7" s="31" customFormat="1" ht="16.5" customHeight="1" x14ac:dyDescent="0.3">
      <c r="A956" s="106"/>
      <c r="B956" s="42"/>
      <c r="C956" s="40" t="s">
        <v>697</v>
      </c>
      <c r="D956" s="39">
        <v>0</v>
      </c>
      <c r="E956" s="39">
        <v>24539.4</v>
      </c>
      <c r="F956" s="39">
        <v>24539.4</v>
      </c>
      <c r="G956" s="39">
        <v>24539.4</v>
      </c>
    </row>
    <row r="957" spans="1:7" s="31" customFormat="1" ht="16.5" customHeight="1" x14ac:dyDescent="0.3">
      <c r="A957" s="106"/>
      <c r="B957" s="42"/>
      <c r="C957" s="40" t="s">
        <v>698</v>
      </c>
      <c r="D957" s="39">
        <v>0</v>
      </c>
      <c r="E957" s="39">
        <v>31461.7</v>
      </c>
      <c r="F957" s="39">
        <v>31461.7</v>
      </c>
      <c r="G957" s="39">
        <v>31461.7</v>
      </c>
    </row>
    <row r="958" spans="1:7" s="31" customFormat="1" ht="16.5" customHeight="1" x14ac:dyDescent="0.3">
      <c r="A958" s="106"/>
      <c r="B958" s="42"/>
      <c r="C958" s="40" t="s">
        <v>699</v>
      </c>
      <c r="D958" s="39">
        <v>0</v>
      </c>
      <c r="E958" s="39">
        <v>24212</v>
      </c>
      <c r="F958" s="39">
        <v>24212</v>
      </c>
      <c r="G958" s="39">
        <v>24212</v>
      </c>
    </row>
    <row r="959" spans="1:7" s="31" customFormat="1" ht="16.5" customHeight="1" x14ac:dyDescent="0.3">
      <c r="A959" s="106"/>
      <c r="B959" s="42"/>
      <c r="C959" s="40" t="s">
        <v>700</v>
      </c>
      <c r="D959" s="39">
        <v>0</v>
      </c>
      <c r="E959" s="39">
        <v>350</v>
      </c>
      <c r="F959" s="39">
        <v>350</v>
      </c>
      <c r="G959" s="39">
        <v>350</v>
      </c>
    </row>
    <row r="960" spans="1:7" s="31" customFormat="1" ht="16.5" customHeight="1" x14ac:dyDescent="0.3">
      <c r="A960" s="106"/>
      <c r="B960" s="42"/>
      <c r="C960" s="40" t="s">
        <v>701</v>
      </c>
      <c r="D960" s="39">
        <v>0</v>
      </c>
      <c r="E960" s="39">
        <v>350</v>
      </c>
      <c r="F960" s="39">
        <v>350</v>
      </c>
      <c r="G960" s="39">
        <v>350</v>
      </c>
    </row>
    <row r="961" spans="1:7" s="31" customFormat="1" ht="28.5" customHeight="1" x14ac:dyDescent="0.3">
      <c r="A961" s="106"/>
      <c r="B961" s="42"/>
      <c r="C961" s="40" t="s">
        <v>702</v>
      </c>
      <c r="D961" s="39">
        <v>0</v>
      </c>
      <c r="E961" s="39">
        <v>350</v>
      </c>
      <c r="F961" s="39">
        <v>350</v>
      </c>
      <c r="G961" s="39">
        <v>350</v>
      </c>
    </row>
    <row r="962" spans="1:7" s="31" customFormat="1" ht="28.5" customHeight="1" x14ac:dyDescent="0.3">
      <c r="A962" s="106"/>
      <c r="B962" s="42"/>
      <c r="C962" s="40" t="s">
        <v>703</v>
      </c>
      <c r="D962" s="39">
        <v>0</v>
      </c>
      <c r="E962" s="39">
        <v>350</v>
      </c>
      <c r="F962" s="39">
        <v>350</v>
      </c>
      <c r="G962" s="39">
        <v>350</v>
      </c>
    </row>
    <row r="963" spans="1:7" s="31" customFormat="1" ht="28.5" customHeight="1" x14ac:dyDescent="0.3">
      <c r="A963" s="106"/>
      <c r="B963" s="42"/>
      <c r="C963" s="40" t="s">
        <v>704</v>
      </c>
      <c r="D963" s="39">
        <v>0</v>
      </c>
      <c r="E963" s="39">
        <v>350</v>
      </c>
      <c r="F963" s="39">
        <v>350</v>
      </c>
      <c r="G963" s="39">
        <v>350</v>
      </c>
    </row>
    <row r="964" spans="1:7" s="31" customFormat="1" ht="38.25" customHeight="1" x14ac:dyDescent="0.3">
      <c r="A964" s="106"/>
      <c r="B964" s="42"/>
      <c r="C964" s="40" t="s">
        <v>705</v>
      </c>
      <c r="D964" s="39">
        <v>0</v>
      </c>
      <c r="E964" s="39">
        <v>350</v>
      </c>
      <c r="F964" s="39">
        <v>350</v>
      </c>
      <c r="G964" s="39">
        <v>350</v>
      </c>
    </row>
    <row r="965" spans="1:7" s="46" customFormat="1" ht="27.75" customHeight="1" x14ac:dyDescent="0.3">
      <c r="A965" s="106"/>
      <c r="B965" s="42"/>
      <c r="C965" s="40" t="s">
        <v>706</v>
      </c>
      <c r="D965" s="39">
        <v>0</v>
      </c>
      <c r="E965" s="39">
        <v>350</v>
      </c>
      <c r="F965" s="39">
        <v>350</v>
      </c>
      <c r="G965" s="39">
        <v>350</v>
      </c>
    </row>
    <row r="966" spans="1:7" s="31" customFormat="1" ht="38.25" customHeight="1" x14ac:dyDescent="0.3">
      <c r="A966" s="109"/>
      <c r="B966" s="47"/>
      <c r="C966" s="40" t="s">
        <v>707</v>
      </c>
      <c r="D966" s="39">
        <v>0</v>
      </c>
      <c r="E966" s="39">
        <v>350</v>
      </c>
      <c r="F966" s="39">
        <v>350</v>
      </c>
      <c r="G966" s="39">
        <v>350</v>
      </c>
    </row>
    <row r="967" spans="1:7" s="31" customFormat="1" ht="17.850000000000001" customHeight="1" x14ac:dyDescent="0.3">
      <c r="A967" s="43"/>
      <c r="B967" s="43"/>
      <c r="C967" s="36" t="s">
        <v>338</v>
      </c>
      <c r="D967" s="39">
        <f>SUM(D968:D971)</f>
        <v>0</v>
      </c>
      <c r="E967" s="39">
        <f t="shared" ref="E967:G967" si="156">SUM(E968:E971)</f>
        <v>24397.200000000001</v>
      </c>
      <c r="F967" s="39">
        <f t="shared" si="156"/>
        <v>24397.200000000001</v>
      </c>
      <c r="G967" s="39">
        <f t="shared" si="156"/>
        <v>55396.4</v>
      </c>
    </row>
    <row r="968" spans="1:7" s="31" customFormat="1" ht="23.25" customHeight="1" x14ac:dyDescent="0.3">
      <c r="A968" s="105"/>
      <c r="B968" s="48"/>
      <c r="C968" s="40" t="s">
        <v>708</v>
      </c>
      <c r="D968" s="39">
        <v>0</v>
      </c>
      <c r="E968" s="39">
        <v>24047.200000000001</v>
      </c>
      <c r="F968" s="39">
        <v>24047.200000000001</v>
      </c>
      <c r="G968" s="39">
        <v>24047.200000000001</v>
      </c>
    </row>
    <row r="969" spans="1:7" s="31" customFormat="1" ht="17.850000000000001" customHeight="1" x14ac:dyDescent="0.3">
      <c r="A969" s="106"/>
      <c r="B969" s="42"/>
      <c r="C969" s="40" t="s">
        <v>496</v>
      </c>
      <c r="D969" s="39">
        <v>0</v>
      </c>
      <c r="E969" s="39">
        <v>0</v>
      </c>
      <c r="F969" s="39">
        <v>0</v>
      </c>
      <c r="G969" s="39">
        <v>15499.6</v>
      </c>
    </row>
    <row r="970" spans="1:7" s="31" customFormat="1" ht="17.850000000000001" customHeight="1" x14ac:dyDescent="0.3">
      <c r="A970" s="106"/>
      <c r="B970" s="42"/>
      <c r="C970" s="40" t="s">
        <v>495</v>
      </c>
      <c r="D970" s="39">
        <v>0</v>
      </c>
      <c r="E970" s="39">
        <v>0</v>
      </c>
      <c r="F970" s="39">
        <v>0</v>
      </c>
      <c r="G970" s="39">
        <v>15499.6</v>
      </c>
    </row>
    <row r="971" spans="1:7" s="31" customFormat="1" ht="17.850000000000001" customHeight="1" x14ac:dyDescent="0.3">
      <c r="A971" s="109"/>
      <c r="B971" s="47"/>
      <c r="C971" s="40" t="s">
        <v>709</v>
      </c>
      <c r="D971" s="39">
        <v>0</v>
      </c>
      <c r="E971" s="39">
        <v>350</v>
      </c>
      <c r="F971" s="39">
        <v>350</v>
      </c>
      <c r="G971" s="39">
        <v>350</v>
      </c>
    </row>
    <row r="972" spans="1:7" s="31" customFormat="1" ht="17.850000000000001" customHeight="1" x14ac:dyDescent="0.3">
      <c r="A972" s="43"/>
      <c r="B972" s="43"/>
      <c r="C972" s="36" t="s">
        <v>368</v>
      </c>
      <c r="D972" s="39">
        <f>SUM(D973:D974)</f>
        <v>0</v>
      </c>
      <c r="E972" s="39">
        <f t="shared" ref="E972:G972" si="157">SUM(E973:E974)</f>
        <v>30999.200000000001</v>
      </c>
      <c r="F972" s="39">
        <f t="shared" si="157"/>
        <v>30999.200000000001</v>
      </c>
      <c r="G972" s="39">
        <f t="shared" si="157"/>
        <v>30999.200000000001</v>
      </c>
    </row>
    <row r="973" spans="1:7" s="31" customFormat="1" ht="17.850000000000001" customHeight="1" x14ac:dyDescent="0.3">
      <c r="A973" s="105"/>
      <c r="B973" s="48"/>
      <c r="C973" s="40" t="s">
        <v>710</v>
      </c>
      <c r="D973" s="39">
        <v>0</v>
      </c>
      <c r="E973" s="39">
        <v>15499.6</v>
      </c>
      <c r="F973" s="39">
        <v>15499.6</v>
      </c>
      <c r="G973" s="39">
        <v>15499.6</v>
      </c>
    </row>
    <row r="974" spans="1:7" s="31" customFormat="1" ht="17.850000000000001" customHeight="1" x14ac:dyDescent="0.3">
      <c r="A974" s="109"/>
      <c r="B974" s="47"/>
      <c r="C974" s="40" t="s">
        <v>711</v>
      </c>
      <c r="D974" s="39">
        <v>0</v>
      </c>
      <c r="E974" s="39">
        <v>15499.6</v>
      </c>
      <c r="F974" s="39">
        <v>15499.6</v>
      </c>
      <c r="G974" s="39">
        <v>15499.6</v>
      </c>
    </row>
    <row r="975" spans="1:7" s="31" customFormat="1" ht="17.850000000000001" customHeight="1" x14ac:dyDescent="0.3">
      <c r="A975" s="43"/>
      <c r="B975" s="43"/>
      <c r="C975" s="36" t="s">
        <v>324</v>
      </c>
      <c r="D975" s="39">
        <f>SUM(D976:D986)</f>
        <v>0</v>
      </c>
      <c r="E975" s="39">
        <f t="shared" ref="E975:G975" si="158">SUM(E976:E986)</f>
        <v>40733.5</v>
      </c>
      <c r="F975" s="39">
        <f t="shared" si="158"/>
        <v>40733.5</v>
      </c>
      <c r="G975" s="39">
        <f t="shared" si="158"/>
        <v>40733.5</v>
      </c>
    </row>
    <row r="976" spans="1:7" s="31" customFormat="1" ht="17.850000000000001" customHeight="1" x14ac:dyDescent="0.3">
      <c r="A976" s="105"/>
      <c r="B976" s="48"/>
      <c r="C976" s="40" t="s">
        <v>712</v>
      </c>
      <c r="D976" s="39">
        <v>0</v>
      </c>
      <c r="E976" s="39">
        <v>15499.6</v>
      </c>
      <c r="F976" s="39">
        <v>15499.6</v>
      </c>
      <c r="G976" s="39">
        <v>15499.6</v>
      </c>
    </row>
    <row r="977" spans="1:7" s="31" customFormat="1" ht="19.5" customHeight="1" x14ac:dyDescent="0.3">
      <c r="A977" s="106"/>
      <c r="B977" s="42"/>
      <c r="C977" s="40" t="s">
        <v>713</v>
      </c>
      <c r="D977" s="39">
        <v>0</v>
      </c>
      <c r="E977" s="39">
        <v>22083.9</v>
      </c>
      <c r="F977" s="39">
        <v>22083.9</v>
      </c>
      <c r="G977" s="39">
        <v>22083.9</v>
      </c>
    </row>
    <row r="978" spans="1:7" s="31" customFormat="1" ht="17.850000000000001" customHeight="1" x14ac:dyDescent="0.3">
      <c r="A978" s="106"/>
      <c r="B978" s="42"/>
      <c r="C978" s="40" t="s">
        <v>714</v>
      </c>
      <c r="D978" s="39">
        <v>0</v>
      </c>
      <c r="E978" s="39">
        <v>350</v>
      </c>
      <c r="F978" s="39">
        <v>350</v>
      </c>
      <c r="G978" s="39">
        <v>350</v>
      </c>
    </row>
    <row r="979" spans="1:7" s="31" customFormat="1" ht="21.75" customHeight="1" x14ac:dyDescent="0.3">
      <c r="A979" s="106"/>
      <c r="B979" s="42"/>
      <c r="C979" s="40" t="s">
        <v>715</v>
      </c>
      <c r="D979" s="39">
        <v>0</v>
      </c>
      <c r="E979" s="39">
        <v>350</v>
      </c>
      <c r="F979" s="39">
        <v>350</v>
      </c>
      <c r="G979" s="39">
        <v>350</v>
      </c>
    </row>
    <row r="980" spans="1:7" s="31" customFormat="1" ht="20.25" customHeight="1" x14ac:dyDescent="0.3">
      <c r="A980" s="106"/>
      <c r="B980" s="42"/>
      <c r="C980" s="40" t="s">
        <v>716</v>
      </c>
      <c r="D980" s="39">
        <v>0</v>
      </c>
      <c r="E980" s="39">
        <v>350</v>
      </c>
      <c r="F980" s="39">
        <v>350</v>
      </c>
      <c r="G980" s="39">
        <v>350</v>
      </c>
    </row>
    <row r="981" spans="1:7" s="31" customFormat="1" ht="24" customHeight="1" x14ac:dyDescent="0.3">
      <c r="A981" s="106"/>
      <c r="B981" s="42"/>
      <c r="C981" s="40" t="s">
        <v>717</v>
      </c>
      <c r="D981" s="39">
        <v>0</v>
      </c>
      <c r="E981" s="39">
        <v>350</v>
      </c>
      <c r="F981" s="39">
        <v>350</v>
      </c>
      <c r="G981" s="39">
        <v>350</v>
      </c>
    </row>
    <row r="982" spans="1:7" s="31" customFormat="1" ht="17.850000000000001" customHeight="1" x14ac:dyDescent="0.3">
      <c r="A982" s="106"/>
      <c r="B982" s="42"/>
      <c r="C982" s="40" t="s">
        <v>718</v>
      </c>
      <c r="D982" s="39">
        <v>0</v>
      </c>
      <c r="E982" s="39">
        <v>350</v>
      </c>
      <c r="F982" s="39">
        <v>350</v>
      </c>
      <c r="G982" s="39">
        <v>350</v>
      </c>
    </row>
    <row r="983" spans="1:7" s="31" customFormat="1" ht="17.850000000000001" customHeight="1" x14ac:dyDescent="0.3">
      <c r="A983" s="106"/>
      <c r="B983" s="42"/>
      <c r="C983" s="40" t="s">
        <v>719</v>
      </c>
      <c r="D983" s="39">
        <v>0</v>
      </c>
      <c r="E983" s="39">
        <v>350</v>
      </c>
      <c r="F983" s="39">
        <v>350</v>
      </c>
      <c r="G983" s="39">
        <v>350</v>
      </c>
    </row>
    <row r="984" spans="1:7" s="31" customFormat="1" ht="35.450000000000003" customHeight="1" x14ac:dyDescent="0.3">
      <c r="A984" s="106"/>
      <c r="B984" s="42"/>
      <c r="C984" s="40" t="s">
        <v>720</v>
      </c>
      <c r="D984" s="39">
        <v>0</v>
      </c>
      <c r="E984" s="39">
        <v>350</v>
      </c>
      <c r="F984" s="39">
        <v>350</v>
      </c>
      <c r="G984" s="39">
        <v>350</v>
      </c>
    </row>
    <row r="985" spans="1:7" s="31" customFormat="1" ht="35.450000000000003" customHeight="1" x14ac:dyDescent="0.3">
      <c r="A985" s="106"/>
      <c r="B985" s="42"/>
      <c r="C985" s="40" t="s">
        <v>721</v>
      </c>
      <c r="D985" s="39">
        <v>0</v>
      </c>
      <c r="E985" s="39">
        <v>350</v>
      </c>
      <c r="F985" s="39">
        <v>350</v>
      </c>
      <c r="G985" s="39">
        <v>350</v>
      </c>
    </row>
    <row r="986" spans="1:7" s="31" customFormat="1" ht="29.25" customHeight="1" x14ac:dyDescent="0.3">
      <c r="A986" s="109"/>
      <c r="B986" s="47"/>
      <c r="C986" s="40" t="s">
        <v>722</v>
      </c>
      <c r="D986" s="39">
        <v>0</v>
      </c>
      <c r="E986" s="39">
        <v>350</v>
      </c>
      <c r="F986" s="39">
        <v>350</v>
      </c>
      <c r="G986" s="39">
        <v>350</v>
      </c>
    </row>
    <row r="987" spans="1:7" s="31" customFormat="1" ht="17.850000000000001" customHeight="1" x14ac:dyDescent="0.3">
      <c r="A987" s="43"/>
      <c r="B987" s="43"/>
      <c r="C987" s="36" t="s">
        <v>340</v>
      </c>
      <c r="D987" s="39">
        <f>SUM(D988:D995)</f>
        <v>0</v>
      </c>
      <c r="E987" s="39">
        <f t="shared" ref="E987:G987" si="159">SUM(E988:E995)</f>
        <v>70991.199999999997</v>
      </c>
      <c r="F987" s="39">
        <f t="shared" si="159"/>
        <v>70991.199999999997</v>
      </c>
      <c r="G987" s="39">
        <f t="shared" si="159"/>
        <v>220991.2</v>
      </c>
    </row>
    <row r="988" spans="1:7" s="31" customFormat="1" ht="22.5" customHeight="1" x14ac:dyDescent="0.3">
      <c r="A988" s="105"/>
      <c r="B988" s="48"/>
      <c r="C988" s="40" t="s">
        <v>517</v>
      </c>
      <c r="D988" s="39">
        <v>0</v>
      </c>
      <c r="E988" s="39">
        <v>0</v>
      </c>
      <c r="F988" s="39">
        <v>0</v>
      </c>
      <c r="G988" s="39">
        <v>50000</v>
      </c>
    </row>
    <row r="989" spans="1:7" s="31" customFormat="1" ht="17.850000000000001" customHeight="1" x14ac:dyDescent="0.3">
      <c r="A989" s="106"/>
      <c r="B989" s="42"/>
      <c r="C989" s="40" t="s">
        <v>518</v>
      </c>
      <c r="D989" s="39">
        <v>0</v>
      </c>
      <c r="E989" s="39">
        <v>0</v>
      </c>
      <c r="F989" s="39">
        <v>0</v>
      </c>
      <c r="G989" s="39">
        <v>50000</v>
      </c>
    </row>
    <row r="990" spans="1:7" s="31" customFormat="1" ht="17.850000000000001" customHeight="1" x14ac:dyDescent="0.3">
      <c r="A990" s="106"/>
      <c r="B990" s="42"/>
      <c r="C990" s="40" t="s">
        <v>519</v>
      </c>
      <c r="D990" s="39">
        <v>0</v>
      </c>
      <c r="E990" s="39">
        <v>0</v>
      </c>
      <c r="F990" s="39">
        <v>0</v>
      </c>
      <c r="G990" s="39">
        <v>50000</v>
      </c>
    </row>
    <row r="991" spans="1:7" s="31" customFormat="1" ht="21.75" customHeight="1" x14ac:dyDescent="0.3">
      <c r="A991" s="106"/>
      <c r="B991" s="42"/>
      <c r="C991" s="40" t="s">
        <v>723</v>
      </c>
      <c r="D991" s="39">
        <v>0</v>
      </c>
      <c r="E991" s="39">
        <v>28671.599999999999</v>
      </c>
      <c r="F991" s="39">
        <v>28671.599999999999</v>
      </c>
      <c r="G991" s="39">
        <v>28671.599999999999</v>
      </c>
    </row>
    <row r="992" spans="1:7" s="31" customFormat="1" ht="24.75" customHeight="1" x14ac:dyDescent="0.3">
      <c r="A992" s="106"/>
      <c r="B992" s="42"/>
      <c r="C992" s="40" t="s">
        <v>724</v>
      </c>
      <c r="D992" s="39">
        <v>0</v>
      </c>
      <c r="E992" s="39">
        <v>41269.599999999999</v>
      </c>
      <c r="F992" s="39">
        <v>41269.599999999999</v>
      </c>
      <c r="G992" s="39">
        <v>41269.599999999999</v>
      </c>
    </row>
    <row r="993" spans="1:7" s="31" customFormat="1" ht="26.25" customHeight="1" x14ac:dyDescent="0.3">
      <c r="A993" s="106"/>
      <c r="B993" s="42"/>
      <c r="C993" s="40" t="s">
        <v>725</v>
      </c>
      <c r="D993" s="39">
        <v>0</v>
      </c>
      <c r="E993" s="39">
        <v>350</v>
      </c>
      <c r="F993" s="39">
        <v>350</v>
      </c>
      <c r="G993" s="39">
        <v>350</v>
      </c>
    </row>
    <row r="994" spans="1:7" s="31" customFormat="1" ht="17.850000000000001" customHeight="1" x14ac:dyDescent="0.3">
      <c r="A994" s="106"/>
      <c r="B994" s="42"/>
      <c r="C994" s="40" t="s">
        <v>726</v>
      </c>
      <c r="D994" s="39">
        <v>0</v>
      </c>
      <c r="E994" s="39">
        <v>350</v>
      </c>
      <c r="F994" s="39">
        <v>350</v>
      </c>
      <c r="G994" s="39">
        <v>350</v>
      </c>
    </row>
    <row r="995" spans="1:7" s="31" customFormat="1" ht="35.450000000000003" customHeight="1" x14ac:dyDescent="0.3">
      <c r="A995" s="109"/>
      <c r="B995" s="47"/>
      <c r="C995" s="40" t="s">
        <v>727</v>
      </c>
      <c r="D995" s="39">
        <v>0</v>
      </c>
      <c r="E995" s="39">
        <v>350</v>
      </c>
      <c r="F995" s="39">
        <v>350</v>
      </c>
      <c r="G995" s="39">
        <v>350</v>
      </c>
    </row>
    <row r="996" spans="1:7" s="31" customFormat="1" ht="17.850000000000001" customHeight="1" x14ac:dyDescent="0.3">
      <c r="A996" s="43"/>
      <c r="B996" s="43"/>
      <c r="C996" s="36" t="s">
        <v>332</v>
      </c>
      <c r="D996" s="39">
        <f>SUM(D997:D1006)</f>
        <v>0</v>
      </c>
      <c r="E996" s="39">
        <f t="shared" ref="E996:G996" si="160">SUM(E997:E1006)</f>
        <v>86824.8</v>
      </c>
      <c r="F996" s="39">
        <f t="shared" si="160"/>
        <v>86824.8</v>
      </c>
      <c r="G996" s="39">
        <f t="shared" si="160"/>
        <v>86824.8</v>
      </c>
    </row>
    <row r="997" spans="1:7" s="31" customFormat="1" ht="24.75" customHeight="1" x14ac:dyDescent="0.3">
      <c r="A997" s="105"/>
      <c r="B997" s="48"/>
      <c r="C997" s="40" t="s">
        <v>728</v>
      </c>
      <c r="D997" s="39">
        <v>0</v>
      </c>
      <c r="E997" s="39">
        <v>53375.6</v>
      </c>
      <c r="F997" s="39">
        <v>53375.6</v>
      </c>
      <c r="G997" s="39">
        <v>53375.6</v>
      </c>
    </row>
    <row r="998" spans="1:7" s="31" customFormat="1" ht="17.850000000000001" customHeight="1" x14ac:dyDescent="0.3">
      <c r="A998" s="106"/>
      <c r="B998" s="42"/>
      <c r="C998" s="40" t="s">
        <v>729</v>
      </c>
      <c r="D998" s="39">
        <v>0</v>
      </c>
      <c r="E998" s="39">
        <v>15499.6</v>
      </c>
      <c r="F998" s="39">
        <v>15499.6</v>
      </c>
      <c r="G998" s="39">
        <v>15499.6</v>
      </c>
    </row>
    <row r="999" spans="1:7" s="31" customFormat="1" ht="17.850000000000001" customHeight="1" x14ac:dyDescent="0.3">
      <c r="A999" s="106"/>
      <c r="B999" s="42"/>
      <c r="C999" s="40" t="s">
        <v>730</v>
      </c>
      <c r="D999" s="39">
        <v>0</v>
      </c>
      <c r="E999" s="39">
        <v>15499.6</v>
      </c>
      <c r="F999" s="39">
        <v>15499.6</v>
      </c>
      <c r="G999" s="39">
        <v>15499.6</v>
      </c>
    </row>
    <row r="1000" spans="1:7" s="31" customFormat="1" ht="22.5" customHeight="1" x14ac:dyDescent="0.3">
      <c r="A1000" s="106"/>
      <c r="B1000" s="42"/>
      <c r="C1000" s="40" t="s">
        <v>731</v>
      </c>
      <c r="D1000" s="39">
        <v>0</v>
      </c>
      <c r="E1000" s="39">
        <v>350</v>
      </c>
      <c r="F1000" s="39">
        <v>350</v>
      </c>
      <c r="G1000" s="39">
        <v>350</v>
      </c>
    </row>
    <row r="1001" spans="1:7" s="31" customFormat="1" ht="26.25" customHeight="1" x14ac:dyDescent="0.3">
      <c r="A1001" s="106"/>
      <c r="B1001" s="42"/>
      <c r="C1001" s="40" t="s">
        <v>732</v>
      </c>
      <c r="D1001" s="39">
        <v>0</v>
      </c>
      <c r="E1001" s="39">
        <v>350</v>
      </c>
      <c r="F1001" s="39">
        <v>350</v>
      </c>
      <c r="G1001" s="39">
        <v>350</v>
      </c>
    </row>
    <row r="1002" spans="1:7" s="31" customFormat="1" ht="26.25" customHeight="1" x14ac:dyDescent="0.3">
      <c r="A1002" s="106"/>
      <c r="B1002" s="42"/>
      <c r="C1002" s="40" t="s">
        <v>733</v>
      </c>
      <c r="D1002" s="39">
        <v>0</v>
      </c>
      <c r="E1002" s="39">
        <v>350</v>
      </c>
      <c r="F1002" s="39">
        <v>350</v>
      </c>
      <c r="G1002" s="39">
        <v>350</v>
      </c>
    </row>
    <row r="1003" spans="1:7" s="31" customFormat="1" ht="17.850000000000001" customHeight="1" x14ac:dyDescent="0.3">
      <c r="A1003" s="106"/>
      <c r="B1003" s="42"/>
      <c r="C1003" s="40" t="s">
        <v>734</v>
      </c>
      <c r="D1003" s="39">
        <v>0</v>
      </c>
      <c r="E1003" s="39">
        <v>350</v>
      </c>
      <c r="F1003" s="39">
        <v>350</v>
      </c>
      <c r="G1003" s="39">
        <v>350</v>
      </c>
    </row>
    <row r="1004" spans="1:7" s="31" customFormat="1" ht="17.850000000000001" customHeight="1" x14ac:dyDescent="0.3">
      <c r="A1004" s="106"/>
      <c r="B1004" s="42"/>
      <c r="C1004" s="40" t="s">
        <v>735</v>
      </c>
      <c r="D1004" s="39">
        <v>0</v>
      </c>
      <c r="E1004" s="39">
        <v>350</v>
      </c>
      <c r="F1004" s="39">
        <v>350</v>
      </c>
      <c r="G1004" s="39">
        <v>350</v>
      </c>
    </row>
    <row r="1005" spans="1:7" s="31" customFormat="1" ht="17.850000000000001" customHeight="1" x14ac:dyDescent="0.3">
      <c r="A1005" s="106"/>
      <c r="B1005" s="42"/>
      <c r="C1005" s="40" t="s">
        <v>736</v>
      </c>
      <c r="D1005" s="39">
        <v>0</v>
      </c>
      <c r="E1005" s="39">
        <v>350</v>
      </c>
      <c r="F1005" s="39">
        <v>350</v>
      </c>
      <c r="G1005" s="39">
        <v>350</v>
      </c>
    </row>
    <row r="1006" spans="1:7" s="31" customFormat="1" ht="35.450000000000003" customHeight="1" x14ac:dyDescent="0.3">
      <c r="A1006" s="109"/>
      <c r="B1006" s="47"/>
      <c r="C1006" s="40" t="s">
        <v>737</v>
      </c>
      <c r="D1006" s="39">
        <v>0</v>
      </c>
      <c r="E1006" s="39">
        <v>350</v>
      </c>
      <c r="F1006" s="39">
        <v>350</v>
      </c>
      <c r="G1006" s="39">
        <v>350</v>
      </c>
    </row>
    <row r="1007" spans="1:7" s="31" customFormat="1" ht="17.850000000000001" customHeight="1" x14ac:dyDescent="0.3">
      <c r="A1007" s="43"/>
      <c r="B1007" s="43"/>
      <c r="C1007" s="36" t="s">
        <v>326</v>
      </c>
      <c r="D1007" s="53">
        <f>SUM(D1008:D1009)</f>
        <v>0</v>
      </c>
      <c r="E1007" s="53">
        <f t="shared" ref="E1007:G1007" si="161">SUM(E1008:E1009)</f>
        <v>30999.200000000001</v>
      </c>
      <c r="F1007" s="53">
        <f t="shared" si="161"/>
        <v>30999.200000000001</v>
      </c>
      <c r="G1007" s="53">
        <f t="shared" si="161"/>
        <v>30999.200000000001</v>
      </c>
    </row>
    <row r="1008" spans="1:7" s="31" customFormat="1" ht="17.850000000000001" customHeight="1" x14ac:dyDescent="0.3">
      <c r="A1008" s="105"/>
      <c r="B1008" s="48"/>
      <c r="C1008" s="40" t="s">
        <v>738</v>
      </c>
      <c r="D1008" s="39">
        <v>0</v>
      </c>
      <c r="E1008" s="39">
        <v>15499.6</v>
      </c>
      <c r="F1008" s="39">
        <v>15499.6</v>
      </c>
      <c r="G1008" s="39">
        <v>15499.6</v>
      </c>
    </row>
    <row r="1009" spans="1:7" s="31" customFormat="1" ht="17.850000000000001" customHeight="1" x14ac:dyDescent="0.3">
      <c r="A1009" s="109"/>
      <c r="B1009" s="47"/>
      <c r="C1009" s="40" t="s">
        <v>739</v>
      </c>
      <c r="D1009" s="39">
        <v>0</v>
      </c>
      <c r="E1009" s="39">
        <v>15499.6</v>
      </c>
      <c r="F1009" s="39">
        <v>15499.6</v>
      </c>
      <c r="G1009" s="39">
        <v>15499.6</v>
      </c>
    </row>
    <row r="1010" spans="1:7" s="31" customFormat="1" ht="17.850000000000001" customHeight="1" x14ac:dyDescent="0.3">
      <c r="A1010" s="43"/>
      <c r="B1010" s="43"/>
      <c r="C1010" s="36" t="s">
        <v>334</v>
      </c>
      <c r="D1010" s="52">
        <f>SUM(D1011:D1017)</f>
        <v>0</v>
      </c>
      <c r="E1010" s="52">
        <f t="shared" ref="E1010:G1010" si="162">SUM(E1011:E1017)</f>
        <v>98320.5</v>
      </c>
      <c r="F1010" s="52">
        <f t="shared" si="162"/>
        <v>98320.5</v>
      </c>
      <c r="G1010" s="52">
        <f t="shared" si="162"/>
        <v>210320.5</v>
      </c>
    </row>
    <row r="1011" spans="1:7" s="31" customFormat="1" ht="17.850000000000001" customHeight="1" x14ac:dyDescent="0.3">
      <c r="A1011" s="105"/>
      <c r="B1011" s="48"/>
      <c r="C1011" s="40" t="s">
        <v>547</v>
      </c>
      <c r="D1011" s="39">
        <v>0</v>
      </c>
      <c r="E1011" s="39">
        <v>0</v>
      </c>
      <c r="F1011" s="39">
        <v>0</v>
      </c>
      <c r="G1011" s="39">
        <v>50000</v>
      </c>
    </row>
    <row r="1012" spans="1:7" s="31" customFormat="1" ht="17.850000000000001" customHeight="1" x14ac:dyDescent="0.3">
      <c r="A1012" s="106"/>
      <c r="B1012" s="42"/>
      <c r="C1012" s="40" t="s">
        <v>548</v>
      </c>
      <c r="D1012" s="39">
        <v>0</v>
      </c>
      <c r="E1012" s="39">
        <v>0</v>
      </c>
      <c r="F1012" s="39">
        <v>0</v>
      </c>
      <c r="G1012" s="39">
        <v>50000</v>
      </c>
    </row>
    <row r="1013" spans="1:7" s="31" customFormat="1" ht="17.850000000000001" customHeight="1" x14ac:dyDescent="0.3">
      <c r="A1013" s="106"/>
      <c r="B1013" s="42"/>
      <c r="C1013" s="40" t="s">
        <v>740</v>
      </c>
      <c r="D1013" s="39">
        <v>0</v>
      </c>
      <c r="E1013" s="39">
        <v>15499.6</v>
      </c>
      <c r="F1013" s="39">
        <v>15499.6</v>
      </c>
      <c r="G1013" s="39">
        <v>15499.6</v>
      </c>
    </row>
    <row r="1014" spans="1:7" s="31" customFormat="1" ht="35.450000000000003" customHeight="1" x14ac:dyDescent="0.3">
      <c r="A1014" s="106"/>
      <c r="B1014" s="42"/>
      <c r="C1014" s="40" t="s">
        <v>451</v>
      </c>
      <c r="D1014" s="39">
        <v>0</v>
      </c>
      <c r="E1014" s="39">
        <v>0</v>
      </c>
      <c r="F1014" s="39">
        <v>0</v>
      </c>
      <c r="G1014" s="39">
        <v>12000</v>
      </c>
    </row>
    <row r="1015" spans="1:7" s="31" customFormat="1" ht="17.850000000000001" customHeight="1" x14ac:dyDescent="0.3">
      <c r="A1015" s="106"/>
      <c r="B1015" s="42"/>
      <c r="C1015" s="40" t="s">
        <v>741</v>
      </c>
      <c r="D1015" s="39">
        <v>0</v>
      </c>
      <c r="E1015" s="39">
        <v>28868.400000000001</v>
      </c>
      <c r="F1015" s="39">
        <v>28868.400000000001</v>
      </c>
      <c r="G1015" s="39">
        <v>28868.400000000001</v>
      </c>
    </row>
    <row r="1016" spans="1:7" s="31" customFormat="1" ht="17.850000000000001" customHeight="1" x14ac:dyDescent="0.3">
      <c r="A1016" s="106"/>
      <c r="B1016" s="42"/>
      <c r="C1016" s="40" t="s">
        <v>742</v>
      </c>
      <c r="D1016" s="39">
        <v>0</v>
      </c>
      <c r="E1016" s="39">
        <v>23450.6</v>
      </c>
      <c r="F1016" s="39">
        <v>23450.6</v>
      </c>
      <c r="G1016" s="39">
        <v>23450.6</v>
      </c>
    </row>
    <row r="1017" spans="1:7" s="31" customFormat="1" ht="17.850000000000001" customHeight="1" x14ac:dyDescent="0.3">
      <c r="A1017" s="109"/>
      <c r="B1017" s="47"/>
      <c r="C1017" s="40" t="s">
        <v>743</v>
      </c>
      <c r="D1017" s="39">
        <v>0</v>
      </c>
      <c r="E1017" s="39">
        <v>30501.9</v>
      </c>
      <c r="F1017" s="39">
        <v>30501.9</v>
      </c>
      <c r="G1017" s="39">
        <v>30501.9</v>
      </c>
    </row>
    <row r="1018" spans="1:7" s="31" customFormat="1" ht="17.850000000000001" customHeight="1" x14ac:dyDescent="0.3">
      <c r="A1018" s="43"/>
      <c r="B1018" s="43"/>
      <c r="C1018" s="36" t="s">
        <v>342</v>
      </c>
      <c r="D1018" s="52">
        <f>SUM(D1019:D1022)</f>
        <v>0</v>
      </c>
      <c r="E1018" s="52">
        <f t="shared" ref="E1018:G1018" si="163">SUM(E1019:E1022)</f>
        <v>69479</v>
      </c>
      <c r="F1018" s="52">
        <f t="shared" si="163"/>
        <v>100478.2</v>
      </c>
      <c r="G1018" s="52">
        <f t="shared" si="163"/>
        <v>150478.20000000001</v>
      </c>
    </row>
    <row r="1019" spans="1:7" s="31" customFormat="1" ht="27.75" customHeight="1" x14ac:dyDescent="0.3">
      <c r="A1019" s="105"/>
      <c r="B1019" s="48"/>
      <c r="C1019" s="40" t="s">
        <v>560</v>
      </c>
      <c r="D1019" s="39">
        <v>0</v>
      </c>
      <c r="E1019" s="39">
        <v>0</v>
      </c>
      <c r="F1019" s="39">
        <v>0</v>
      </c>
      <c r="G1019" s="39">
        <v>50000</v>
      </c>
    </row>
    <row r="1020" spans="1:7" s="31" customFormat="1" ht="17.850000000000001" customHeight="1" x14ac:dyDescent="0.3">
      <c r="A1020" s="106"/>
      <c r="B1020" s="42"/>
      <c r="C1020" s="40" t="s">
        <v>561</v>
      </c>
      <c r="D1020" s="39">
        <v>0</v>
      </c>
      <c r="E1020" s="39">
        <v>0</v>
      </c>
      <c r="F1020" s="39">
        <v>15499.6</v>
      </c>
      <c r="G1020" s="39">
        <v>15499.6</v>
      </c>
    </row>
    <row r="1021" spans="1:7" s="31" customFormat="1" ht="17.850000000000001" customHeight="1" x14ac:dyDescent="0.3">
      <c r="A1021" s="106"/>
      <c r="B1021" s="42"/>
      <c r="C1021" s="40" t="s">
        <v>562</v>
      </c>
      <c r="D1021" s="39">
        <v>0</v>
      </c>
      <c r="E1021" s="39">
        <v>0</v>
      </c>
      <c r="F1021" s="39">
        <v>15499.6</v>
      </c>
      <c r="G1021" s="39">
        <v>15499.6</v>
      </c>
    </row>
    <row r="1022" spans="1:7" s="31" customFormat="1" ht="24.75" customHeight="1" x14ac:dyDescent="0.3">
      <c r="A1022" s="109"/>
      <c r="B1022" s="47"/>
      <c r="C1022" s="40" t="s">
        <v>744</v>
      </c>
      <c r="D1022" s="39">
        <v>0</v>
      </c>
      <c r="E1022" s="39">
        <v>69479</v>
      </c>
      <c r="F1022" s="39">
        <v>69479</v>
      </c>
      <c r="G1022" s="39">
        <v>69479</v>
      </c>
    </row>
    <row r="1023" spans="1:7" s="31" customFormat="1" ht="17.850000000000001" customHeight="1" x14ac:dyDescent="0.3">
      <c r="A1023" s="43"/>
      <c r="B1023" s="43"/>
      <c r="C1023" s="36" t="s">
        <v>358</v>
      </c>
      <c r="D1023" s="52">
        <f>SUM(D1024:D1028)</f>
        <v>0</v>
      </c>
      <c r="E1023" s="52">
        <f t="shared" ref="E1023:G1023" si="164">SUM(E1024:E1028)</f>
        <v>64154.2</v>
      </c>
      <c r="F1023" s="52">
        <f t="shared" si="164"/>
        <v>95153.400000000009</v>
      </c>
      <c r="G1023" s="52">
        <f t="shared" si="164"/>
        <v>95153.400000000009</v>
      </c>
    </row>
    <row r="1024" spans="1:7" s="31" customFormat="1" ht="17.850000000000001" customHeight="1" x14ac:dyDescent="0.3">
      <c r="A1024" s="105"/>
      <c r="B1024" s="48"/>
      <c r="C1024" s="40" t="s">
        <v>745</v>
      </c>
      <c r="D1024" s="39">
        <v>0</v>
      </c>
      <c r="E1024" s="39">
        <v>48304.6</v>
      </c>
      <c r="F1024" s="39">
        <v>48304.6</v>
      </c>
      <c r="G1024" s="39">
        <v>48304.6</v>
      </c>
    </row>
    <row r="1025" spans="1:7" s="31" customFormat="1" ht="17.850000000000001" customHeight="1" x14ac:dyDescent="0.3">
      <c r="A1025" s="106"/>
      <c r="B1025" s="42"/>
      <c r="C1025" s="40" t="s">
        <v>746</v>
      </c>
      <c r="D1025" s="39">
        <v>0</v>
      </c>
      <c r="E1025" s="39">
        <v>15499.6</v>
      </c>
      <c r="F1025" s="39">
        <v>15499.6</v>
      </c>
      <c r="G1025" s="39">
        <v>15499.6</v>
      </c>
    </row>
    <row r="1026" spans="1:7" s="31" customFormat="1" ht="17.850000000000001" customHeight="1" x14ac:dyDescent="0.3">
      <c r="A1026" s="106"/>
      <c r="B1026" s="42"/>
      <c r="C1026" s="40" t="s">
        <v>564</v>
      </c>
      <c r="D1026" s="39">
        <v>0</v>
      </c>
      <c r="E1026" s="39">
        <v>0</v>
      </c>
      <c r="F1026" s="39">
        <v>15499.6</v>
      </c>
      <c r="G1026" s="39">
        <v>15499.6</v>
      </c>
    </row>
    <row r="1027" spans="1:7" s="31" customFormat="1" ht="17.850000000000001" customHeight="1" x14ac:dyDescent="0.3">
      <c r="A1027" s="106"/>
      <c r="B1027" s="42"/>
      <c r="C1027" s="40" t="s">
        <v>563</v>
      </c>
      <c r="D1027" s="39">
        <v>0</v>
      </c>
      <c r="E1027" s="39">
        <v>0</v>
      </c>
      <c r="F1027" s="39">
        <v>15499.6</v>
      </c>
      <c r="G1027" s="39">
        <v>15499.6</v>
      </c>
    </row>
    <row r="1028" spans="1:7" s="31" customFormat="1" ht="17.850000000000001" customHeight="1" x14ac:dyDescent="0.3">
      <c r="A1028" s="109"/>
      <c r="B1028" s="47"/>
      <c r="C1028" s="40" t="s">
        <v>747</v>
      </c>
      <c r="D1028" s="39">
        <v>0</v>
      </c>
      <c r="E1028" s="39">
        <v>350</v>
      </c>
      <c r="F1028" s="39">
        <v>350</v>
      </c>
      <c r="G1028" s="39">
        <v>350</v>
      </c>
    </row>
    <row r="1029" spans="1:7" s="31" customFormat="1" ht="17.850000000000001" customHeight="1" x14ac:dyDescent="0.3">
      <c r="A1029" s="43"/>
      <c r="B1029" s="43"/>
      <c r="C1029" s="36" t="s">
        <v>362</v>
      </c>
      <c r="D1029" s="52">
        <f>+D1030</f>
        <v>0</v>
      </c>
      <c r="E1029" s="52">
        <f t="shared" ref="E1029:G1029" si="165">+E1030</f>
        <v>0</v>
      </c>
      <c r="F1029" s="52">
        <f t="shared" si="165"/>
        <v>15499.6</v>
      </c>
      <c r="G1029" s="52">
        <f t="shared" si="165"/>
        <v>15499.6</v>
      </c>
    </row>
    <row r="1030" spans="1:7" s="31" customFormat="1" ht="24.75" customHeight="1" x14ac:dyDescent="0.3">
      <c r="A1030" s="43"/>
      <c r="B1030" s="43"/>
      <c r="C1030" s="40" t="s">
        <v>573</v>
      </c>
      <c r="D1030" s="39">
        <v>0</v>
      </c>
      <c r="E1030" s="39">
        <v>0</v>
      </c>
      <c r="F1030" s="39">
        <v>15499.6</v>
      </c>
      <c r="G1030" s="39">
        <v>15499.6</v>
      </c>
    </row>
    <row r="1031" spans="1:7" s="31" customFormat="1" ht="33.4" customHeight="1" x14ac:dyDescent="0.3">
      <c r="A1031" s="43"/>
      <c r="B1031" s="43"/>
      <c r="C1031" s="36" t="s">
        <v>748</v>
      </c>
      <c r="D1031" s="55">
        <v>0</v>
      </c>
      <c r="E1031" s="55">
        <v>770626</v>
      </c>
      <c r="F1031" s="55">
        <v>1926565</v>
      </c>
      <c r="G1031" s="55">
        <v>3853130</v>
      </c>
    </row>
    <row r="1032" spans="1:7" s="31" customFormat="1" ht="33.4" customHeight="1" x14ac:dyDescent="0.3">
      <c r="A1032" s="43"/>
      <c r="B1032" s="43"/>
      <c r="C1032" s="36" t="s">
        <v>749</v>
      </c>
      <c r="D1032" s="55">
        <v>0</v>
      </c>
      <c r="E1032" s="55">
        <v>760608</v>
      </c>
      <c r="F1032" s="55">
        <v>1901520</v>
      </c>
      <c r="G1032" s="55">
        <v>3803040</v>
      </c>
    </row>
    <row r="1033" spans="1:7" s="64" customFormat="1" x14ac:dyDescent="0.25">
      <c r="A1033" s="61"/>
      <c r="B1033" s="61"/>
      <c r="C1033" s="62" t="s">
        <v>149</v>
      </c>
      <c r="D1033" s="63">
        <v>16893680.399999999</v>
      </c>
      <c r="E1033" s="63">
        <v>38952929.399999999</v>
      </c>
      <c r="F1033" s="63">
        <v>121821996.90000001</v>
      </c>
      <c r="G1033" s="63">
        <v>291331230.60000002</v>
      </c>
    </row>
    <row r="1034" spans="1:7" s="64" customFormat="1" x14ac:dyDescent="0.25">
      <c r="A1034" s="61"/>
      <c r="B1034" s="61"/>
      <c r="C1034" s="65" t="s">
        <v>12</v>
      </c>
      <c r="D1034" s="61"/>
      <c r="E1034" s="61"/>
      <c r="F1034" s="61"/>
      <c r="G1034" s="61"/>
    </row>
    <row r="1035" spans="1:7" s="64" customFormat="1" ht="33" x14ac:dyDescent="0.25">
      <c r="A1035" s="19" t="s">
        <v>150</v>
      </c>
      <c r="B1035" s="19" t="s">
        <v>14</v>
      </c>
      <c r="C1035" s="61" t="s">
        <v>151</v>
      </c>
      <c r="D1035" s="66">
        <v>16893680.399999999</v>
      </c>
      <c r="E1035" s="66">
        <v>38952929.399999999</v>
      </c>
      <c r="F1035" s="66">
        <v>121821996.90000001</v>
      </c>
      <c r="G1035" s="66">
        <v>291331230.60000002</v>
      </c>
    </row>
    <row r="1036" spans="1:7" s="64" customFormat="1" x14ac:dyDescent="0.25">
      <c r="A1036" s="61"/>
      <c r="B1036" s="61"/>
      <c r="C1036" s="67" t="s">
        <v>16</v>
      </c>
      <c r="D1036" s="61"/>
      <c r="E1036" s="61"/>
      <c r="F1036" s="61"/>
      <c r="G1036" s="61"/>
    </row>
    <row r="1037" spans="1:7" s="64" customFormat="1" x14ac:dyDescent="0.25">
      <c r="A1037" s="61"/>
      <c r="B1037" s="61"/>
      <c r="C1037" s="65" t="s">
        <v>149</v>
      </c>
      <c r="D1037" s="68">
        <v>16893680.399999999</v>
      </c>
      <c r="E1037" s="68">
        <v>38952929.399999999</v>
      </c>
      <c r="F1037" s="68">
        <v>121821996.90000001</v>
      </c>
      <c r="G1037" s="68">
        <v>291331230.60000002</v>
      </c>
    </row>
    <row r="1038" spans="1:7" s="64" customFormat="1" x14ac:dyDescent="0.25">
      <c r="A1038" s="61"/>
      <c r="B1038" s="61"/>
      <c r="C1038" s="62" t="s">
        <v>152</v>
      </c>
      <c r="D1038" s="63">
        <v>49549</v>
      </c>
      <c r="E1038" s="63">
        <v>581134.19999999995</v>
      </c>
      <c r="F1038" s="63">
        <v>867791.4</v>
      </c>
      <c r="G1038" s="63">
        <v>1154448.8</v>
      </c>
    </row>
    <row r="1039" spans="1:7" s="64" customFormat="1" x14ac:dyDescent="0.25">
      <c r="A1039" s="61"/>
      <c r="B1039" s="61"/>
      <c r="C1039" s="65" t="s">
        <v>12</v>
      </c>
      <c r="D1039" s="61"/>
      <c r="E1039" s="61"/>
      <c r="F1039" s="61"/>
      <c r="G1039" s="61"/>
    </row>
    <row r="1040" spans="1:7" s="64" customFormat="1" ht="33" x14ac:dyDescent="0.25">
      <c r="A1040" s="19" t="s">
        <v>153</v>
      </c>
      <c r="B1040" s="19" t="s">
        <v>145</v>
      </c>
      <c r="C1040" s="61" t="s">
        <v>154</v>
      </c>
      <c r="D1040" s="66">
        <v>0</v>
      </c>
      <c r="E1040" s="66">
        <v>389563.4</v>
      </c>
      <c r="F1040" s="66">
        <v>534198.80000000005</v>
      </c>
      <c r="G1040" s="66">
        <v>678834.3</v>
      </c>
    </row>
    <row r="1041" spans="1:7" s="64" customFormat="1" x14ac:dyDescent="0.25">
      <c r="A1041" s="61"/>
      <c r="B1041" s="61"/>
      <c r="C1041" s="67" t="s">
        <v>16</v>
      </c>
      <c r="D1041" s="61"/>
      <c r="E1041" s="61"/>
      <c r="F1041" s="61"/>
      <c r="G1041" s="61"/>
    </row>
    <row r="1042" spans="1:7" s="64" customFormat="1" x14ac:dyDescent="0.25">
      <c r="A1042" s="61"/>
      <c r="B1042" s="61"/>
      <c r="C1042" s="65" t="s">
        <v>152</v>
      </c>
      <c r="D1042" s="68">
        <v>0</v>
      </c>
      <c r="E1042" s="68">
        <v>389563.4</v>
      </c>
      <c r="F1042" s="68">
        <v>534198.80000000005</v>
      </c>
      <c r="G1042" s="68">
        <v>678834.3</v>
      </c>
    </row>
    <row r="1043" spans="1:7" s="64" customFormat="1" x14ac:dyDescent="0.25">
      <c r="A1043" s="19" t="s">
        <v>155</v>
      </c>
      <c r="B1043" s="19" t="s">
        <v>67</v>
      </c>
      <c r="C1043" s="61" t="s">
        <v>156</v>
      </c>
      <c r="D1043" s="66">
        <v>46236.5</v>
      </c>
      <c r="E1043" s="66">
        <v>184945.8</v>
      </c>
      <c r="F1043" s="66">
        <v>323655.09999999998</v>
      </c>
      <c r="G1043" s="66">
        <v>462364.5</v>
      </c>
    </row>
    <row r="1044" spans="1:7" s="64" customFormat="1" x14ac:dyDescent="0.25">
      <c r="A1044" s="61"/>
      <c r="B1044" s="61"/>
      <c r="C1044" s="67" t="s">
        <v>16</v>
      </c>
      <c r="D1044" s="61"/>
      <c r="E1044" s="61"/>
      <c r="F1044" s="61"/>
      <c r="G1044" s="61"/>
    </row>
    <row r="1045" spans="1:7" s="64" customFormat="1" ht="26.25" customHeight="1" x14ac:dyDescent="0.25">
      <c r="A1045" s="61"/>
      <c r="B1045" s="61"/>
      <c r="C1045" s="65" t="s">
        <v>30</v>
      </c>
      <c r="D1045" s="68">
        <v>46236.5</v>
      </c>
      <c r="E1045" s="68">
        <v>184945.8</v>
      </c>
      <c r="F1045" s="68">
        <v>323655.09999999998</v>
      </c>
      <c r="G1045" s="68">
        <v>462364.5</v>
      </c>
    </row>
    <row r="1046" spans="1:7" s="64" customFormat="1" ht="33" x14ac:dyDescent="0.25">
      <c r="A1046" s="19" t="s">
        <v>157</v>
      </c>
      <c r="B1046" s="19" t="s">
        <v>14</v>
      </c>
      <c r="C1046" s="61" t="s">
        <v>158</v>
      </c>
      <c r="D1046" s="66">
        <v>3312.5</v>
      </c>
      <c r="E1046" s="66">
        <v>6625</v>
      </c>
      <c r="F1046" s="66">
        <v>9937.5</v>
      </c>
      <c r="G1046" s="66">
        <v>13250</v>
      </c>
    </row>
    <row r="1047" spans="1:7" s="64" customFormat="1" x14ac:dyDescent="0.25">
      <c r="A1047" s="61"/>
      <c r="B1047" s="61"/>
      <c r="C1047" s="67" t="s">
        <v>16</v>
      </c>
      <c r="D1047" s="61"/>
      <c r="E1047" s="61"/>
      <c r="F1047" s="61"/>
      <c r="G1047" s="61"/>
    </row>
    <row r="1048" spans="1:7" s="64" customFormat="1" ht="33" x14ac:dyDescent="0.25">
      <c r="A1048" s="61"/>
      <c r="B1048" s="61"/>
      <c r="C1048" s="65" t="s">
        <v>159</v>
      </c>
      <c r="D1048" s="68">
        <v>3312.5</v>
      </c>
      <c r="E1048" s="68">
        <v>6625</v>
      </c>
      <c r="F1048" s="68">
        <v>9937.5</v>
      </c>
      <c r="G1048" s="68">
        <v>13250</v>
      </c>
    </row>
    <row r="1049" spans="1:7" s="64" customFormat="1" x14ac:dyDescent="0.25">
      <c r="A1049" s="61"/>
      <c r="B1049" s="61"/>
      <c r="C1049" s="62" t="s">
        <v>160</v>
      </c>
      <c r="D1049" s="63">
        <f>+D1051+D1054+D1057</f>
        <v>18892.8</v>
      </c>
      <c r="E1049" s="63">
        <f t="shared" ref="E1049:G1049" si="166">+E1051+E1054+E1057</f>
        <v>3029640</v>
      </c>
      <c r="F1049" s="63">
        <f t="shared" si="166"/>
        <v>7092670</v>
      </c>
      <c r="G1049" s="63">
        <f t="shared" si="166"/>
        <v>11840390.4</v>
      </c>
    </row>
    <row r="1050" spans="1:7" s="64" customFormat="1" x14ac:dyDescent="0.25">
      <c r="A1050" s="61"/>
      <c r="B1050" s="61"/>
      <c r="C1050" s="65" t="s">
        <v>12</v>
      </c>
      <c r="D1050" s="61"/>
      <c r="E1050" s="61"/>
      <c r="F1050" s="61"/>
      <c r="G1050" s="61"/>
    </row>
    <row r="1051" spans="1:7" s="64" customFormat="1" ht="33" x14ac:dyDescent="0.25">
      <c r="A1051" s="19" t="s">
        <v>161</v>
      </c>
      <c r="B1051" s="19" t="s">
        <v>31</v>
      </c>
      <c r="C1051" s="61" t="s">
        <v>162</v>
      </c>
      <c r="D1051" s="66">
        <v>0</v>
      </c>
      <c r="E1051" s="66">
        <v>0</v>
      </c>
      <c r="F1051" s="66">
        <v>25000</v>
      </c>
      <c r="G1051" s="66">
        <v>25000</v>
      </c>
    </row>
    <row r="1052" spans="1:7" s="64" customFormat="1" x14ac:dyDescent="0.25">
      <c r="A1052" s="61"/>
      <c r="B1052" s="61"/>
      <c r="C1052" s="67" t="s">
        <v>16</v>
      </c>
      <c r="D1052" s="61"/>
      <c r="E1052" s="61"/>
      <c r="F1052" s="61"/>
      <c r="G1052" s="61"/>
    </row>
    <row r="1053" spans="1:7" s="64" customFormat="1" x14ac:dyDescent="0.25">
      <c r="A1053" s="61"/>
      <c r="B1053" s="61"/>
      <c r="C1053" s="65" t="s">
        <v>160</v>
      </c>
      <c r="D1053" s="68">
        <v>0</v>
      </c>
      <c r="E1053" s="68">
        <v>0</v>
      </c>
      <c r="F1053" s="68">
        <v>25000</v>
      </c>
      <c r="G1053" s="68">
        <v>25000</v>
      </c>
    </row>
    <row r="1054" spans="1:7" s="64" customFormat="1" ht="33" x14ac:dyDescent="0.25">
      <c r="A1054" s="19" t="s">
        <v>163</v>
      </c>
      <c r="B1054" s="19" t="s">
        <v>31</v>
      </c>
      <c r="C1054" s="61" t="s">
        <v>164</v>
      </c>
      <c r="D1054" s="66">
        <v>0</v>
      </c>
      <c r="E1054" s="66">
        <v>29640</v>
      </c>
      <c r="F1054" s="66">
        <v>67670</v>
      </c>
      <c r="G1054" s="66">
        <v>1815390.4</v>
      </c>
    </row>
    <row r="1055" spans="1:7" s="64" customFormat="1" x14ac:dyDescent="0.25">
      <c r="A1055" s="61"/>
      <c r="B1055" s="61"/>
      <c r="C1055" s="67" t="s">
        <v>16</v>
      </c>
      <c r="D1055" s="61"/>
      <c r="E1055" s="61"/>
      <c r="F1055" s="61"/>
      <c r="G1055" s="61"/>
    </row>
    <row r="1056" spans="1:7" s="64" customFormat="1" x14ac:dyDescent="0.25">
      <c r="A1056" s="61"/>
      <c r="B1056" s="61"/>
      <c r="C1056" s="65" t="s">
        <v>160</v>
      </c>
      <c r="D1056" s="68">
        <v>0</v>
      </c>
      <c r="E1056" s="68">
        <v>29640</v>
      </c>
      <c r="F1056" s="68">
        <v>67670</v>
      </c>
      <c r="G1056" s="68">
        <v>1815390.4</v>
      </c>
    </row>
    <row r="1057" spans="1:7" s="64" customFormat="1" x14ac:dyDescent="0.25">
      <c r="A1057" s="19" t="s">
        <v>165</v>
      </c>
      <c r="B1057" s="19" t="s">
        <v>14</v>
      </c>
      <c r="C1057" s="61" t="s">
        <v>166</v>
      </c>
      <c r="D1057" s="66">
        <v>18892.8</v>
      </c>
      <c r="E1057" s="66">
        <v>3000000</v>
      </c>
      <c r="F1057" s="66">
        <v>7000000</v>
      </c>
      <c r="G1057" s="66">
        <v>10000000</v>
      </c>
    </row>
    <row r="1058" spans="1:7" s="64" customFormat="1" x14ac:dyDescent="0.25">
      <c r="A1058" s="61"/>
      <c r="B1058" s="61"/>
      <c r="C1058" s="67" t="s">
        <v>16</v>
      </c>
      <c r="D1058" s="61"/>
      <c r="E1058" s="61"/>
      <c r="F1058" s="61"/>
      <c r="G1058" s="61"/>
    </row>
    <row r="1059" spans="1:7" s="64" customFormat="1" x14ac:dyDescent="0.25">
      <c r="A1059" s="61"/>
      <c r="B1059" s="61"/>
      <c r="C1059" s="65" t="s">
        <v>160</v>
      </c>
      <c r="D1059" s="68">
        <v>18892.8</v>
      </c>
      <c r="E1059" s="68">
        <v>72000</v>
      </c>
      <c r="F1059" s="68">
        <v>168000</v>
      </c>
      <c r="G1059" s="68">
        <v>168000</v>
      </c>
    </row>
    <row r="1060" spans="1:7" s="64" customFormat="1" x14ac:dyDescent="0.25">
      <c r="A1060" s="61"/>
      <c r="B1060" s="61"/>
      <c r="C1060" s="65" t="s">
        <v>71</v>
      </c>
      <c r="D1060" s="68">
        <v>0</v>
      </c>
      <c r="E1060" s="68">
        <v>2928000</v>
      </c>
      <c r="F1060" s="68">
        <v>6832000</v>
      </c>
      <c r="G1060" s="68">
        <v>9832000</v>
      </c>
    </row>
    <row r="1061" spans="1:7" s="64" customFormat="1" x14ac:dyDescent="0.25">
      <c r="A1061" s="61"/>
      <c r="B1061" s="61"/>
      <c r="C1061" s="62" t="s">
        <v>167</v>
      </c>
      <c r="D1061" s="63">
        <v>23322</v>
      </c>
      <c r="E1061" s="63">
        <v>42757</v>
      </c>
      <c r="F1061" s="63">
        <v>62192</v>
      </c>
      <c r="G1061" s="63">
        <v>77740</v>
      </c>
    </row>
    <row r="1062" spans="1:7" s="64" customFormat="1" x14ac:dyDescent="0.25">
      <c r="A1062" s="61"/>
      <c r="B1062" s="61"/>
      <c r="C1062" s="65" t="s">
        <v>12</v>
      </c>
      <c r="D1062" s="61"/>
      <c r="E1062" s="61"/>
      <c r="F1062" s="61"/>
      <c r="G1062" s="61"/>
    </row>
    <row r="1063" spans="1:7" s="64" customFormat="1" ht="33" x14ac:dyDescent="0.25">
      <c r="A1063" s="19" t="s">
        <v>168</v>
      </c>
      <c r="B1063" s="19" t="s">
        <v>14</v>
      </c>
      <c r="C1063" s="61" t="s">
        <v>169</v>
      </c>
      <c r="D1063" s="66">
        <v>23322</v>
      </c>
      <c r="E1063" s="66">
        <v>42757</v>
      </c>
      <c r="F1063" s="66">
        <v>62192</v>
      </c>
      <c r="G1063" s="66">
        <v>77740</v>
      </c>
    </row>
    <row r="1064" spans="1:7" s="64" customFormat="1" x14ac:dyDescent="0.25">
      <c r="A1064" s="61"/>
      <c r="B1064" s="61"/>
      <c r="C1064" s="67" t="s">
        <v>16</v>
      </c>
      <c r="D1064" s="61"/>
      <c r="E1064" s="61"/>
      <c r="F1064" s="61"/>
      <c r="G1064" s="61"/>
    </row>
    <row r="1065" spans="1:7" s="64" customFormat="1" x14ac:dyDescent="0.25">
      <c r="A1065" s="61"/>
      <c r="B1065" s="61"/>
      <c r="C1065" s="65" t="s">
        <v>167</v>
      </c>
      <c r="D1065" s="68">
        <v>23322</v>
      </c>
      <c r="E1065" s="68">
        <v>42757</v>
      </c>
      <c r="F1065" s="68">
        <v>62192</v>
      </c>
      <c r="G1065" s="68">
        <v>77740</v>
      </c>
    </row>
    <row r="1066" spans="1:7" s="64" customFormat="1" x14ac:dyDescent="0.25">
      <c r="A1066" s="61"/>
      <c r="B1066" s="61"/>
      <c r="C1066" s="62" t="s">
        <v>170</v>
      </c>
      <c r="D1066" s="63">
        <v>350000</v>
      </c>
      <c r="E1066" s="63">
        <v>733330</v>
      </c>
      <c r="F1066" s="63">
        <v>1116660</v>
      </c>
      <c r="G1066" s="63">
        <v>1611100</v>
      </c>
    </row>
    <row r="1067" spans="1:7" s="64" customFormat="1" x14ac:dyDescent="0.25">
      <c r="A1067" s="61"/>
      <c r="B1067" s="61"/>
      <c r="C1067" s="65" t="s">
        <v>12</v>
      </c>
      <c r="D1067" s="61"/>
      <c r="E1067" s="61"/>
      <c r="F1067" s="61"/>
      <c r="G1067" s="61"/>
    </row>
    <row r="1068" spans="1:7" s="64" customFormat="1" x14ac:dyDescent="0.25">
      <c r="A1068" s="19" t="s">
        <v>171</v>
      </c>
      <c r="B1068" s="19" t="s">
        <v>14</v>
      </c>
      <c r="C1068" s="61" t="s">
        <v>172</v>
      </c>
      <c r="D1068" s="66">
        <v>0</v>
      </c>
      <c r="E1068" s="66">
        <v>183330</v>
      </c>
      <c r="F1068" s="66">
        <v>366660</v>
      </c>
      <c r="G1068" s="66">
        <v>611100</v>
      </c>
    </row>
    <row r="1069" spans="1:7" s="64" customFormat="1" x14ac:dyDescent="0.25">
      <c r="A1069" s="61"/>
      <c r="B1069" s="61"/>
      <c r="C1069" s="67" t="s">
        <v>16</v>
      </c>
      <c r="D1069" s="61"/>
      <c r="E1069" s="61"/>
      <c r="F1069" s="61"/>
      <c r="G1069" s="61"/>
    </row>
    <row r="1070" spans="1:7" s="64" customFormat="1" x14ac:dyDescent="0.25">
      <c r="A1070" s="61"/>
      <c r="B1070" s="61"/>
      <c r="C1070" s="65" t="s">
        <v>170</v>
      </c>
      <c r="D1070" s="68">
        <v>0</v>
      </c>
      <c r="E1070" s="68">
        <v>183330</v>
      </c>
      <c r="F1070" s="68">
        <v>366660</v>
      </c>
      <c r="G1070" s="68">
        <v>611100</v>
      </c>
    </row>
    <row r="1071" spans="1:7" s="64" customFormat="1" x14ac:dyDescent="0.25">
      <c r="A1071" s="19" t="s">
        <v>171</v>
      </c>
      <c r="B1071" s="19" t="s">
        <v>24</v>
      </c>
      <c r="C1071" s="61" t="s">
        <v>173</v>
      </c>
      <c r="D1071" s="66">
        <v>350000</v>
      </c>
      <c r="E1071" s="66">
        <v>550000</v>
      </c>
      <c r="F1071" s="66">
        <v>750000</v>
      </c>
      <c r="G1071" s="66">
        <v>1000000</v>
      </c>
    </row>
    <row r="1072" spans="1:7" s="64" customFormat="1" x14ac:dyDescent="0.25">
      <c r="A1072" s="61"/>
      <c r="B1072" s="61"/>
      <c r="C1072" s="67" t="s">
        <v>16</v>
      </c>
      <c r="D1072" s="61"/>
      <c r="E1072" s="61"/>
      <c r="F1072" s="61"/>
      <c r="G1072" s="61"/>
    </row>
    <row r="1073" spans="1:7" s="64" customFormat="1" x14ac:dyDescent="0.25">
      <c r="A1073" s="61"/>
      <c r="B1073" s="61"/>
      <c r="C1073" s="65" t="s">
        <v>170</v>
      </c>
      <c r="D1073" s="68">
        <v>350000</v>
      </c>
      <c r="E1073" s="68">
        <v>550000</v>
      </c>
      <c r="F1073" s="68">
        <v>750000</v>
      </c>
      <c r="G1073" s="68">
        <v>1000000</v>
      </c>
    </row>
    <row r="1074" spans="1:7" s="64" customFormat="1" x14ac:dyDescent="0.25">
      <c r="A1074" s="61"/>
      <c r="B1074" s="61"/>
      <c r="C1074" s="62" t="s">
        <v>174</v>
      </c>
      <c r="D1074" s="63">
        <v>0</v>
      </c>
      <c r="E1074" s="63">
        <v>340390</v>
      </c>
      <c r="F1074" s="63">
        <v>340390</v>
      </c>
      <c r="G1074" s="63">
        <v>340390</v>
      </c>
    </row>
    <row r="1075" spans="1:7" s="64" customFormat="1" x14ac:dyDescent="0.25">
      <c r="A1075" s="61"/>
      <c r="B1075" s="61"/>
      <c r="C1075" s="65" t="s">
        <v>12</v>
      </c>
      <c r="D1075" s="61"/>
      <c r="E1075" s="61"/>
      <c r="F1075" s="61"/>
      <c r="G1075" s="61"/>
    </row>
    <row r="1076" spans="1:7" s="64" customFormat="1" ht="49.5" x14ac:dyDescent="0.25">
      <c r="A1076" s="19" t="s">
        <v>175</v>
      </c>
      <c r="B1076" s="19" t="s">
        <v>26</v>
      </c>
      <c r="C1076" s="61" t="s">
        <v>176</v>
      </c>
      <c r="D1076" s="66">
        <v>0</v>
      </c>
      <c r="E1076" s="66">
        <v>340390</v>
      </c>
      <c r="F1076" s="66">
        <v>340390</v>
      </c>
      <c r="G1076" s="66">
        <v>340390</v>
      </c>
    </row>
    <row r="1077" spans="1:7" s="64" customFormat="1" x14ac:dyDescent="0.25">
      <c r="A1077" s="61"/>
      <c r="B1077" s="61"/>
      <c r="C1077" s="67" t="s">
        <v>16</v>
      </c>
      <c r="D1077" s="61"/>
      <c r="E1077" s="61"/>
      <c r="F1077" s="61"/>
      <c r="G1077" s="61"/>
    </row>
    <row r="1078" spans="1:7" s="64" customFormat="1" x14ac:dyDescent="0.25">
      <c r="A1078" s="61"/>
      <c r="B1078" s="61"/>
      <c r="C1078" s="65" t="s">
        <v>174</v>
      </c>
      <c r="D1078" s="68">
        <v>0</v>
      </c>
      <c r="E1078" s="68">
        <v>340390</v>
      </c>
      <c r="F1078" s="68">
        <v>340390</v>
      </c>
      <c r="G1078" s="68">
        <v>340390</v>
      </c>
    </row>
    <row r="1079" spans="1:7" s="64" customFormat="1" x14ac:dyDescent="0.25">
      <c r="A1079" s="61"/>
      <c r="B1079" s="61"/>
      <c r="C1079" s="62" t="s">
        <v>177</v>
      </c>
      <c r="D1079" s="63">
        <v>0</v>
      </c>
      <c r="E1079" s="63">
        <v>8031.5</v>
      </c>
      <c r="F1079" s="63">
        <v>16063</v>
      </c>
      <c r="G1079" s="63">
        <v>16063</v>
      </c>
    </row>
    <row r="1080" spans="1:7" s="64" customFormat="1" x14ac:dyDescent="0.25">
      <c r="A1080" s="61"/>
      <c r="B1080" s="61"/>
      <c r="C1080" s="65" t="s">
        <v>12</v>
      </c>
      <c r="D1080" s="61"/>
      <c r="E1080" s="61"/>
      <c r="F1080" s="61"/>
      <c r="G1080" s="61"/>
    </row>
    <row r="1081" spans="1:7" s="64" customFormat="1" ht="33" x14ac:dyDescent="0.25">
      <c r="A1081" s="19" t="s">
        <v>178</v>
      </c>
      <c r="B1081" s="19" t="s">
        <v>14</v>
      </c>
      <c r="C1081" s="61" t="s">
        <v>179</v>
      </c>
      <c r="D1081" s="66">
        <v>0</v>
      </c>
      <c r="E1081" s="66">
        <v>8031.5</v>
      </c>
      <c r="F1081" s="66">
        <v>16063</v>
      </c>
      <c r="G1081" s="66">
        <v>16063</v>
      </c>
    </row>
    <row r="1082" spans="1:7" s="64" customFormat="1" x14ac:dyDescent="0.25">
      <c r="A1082" s="61"/>
      <c r="B1082" s="61"/>
      <c r="C1082" s="67" t="s">
        <v>16</v>
      </c>
      <c r="D1082" s="61"/>
      <c r="E1082" s="61"/>
      <c r="F1082" s="61"/>
      <c r="G1082" s="61"/>
    </row>
    <row r="1083" spans="1:7" s="64" customFormat="1" x14ac:dyDescent="0.25">
      <c r="A1083" s="61"/>
      <c r="B1083" s="61"/>
      <c r="C1083" s="65" t="s">
        <v>177</v>
      </c>
      <c r="D1083" s="68">
        <v>0</v>
      </c>
      <c r="E1083" s="68">
        <v>8031.5</v>
      </c>
      <c r="F1083" s="68">
        <v>16063</v>
      </c>
      <c r="G1083" s="68">
        <v>16063</v>
      </c>
    </row>
    <row r="1084" spans="1:7" s="64" customFormat="1" x14ac:dyDescent="0.25">
      <c r="A1084" s="61"/>
      <c r="B1084" s="61"/>
      <c r="C1084" s="62" t="s">
        <v>180</v>
      </c>
      <c r="D1084" s="63">
        <v>23100</v>
      </c>
      <c r="E1084" s="63">
        <v>123100</v>
      </c>
      <c r="F1084" s="63">
        <v>363100</v>
      </c>
      <c r="G1084" s="63">
        <v>463100</v>
      </c>
    </row>
    <row r="1085" spans="1:7" s="64" customFormat="1" x14ac:dyDescent="0.25">
      <c r="A1085" s="61"/>
      <c r="B1085" s="61"/>
      <c r="C1085" s="65" t="s">
        <v>12</v>
      </c>
      <c r="D1085" s="61"/>
      <c r="E1085" s="61"/>
      <c r="F1085" s="61"/>
      <c r="G1085" s="61"/>
    </row>
    <row r="1086" spans="1:7" s="64" customFormat="1" ht="33" x14ac:dyDescent="0.25">
      <c r="A1086" s="19" t="s">
        <v>181</v>
      </c>
      <c r="B1086" s="19" t="s">
        <v>26</v>
      </c>
      <c r="C1086" s="61" t="s">
        <v>182</v>
      </c>
      <c r="D1086" s="66">
        <v>23100</v>
      </c>
      <c r="E1086" s="66">
        <v>123100</v>
      </c>
      <c r="F1086" s="66">
        <v>363100</v>
      </c>
      <c r="G1086" s="66">
        <v>463100</v>
      </c>
    </row>
    <row r="1087" spans="1:7" s="64" customFormat="1" x14ac:dyDescent="0.25">
      <c r="A1087" s="61"/>
      <c r="B1087" s="61"/>
      <c r="C1087" s="67" t="s">
        <v>16</v>
      </c>
      <c r="D1087" s="61"/>
      <c r="E1087" s="61"/>
      <c r="F1087" s="61"/>
      <c r="G1087" s="61"/>
    </row>
    <row r="1088" spans="1:7" s="64" customFormat="1" x14ac:dyDescent="0.25">
      <c r="A1088" s="61"/>
      <c r="B1088" s="61"/>
      <c r="C1088" s="65" t="s">
        <v>180</v>
      </c>
      <c r="D1088" s="68">
        <v>23100</v>
      </c>
      <c r="E1088" s="68">
        <v>123100</v>
      </c>
      <c r="F1088" s="68">
        <v>363100</v>
      </c>
      <c r="G1088" s="68">
        <v>463100</v>
      </c>
    </row>
    <row r="1089" spans="1:7" s="64" customFormat="1" x14ac:dyDescent="0.25">
      <c r="A1089" s="61"/>
      <c r="B1089" s="61"/>
      <c r="C1089" s="62" t="s">
        <v>183</v>
      </c>
      <c r="D1089" s="63">
        <f>D1091</f>
        <v>16000</v>
      </c>
      <c r="E1089" s="63">
        <f t="shared" ref="E1089:G1089" si="167">E1091</f>
        <v>16000</v>
      </c>
      <c r="F1089" s="63">
        <f t="shared" si="167"/>
        <v>16000</v>
      </c>
      <c r="G1089" s="63">
        <f t="shared" si="167"/>
        <v>142000</v>
      </c>
    </row>
    <row r="1090" spans="1:7" s="64" customFormat="1" x14ac:dyDescent="0.25">
      <c r="A1090" s="61"/>
      <c r="B1090" s="61"/>
      <c r="C1090" s="65" t="s">
        <v>12</v>
      </c>
      <c r="D1090" s="61"/>
      <c r="E1090" s="61"/>
      <c r="F1090" s="61"/>
      <c r="G1090" s="61"/>
    </row>
    <row r="1091" spans="1:7" s="64" customFormat="1" ht="49.5" x14ac:dyDescent="0.25">
      <c r="A1091" s="19" t="s">
        <v>184</v>
      </c>
      <c r="B1091" s="19" t="s">
        <v>24</v>
      </c>
      <c r="C1091" s="61" t="s">
        <v>185</v>
      </c>
      <c r="D1091" s="66">
        <f>D1093+D1094</f>
        <v>16000</v>
      </c>
      <c r="E1091" s="66">
        <f t="shared" ref="E1091:G1091" si="168">E1093+E1094</f>
        <v>16000</v>
      </c>
      <c r="F1091" s="66">
        <f t="shared" si="168"/>
        <v>16000</v>
      </c>
      <c r="G1091" s="66">
        <f t="shared" si="168"/>
        <v>142000</v>
      </c>
    </row>
    <row r="1092" spans="1:7" s="64" customFormat="1" x14ac:dyDescent="0.25">
      <c r="A1092" s="61"/>
      <c r="B1092" s="61"/>
      <c r="C1092" s="67" t="s">
        <v>16</v>
      </c>
      <c r="D1092" s="61"/>
      <c r="E1092" s="61"/>
      <c r="F1092" s="61"/>
      <c r="G1092" s="61"/>
    </row>
    <row r="1093" spans="1:7" s="64" customFormat="1" x14ac:dyDescent="0.25">
      <c r="A1093" s="61"/>
      <c r="B1093" s="61"/>
      <c r="C1093" s="65" t="s">
        <v>183</v>
      </c>
      <c r="D1093" s="68">
        <v>0</v>
      </c>
      <c r="E1093" s="68">
        <v>0</v>
      </c>
      <c r="F1093" s="68">
        <v>0</v>
      </c>
      <c r="G1093" s="68">
        <v>126000</v>
      </c>
    </row>
    <row r="1094" spans="1:7" s="64" customFormat="1" x14ac:dyDescent="0.25">
      <c r="A1094" s="61"/>
      <c r="B1094" s="61"/>
      <c r="C1094" s="65" t="s">
        <v>30</v>
      </c>
      <c r="D1094" s="68">
        <v>16000</v>
      </c>
      <c r="E1094" s="68">
        <v>16000</v>
      </c>
      <c r="F1094" s="68">
        <v>16000</v>
      </c>
      <c r="G1094" s="68">
        <v>16000</v>
      </c>
    </row>
    <row r="1095" spans="1:7" s="64" customFormat="1" x14ac:dyDescent="0.25">
      <c r="A1095" s="61"/>
      <c r="B1095" s="61"/>
      <c r="C1095" s="62" t="s">
        <v>186</v>
      </c>
      <c r="D1095" s="63">
        <f>+D1097+D1100+D1103</f>
        <v>115263</v>
      </c>
      <c r="E1095" s="63">
        <f t="shared" ref="E1095:G1095" si="169">+E1097+E1100+E1103</f>
        <v>192575</v>
      </c>
      <c r="F1095" s="63">
        <f t="shared" si="169"/>
        <v>269888</v>
      </c>
      <c r="G1095" s="63">
        <f t="shared" si="169"/>
        <v>290000</v>
      </c>
    </row>
    <row r="1096" spans="1:7" s="64" customFormat="1" x14ac:dyDescent="0.25">
      <c r="A1096" s="61"/>
      <c r="B1096" s="61"/>
      <c r="C1096" s="65" t="s">
        <v>12</v>
      </c>
      <c r="D1096" s="61"/>
      <c r="E1096" s="61"/>
      <c r="F1096" s="61"/>
      <c r="G1096" s="61"/>
    </row>
    <row r="1097" spans="1:7" s="64" customFormat="1" x14ac:dyDescent="0.25">
      <c r="A1097" s="19" t="s">
        <v>187</v>
      </c>
      <c r="B1097" s="19" t="s">
        <v>24</v>
      </c>
      <c r="C1097" s="61" t="s">
        <v>188</v>
      </c>
      <c r="D1097" s="66">
        <f>D1099</f>
        <v>75000</v>
      </c>
      <c r="E1097" s="66">
        <f t="shared" ref="E1097:G1097" si="170">E1099</f>
        <v>112500</v>
      </c>
      <c r="F1097" s="66">
        <f t="shared" si="170"/>
        <v>150000</v>
      </c>
      <c r="G1097" s="66">
        <f t="shared" si="170"/>
        <v>150000</v>
      </c>
    </row>
    <row r="1098" spans="1:7" s="64" customFormat="1" x14ac:dyDescent="0.25">
      <c r="A1098" s="61"/>
      <c r="B1098" s="61"/>
      <c r="C1098" s="67" t="s">
        <v>16</v>
      </c>
      <c r="D1098" s="61"/>
      <c r="E1098" s="61"/>
      <c r="F1098" s="61"/>
      <c r="G1098" s="61"/>
    </row>
    <row r="1099" spans="1:7" s="64" customFormat="1" x14ac:dyDescent="0.25">
      <c r="A1099" s="61"/>
      <c r="B1099" s="61"/>
      <c r="C1099" s="65" t="s">
        <v>186</v>
      </c>
      <c r="D1099" s="68">
        <v>75000</v>
      </c>
      <c r="E1099" s="68">
        <v>112500</v>
      </c>
      <c r="F1099" s="68">
        <v>150000</v>
      </c>
      <c r="G1099" s="68">
        <v>150000</v>
      </c>
    </row>
    <row r="1100" spans="1:7" s="64" customFormat="1" ht="33" x14ac:dyDescent="0.25">
      <c r="A1100" s="19" t="s">
        <v>187</v>
      </c>
      <c r="B1100" s="19" t="s">
        <v>20</v>
      </c>
      <c r="C1100" s="61" t="s">
        <v>189</v>
      </c>
      <c r="D1100" s="66">
        <f>D1102</f>
        <v>20000</v>
      </c>
      <c r="E1100" s="66">
        <f t="shared" ref="E1100:G1100" si="171">E1102</f>
        <v>40000</v>
      </c>
      <c r="F1100" s="66">
        <f t="shared" si="171"/>
        <v>60000</v>
      </c>
      <c r="G1100" s="66">
        <f t="shared" si="171"/>
        <v>60000</v>
      </c>
    </row>
    <row r="1101" spans="1:7" s="64" customFormat="1" x14ac:dyDescent="0.25">
      <c r="A1101" s="61"/>
      <c r="B1101" s="61"/>
      <c r="C1101" s="67" t="s">
        <v>16</v>
      </c>
      <c r="D1101" s="61"/>
      <c r="E1101" s="61"/>
      <c r="F1101" s="61"/>
      <c r="G1101" s="61"/>
    </row>
    <row r="1102" spans="1:7" s="64" customFormat="1" x14ac:dyDescent="0.25">
      <c r="A1102" s="61"/>
      <c r="B1102" s="61"/>
      <c r="C1102" s="65" t="s">
        <v>186</v>
      </c>
      <c r="D1102" s="68">
        <v>20000</v>
      </c>
      <c r="E1102" s="68">
        <v>40000</v>
      </c>
      <c r="F1102" s="68">
        <v>60000</v>
      </c>
      <c r="G1102" s="68">
        <v>60000</v>
      </c>
    </row>
    <row r="1103" spans="1:7" s="64" customFormat="1" ht="33" x14ac:dyDescent="0.25">
      <c r="A1103" s="19" t="s">
        <v>187</v>
      </c>
      <c r="B1103" s="19" t="s">
        <v>64</v>
      </c>
      <c r="C1103" s="61" t="s">
        <v>190</v>
      </c>
      <c r="D1103" s="66">
        <f>D1105</f>
        <v>20263</v>
      </c>
      <c r="E1103" s="66">
        <f t="shared" ref="E1103:G1103" si="172">E1105</f>
        <v>40075</v>
      </c>
      <c r="F1103" s="66">
        <f t="shared" si="172"/>
        <v>59888</v>
      </c>
      <c r="G1103" s="66">
        <f t="shared" si="172"/>
        <v>80000</v>
      </c>
    </row>
    <row r="1104" spans="1:7" s="64" customFormat="1" x14ac:dyDescent="0.25">
      <c r="A1104" s="61"/>
      <c r="B1104" s="61"/>
      <c r="C1104" s="67" t="s">
        <v>16</v>
      </c>
      <c r="D1104" s="61"/>
      <c r="E1104" s="61"/>
      <c r="F1104" s="61"/>
      <c r="G1104" s="61"/>
    </row>
    <row r="1105" spans="1:7" s="64" customFormat="1" x14ac:dyDescent="0.25">
      <c r="A1105" s="61"/>
      <c r="B1105" s="61"/>
      <c r="C1105" s="65" t="s">
        <v>186</v>
      </c>
      <c r="D1105" s="68">
        <v>20263</v>
      </c>
      <c r="E1105" s="68">
        <v>40075</v>
      </c>
      <c r="F1105" s="68">
        <v>59888</v>
      </c>
      <c r="G1105" s="68">
        <v>80000</v>
      </c>
    </row>
    <row r="1106" spans="1:7" s="64" customFormat="1" x14ac:dyDescent="0.25">
      <c r="A1106" s="61"/>
      <c r="B1106" s="61"/>
      <c r="C1106" s="62" t="s">
        <v>191</v>
      </c>
      <c r="D1106" s="63">
        <v>0</v>
      </c>
      <c r="E1106" s="63">
        <v>3400</v>
      </c>
      <c r="F1106" s="63">
        <v>6957</v>
      </c>
      <c r="G1106" s="63">
        <v>6957</v>
      </c>
    </row>
    <row r="1107" spans="1:7" s="64" customFormat="1" x14ac:dyDescent="0.25">
      <c r="A1107" s="61"/>
      <c r="B1107" s="61"/>
      <c r="C1107" s="65" t="s">
        <v>12</v>
      </c>
      <c r="D1107" s="61"/>
      <c r="E1107" s="61"/>
      <c r="F1107" s="61"/>
      <c r="G1107" s="61"/>
    </row>
    <row r="1108" spans="1:7" s="64" customFormat="1" ht="33" x14ac:dyDescent="0.25">
      <c r="A1108" s="19" t="s">
        <v>192</v>
      </c>
      <c r="B1108" s="19" t="s">
        <v>14</v>
      </c>
      <c r="C1108" s="61" t="s">
        <v>193</v>
      </c>
      <c r="D1108" s="66">
        <v>0</v>
      </c>
      <c r="E1108" s="66">
        <v>3400</v>
      </c>
      <c r="F1108" s="66">
        <v>6957</v>
      </c>
      <c r="G1108" s="66">
        <v>6957</v>
      </c>
    </row>
    <row r="1109" spans="1:7" s="64" customFormat="1" x14ac:dyDescent="0.25">
      <c r="A1109" s="61"/>
      <c r="B1109" s="61"/>
      <c r="C1109" s="67" t="s">
        <v>16</v>
      </c>
      <c r="D1109" s="61"/>
      <c r="E1109" s="61"/>
      <c r="F1109" s="61"/>
      <c r="G1109" s="61"/>
    </row>
    <row r="1110" spans="1:7" s="64" customFormat="1" x14ac:dyDescent="0.25">
      <c r="A1110" s="61"/>
      <c r="B1110" s="61"/>
      <c r="C1110" s="65" t="s">
        <v>191</v>
      </c>
      <c r="D1110" s="68">
        <v>0</v>
      </c>
      <c r="E1110" s="68">
        <v>3400</v>
      </c>
      <c r="F1110" s="68">
        <v>6957</v>
      </c>
      <c r="G1110" s="68">
        <v>6957</v>
      </c>
    </row>
    <row r="1111" spans="1:7" s="64" customFormat="1" x14ac:dyDescent="0.25">
      <c r="A1111" s="61"/>
      <c r="B1111" s="61"/>
      <c r="C1111" s="62" t="s">
        <v>194</v>
      </c>
      <c r="D1111" s="63">
        <f>+D1113+D1116+D1122</f>
        <v>426358</v>
      </c>
      <c r="E1111" s="63">
        <f t="shared" ref="E1111:G1111" si="173">+E1113+E1116+E1122</f>
        <v>1118947.3999999999</v>
      </c>
      <c r="F1111" s="63">
        <f t="shared" si="173"/>
        <v>1903218.9999999998</v>
      </c>
      <c r="G1111" s="63">
        <f t="shared" si="173"/>
        <v>3029286.2</v>
      </c>
    </row>
    <row r="1112" spans="1:7" s="64" customFormat="1" x14ac:dyDescent="0.25">
      <c r="A1112" s="61"/>
      <c r="B1112" s="61"/>
      <c r="C1112" s="65" t="s">
        <v>12</v>
      </c>
      <c r="D1112" s="61"/>
      <c r="E1112" s="61"/>
      <c r="F1112" s="61"/>
      <c r="G1112" s="61"/>
    </row>
    <row r="1113" spans="1:7" s="64" customFormat="1" ht="33" x14ac:dyDescent="0.25">
      <c r="A1113" s="19" t="s">
        <v>195</v>
      </c>
      <c r="B1113" s="19" t="s">
        <v>14</v>
      </c>
      <c r="C1113" s="61" t="s">
        <v>196</v>
      </c>
      <c r="D1113" s="66">
        <f>D1115</f>
        <v>0</v>
      </c>
      <c r="E1113" s="66">
        <f t="shared" ref="E1113:G1113" si="174">E1115</f>
        <v>84630</v>
      </c>
      <c r="F1113" s="66">
        <f t="shared" si="174"/>
        <v>223401.4</v>
      </c>
      <c r="G1113" s="66">
        <f t="shared" si="174"/>
        <v>287796.7</v>
      </c>
    </row>
    <row r="1114" spans="1:7" s="64" customFormat="1" x14ac:dyDescent="0.25">
      <c r="A1114" s="61"/>
      <c r="B1114" s="61"/>
      <c r="C1114" s="67" t="s">
        <v>16</v>
      </c>
      <c r="D1114" s="61"/>
      <c r="E1114" s="61"/>
      <c r="F1114" s="61"/>
      <c r="G1114" s="61"/>
    </row>
    <row r="1115" spans="1:7" s="64" customFormat="1" x14ac:dyDescent="0.25">
      <c r="A1115" s="61"/>
      <c r="B1115" s="61"/>
      <c r="C1115" s="65" t="s">
        <v>194</v>
      </c>
      <c r="D1115" s="68">
        <v>0</v>
      </c>
      <c r="E1115" s="68">
        <v>84630</v>
      </c>
      <c r="F1115" s="68">
        <v>223401.4</v>
      </c>
      <c r="G1115" s="68">
        <v>287796.7</v>
      </c>
    </row>
    <row r="1116" spans="1:7" s="64" customFormat="1" ht="33" x14ac:dyDescent="0.25">
      <c r="A1116" s="19" t="s">
        <v>195</v>
      </c>
      <c r="B1116" s="19" t="s">
        <v>20</v>
      </c>
      <c r="C1116" s="61" t="s">
        <v>197</v>
      </c>
      <c r="D1116" s="66">
        <v>426358</v>
      </c>
      <c r="E1116" s="66">
        <v>1034317.4</v>
      </c>
      <c r="F1116" s="66">
        <v>1642276.7</v>
      </c>
      <c r="G1116" s="66">
        <v>2684459</v>
      </c>
    </row>
    <row r="1117" spans="1:7" s="64" customFormat="1" x14ac:dyDescent="0.25">
      <c r="A1117" s="61"/>
      <c r="B1117" s="61"/>
      <c r="C1117" s="67" t="s">
        <v>16</v>
      </c>
      <c r="D1117" s="61"/>
      <c r="E1117" s="61"/>
      <c r="F1117" s="61"/>
      <c r="G1117" s="61"/>
    </row>
    <row r="1118" spans="1:7" s="64" customFormat="1" x14ac:dyDescent="0.25">
      <c r="A1118" s="61"/>
      <c r="B1118" s="61"/>
      <c r="C1118" s="65" t="s">
        <v>194</v>
      </c>
      <c r="D1118" s="68">
        <f>D1120+D1121</f>
        <v>426358</v>
      </c>
      <c r="E1118" s="68">
        <f t="shared" ref="E1118:G1118" si="175">E1120+E1121</f>
        <v>1034317.4</v>
      </c>
      <c r="F1118" s="68">
        <f t="shared" si="175"/>
        <v>1642276.7</v>
      </c>
      <c r="G1118" s="68">
        <f t="shared" si="175"/>
        <v>2684459</v>
      </c>
    </row>
    <row r="1119" spans="1:7" s="64" customFormat="1" x14ac:dyDescent="0.25">
      <c r="A1119" s="61"/>
      <c r="B1119" s="61"/>
      <c r="C1119" s="65" t="s">
        <v>754</v>
      </c>
      <c r="D1119" s="68"/>
      <c r="E1119" s="68"/>
      <c r="F1119" s="68"/>
      <c r="G1119" s="68"/>
    </row>
    <row r="1120" spans="1:7" s="64" customFormat="1" ht="38.25" customHeight="1" x14ac:dyDescent="0.25">
      <c r="A1120" s="61"/>
      <c r="B1120" s="61"/>
      <c r="C1120" s="70" t="s">
        <v>752</v>
      </c>
      <c r="D1120" s="68">
        <v>225000</v>
      </c>
      <c r="E1120" s="68">
        <v>525000</v>
      </c>
      <c r="F1120" s="68">
        <v>825000</v>
      </c>
      <c r="G1120" s="68">
        <v>1500000</v>
      </c>
    </row>
    <row r="1121" spans="1:7" s="64" customFormat="1" ht="41.25" customHeight="1" x14ac:dyDescent="0.25">
      <c r="A1121" s="61"/>
      <c r="B1121" s="61"/>
      <c r="C1121" s="70" t="s">
        <v>753</v>
      </c>
      <c r="D1121" s="68">
        <v>201358</v>
      </c>
      <c r="E1121" s="68">
        <v>509317.4</v>
      </c>
      <c r="F1121" s="68">
        <v>817276.7</v>
      </c>
      <c r="G1121" s="68">
        <v>1184459</v>
      </c>
    </row>
    <row r="1122" spans="1:7" s="64" customFormat="1" ht="33" x14ac:dyDescent="0.25">
      <c r="A1122" s="19" t="s">
        <v>195</v>
      </c>
      <c r="B1122" s="19" t="s">
        <v>37</v>
      </c>
      <c r="C1122" s="61" t="s">
        <v>198</v>
      </c>
      <c r="D1122" s="66">
        <f>D1124</f>
        <v>0</v>
      </c>
      <c r="E1122" s="66">
        <f t="shared" ref="E1122:G1122" si="176">E1124</f>
        <v>0</v>
      </c>
      <c r="F1122" s="66">
        <f t="shared" si="176"/>
        <v>37540.9</v>
      </c>
      <c r="G1122" s="66">
        <f t="shared" si="176"/>
        <v>57030.5</v>
      </c>
    </row>
    <row r="1123" spans="1:7" s="64" customFormat="1" x14ac:dyDescent="0.25">
      <c r="A1123" s="61"/>
      <c r="B1123" s="61"/>
      <c r="C1123" s="67" t="s">
        <v>16</v>
      </c>
      <c r="D1123" s="61"/>
      <c r="E1123" s="61"/>
      <c r="F1123" s="61"/>
      <c r="G1123" s="61"/>
    </row>
    <row r="1124" spans="1:7" s="64" customFormat="1" x14ac:dyDescent="0.25">
      <c r="A1124" s="61"/>
      <c r="B1124" s="61"/>
      <c r="C1124" s="65" t="s">
        <v>194</v>
      </c>
      <c r="D1124" s="68">
        <v>0</v>
      </c>
      <c r="E1124" s="68">
        <v>0</v>
      </c>
      <c r="F1124" s="68">
        <f>F1126+F1127</f>
        <v>37540.9</v>
      </c>
      <c r="G1124" s="68">
        <f>G1126+G1127</f>
        <v>57030.5</v>
      </c>
    </row>
    <row r="1125" spans="1:7" s="64" customFormat="1" x14ac:dyDescent="0.25">
      <c r="A1125" s="61"/>
      <c r="B1125" s="61"/>
      <c r="C1125" s="65" t="s">
        <v>755</v>
      </c>
      <c r="D1125" s="68"/>
      <c r="E1125" s="68"/>
      <c r="F1125" s="68"/>
      <c r="G1125" s="68"/>
    </row>
    <row r="1126" spans="1:7" s="64" customFormat="1" ht="33" x14ac:dyDescent="0.25">
      <c r="A1126" s="61"/>
      <c r="B1126" s="61"/>
      <c r="C1126" s="70" t="s">
        <v>756</v>
      </c>
      <c r="D1126" s="68">
        <v>0</v>
      </c>
      <c r="E1126" s="68">
        <v>0</v>
      </c>
      <c r="F1126" s="68">
        <v>0</v>
      </c>
      <c r="G1126" s="68">
        <v>19489.599999999999</v>
      </c>
    </row>
    <row r="1127" spans="1:7" s="64" customFormat="1" ht="33" x14ac:dyDescent="0.25">
      <c r="A1127" s="61"/>
      <c r="B1127" s="61"/>
      <c r="C1127" s="70" t="s">
        <v>857</v>
      </c>
      <c r="D1127" s="68">
        <v>0</v>
      </c>
      <c r="E1127" s="68">
        <v>0</v>
      </c>
      <c r="F1127" s="68">
        <v>37540.9</v>
      </c>
      <c r="G1127" s="68">
        <v>37540.9</v>
      </c>
    </row>
    <row r="1128" spans="1:7" s="64" customFormat="1" x14ac:dyDescent="0.25">
      <c r="A1128" s="61"/>
      <c r="B1128" s="61"/>
      <c r="C1128" s="62" t="s">
        <v>199</v>
      </c>
      <c r="D1128" s="63">
        <f>+D1130+D1133+D1136</f>
        <v>401100</v>
      </c>
      <c r="E1128" s="63">
        <f t="shared" ref="E1128:G1128" si="177">+E1130+E1133+E1136</f>
        <v>1356600</v>
      </c>
      <c r="F1128" s="63">
        <f t="shared" si="177"/>
        <v>2506350</v>
      </c>
      <c r="G1128" s="63">
        <f t="shared" si="177"/>
        <v>3111128.3</v>
      </c>
    </row>
    <row r="1129" spans="1:7" s="64" customFormat="1" x14ac:dyDescent="0.25">
      <c r="A1129" s="61"/>
      <c r="B1129" s="61"/>
      <c r="C1129" s="65" t="s">
        <v>12</v>
      </c>
      <c r="D1129" s="61"/>
      <c r="E1129" s="61"/>
      <c r="F1129" s="61"/>
      <c r="G1129" s="61"/>
    </row>
    <row r="1130" spans="1:7" s="64" customFormat="1" ht="33" x14ac:dyDescent="0.25">
      <c r="A1130" s="19" t="s">
        <v>200</v>
      </c>
      <c r="B1130" s="19" t="s">
        <v>14</v>
      </c>
      <c r="C1130" s="61" t="s">
        <v>201</v>
      </c>
      <c r="D1130" s="66">
        <v>44000</v>
      </c>
      <c r="E1130" s="66">
        <v>378800</v>
      </c>
      <c r="F1130" s="66">
        <v>756250</v>
      </c>
      <c r="G1130" s="66">
        <v>936319</v>
      </c>
    </row>
    <row r="1131" spans="1:7" s="64" customFormat="1" x14ac:dyDescent="0.25">
      <c r="A1131" s="61"/>
      <c r="B1131" s="61"/>
      <c r="C1131" s="67" t="s">
        <v>16</v>
      </c>
      <c r="D1131" s="61"/>
      <c r="E1131" s="61"/>
      <c r="F1131" s="61"/>
      <c r="G1131" s="61"/>
    </row>
    <row r="1132" spans="1:7" s="64" customFormat="1" x14ac:dyDescent="0.25">
      <c r="A1132" s="61"/>
      <c r="B1132" s="61"/>
      <c r="C1132" s="65" t="s">
        <v>199</v>
      </c>
      <c r="D1132" s="68">
        <v>44000</v>
      </c>
      <c r="E1132" s="68">
        <v>378800</v>
      </c>
      <c r="F1132" s="68">
        <v>756250</v>
      </c>
      <c r="G1132" s="68">
        <v>936319</v>
      </c>
    </row>
    <row r="1133" spans="1:7" s="64" customFormat="1" ht="33" x14ac:dyDescent="0.25">
      <c r="A1133" s="19" t="s">
        <v>200</v>
      </c>
      <c r="B1133" s="19" t="s">
        <v>24</v>
      </c>
      <c r="C1133" s="61" t="s">
        <v>202</v>
      </c>
      <c r="D1133" s="66">
        <v>250000</v>
      </c>
      <c r="E1133" s="66">
        <v>560000</v>
      </c>
      <c r="F1133" s="66">
        <v>1332300</v>
      </c>
      <c r="G1133" s="66">
        <v>1757009.3</v>
      </c>
    </row>
    <row r="1134" spans="1:7" s="64" customFormat="1" x14ac:dyDescent="0.25">
      <c r="A1134" s="61"/>
      <c r="B1134" s="61"/>
      <c r="C1134" s="67" t="s">
        <v>16</v>
      </c>
      <c r="D1134" s="61"/>
      <c r="E1134" s="61"/>
      <c r="F1134" s="61"/>
      <c r="G1134" s="61"/>
    </row>
    <row r="1135" spans="1:7" s="64" customFormat="1" x14ac:dyDescent="0.25">
      <c r="A1135" s="61"/>
      <c r="B1135" s="61"/>
      <c r="C1135" s="65" t="s">
        <v>199</v>
      </c>
      <c r="D1135" s="68">
        <v>250000</v>
      </c>
      <c r="E1135" s="68">
        <v>560000</v>
      </c>
      <c r="F1135" s="68">
        <v>1332300</v>
      </c>
      <c r="G1135" s="68">
        <v>1757009.3</v>
      </c>
    </row>
    <row r="1136" spans="1:7" s="64" customFormat="1" ht="33" x14ac:dyDescent="0.25">
      <c r="A1136" s="19" t="s">
        <v>200</v>
      </c>
      <c r="B1136" s="19" t="s">
        <v>20</v>
      </c>
      <c r="C1136" s="61" t="s">
        <v>203</v>
      </c>
      <c r="D1136" s="66">
        <v>107100</v>
      </c>
      <c r="E1136" s="66">
        <v>417800</v>
      </c>
      <c r="F1136" s="66">
        <v>417800</v>
      </c>
      <c r="G1136" s="66">
        <v>417800</v>
      </c>
    </row>
    <row r="1137" spans="1:7" s="64" customFormat="1" x14ac:dyDescent="0.25">
      <c r="A1137" s="61"/>
      <c r="B1137" s="61"/>
      <c r="C1137" s="67" t="s">
        <v>16</v>
      </c>
      <c r="D1137" s="61"/>
      <c r="E1137" s="61"/>
      <c r="F1137" s="61"/>
      <c r="G1137" s="61"/>
    </row>
    <row r="1138" spans="1:7" s="64" customFormat="1" x14ac:dyDescent="0.25">
      <c r="A1138" s="61"/>
      <c r="B1138" s="61"/>
      <c r="C1138" s="65" t="s">
        <v>199</v>
      </c>
      <c r="D1138" s="68">
        <v>107100</v>
      </c>
      <c r="E1138" s="68">
        <v>417800</v>
      </c>
      <c r="F1138" s="68">
        <v>417800</v>
      </c>
      <c r="G1138" s="68">
        <v>417800</v>
      </c>
    </row>
    <row r="1139" spans="1:7" s="64" customFormat="1" x14ac:dyDescent="0.25">
      <c r="A1139" s="61"/>
      <c r="B1139" s="61"/>
      <c r="C1139" s="62" t="s">
        <v>204</v>
      </c>
      <c r="D1139" s="63">
        <f>+D1141+D1144</f>
        <v>83683.399999999994</v>
      </c>
      <c r="E1139" s="63">
        <f t="shared" ref="E1139:G1139" si="178">+E1141+E1144</f>
        <v>114931.59999999999</v>
      </c>
      <c r="F1139" s="63">
        <f t="shared" si="178"/>
        <v>114931.59999999999</v>
      </c>
      <c r="G1139" s="63">
        <f t="shared" si="178"/>
        <v>114931.59999999999</v>
      </c>
    </row>
    <row r="1140" spans="1:7" s="64" customFormat="1" x14ac:dyDescent="0.25">
      <c r="A1140" s="61"/>
      <c r="B1140" s="61"/>
      <c r="C1140" s="65" t="s">
        <v>12</v>
      </c>
      <c r="D1140" s="61"/>
      <c r="E1140" s="61"/>
      <c r="F1140" s="61"/>
      <c r="G1140" s="61"/>
    </row>
    <row r="1141" spans="1:7" x14ac:dyDescent="0.25">
      <c r="A1141" s="7" t="s">
        <v>205</v>
      </c>
      <c r="B1141" s="7" t="s">
        <v>14</v>
      </c>
      <c r="C1141" s="3" t="s">
        <v>206</v>
      </c>
      <c r="D1141" s="8">
        <v>0</v>
      </c>
      <c r="E1141" s="8">
        <v>31248.2</v>
      </c>
      <c r="F1141" s="8">
        <v>31248.2</v>
      </c>
      <c r="G1141" s="8">
        <v>31248.2</v>
      </c>
    </row>
    <row r="1142" spans="1:7" x14ac:dyDescent="0.25">
      <c r="A1142" s="3"/>
      <c r="B1142" s="3"/>
      <c r="C1142" s="67" t="s">
        <v>16</v>
      </c>
      <c r="D1142" s="3"/>
      <c r="E1142" s="3"/>
      <c r="F1142" s="3"/>
      <c r="G1142" s="3"/>
    </row>
    <row r="1143" spans="1:7" x14ac:dyDescent="0.25">
      <c r="A1143" s="3"/>
      <c r="B1143" s="3"/>
      <c r="C1143" s="10" t="s">
        <v>204</v>
      </c>
      <c r="D1143" s="11">
        <v>0</v>
      </c>
      <c r="E1143" s="11">
        <v>31248.2</v>
      </c>
      <c r="F1143" s="11">
        <v>31248.2</v>
      </c>
      <c r="G1143" s="11">
        <v>31248.2</v>
      </c>
    </row>
    <row r="1144" spans="1:7" ht="33" x14ac:dyDescent="0.25">
      <c r="A1144" s="7" t="s">
        <v>205</v>
      </c>
      <c r="B1144" s="7" t="s">
        <v>24</v>
      </c>
      <c r="C1144" s="3" t="s">
        <v>207</v>
      </c>
      <c r="D1144" s="8">
        <v>83683.399999999994</v>
      </c>
      <c r="E1144" s="8">
        <v>83683.399999999994</v>
      </c>
      <c r="F1144" s="8">
        <v>83683.399999999994</v>
      </c>
      <c r="G1144" s="8">
        <v>83683.399999999994</v>
      </c>
    </row>
    <row r="1145" spans="1:7" x14ac:dyDescent="0.25">
      <c r="A1145" s="3"/>
      <c r="B1145" s="3"/>
      <c r="C1145" s="67" t="s">
        <v>16</v>
      </c>
      <c r="D1145" s="3"/>
      <c r="E1145" s="3"/>
      <c r="F1145" s="3"/>
      <c r="G1145" s="3"/>
    </row>
    <row r="1146" spans="1:7" x14ac:dyDescent="0.25">
      <c r="A1146" s="3"/>
      <c r="B1146" s="3"/>
      <c r="C1146" s="10" t="s">
        <v>204</v>
      </c>
      <c r="D1146" s="11">
        <v>83683.399999999994</v>
      </c>
      <c r="E1146" s="11">
        <v>83683.399999999994</v>
      </c>
      <c r="F1146" s="11">
        <v>83683.399999999994</v>
      </c>
      <c r="G1146" s="11">
        <v>83683.399999999994</v>
      </c>
    </row>
    <row r="1147" spans="1:7" x14ac:dyDescent="0.25">
      <c r="A1147" s="3"/>
      <c r="B1147" s="3"/>
      <c r="C1147" s="5" t="s">
        <v>208</v>
      </c>
      <c r="D1147" s="6">
        <v>1000</v>
      </c>
      <c r="E1147" s="6">
        <v>1995</v>
      </c>
      <c r="F1147" s="6">
        <v>2990</v>
      </c>
      <c r="G1147" s="6">
        <v>3981.2</v>
      </c>
    </row>
    <row r="1148" spans="1:7" x14ac:dyDescent="0.25">
      <c r="A1148" s="3"/>
      <c r="B1148" s="3"/>
      <c r="C1148" s="65" t="s">
        <v>12</v>
      </c>
      <c r="D1148" s="3"/>
      <c r="E1148" s="3"/>
      <c r="F1148" s="3"/>
      <c r="G1148" s="3"/>
    </row>
    <row r="1149" spans="1:7" ht="33" x14ac:dyDescent="0.25">
      <c r="A1149" s="7" t="s">
        <v>209</v>
      </c>
      <c r="B1149" s="7" t="s">
        <v>14</v>
      </c>
      <c r="C1149" s="3" t="s">
        <v>210</v>
      </c>
      <c r="D1149" s="8">
        <v>1000</v>
      </c>
      <c r="E1149" s="8">
        <v>1995</v>
      </c>
      <c r="F1149" s="8">
        <v>2990</v>
      </c>
      <c r="G1149" s="8">
        <v>3981.2</v>
      </c>
    </row>
    <row r="1150" spans="1:7" x14ac:dyDescent="0.25">
      <c r="A1150" s="3"/>
      <c r="B1150" s="3"/>
      <c r="C1150" s="67" t="s">
        <v>16</v>
      </c>
      <c r="D1150" s="3"/>
      <c r="E1150" s="3"/>
      <c r="F1150" s="3"/>
      <c r="G1150" s="3"/>
    </row>
    <row r="1151" spans="1:7" x14ac:dyDescent="0.25">
      <c r="A1151" s="3"/>
      <c r="B1151" s="3"/>
      <c r="C1151" s="10" t="s">
        <v>208</v>
      </c>
      <c r="D1151" s="11">
        <v>1000</v>
      </c>
      <c r="E1151" s="11">
        <v>1995</v>
      </c>
      <c r="F1151" s="11">
        <v>2990</v>
      </c>
      <c r="G1151" s="11">
        <v>3981.2</v>
      </c>
    </row>
    <row r="1152" spans="1:7" x14ac:dyDescent="0.25">
      <c r="A1152" s="3"/>
      <c r="B1152" s="3"/>
      <c r="C1152" s="5" t="s">
        <v>211</v>
      </c>
      <c r="D1152" s="6">
        <f>D1154</f>
        <v>0</v>
      </c>
      <c r="E1152" s="6">
        <f t="shared" ref="E1152:G1152" si="179">E1154</f>
        <v>26104</v>
      </c>
      <c r="F1152" s="6">
        <f t="shared" si="179"/>
        <v>143574</v>
      </c>
      <c r="G1152" s="6">
        <f t="shared" si="179"/>
        <v>261043</v>
      </c>
    </row>
    <row r="1153" spans="1:7" x14ac:dyDescent="0.25">
      <c r="A1153" s="3"/>
      <c r="B1153" s="3"/>
      <c r="C1153" s="65" t="s">
        <v>12</v>
      </c>
      <c r="D1153" s="3"/>
      <c r="E1153" s="3"/>
      <c r="F1153" s="3"/>
      <c r="G1153" s="3"/>
    </row>
    <row r="1154" spans="1:7" x14ac:dyDescent="0.25">
      <c r="A1154" s="7" t="s">
        <v>212</v>
      </c>
      <c r="B1154" s="7" t="s">
        <v>14</v>
      </c>
      <c r="C1154" s="3" t="s">
        <v>213</v>
      </c>
      <c r="D1154" s="8">
        <f>D1156</f>
        <v>0</v>
      </c>
      <c r="E1154" s="8">
        <f t="shared" ref="E1154:G1154" si="180">E1156</f>
        <v>26104</v>
      </c>
      <c r="F1154" s="8">
        <f t="shared" si="180"/>
        <v>143574</v>
      </c>
      <c r="G1154" s="8">
        <f t="shared" si="180"/>
        <v>261043</v>
      </c>
    </row>
    <row r="1155" spans="1:7" x14ac:dyDescent="0.25">
      <c r="A1155" s="3"/>
      <c r="B1155" s="3"/>
      <c r="C1155" s="67" t="s">
        <v>16</v>
      </c>
      <c r="D1155" s="3"/>
      <c r="E1155" s="3"/>
      <c r="F1155" s="3"/>
      <c r="G1155" s="3"/>
    </row>
    <row r="1156" spans="1:7" x14ac:dyDescent="0.25">
      <c r="A1156" s="3"/>
      <c r="B1156" s="3"/>
      <c r="C1156" s="10" t="s">
        <v>211</v>
      </c>
      <c r="D1156" s="11">
        <v>0</v>
      </c>
      <c r="E1156" s="11">
        <v>26104</v>
      </c>
      <c r="F1156" s="11">
        <v>143574</v>
      </c>
      <c r="G1156" s="11">
        <v>261043</v>
      </c>
    </row>
    <row r="1157" spans="1:7" x14ac:dyDescent="0.25">
      <c r="A1157" s="3"/>
      <c r="B1157" s="3"/>
      <c r="C1157" s="5" t="s">
        <v>214</v>
      </c>
      <c r="D1157" s="6">
        <f>+D1159+D1162+D1165</f>
        <v>3399.7</v>
      </c>
      <c r="E1157" s="6">
        <f t="shared" ref="E1157:G1157" si="181">+E1159+E1162+E1165</f>
        <v>50200</v>
      </c>
      <c r="F1157" s="6">
        <f t="shared" si="181"/>
        <v>80981.100000000006</v>
      </c>
      <c r="G1157" s="6">
        <f t="shared" si="181"/>
        <v>80981.100000000006</v>
      </c>
    </row>
    <row r="1158" spans="1:7" x14ac:dyDescent="0.25">
      <c r="A1158" s="3"/>
      <c r="B1158" s="3"/>
      <c r="C1158" s="65" t="s">
        <v>12</v>
      </c>
      <c r="D1158" s="3"/>
      <c r="E1158" s="3"/>
      <c r="F1158" s="3"/>
      <c r="G1158" s="3"/>
    </row>
    <row r="1159" spans="1:7" x14ac:dyDescent="0.25">
      <c r="A1159" s="7" t="s">
        <v>215</v>
      </c>
      <c r="B1159" s="7" t="s">
        <v>14</v>
      </c>
      <c r="C1159" s="3" t="s">
        <v>216</v>
      </c>
      <c r="D1159" s="8">
        <v>0</v>
      </c>
      <c r="E1159" s="8">
        <v>45000</v>
      </c>
      <c r="F1159" s="8">
        <v>45000</v>
      </c>
      <c r="G1159" s="8">
        <v>45000</v>
      </c>
    </row>
    <row r="1160" spans="1:7" x14ac:dyDescent="0.25">
      <c r="A1160" s="3"/>
      <c r="B1160" s="3"/>
      <c r="C1160" s="67" t="s">
        <v>16</v>
      </c>
      <c r="D1160" s="3"/>
      <c r="E1160" s="3"/>
      <c r="F1160" s="3"/>
      <c r="G1160" s="3"/>
    </row>
    <row r="1161" spans="1:7" x14ac:dyDescent="0.25">
      <c r="A1161" s="3"/>
      <c r="B1161" s="3"/>
      <c r="C1161" s="10" t="s">
        <v>214</v>
      </c>
      <c r="D1161" s="11">
        <v>0</v>
      </c>
      <c r="E1161" s="11">
        <v>45000</v>
      </c>
      <c r="F1161" s="11">
        <v>45000</v>
      </c>
      <c r="G1161" s="11">
        <v>45000</v>
      </c>
    </row>
    <row r="1162" spans="1:7" x14ac:dyDescent="0.25">
      <c r="A1162" s="7" t="s">
        <v>215</v>
      </c>
      <c r="B1162" s="7" t="s">
        <v>24</v>
      </c>
      <c r="C1162" s="3" t="s">
        <v>217</v>
      </c>
      <c r="D1162" s="8">
        <v>3399.7</v>
      </c>
      <c r="E1162" s="8">
        <v>5200</v>
      </c>
      <c r="F1162" s="8">
        <v>5200</v>
      </c>
      <c r="G1162" s="8">
        <v>5200</v>
      </c>
    </row>
    <row r="1163" spans="1:7" x14ac:dyDescent="0.25">
      <c r="A1163" s="3"/>
      <c r="B1163" s="3"/>
      <c r="C1163" s="67" t="s">
        <v>16</v>
      </c>
      <c r="D1163" s="3"/>
      <c r="E1163" s="3"/>
      <c r="F1163" s="3"/>
      <c r="G1163" s="3"/>
    </row>
    <row r="1164" spans="1:7" x14ac:dyDescent="0.25">
      <c r="A1164" s="3"/>
      <c r="B1164" s="3"/>
      <c r="C1164" s="10" t="s">
        <v>214</v>
      </c>
      <c r="D1164" s="11">
        <v>3399.7</v>
      </c>
      <c r="E1164" s="11">
        <v>5200</v>
      </c>
      <c r="F1164" s="11">
        <v>5200</v>
      </c>
      <c r="G1164" s="11">
        <v>5200</v>
      </c>
    </row>
    <row r="1165" spans="1:7" x14ac:dyDescent="0.25">
      <c r="A1165" s="7" t="s">
        <v>215</v>
      </c>
      <c r="B1165" s="7" t="s">
        <v>20</v>
      </c>
      <c r="C1165" s="3" t="s">
        <v>218</v>
      </c>
      <c r="D1165" s="8">
        <v>0</v>
      </c>
      <c r="E1165" s="8">
        <v>0</v>
      </c>
      <c r="F1165" s="8">
        <v>30781.1</v>
      </c>
      <c r="G1165" s="8">
        <v>30781.1</v>
      </c>
    </row>
    <row r="1166" spans="1:7" x14ac:dyDescent="0.25">
      <c r="A1166" s="3"/>
      <c r="B1166" s="3"/>
      <c r="C1166" s="67" t="s">
        <v>16</v>
      </c>
      <c r="D1166" s="3"/>
      <c r="E1166" s="3"/>
      <c r="F1166" s="3"/>
      <c r="G1166" s="3"/>
    </row>
    <row r="1167" spans="1:7" x14ac:dyDescent="0.25">
      <c r="A1167" s="3"/>
      <c r="B1167" s="3"/>
      <c r="C1167" s="10" t="s">
        <v>214</v>
      </c>
      <c r="D1167" s="11">
        <v>0</v>
      </c>
      <c r="E1167" s="11">
        <v>0</v>
      </c>
      <c r="F1167" s="11">
        <v>30781.1</v>
      </c>
      <c r="G1167" s="11">
        <v>30781.1</v>
      </c>
    </row>
    <row r="1168" spans="1:7" x14ac:dyDescent="0.25">
      <c r="A1168" s="3"/>
      <c r="B1168" s="3"/>
      <c r="C1168" s="5" t="s">
        <v>219</v>
      </c>
      <c r="D1168" s="6">
        <v>50000</v>
      </c>
      <c r="E1168" s="6">
        <v>257701</v>
      </c>
      <c r="F1168" s="6">
        <v>257701</v>
      </c>
      <c r="G1168" s="6">
        <v>257701</v>
      </c>
    </row>
    <row r="1169" spans="1:7" x14ac:dyDescent="0.25">
      <c r="A1169" s="3"/>
      <c r="B1169" s="3"/>
      <c r="C1169" s="65" t="s">
        <v>12</v>
      </c>
      <c r="D1169" s="3"/>
      <c r="E1169" s="3"/>
      <c r="F1169" s="3"/>
      <c r="G1169" s="3"/>
    </row>
    <row r="1170" spans="1:7" x14ac:dyDescent="0.25">
      <c r="A1170" s="7" t="s">
        <v>220</v>
      </c>
      <c r="B1170" s="7" t="s">
        <v>14</v>
      </c>
      <c r="C1170" s="3" t="s">
        <v>221</v>
      </c>
      <c r="D1170" s="8">
        <v>0</v>
      </c>
      <c r="E1170" s="8">
        <v>57701</v>
      </c>
      <c r="F1170" s="8">
        <v>57701</v>
      </c>
      <c r="G1170" s="8">
        <v>57701</v>
      </c>
    </row>
    <row r="1171" spans="1:7" x14ac:dyDescent="0.25">
      <c r="A1171" s="3"/>
      <c r="B1171" s="3"/>
      <c r="C1171" s="67" t="s">
        <v>16</v>
      </c>
      <c r="D1171" s="3"/>
      <c r="E1171" s="3"/>
      <c r="F1171" s="3"/>
      <c r="G1171" s="3"/>
    </row>
    <row r="1172" spans="1:7" x14ac:dyDescent="0.25">
      <c r="A1172" s="3"/>
      <c r="B1172" s="3"/>
      <c r="C1172" s="10" t="s">
        <v>219</v>
      </c>
      <c r="D1172" s="11">
        <v>0</v>
      </c>
      <c r="E1172" s="11">
        <v>57701</v>
      </c>
      <c r="F1172" s="11">
        <v>57701</v>
      </c>
      <c r="G1172" s="11">
        <v>57701</v>
      </c>
    </row>
    <row r="1173" spans="1:7" ht="33" x14ac:dyDescent="0.25">
      <c r="A1173" s="7" t="s">
        <v>220</v>
      </c>
      <c r="B1173" s="7" t="s">
        <v>20</v>
      </c>
      <c r="C1173" s="3" t="s">
        <v>222</v>
      </c>
      <c r="D1173" s="8">
        <v>50000</v>
      </c>
      <c r="E1173" s="8">
        <v>200000</v>
      </c>
      <c r="F1173" s="8">
        <v>200000</v>
      </c>
      <c r="G1173" s="8">
        <v>200000</v>
      </c>
    </row>
    <row r="1174" spans="1:7" x14ac:dyDescent="0.25">
      <c r="A1174" s="3"/>
      <c r="B1174" s="3"/>
      <c r="C1174" s="67" t="s">
        <v>16</v>
      </c>
      <c r="D1174" s="3"/>
      <c r="E1174" s="3"/>
      <c r="F1174" s="3"/>
      <c r="G1174" s="3"/>
    </row>
    <row r="1175" spans="1:7" x14ac:dyDescent="0.25">
      <c r="A1175" s="3"/>
      <c r="B1175" s="3"/>
      <c r="C1175" s="10" t="s">
        <v>219</v>
      </c>
      <c r="D1175" s="11">
        <v>50000</v>
      </c>
      <c r="E1175" s="11">
        <v>200000</v>
      </c>
      <c r="F1175" s="11">
        <v>200000</v>
      </c>
      <c r="G1175" s="11">
        <v>200000</v>
      </c>
    </row>
    <row r="1176" spans="1:7" ht="27.75" customHeight="1" x14ac:dyDescent="0.25">
      <c r="A1176" s="3"/>
      <c r="B1176" s="3"/>
      <c r="C1176" s="5" t="s">
        <v>30</v>
      </c>
      <c r="D1176" s="6">
        <f>+D1178+D1207+D1214+D1219+D1222</f>
        <v>126910</v>
      </c>
      <c r="E1176" s="6">
        <f>+E1178+E1207+E1214+E1219+E1222</f>
        <v>813704</v>
      </c>
      <c r="F1176" s="6">
        <f>+F1178+F1207+F1214+F1219+F1222</f>
        <v>1439582</v>
      </c>
      <c r="G1176" s="6">
        <f>+G1178+G1207+G1214+G1219+G1222</f>
        <v>2636694</v>
      </c>
    </row>
    <row r="1177" spans="1:7" x14ac:dyDescent="0.25">
      <c r="A1177" s="3"/>
      <c r="B1177" s="3"/>
      <c r="C1177" s="65" t="s">
        <v>12</v>
      </c>
      <c r="D1177" s="3"/>
      <c r="E1177" s="3"/>
      <c r="F1177" s="3"/>
      <c r="G1177" s="3"/>
    </row>
    <row r="1178" spans="1:7" x14ac:dyDescent="0.25">
      <c r="A1178" s="7" t="s">
        <v>223</v>
      </c>
      <c r="B1178" s="7" t="s">
        <v>224</v>
      </c>
      <c r="C1178" s="3" t="s">
        <v>225</v>
      </c>
      <c r="D1178" s="8">
        <v>0</v>
      </c>
      <c r="E1178" s="8">
        <v>0</v>
      </c>
      <c r="F1178" s="8">
        <v>43482</v>
      </c>
      <c r="G1178" s="8">
        <v>292000</v>
      </c>
    </row>
    <row r="1179" spans="1:7" x14ac:dyDescent="0.25">
      <c r="A1179" s="3"/>
      <c r="B1179" s="3"/>
      <c r="C1179" s="67" t="s">
        <v>16</v>
      </c>
      <c r="D1179" s="3"/>
      <c r="E1179" s="3"/>
      <c r="F1179" s="3"/>
      <c r="G1179" s="3"/>
    </row>
    <row r="1180" spans="1:7" x14ac:dyDescent="0.25">
      <c r="A1180" s="3"/>
      <c r="B1180" s="3"/>
      <c r="C1180" s="10" t="s">
        <v>30</v>
      </c>
      <c r="D1180" s="11">
        <v>0</v>
      </c>
      <c r="E1180" s="11">
        <v>0</v>
      </c>
      <c r="F1180" s="11">
        <v>43482</v>
      </c>
      <c r="G1180" s="11">
        <v>292000</v>
      </c>
    </row>
    <row r="1181" spans="1:7" s="87" customFormat="1" ht="17.25" x14ac:dyDescent="0.25">
      <c r="A1181" s="84"/>
      <c r="B1181" s="84"/>
      <c r="C1181" s="92" t="s">
        <v>268</v>
      </c>
      <c r="D1181" s="86"/>
      <c r="E1181" s="86"/>
      <c r="F1181" s="86"/>
      <c r="G1181" s="86"/>
    </row>
    <row r="1182" spans="1:7" s="78" customFormat="1" ht="90.75" customHeight="1" x14ac:dyDescent="0.25">
      <c r="A1182" s="74"/>
      <c r="B1182" s="74"/>
      <c r="C1182" s="93" t="s">
        <v>826</v>
      </c>
      <c r="D1182" s="93"/>
      <c r="E1182" s="93"/>
      <c r="F1182" s="94">
        <v>11700</v>
      </c>
      <c r="G1182" s="95">
        <v>11700</v>
      </c>
    </row>
    <row r="1183" spans="1:7" s="78" customFormat="1" ht="40.5" customHeight="1" x14ac:dyDescent="0.25">
      <c r="A1183" s="74"/>
      <c r="B1183" s="74"/>
      <c r="C1183" s="93" t="s">
        <v>827</v>
      </c>
      <c r="D1183" s="93"/>
      <c r="E1183" s="93"/>
      <c r="F1183" s="94"/>
      <c r="G1183" s="95">
        <v>10000</v>
      </c>
    </row>
    <row r="1184" spans="1:7" s="78" customFormat="1" ht="42" customHeight="1" x14ac:dyDescent="0.25">
      <c r="A1184" s="74"/>
      <c r="B1184" s="74"/>
      <c r="C1184" s="93" t="s">
        <v>828</v>
      </c>
      <c r="D1184" s="93"/>
      <c r="E1184" s="93"/>
      <c r="F1184" s="94"/>
      <c r="G1184" s="95">
        <v>14000</v>
      </c>
    </row>
    <row r="1185" spans="1:7" s="78" customFormat="1" ht="39" customHeight="1" x14ac:dyDescent="0.25">
      <c r="A1185" s="74"/>
      <c r="B1185" s="74"/>
      <c r="C1185" s="93" t="s">
        <v>829</v>
      </c>
      <c r="D1185" s="93"/>
      <c r="E1185" s="93"/>
      <c r="F1185" s="94"/>
      <c r="G1185" s="95">
        <v>8518</v>
      </c>
    </row>
    <row r="1186" spans="1:7" s="78" customFormat="1" ht="57.75" customHeight="1" x14ac:dyDescent="0.25">
      <c r="A1186" s="74"/>
      <c r="B1186" s="74"/>
      <c r="C1186" s="93" t="s">
        <v>830</v>
      </c>
      <c r="D1186" s="93"/>
      <c r="E1186" s="93"/>
      <c r="F1186" s="94"/>
      <c r="G1186" s="95">
        <v>12000</v>
      </c>
    </row>
    <row r="1187" spans="1:7" s="78" customFormat="1" ht="30.75" customHeight="1" x14ac:dyDescent="0.25">
      <c r="A1187" s="74"/>
      <c r="B1187" s="74"/>
      <c r="C1187" s="93" t="s">
        <v>831</v>
      </c>
      <c r="D1187" s="93"/>
      <c r="E1187" s="93"/>
      <c r="F1187" s="94"/>
      <c r="G1187" s="95">
        <v>8000</v>
      </c>
    </row>
    <row r="1188" spans="1:7" s="78" customFormat="1" ht="33.75" customHeight="1" x14ac:dyDescent="0.25">
      <c r="A1188" s="74"/>
      <c r="B1188" s="74"/>
      <c r="C1188" s="93" t="s">
        <v>832</v>
      </c>
      <c r="D1188" s="93"/>
      <c r="E1188" s="93"/>
      <c r="F1188" s="94"/>
      <c r="G1188" s="95">
        <v>8000</v>
      </c>
    </row>
    <row r="1189" spans="1:7" s="78" customFormat="1" ht="39.75" customHeight="1" x14ac:dyDescent="0.25">
      <c r="A1189" s="74"/>
      <c r="B1189" s="74"/>
      <c r="C1189" s="93" t="s">
        <v>833</v>
      </c>
      <c r="D1189" s="93"/>
      <c r="E1189" s="93"/>
      <c r="F1189" s="94"/>
      <c r="G1189" s="95">
        <v>12000</v>
      </c>
    </row>
    <row r="1190" spans="1:7" s="78" customFormat="1" ht="39.75" customHeight="1" x14ac:dyDescent="0.25">
      <c r="A1190" s="74"/>
      <c r="B1190" s="74"/>
      <c r="C1190" s="93" t="s">
        <v>854</v>
      </c>
      <c r="D1190" s="93"/>
      <c r="E1190" s="93"/>
      <c r="F1190" s="94"/>
      <c r="G1190" s="95">
        <v>10000</v>
      </c>
    </row>
    <row r="1191" spans="1:7" s="78" customFormat="1" ht="37.5" customHeight="1" x14ac:dyDescent="0.25">
      <c r="A1191" s="74"/>
      <c r="B1191" s="74"/>
      <c r="C1191" s="93" t="s">
        <v>834</v>
      </c>
      <c r="D1191" s="93"/>
      <c r="E1191" s="93"/>
      <c r="F1191" s="94"/>
      <c r="G1191" s="95">
        <v>12000</v>
      </c>
    </row>
    <row r="1192" spans="1:7" s="78" customFormat="1" ht="39.75" customHeight="1" x14ac:dyDescent="0.25">
      <c r="A1192" s="74"/>
      <c r="B1192" s="74"/>
      <c r="C1192" s="93" t="s">
        <v>853</v>
      </c>
      <c r="D1192" s="93"/>
      <c r="E1192" s="93"/>
      <c r="F1192" s="94"/>
      <c r="G1192" s="95">
        <v>13000</v>
      </c>
    </row>
    <row r="1193" spans="1:7" s="78" customFormat="1" ht="77.25" customHeight="1" x14ac:dyDescent="0.25">
      <c r="A1193" s="74"/>
      <c r="B1193" s="74"/>
      <c r="C1193" s="93" t="s">
        <v>835</v>
      </c>
      <c r="D1193" s="93"/>
      <c r="E1193" s="93"/>
      <c r="F1193" s="94"/>
      <c r="G1193" s="95">
        <v>15000</v>
      </c>
    </row>
    <row r="1194" spans="1:7" s="78" customFormat="1" ht="54" customHeight="1" x14ac:dyDescent="0.25">
      <c r="A1194" s="74"/>
      <c r="B1194" s="74"/>
      <c r="C1194" s="93" t="s">
        <v>852</v>
      </c>
      <c r="D1194" s="93"/>
      <c r="E1194" s="93"/>
      <c r="F1194" s="94"/>
      <c r="G1194" s="95">
        <v>15000</v>
      </c>
    </row>
    <row r="1195" spans="1:7" s="78" customFormat="1" ht="36" customHeight="1" x14ac:dyDescent="0.25">
      <c r="A1195" s="74"/>
      <c r="B1195" s="74"/>
      <c r="C1195" s="93" t="s">
        <v>836</v>
      </c>
      <c r="D1195" s="93"/>
      <c r="E1195" s="93"/>
      <c r="F1195" s="94"/>
      <c r="G1195" s="95">
        <v>12000</v>
      </c>
    </row>
    <row r="1196" spans="1:7" s="78" customFormat="1" ht="54.75" customHeight="1" x14ac:dyDescent="0.25">
      <c r="A1196" s="74"/>
      <c r="B1196" s="74"/>
      <c r="C1196" s="93" t="s">
        <v>837</v>
      </c>
      <c r="D1196" s="93"/>
      <c r="E1196" s="93"/>
      <c r="F1196" s="94"/>
      <c r="G1196" s="95">
        <v>13000</v>
      </c>
    </row>
    <row r="1197" spans="1:7" s="78" customFormat="1" ht="49.5" x14ac:dyDescent="0.25">
      <c r="A1197" s="74"/>
      <c r="B1197" s="74"/>
      <c r="C1197" s="93" t="s">
        <v>838</v>
      </c>
      <c r="D1197" s="93"/>
      <c r="E1197" s="93"/>
      <c r="F1197" s="94"/>
      <c r="G1197" s="95">
        <v>12000</v>
      </c>
    </row>
    <row r="1198" spans="1:7" s="78" customFormat="1" ht="45.75" customHeight="1" x14ac:dyDescent="0.25">
      <c r="A1198" s="74"/>
      <c r="B1198" s="74"/>
      <c r="C1198" s="93" t="s">
        <v>848</v>
      </c>
      <c r="D1198" s="93"/>
      <c r="E1198" s="93"/>
      <c r="F1198" s="94"/>
      <c r="G1198" s="95">
        <v>10000</v>
      </c>
    </row>
    <row r="1199" spans="1:7" s="78" customFormat="1" ht="38.25" customHeight="1" x14ac:dyDescent="0.25">
      <c r="A1199" s="74"/>
      <c r="B1199" s="74"/>
      <c r="C1199" s="93" t="s">
        <v>839</v>
      </c>
      <c r="D1199" s="93"/>
      <c r="E1199" s="93"/>
      <c r="F1199" s="94"/>
      <c r="G1199" s="95">
        <v>10000</v>
      </c>
    </row>
    <row r="1200" spans="1:7" s="78" customFormat="1" ht="42" customHeight="1" x14ac:dyDescent="0.25">
      <c r="A1200" s="74"/>
      <c r="B1200" s="74"/>
      <c r="C1200" s="93" t="s">
        <v>851</v>
      </c>
      <c r="D1200" s="93"/>
      <c r="E1200" s="93"/>
      <c r="F1200" s="94"/>
      <c r="G1200" s="95">
        <v>10000</v>
      </c>
    </row>
    <row r="1201" spans="1:7" s="78" customFormat="1" ht="94.5" customHeight="1" x14ac:dyDescent="0.25">
      <c r="A1201" s="74"/>
      <c r="B1201" s="74"/>
      <c r="C1201" s="93" t="s">
        <v>840</v>
      </c>
      <c r="D1201" s="93"/>
      <c r="E1201" s="93"/>
      <c r="F1201" s="94">
        <v>6792</v>
      </c>
      <c r="G1201" s="95">
        <v>6792</v>
      </c>
    </row>
    <row r="1202" spans="1:7" s="78" customFormat="1" ht="38.25" customHeight="1" x14ac:dyDescent="0.25">
      <c r="A1202" s="74"/>
      <c r="B1202" s="74"/>
      <c r="C1202" s="93" t="s">
        <v>841</v>
      </c>
      <c r="D1202" s="93"/>
      <c r="E1202" s="93"/>
      <c r="F1202" s="94">
        <v>24990</v>
      </c>
      <c r="G1202" s="95">
        <v>24990</v>
      </c>
    </row>
    <row r="1203" spans="1:7" s="78" customFormat="1" ht="40.5" customHeight="1" x14ac:dyDescent="0.25">
      <c r="A1203" s="74"/>
      <c r="B1203" s="74"/>
      <c r="C1203" s="93" t="s">
        <v>849</v>
      </c>
      <c r="D1203" s="93"/>
      <c r="E1203" s="93"/>
      <c r="F1203" s="94"/>
      <c r="G1203" s="95">
        <v>10000</v>
      </c>
    </row>
    <row r="1204" spans="1:7" s="78" customFormat="1" ht="36" customHeight="1" x14ac:dyDescent="0.25">
      <c r="A1204" s="74"/>
      <c r="B1204" s="74"/>
      <c r="C1204" s="93" t="s">
        <v>850</v>
      </c>
      <c r="D1204" s="93"/>
      <c r="E1204" s="93"/>
      <c r="F1204" s="94"/>
      <c r="G1204" s="95">
        <v>12000</v>
      </c>
    </row>
    <row r="1205" spans="1:7" s="78" customFormat="1" ht="39.75" customHeight="1" x14ac:dyDescent="0.25">
      <c r="A1205" s="74"/>
      <c r="B1205" s="74"/>
      <c r="C1205" s="93" t="s">
        <v>842</v>
      </c>
      <c r="D1205" s="93"/>
      <c r="E1205" s="93"/>
      <c r="F1205" s="94"/>
      <c r="G1205" s="95">
        <v>12000</v>
      </c>
    </row>
    <row r="1206" spans="1:7" s="78" customFormat="1" ht="39" customHeight="1" x14ac:dyDescent="0.25">
      <c r="A1206" s="74"/>
      <c r="B1206" s="74"/>
      <c r="C1206" s="93" t="s">
        <v>843</v>
      </c>
      <c r="D1206" s="85"/>
      <c r="E1206" s="85"/>
      <c r="F1206" s="88"/>
      <c r="G1206" s="89">
        <v>10000</v>
      </c>
    </row>
    <row r="1207" spans="1:7" ht="33" x14ac:dyDescent="0.25">
      <c r="A1207" s="7" t="s">
        <v>223</v>
      </c>
      <c r="B1207" s="7" t="s">
        <v>146</v>
      </c>
      <c r="C1207" s="3" t="s">
        <v>226</v>
      </c>
      <c r="D1207" s="8">
        <v>0</v>
      </c>
      <c r="E1207" s="8">
        <v>298530</v>
      </c>
      <c r="F1207" s="8">
        <v>298530</v>
      </c>
      <c r="G1207" s="8">
        <v>298530</v>
      </c>
    </row>
    <row r="1208" spans="1:7" x14ac:dyDescent="0.25">
      <c r="A1208" s="3"/>
      <c r="B1208" s="3"/>
      <c r="C1208" s="67" t="s">
        <v>16</v>
      </c>
      <c r="D1208" s="3"/>
      <c r="E1208" s="3"/>
      <c r="F1208" s="3"/>
      <c r="G1208" s="3"/>
    </row>
    <row r="1209" spans="1:7" x14ac:dyDescent="0.25">
      <c r="A1209" s="3"/>
      <c r="B1209" s="3"/>
      <c r="C1209" s="10" t="s">
        <v>30</v>
      </c>
      <c r="D1209" s="11">
        <v>0</v>
      </c>
      <c r="E1209" s="11">
        <v>298530</v>
      </c>
      <c r="F1209" s="11">
        <v>298530</v>
      </c>
      <c r="G1209" s="11">
        <v>298530</v>
      </c>
    </row>
    <row r="1210" spans="1:7" s="87" customFormat="1" ht="17.25" x14ac:dyDescent="0.25">
      <c r="A1210" s="84"/>
      <c r="B1210" s="84"/>
      <c r="C1210" s="92" t="s">
        <v>268</v>
      </c>
      <c r="D1210" s="86"/>
      <c r="E1210" s="86"/>
      <c r="F1210" s="86"/>
      <c r="G1210" s="86"/>
    </row>
    <row r="1211" spans="1:7" s="78" customFormat="1" ht="65.25" customHeight="1" x14ac:dyDescent="0.25">
      <c r="A1211" s="74"/>
      <c r="B1211" s="74"/>
      <c r="C1211" s="93" t="s">
        <v>844</v>
      </c>
      <c r="D1211" s="88"/>
      <c r="E1211" s="88">
        <v>97440</v>
      </c>
      <c r="F1211" s="88">
        <v>97440</v>
      </c>
      <c r="G1211" s="89">
        <v>97440</v>
      </c>
    </row>
    <row r="1212" spans="1:7" s="78" customFormat="1" ht="64.5" customHeight="1" x14ac:dyDescent="0.25">
      <c r="A1212" s="74"/>
      <c r="B1212" s="74"/>
      <c r="C1212" s="93" t="s">
        <v>846</v>
      </c>
      <c r="D1212" s="88"/>
      <c r="E1212" s="88">
        <v>195600</v>
      </c>
      <c r="F1212" s="88">
        <v>195600</v>
      </c>
      <c r="G1212" s="89">
        <v>195600</v>
      </c>
    </row>
    <row r="1213" spans="1:7" s="78" customFormat="1" ht="92.25" customHeight="1" x14ac:dyDescent="0.25">
      <c r="A1213" s="74"/>
      <c r="B1213" s="74"/>
      <c r="C1213" s="93" t="s">
        <v>845</v>
      </c>
      <c r="D1213" s="88"/>
      <c r="E1213" s="88">
        <v>5490</v>
      </c>
      <c r="F1213" s="88">
        <v>5490</v>
      </c>
      <c r="G1213" s="89">
        <v>5490</v>
      </c>
    </row>
    <row r="1214" spans="1:7" ht="33" x14ac:dyDescent="0.25">
      <c r="A1214" s="7" t="s">
        <v>223</v>
      </c>
      <c r="B1214" s="7" t="s">
        <v>67</v>
      </c>
      <c r="C1214" s="3" t="s">
        <v>227</v>
      </c>
      <c r="D1214" s="8">
        <v>97066</v>
      </c>
      <c r="E1214" s="8">
        <v>485330</v>
      </c>
      <c r="F1214" s="8">
        <v>1067726</v>
      </c>
      <c r="G1214" s="8">
        <v>1941320</v>
      </c>
    </row>
    <row r="1215" spans="1:7" x14ac:dyDescent="0.25">
      <c r="A1215" s="3"/>
      <c r="B1215" s="3"/>
      <c r="C1215" s="67" t="s">
        <v>16</v>
      </c>
      <c r="D1215" s="3"/>
      <c r="E1215" s="3"/>
      <c r="F1215" s="3"/>
      <c r="G1215" s="3"/>
    </row>
    <row r="1216" spans="1:7" x14ac:dyDescent="0.25">
      <c r="A1216" s="3"/>
      <c r="B1216" s="3"/>
      <c r="C1216" s="10" t="s">
        <v>30</v>
      </c>
      <c r="D1216" s="11">
        <v>97066</v>
      </c>
      <c r="E1216" s="11">
        <v>485330</v>
      </c>
      <c r="F1216" s="11">
        <v>1067726</v>
      </c>
      <c r="G1216" s="11">
        <v>1941320</v>
      </c>
    </row>
    <row r="1217" spans="1:7" s="87" customFormat="1" ht="17.25" x14ac:dyDescent="0.25">
      <c r="A1217" s="84"/>
      <c r="B1217" s="84"/>
      <c r="C1217" s="92" t="s">
        <v>268</v>
      </c>
      <c r="D1217" s="86"/>
      <c r="E1217" s="86"/>
      <c r="F1217" s="86"/>
      <c r="G1217" s="86"/>
    </row>
    <row r="1218" spans="1:7" s="78" customFormat="1" ht="33.75" customHeight="1" x14ac:dyDescent="0.25">
      <c r="A1218" s="74"/>
      <c r="B1218" s="74"/>
      <c r="C1218" s="93" t="s">
        <v>847</v>
      </c>
      <c r="D1218" s="88">
        <v>97066</v>
      </c>
      <c r="E1218" s="88">
        <v>485330</v>
      </c>
      <c r="F1218" s="88">
        <v>1067726</v>
      </c>
      <c r="G1218" s="88">
        <v>1941320</v>
      </c>
    </row>
    <row r="1219" spans="1:7" x14ac:dyDescent="0.25">
      <c r="A1219" s="7" t="s">
        <v>223</v>
      </c>
      <c r="B1219" s="7" t="s">
        <v>228</v>
      </c>
      <c r="C1219" s="3" t="s">
        <v>229</v>
      </c>
      <c r="D1219" s="8">
        <v>0</v>
      </c>
      <c r="E1219" s="8">
        <v>0</v>
      </c>
      <c r="F1219" s="8">
        <v>0</v>
      </c>
      <c r="G1219" s="8">
        <v>75000</v>
      </c>
    </row>
    <row r="1220" spans="1:7" x14ac:dyDescent="0.25">
      <c r="A1220" s="3"/>
      <c r="B1220" s="3"/>
      <c r="C1220" s="67" t="s">
        <v>16</v>
      </c>
      <c r="D1220" s="3"/>
      <c r="E1220" s="3"/>
      <c r="F1220" s="3"/>
      <c r="G1220" s="3"/>
    </row>
    <row r="1221" spans="1:7" ht="22.5" customHeight="1" x14ac:dyDescent="0.25">
      <c r="A1221" s="3"/>
      <c r="B1221" s="3"/>
      <c r="C1221" s="65" t="s">
        <v>30</v>
      </c>
      <c r="D1221" s="11">
        <v>0</v>
      </c>
      <c r="E1221" s="11">
        <v>0</v>
      </c>
      <c r="F1221" s="11">
        <v>0</v>
      </c>
      <c r="G1221" s="11">
        <v>75000</v>
      </c>
    </row>
    <row r="1222" spans="1:7" ht="39" customHeight="1" x14ac:dyDescent="0.25">
      <c r="A1222" s="7" t="s">
        <v>223</v>
      </c>
      <c r="B1222" s="7" t="s">
        <v>14</v>
      </c>
      <c r="C1222" s="3" t="s">
        <v>230</v>
      </c>
      <c r="D1222" s="8">
        <v>29844</v>
      </c>
      <c r="E1222" s="8">
        <v>29844</v>
      </c>
      <c r="F1222" s="8">
        <v>29844</v>
      </c>
      <c r="G1222" s="8">
        <v>29844</v>
      </c>
    </row>
    <row r="1223" spans="1:7" x14ac:dyDescent="0.25">
      <c r="A1223" s="3"/>
      <c r="B1223" s="3"/>
      <c r="C1223" s="67" t="s">
        <v>16</v>
      </c>
      <c r="D1223" s="3"/>
      <c r="E1223" s="3"/>
      <c r="F1223" s="3"/>
      <c r="G1223" s="3"/>
    </row>
    <row r="1224" spans="1:7" x14ac:dyDescent="0.25">
      <c r="A1224" s="3"/>
      <c r="B1224" s="3"/>
      <c r="C1224" s="65" t="s">
        <v>30</v>
      </c>
      <c r="D1224" s="11">
        <v>29844</v>
      </c>
      <c r="E1224" s="11">
        <v>29844</v>
      </c>
      <c r="F1224" s="11">
        <v>29844</v>
      </c>
      <c r="G1224" s="11">
        <v>29844</v>
      </c>
    </row>
    <row r="1225" spans="1:7" x14ac:dyDescent="0.25">
      <c r="A1225" s="3"/>
      <c r="B1225" s="3"/>
      <c r="C1225" s="5" t="s">
        <v>231</v>
      </c>
      <c r="D1225" s="6">
        <v>4693</v>
      </c>
      <c r="E1225" s="6">
        <v>4693</v>
      </c>
      <c r="F1225" s="6">
        <v>4693</v>
      </c>
      <c r="G1225" s="6">
        <v>4693</v>
      </c>
    </row>
    <row r="1226" spans="1:7" x14ac:dyDescent="0.25">
      <c r="A1226" s="3"/>
      <c r="B1226" s="3"/>
      <c r="C1226" s="65" t="s">
        <v>12</v>
      </c>
      <c r="D1226" s="3"/>
      <c r="E1226" s="3"/>
      <c r="F1226" s="3"/>
      <c r="G1226" s="3"/>
    </row>
    <row r="1227" spans="1:7" ht="33" x14ac:dyDescent="0.25">
      <c r="A1227" s="7" t="s">
        <v>232</v>
      </c>
      <c r="B1227" s="7" t="s">
        <v>14</v>
      </c>
      <c r="C1227" s="3" t="s">
        <v>233</v>
      </c>
      <c r="D1227" s="8">
        <v>4693</v>
      </c>
      <c r="E1227" s="8">
        <v>4693</v>
      </c>
      <c r="F1227" s="8">
        <v>4693</v>
      </c>
      <c r="G1227" s="8">
        <v>4693</v>
      </c>
    </row>
    <row r="1228" spans="1:7" x14ac:dyDescent="0.25">
      <c r="A1228" s="3"/>
      <c r="B1228" s="3"/>
      <c r="C1228" s="67" t="s">
        <v>16</v>
      </c>
      <c r="D1228" s="3"/>
      <c r="E1228" s="3"/>
      <c r="F1228" s="3"/>
      <c r="G1228" s="3"/>
    </row>
    <row r="1229" spans="1:7" x14ac:dyDescent="0.25">
      <c r="A1229" s="3"/>
      <c r="B1229" s="3"/>
      <c r="C1229" s="10" t="s">
        <v>231</v>
      </c>
      <c r="D1229" s="11">
        <v>4693</v>
      </c>
      <c r="E1229" s="11">
        <v>4693</v>
      </c>
      <c r="F1229" s="11">
        <v>4693</v>
      </c>
      <c r="G1229" s="11">
        <v>4693</v>
      </c>
    </row>
    <row r="1230" spans="1:7" x14ac:dyDescent="0.25">
      <c r="A1230" s="3"/>
      <c r="B1230" s="3"/>
      <c r="C1230" s="5" t="s">
        <v>234</v>
      </c>
      <c r="D1230" s="6">
        <f>+D1232+D1235</f>
        <v>38440.400000000001</v>
      </c>
      <c r="E1230" s="6">
        <f t="shared" ref="E1230:G1230" si="182">+E1232+E1235</f>
        <v>57660.6</v>
      </c>
      <c r="F1230" s="6">
        <f t="shared" si="182"/>
        <v>117830.8</v>
      </c>
      <c r="G1230" s="6">
        <f t="shared" si="182"/>
        <v>117830.8</v>
      </c>
    </row>
    <row r="1231" spans="1:7" x14ac:dyDescent="0.25">
      <c r="A1231" s="3"/>
      <c r="B1231" s="3"/>
      <c r="C1231" s="65" t="s">
        <v>12</v>
      </c>
      <c r="D1231" s="3"/>
      <c r="E1231" s="3"/>
      <c r="F1231" s="3"/>
      <c r="G1231" s="3"/>
    </row>
    <row r="1232" spans="1:7" ht="33" x14ac:dyDescent="0.25">
      <c r="A1232" s="7" t="s">
        <v>235</v>
      </c>
      <c r="B1232" s="7" t="s">
        <v>14</v>
      </c>
      <c r="C1232" s="3" t="s">
        <v>236</v>
      </c>
      <c r="D1232" s="8">
        <v>38440.400000000001</v>
      </c>
      <c r="E1232" s="8">
        <v>57660.6</v>
      </c>
      <c r="F1232" s="8">
        <v>76880.800000000003</v>
      </c>
      <c r="G1232" s="8">
        <v>76880.800000000003</v>
      </c>
    </row>
    <row r="1233" spans="1:7" x14ac:dyDescent="0.25">
      <c r="A1233" s="3"/>
      <c r="B1233" s="3"/>
      <c r="C1233" s="67" t="s">
        <v>16</v>
      </c>
      <c r="D1233" s="3"/>
      <c r="E1233" s="3"/>
      <c r="F1233" s="3"/>
      <c r="G1233" s="3"/>
    </row>
    <row r="1234" spans="1:7" x14ac:dyDescent="0.25">
      <c r="A1234" s="3"/>
      <c r="B1234" s="3"/>
      <c r="C1234" s="10" t="s">
        <v>234</v>
      </c>
      <c r="D1234" s="11">
        <v>38440.400000000001</v>
      </c>
      <c r="E1234" s="11">
        <v>57660.6</v>
      </c>
      <c r="F1234" s="11">
        <v>76880.800000000003</v>
      </c>
      <c r="G1234" s="11">
        <v>76880.800000000003</v>
      </c>
    </row>
    <row r="1235" spans="1:7" ht="33" x14ac:dyDescent="0.25">
      <c r="A1235" s="7" t="s">
        <v>235</v>
      </c>
      <c r="B1235" s="7" t="s">
        <v>20</v>
      </c>
      <c r="C1235" s="3" t="s">
        <v>237</v>
      </c>
      <c r="D1235" s="8">
        <v>0</v>
      </c>
      <c r="E1235" s="8">
        <v>0</v>
      </c>
      <c r="F1235" s="8">
        <v>40950</v>
      </c>
      <c r="G1235" s="8">
        <v>40950</v>
      </c>
    </row>
    <row r="1236" spans="1:7" x14ac:dyDescent="0.25">
      <c r="A1236" s="3"/>
      <c r="B1236" s="3"/>
      <c r="C1236" s="67" t="s">
        <v>16</v>
      </c>
      <c r="D1236" s="3"/>
      <c r="E1236" s="3"/>
      <c r="F1236" s="3"/>
      <c r="G1236" s="3"/>
    </row>
    <row r="1237" spans="1:7" x14ac:dyDescent="0.25">
      <c r="A1237" s="3"/>
      <c r="B1237" s="3"/>
      <c r="C1237" s="10" t="s">
        <v>30</v>
      </c>
      <c r="D1237" s="11">
        <v>0</v>
      </c>
      <c r="E1237" s="11">
        <v>0</v>
      </c>
      <c r="F1237" s="11">
        <v>40950</v>
      </c>
      <c r="G1237" s="11">
        <v>40950</v>
      </c>
    </row>
    <row r="1238" spans="1:7" x14ac:dyDescent="0.25">
      <c r="A1238" s="3"/>
      <c r="B1238" s="3"/>
      <c r="C1238" s="5" t="s">
        <v>238</v>
      </c>
      <c r="D1238" s="6">
        <f>+D1240+D1243+D1246</f>
        <v>539272.6</v>
      </c>
      <c r="E1238" s="6">
        <f t="shared" ref="E1238:G1238" si="183">+E1240+E1243+E1246</f>
        <v>1137497.6000000001</v>
      </c>
      <c r="F1238" s="6">
        <f t="shared" si="183"/>
        <v>1151820</v>
      </c>
      <c r="G1238" s="6">
        <f t="shared" si="183"/>
        <v>1166142.3999999999</v>
      </c>
    </row>
    <row r="1239" spans="1:7" x14ac:dyDescent="0.25">
      <c r="A1239" s="3"/>
      <c r="B1239" s="3"/>
      <c r="C1239" s="65" t="s">
        <v>12</v>
      </c>
      <c r="D1239" s="3"/>
      <c r="E1239" s="3"/>
      <c r="F1239" s="3"/>
      <c r="G1239" s="3"/>
    </row>
    <row r="1240" spans="1:7" ht="33" x14ac:dyDescent="0.25">
      <c r="A1240" s="7" t="s">
        <v>239</v>
      </c>
      <c r="B1240" s="7" t="s">
        <v>14</v>
      </c>
      <c r="C1240" s="3" t="s">
        <v>240</v>
      </c>
      <c r="D1240" s="8">
        <v>48389</v>
      </c>
      <c r="E1240" s="8">
        <v>548389</v>
      </c>
      <c r="F1240" s="8">
        <v>548389</v>
      </c>
      <c r="G1240" s="8">
        <v>548389</v>
      </c>
    </row>
    <row r="1241" spans="1:7" x14ac:dyDescent="0.25">
      <c r="A1241" s="3"/>
      <c r="B1241" s="3"/>
      <c r="C1241" s="67" t="s">
        <v>16</v>
      </c>
      <c r="D1241" s="3"/>
      <c r="E1241" s="3"/>
      <c r="F1241" s="3"/>
      <c r="G1241" s="3"/>
    </row>
    <row r="1242" spans="1:7" x14ac:dyDescent="0.25">
      <c r="A1242" s="3"/>
      <c r="B1242" s="3"/>
      <c r="C1242" s="10" t="s">
        <v>238</v>
      </c>
      <c r="D1242" s="11">
        <v>48389</v>
      </c>
      <c r="E1242" s="11">
        <v>548389</v>
      </c>
      <c r="F1242" s="11">
        <v>548389</v>
      </c>
      <c r="G1242" s="11">
        <v>548389</v>
      </c>
    </row>
    <row r="1243" spans="1:7" ht="33" x14ac:dyDescent="0.25">
      <c r="A1243" s="7" t="s">
        <v>239</v>
      </c>
      <c r="B1243" s="7" t="s">
        <v>24</v>
      </c>
      <c r="C1243" s="3" t="s">
        <v>241</v>
      </c>
      <c r="D1243" s="8">
        <v>446933.6</v>
      </c>
      <c r="E1243" s="8">
        <v>545158.6</v>
      </c>
      <c r="F1243" s="8">
        <v>559481</v>
      </c>
      <c r="G1243" s="8">
        <v>573803.4</v>
      </c>
    </row>
    <row r="1244" spans="1:7" x14ac:dyDescent="0.25">
      <c r="A1244" s="3"/>
      <c r="B1244" s="3"/>
      <c r="C1244" s="67" t="s">
        <v>16</v>
      </c>
      <c r="D1244" s="3"/>
      <c r="E1244" s="3"/>
      <c r="F1244" s="3"/>
      <c r="G1244" s="3"/>
    </row>
    <row r="1245" spans="1:7" x14ac:dyDescent="0.25">
      <c r="A1245" s="3"/>
      <c r="B1245" s="3"/>
      <c r="C1245" s="10" t="s">
        <v>238</v>
      </c>
      <c r="D1245" s="11">
        <v>446933.6</v>
      </c>
      <c r="E1245" s="11">
        <v>545158.6</v>
      </c>
      <c r="F1245" s="11">
        <v>559481</v>
      </c>
      <c r="G1245" s="11">
        <v>573803.4</v>
      </c>
    </row>
    <row r="1246" spans="1:7" ht="33" x14ac:dyDescent="0.25">
      <c r="A1246" s="7" t="s">
        <v>239</v>
      </c>
      <c r="B1246" s="7" t="s">
        <v>20</v>
      </c>
      <c r="C1246" s="3" t="s">
        <v>242</v>
      </c>
      <c r="D1246" s="8">
        <v>43950</v>
      </c>
      <c r="E1246" s="8">
        <v>43950</v>
      </c>
      <c r="F1246" s="8">
        <v>43950</v>
      </c>
      <c r="G1246" s="8">
        <v>43950</v>
      </c>
    </row>
    <row r="1247" spans="1:7" x14ac:dyDescent="0.25">
      <c r="A1247" s="3"/>
      <c r="B1247" s="3"/>
      <c r="C1247" s="67" t="s">
        <v>16</v>
      </c>
      <c r="D1247" s="3"/>
      <c r="E1247" s="3"/>
      <c r="F1247" s="3"/>
      <c r="G1247" s="3"/>
    </row>
    <row r="1248" spans="1:7" x14ac:dyDescent="0.25">
      <c r="A1248" s="3"/>
      <c r="B1248" s="3"/>
      <c r="C1248" s="10" t="s">
        <v>238</v>
      </c>
      <c r="D1248" s="11">
        <v>43950</v>
      </c>
      <c r="E1248" s="11">
        <v>43950</v>
      </c>
      <c r="F1248" s="11">
        <v>43950</v>
      </c>
      <c r="G1248" s="11">
        <v>43950</v>
      </c>
    </row>
    <row r="1249" spans="1:7" x14ac:dyDescent="0.25">
      <c r="A1249" s="3"/>
      <c r="B1249" s="3"/>
      <c r="C1249" s="5" t="s">
        <v>243</v>
      </c>
      <c r="D1249" s="6">
        <v>2430</v>
      </c>
      <c r="E1249" s="6">
        <v>2430</v>
      </c>
      <c r="F1249" s="6">
        <v>4050</v>
      </c>
      <c r="G1249" s="6">
        <v>5400</v>
      </c>
    </row>
    <row r="1250" spans="1:7" x14ac:dyDescent="0.25">
      <c r="A1250" s="3"/>
      <c r="B1250" s="3"/>
      <c r="C1250" s="65" t="s">
        <v>12</v>
      </c>
      <c r="D1250" s="3"/>
      <c r="E1250" s="3"/>
      <c r="F1250" s="3"/>
      <c r="G1250" s="3"/>
    </row>
    <row r="1251" spans="1:7" ht="33" x14ac:dyDescent="0.25">
      <c r="A1251" s="7" t="s">
        <v>244</v>
      </c>
      <c r="B1251" s="7" t="s">
        <v>14</v>
      </c>
      <c r="C1251" s="3" t="s">
        <v>245</v>
      </c>
      <c r="D1251" s="8">
        <v>2430</v>
      </c>
      <c r="E1251" s="8">
        <v>2430</v>
      </c>
      <c r="F1251" s="8">
        <v>4050</v>
      </c>
      <c r="G1251" s="8">
        <v>5400</v>
      </c>
    </row>
    <row r="1252" spans="1:7" x14ac:dyDescent="0.25">
      <c r="A1252" s="3"/>
      <c r="B1252" s="3"/>
      <c r="C1252" s="67" t="s">
        <v>16</v>
      </c>
      <c r="D1252" s="3"/>
      <c r="E1252" s="3"/>
      <c r="F1252" s="3"/>
      <c r="G1252" s="3"/>
    </row>
    <row r="1253" spans="1:7" x14ac:dyDescent="0.25">
      <c r="A1253" s="3"/>
      <c r="B1253" s="3"/>
      <c r="C1253" s="10" t="s">
        <v>243</v>
      </c>
      <c r="D1253" s="11">
        <v>2430</v>
      </c>
      <c r="E1253" s="11">
        <v>2430</v>
      </c>
      <c r="F1253" s="11">
        <v>4050</v>
      </c>
      <c r="G1253" s="11">
        <v>5400</v>
      </c>
    </row>
    <row r="1254" spans="1:7" x14ac:dyDescent="0.25">
      <c r="A1254" s="3"/>
      <c r="B1254" s="3"/>
      <c r="C1254" s="5" t="s">
        <v>246</v>
      </c>
      <c r="D1254" s="6">
        <v>0</v>
      </c>
      <c r="E1254" s="6">
        <v>3000</v>
      </c>
      <c r="F1254" s="6">
        <v>3000</v>
      </c>
      <c r="G1254" s="6">
        <v>3000</v>
      </c>
    </row>
    <row r="1255" spans="1:7" x14ac:dyDescent="0.25">
      <c r="A1255" s="3"/>
      <c r="B1255" s="3"/>
      <c r="C1255" s="65" t="s">
        <v>12</v>
      </c>
      <c r="D1255" s="3"/>
      <c r="E1255" s="3"/>
      <c r="F1255" s="3"/>
      <c r="G1255" s="3"/>
    </row>
    <row r="1256" spans="1:7" ht="33" x14ac:dyDescent="0.25">
      <c r="A1256" s="7" t="s">
        <v>247</v>
      </c>
      <c r="B1256" s="7" t="s">
        <v>14</v>
      </c>
      <c r="C1256" s="3" t="s">
        <v>248</v>
      </c>
      <c r="D1256" s="8">
        <v>0</v>
      </c>
      <c r="E1256" s="8">
        <v>3000</v>
      </c>
      <c r="F1256" s="8">
        <v>3000</v>
      </c>
      <c r="G1256" s="8">
        <v>3000</v>
      </c>
    </row>
    <row r="1257" spans="1:7" x14ac:dyDescent="0.25">
      <c r="A1257" s="3"/>
      <c r="B1257" s="3"/>
      <c r="C1257" s="67" t="s">
        <v>16</v>
      </c>
      <c r="D1257" s="3"/>
      <c r="E1257" s="3"/>
      <c r="F1257" s="3"/>
      <c r="G1257" s="3"/>
    </row>
    <row r="1258" spans="1:7" x14ac:dyDescent="0.25">
      <c r="A1258" s="3"/>
      <c r="B1258" s="3"/>
      <c r="C1258" s="10" t="s">
        <v>246</v>
      </c>
      <c r="D1258" s="11">
        <v>0</v>
      </c>
      <c r="E1258" s="11">
        <v>3000</v>
      </c>
      <c r="F1258" s="11">
        <v>3000</v>
      </c>
      <c r="G1258" s="11">
        <v>3000</v>
      </c>
    </row>
    <row r="1259" spans="1:7" x14ac:dyDescent="0.25">
      <c r="A1259" s="3"/>
      <c r="B1259" s="3"/>
      <c r="C1259" s="5" t="s">
        <v>249</v>
      </c>
      <c r="D1259" s="6">
        <v>2600</v>
      </c>
      <c r="E1259" s="6">
        <v>5100</v>
      </c>
      <c r="F1259" s="6">
        <v>5100</v>
      </c>
      <c r="G1259" s="6">
        <v>5100</v>
      </c>
    </row>
    <row r="1260" spans="1:7" x14ac:dyDescent="0.25">
      <c r="A1260" s="3"/>
      <c r="B1260" s="3"/>
      <c r="C1260" s="65" t="s">
        <v>12</v>
      </c>
      <c r="D1260" s="3"/>
      <c r="E1260" s="3"/>
      <c r="F1260" s="3"/>
      <c r="G1260" s="3"/>
    </row>
    <row r="1261" spans="1:7" ht="33" x14ac:dyDescent="0.25">
      <c r="A1261" s="7" t="s">
        <v>250</v>
      </c>
      <c r="B1261" s="7" t="s">
        <v>14</v>
      </c>
      <c r="C1261" s="3" t="s">
        <v>251</v>
      </c>
      <c r="D1261" s="8">
        <v>2600</v>
      </c>
      <c r="E1261" s="8">
        <v>5100</v>
      </c>
      <c r="F1261" s="8">
        <v>5100</v>
      </c>
      <c r="G1261" s="8">
        <v>5100</v>
      </c>
    </row>
    <row r="1262" spans="1:7" x14ac:dyDescent="0.25">
      <c r="A1262" s="3"/>
      <c r="B1262" s="3"/>
      <c r="C1262" s="67" t="s">
        <v>16</v>
      </c>
      <c r="D1262" s="3"/>
      <c r="E1262" s="3"/>
      <c r="F1262" s="3"/>
      <c r="G1262" s="3"/>
    </row>
    <row r="1263" spans="1:7" x14ac:dyDescent="0.25">
      <c r="A1263" s="3"/>
      <c r="B1263" s="3"/>
      <c r="C1263" s="10" t="s">
        <v>249</v>
      </c>
      <c r="D1263" s="11">
        <v>2600</v>
      </c>
      <c r="E1263" s="11">
        <v>5100</v>
      </c>
      <c r="F1263" s="11">
        <v>5100</v>
      </c>
      <c r="G1263" s="11">
        <v>5100</v>
      </c>
    </row>
    <row r="1264" spans="1:7" x14ac:dyDescent="0.25">
      <c r="A1264" s="3"/>
      <c r="B1264" s="3"/>
      <c r="C1264" s="5" t="s">
        <v>252</v>
      </c>
      <c r="D1264" s="6">
        <v>6250</v>
      </c>
      <c r="E1264" s="6">
        <v>6250</v>
      </c>
      <c r="F1264" s="6">
        <v>6250</v>
      </c>
      <c r="G1264" s="6">
        <v>6250</v>
      </c>
    </row>
    <row r="1265" spans="1:7" x14ac:dyDescent="0.25">
      <c r="A1265" s="3"/>
      <c r="B1265" s="3"/>
      <c r="C1265" s="65" t="s">
        <v>12</v>
      </c>
      <c r="D1265" s="3"/>
      <c r="E1265" s="3"/>
      <c r="F1265" s="3"/>
      <c r="G1265" s="3"/>
    </row>
    <row r="1266" spans="1:7" ht="33" x14ac:dyDescent="0.25">
      <c r="A1266" s="7" t="s">
        <v>253</v>
      </c>
      <c r="B1266" s="7" t="s">
        <v>14</v>
      </c>
      <c r="C1266" s="3" t="s">
        <v>254</v>
      </c>
      <c r="D1266" s="8">
        <v>6250</v>
      </c>
      <c r="E1266" s="8">
        <v>6250</v>
      </c>
      <c r="F1266" s="8">
        <v>6250</v>
      </c>
      <c r="G1266" s="8">
        <v>6250</v>
      </c>
    </row>
    <row r="1267" spans="1:7" x14ac:dyDescent="0.25">
      <c r="A1267" s="3"/>
      <c r="B1267" s="3"/>
      <c r="C1267" s="67" t="s">
        <v>16</v>
      </c>
      <c r="D1267" s="3"/>
      <c r="E1267" s="3"/>
      <c r="F1267" s="3"/>
      <c r="G1267" s="3"/>
    </row>
    <row r="1268" spans="1:7" x14ac:dyDescent="0.25">
      <c r="A1268" s="3"/>
      <c r="B1268" s="3"/>
      <c r="C1268" s="10" t="s">
        <v>252</v>
      </c>
      <c r="D1268" s="11">
        <v>6250</v>
      </c>
      <c r="E1268" s="11">
        <v>6250</v>
      </c>
      <c r="F1268" s="11">
        <v>6250</v>
      </c>
      <c r="G1268" s="11">
        <v>6250</v>
      </c>
    </row>
    <row r="1269" spans="1:7" x14ac:dyDescent="0.25">
      <c r="A1269" s="3"/>
      <c r="B1269" s="3"/>
      <c r="C1269" s="5" t="s">
        <v>255</v>
      </c>
      <c r="D1269" s="6">
        <v>3000</v>
      </c>
      <c r="E1269" s="6">
        <v>3000</v>
      </c>
      <c r="F1269" s="6">
        <v>3000</v>
      </c>
      <c r="G1269" s="6">
        <v>3000</v>
      </c>
    </row>
    <row r="1270" spans="1:7" x14ac:dyDescent="0.25">
      <c r="A1270" s="3"/>
      <c r="B1270" s="3"/>
      <c r="C1270" s="65" t="s">
        <v>12</v>
      </c>
      <c r="D1270" s="3"/>
      <c r="E1270" s="3"/>
      <c r="F1270" s="3"/>
      <c r="G1270" s="3"/>
    </row>
    <row r="1271" spans="1:7" ht="33" x14ac:dyDescent="0.25">
      <c r="A1271" s="7" t="s">
        <v>256</v>
      </c>
      <c r="B1271" s="7" t="s">
        <v>14</v>
      </c>
      <c r="C1271" s="3" t="s">
        <v>257</v>
      </c>
      <c r="D1271" s="8">
        <v>3000</v>
      </c>
      <c r="E1271" s="8">
        <v>3000</v>
      </c>
      <c r="F1271" s="8">
        <v>3000</v>
      </c>
      <c r="G1271" s="8">
        <v>3000</v>
      </c>
    </row>
    <row r="1272" spans="1:7" x14ac:dyDescent="0.25">
      <c r="A1272" s="3"/>
      <c r="B1272" s="3"/>
      <c r="C1272" s="67" t="s">
        <v>16</v>
      </c>
      <c r="D1272" s="3"/>
      <c r="E1272" s="3"/>
      <c r="F1272" s="3"/>
      <c r="G1272" s="3"/>
    </row>
    <row r="1273" spans="1:7" x14ac:dyDescent="0.25">
      <c r="A1273" s="3"/>
      <c r="B1273" s="3"/>
      <c r="C1273" s="10" t="s">
        <v>255</v>
      </c>
      <c r="D1273" s="11">
        <v>3000</v>
      </c>
      <c r="E1273" s="11">
        <v>3000</v>
      </c>
      <c r="F1273" s="11">
        <v>3000</v>
      </c>
      <c r="G1273" s="11">
        <v>3000</v>
      </c>
    </row>
    <row r="1274" spans="1:7" x14ac:dyDescent="0.25">
      <c r="A1274" s="3"/>
      <c r="B1274" s="3"/>
      <c r="C1274" s="5" t="s">
        <v>258</v>
      </c>
      <c r="D1274" s="6">
        <v>0</v>
      </c>
      <c r="E1274" s="6">
        <v>3290</v>
      </c>
      <c r="F1274" s="6">
        <v>3290</v>
      </c>
      <c r="G1274" s="6">
        <v>3290</v>
      </c>
    </row>
    <row r="1275" spans="1:7" x14ac:dyDescent="0.25">
      <c r="A1275" s="3"/>
      <c r="B1275" s="3"/>
      <c r="C1275" s="65" t="s">
        <v>12</v>
      </c>
      <c r="D1275" s="3"/>
      <c r="E1275" s="3"/>
      <c r="F1275" s="3"/>
      <c r="G1275" s="3"/>
    </row>
    <row r="1276" spans="1:7" ht="33" x14ac:dyDescent="0.25">
      <c r="A1276" s="7" t="s">
        <v>259</v>
      </c>
      <c r="B1276" s="7" t="s">
        <v>14</v>
      </c>
      <c r="C1276" s="3" t="s">
        <v>260</v>
      </c>
      <c r="D1276" s="8">
        <v>0</v>
      </c>
      <c r="E1276" s="8">
        <v>3290</v>
      </c>
      <c r="F1276" s="8">
        <v>3290</v>
      </c>
      <c r="G1276" s="8">
        <v>3290</v>
      </c>
    </row>
    <row r="1277" spans="1:7" x14ac:dyDescent="0.25">
      <c r="A1277" s="3"/>
      <c r="B1277" s="3"/>
      <c r="C1277" s="19" t="s">
        <v>16</v>
      </c>
      <c r="D1277" s="3"/>
      <c r="E1277" s="3"/>
      <c r="F1277" s="3"/>
      <c r="G1277" s="3"/>
    </row>
    <row r="1278" spans="1:7" x14ac:dyDescent="0.25">
      <c r="A1278" s="3"/>
      <c r="B1278" s="3"/>
      <c r="C1278" s="10" t="s">
        <v>258</v>
      </c>
      <c r="D1278" s="11">
        <v>0</v>
      </c>
      <c r="E1278" s="11">
        <v>3290</v>
      </c>
      <c r="F1278" s="11">
        <v>3290</v>
      </c>
      <c r="G1278" s="11">
        <v>3290</v>
      </c>
    </row>
    <row r="1279" spans="1:7" x14ac:dyDescent="0.25">
      <c r="A1279" s="3"/>
      <c r="B1279" s="3"/>
      <c r="C1279" s="5" t="s">
        <v>261</v>
      </c>
      <c r="D1279" s="6">
        <v>0</v>
      </c>
      <c r="E1279" s="6">
        <v>2500</v>
      </c>
      <c r="F1279" s="6">
        <v>2500</v>
      </c>
      <c r="G1279" s="6">
        <v>2500</v>
      </c>
    </row>
    <row r="1280" spans="1:7" x14ac:dyDescent="0.25">
      <c r="A1280" s="3"/>
      <c r="B1280" s="3"/>
      <c r="C1280" s="61" t="s">
        <v>12</v>
      </c>
      <c r="D1280" s="3"/>
      <c r="E1280" s="3"/>
      <c r="F1280" s="3"/>
      <c r="G1280" s="3"/>
    </row>
    <row r="1281" spans="1:7" ht="33" x14ac:dyDescent="0.25">
      <c r="A1281" s="7" t="s">
        <v>262</v>
      </c>
      <c r="B1281" s="7" t="s">
        <v>14</v>
      </c>
      <c r="C1281" s="3" t="s">
        <v>263</v>
      </c>
      <c r="D1281" s="8">
        <v>0</v>
      </c>
      <c r="E1281" s="8">
        <v>2500</v>
      </c>
      <c r="F1281" s="8">
        <v>2500</v>
      </c>
      <c r="G1281" s="8">
        <v>2500</v>
      </c>
    </row>
    <row r="1282" spans="1:7" x14ac:dyDescent="0.25">
      <c r="A1282" s="3"/>
      <c r="B1282" s="3"/>
      <c r="C1282" s="19" t="s">
        <v>16</v>
      </c>
      <c r="D1282" s="3"/>
      <c r="E1282" s="3"/>
      <c r="F1282" s="3"/>
      <c r="G1282" s="3"/>
    </row>
    <row r="1283" spans="1:7" x14ac:dyDescent="0.25">
      <c r="A1283" s="3"/>
      <c r="B1283" s="3"/>
      <c r="C1283" s="10" t="s">
        <v>261</v>
      </c>
      <c r="D1283" s="11">
        <v>0</v>
      </c>
      <c r="E1283" s="11">
        <v>2500</v>
      </c>
      <c r="F1283" s="11">
        <v>2500</v>
      </c>
      <c r="G1283" s="11">
        <v>2500</v>
      </c>
    </row>
    <row r="1284" spans="1:7" x14ac:dyDescent="0.25">
      <c r="A1284" s="3"/>
      <c r="B1284" s="3"/>
      <c r="C1284" s="5" t="s">
        <v>71</v>
      </c>
      <c r="D1284" s="6">
        <v>5000000</v>
      </c>
      <c r="E1284" s="6">
        <v>10000000</v>
      </c>
      <c r="F1284" s="6">
        <v>15000000</v>
      </c>
      <c r="G1284" s="6">
        <v>50790045.600000001</v>
      </c>
    </row>
    <row r="1285" spans="1:7" x14ac:dyDescent="0.25">
      <c r="A1285" s="3"/>
      <c r="B1285" s="3"/>
      <c r="C1285" s="61" t="s">
        <v>12</v>
      </c>
      <c r="D1285" s="3"/>
      <c r="E1285" s="3"/>
      <c r="F1285" s="3"/>
      <c r="G1285" s="3"/>
    </row>
    <row r="1286" spans="1:7" x14ac:dyDescent="0.25">
      <c r="A1286" s="7" t="s">
        <v>264</v>
      </c>
      <c r="B1286" s="7" t="s">
        <v>265</v>
      </c>
      <c r="C1286" s="3" t="s">
        <v>266</v>
      </c>
      <c r="D1286" s="8">
        <v>5000000</v>
      </c>
      <c r="E1286" s="8">
        <v>10000000</v>
      </c>
      <c r="F1286" s="8">
        <v>15000000</v>
      </c>
      <c r="G1286" s="8">
        <v>50790045.600000001</v>
      </c>
    </row>
    <row r="1287" spans="1:7" x14ac:dyDescent="0.25">
      <c r="A1287" s="3"/>
      <c r="B1287" s="3"/>
      <c r="C1287" s="19" t="s">
        <v>16</v>
      </c>
      <c r="D1287" s="3"/>
      <c r="E1287" s="3"/>
      <c r="F1287" s="3"/>
      <c r="G1287" s="3"/>
    </row>
    <row r="1288" spans="1:7" x14ac:dyDescent="0.25">
      <c r="A1288" s="3"/>
      <c r="B1288" s="3"/>
      <c r="C1288" s="10" t="s">
        <v>71</v>
      </c>
      <c r="D1288" s="11">
        <v>5000000</v>
      </c>
      <c r="E1288" s="11">
        <v>10000000</v>
      </c>
      <c r="F1288" s="11">
        <v>15000000</v>
      </c>
      <c r="G1288" s="11">
        <v>50790045.600000001</v>
      </c>
    </row>
  </sheetData>
  <mergeCells count="100">
    <mergeCell ref="A1008:A1009"/>
    <mergeCell ref="A1011:A1017"/>
    <mergeCell ref="A1019:A1022"/>
    <mergeCell ref="A1024:A1028"/>
    <mergeCell ref="A968:A971"/>
    <mergeCell ref="A973:A974"/>
    <mergeCell ref="A976:A986"/>
    <mergeCell ref="A988:A995"/>
    <mergeCell ref="A997:A1006"/>
    <mergeCell ref="A922:A924"/>
    <mergeCell ref="A926:A929"/>
    <mergeCell ref="A931:A940"/>
    <mergeCell ref="A942:A945"/>
    <mergeCell ref="A951:A966"/>
    <mergeCell ref="A883:A893"/>
    <mergeCell ref="B883:B893"/>
    <mergeCell ref="A895:A896"/>
    <mergeCell ref="A898:A909"/>
    <mergeCell ref="A913:A918"/>
    <mergeCell ref="A858:A865"/>
    <mergeCell ref="A867:A870"/>
    <mergeCell ref="B867:B870"/>
    <mergeCell ref="A872:A881"/>
    <mergeCell ref="B872:B881"/>
    <mergeCell ref="A818:A831"/>
    <mergeCell ref="A833:A839"/>
    <mergeCell ref="B833:B839"/>
    <mergeCell ref="A841:A842"/>
    <mergeCell ref="A849:A852"/>
    <mergeCell ref="B849:B852"/>
    <mergeCell ref="A785:A786"/>
    <mergeCell ref="B785:B786"/>
    <mergeCell ref="A788:A798"/>
    <mergeCell ref="B788:B798"/>
    <mergeCell ref="A808:A816"/>
    <mergeCell ref="A754:A765"/>
    <mergeCell ref="B754:B765"/>
    <mergeCell ref="A767:A768"/>
    <mergeCell ref="B767:B768"/>
    <mergeCell ref="A770:A783"/>
    <mergeCell ref="B770:B783"/>
    <mergeCell ref="A716:A725"/>
    <mergeCell ref="A727:A736"/>
    <mergeCell ref="B727:B736"/>
    <mergeCell ref="A738:A752"/>
    <mergeCell ref="B738:B752"/>
    <mergeCell ref="A672:A675"/>
    <mergeCell ref="A677:A678"/>
    <mergeCell ref="A680:A681"/>
    <mergeCell ref="A695:A699"/>
    <mergeCell ref="A701:A710"/>
    <mergeCell ref="A628:A629"/>
    <mergeCell ref="B628:B629"/>
    <mergeCell ref="A641:A642"/>
    <mergeCell ref="B641:B642"/>
    <mergeCell ref="A664:A668"/>
    <mergeCell ref="A574:A575"/>
    <mergeCell ref="B574:B575"/>
    <mergeCell ref="A581:A586"/>
    <mergeCell ref="A596:A598"/>
    <mergeCell ref="A604:A606"/>
    <mergeCell ref="B604:B606"/>
    <mergeCell ref="A535:A537"/>
    <mergeCell ref="B535:B537"/>
    <mergeCell ref="A543:A549"/>
    <mergeCell ref="B543:B549"/>
    <mergeCell ref="A568:A569"/>
    <mergeCell ref="B568:B569"/>
    <mergeCell ref="A485:A498"/>
    <mergeCell ref="A502:A503"/>
    <mergeCell ref="A508:A509"/>
    <mergeCell ref="B508:B509"/>
    <mergeCell ref="A512:A513"/>
    <mergeCell ref="B512:B513"/>
    <mergeCell ref="A451:A463"/>
    <mergeCell ref="B451:B463"/>
    <mergeCell ref="A473:A474"/>
    <mergeCell ref="B473:B474"/>
    <mergeCell ref="A478:A479"/>
    <mergeCell ref="B478:B479"/>
    <mergeCell ref="A402:A403"/>
    <mergeCell ref="B402:B403"/>
    <mergeCell ref="A409:A410"/>
    <mergeCell ref="B409:B410"/>
    <mergeCell ref="A430:A432"/>
    <mergeCell ref="B430:B432"/>
    <mergeCell ref="A389:A390"/>
    <mergeCell ref="B389:B390"/>
    <mergeCell ref="A391:A392"/>
    <mergeCell ref="B391:B392"/>
    <mergeCell ref="A396:A400"/>
    <mergeCell ref="B396:B400"/>
    <mergeCell ref="A1:G1"/>
    <mergeCell ref="A2:G2"/>
    <mergeCell ref="A5:B5"/>
    <mergeCell ref="C5:C6"/>
    <mergeCell ref="D5:D6"/>
    <mergeCell ref="E5:E6"/>
    <mergeCell ref="F5:F6"/>
    <mergeCell ref="G5:G6"/>
  </mergeCells>
  <pageMargins left="0" right="0" top="0" bottom="0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Կապիտալ - եռամսյակ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cp:lastPrinted>2023-12-23T10:12:35Z</cp:lastPrinted>
  <dcterms:created xsi:type="dcterms:W3CDTF">2023-12-23T08:06:00Z</dcterms:created>
  <dcterms:modified xsi:type="dcterms:W3CDTF">2023-12-28T15:51:11Z</dcterms:modified>
</cp:coreProperties>
</file>