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10.2023\09.10.23\ԳՅՈՒՄՐԻ 174-Ն, 173, 158\158,173,174 (2)\"/>
    </mc:Choice>
  </mc:AlternateContent>
  <xr:revisionPtr revIDLastSave="0" documentId="13_ncr:1_{6375C4DE-E550-4D5D-BAE1-B2B9E98DB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Ekamutner" sheetId="9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0" hidden="1">'1. Ekamutner'!$A$11:$J$124</definedName>
    <definedName name="_xlnm._FilterDatabase" localSheetId="3" hidden="1">'Ekamut hamematakan'!$A$10:$J$10</definedName>
    <definedName name="_xlnm.Print_Area" localSheetId="0">'1. Ekamutner'!$A$1:$J$126</definedName>
  </definedNames>
  <calcPr calcId="191029"/>
</workbook>
</file>

<file path=xl/calcChain.xml><?xml version="1.0" encoding="utf-8"?>
<calcChain xmlns="http://schemas.openxmlformats.org/spreadsheetml/2006/main">
  <c r="D67" i="16" l="1"/>
  <c r="D64" i="16"/>
  <c r="E64" i="16"/>
  <c r="G64" i="16"/>
  <c r="H64" i="16"/>
  <c r="I64" i="16"/>
  <c r="J64" i="16"/>
  <c r="K405" i="17"/>
  <c r="J405" i="17" s="1"/>
  <c r="D121" i="18"/>
  <c r="E121" i="18"/>
  <c r="C121" i="18"/>
  <c r="K750" i="17"/>
  <c r="J750" i="17" s="1"/>
  <c r="K642" i="17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K371" i="17"/>
  <c r="J371" i="17" s="1"/>
  <c r="K369" i="17"/>
  <c r="J369" i="17" s="1"/>
  <c r="M369" i="17" s="1"/>
  <c r="K364" i="17"/>
  <c r="J364" i="17" s="1"/>
  <c r="K363" i="17"/>
  <c r="J363" i="17" s="1"/>
  <c r="N363" i="17" s="1"/>
  <c r="K367" i="17"/>
  <c r="J367" i="17" s="1"/>
  <c r="L291" i="17"/>
  <c r="J291" i="17" s="1"/>
  <c r="O291" i="17" s="1"/>
  <c r="K159" i="17"/>
  <c r="J159" i="17" s="1"/>
  <c r="K158" i="17"/>
  <c r="K106" i="17"/>
  <c r="J106" i="17" s="1"/>
  <c r="M106" i="17" s="1"/>
  <c r="K20" i="17"/>
  <c r="J20" i="17" s="1"/>
  <c r="K24" i="17"/>
  <c r="J24" i="17" s="1"/>
  <c r="K29" i="17"/>
  <c r="J29" i="17" s="1"/>
  <c r="K30" i="17"/>
  <c r="J30" i="17" s="1"/>
  <c r="K31" i="17"/>
  <c r="J31" i="17" s="1"/>
  <c r="O31" i="17" s="1"/>
  <c r="K34" i="17"/>
  <c r="J34" i="17" s="1"/>
  <c r="K36" i="17"/>
  <c r="J36" i="17" s="1"/>
  <c r="K37" i="17"/>
  <c r="J37" i="17" s="1"/>
  <c r="K39" i="17"/>
  <c r="J39" i="17" s="1"/>
  <c r="M39" i="17" s="1"/>
  <c r="K97" i="17"/>
  <c r="J26" i="17"/>
  <c r="N26" i="17" s="1"/>
  <c r="M26" i="17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F37" i="18"/>
  <c r="K406" i="17"/>
  <c r="J406" i="17" s="1"/>
  <c r="H614" i="17"/>
  <c r="H609" i="17" s="1"/>
  <c r="I614" i="17"/>
  <c r="I609" i="17"/>
  <c r="G614" i="17"/>
  <c r="G609" i="17" s="1"/>
  <c r="J743" i="17"/>
  <c r="M743" i="17" s="1"/>
  <c r="E13" i="18"/>
  <c r="D13" i="18"/>
  <c r="C13" i="18"/>
  <c r="E17" i="18"/>
  <c r="D17" i="18"/>
  <c r="C17" i="18"/>
  <c r="E39" i="18"/>
  <c r="D39" i="18"/>
  <c r="C39" i="18"/>
  <c r="E43" i="18"/>
  <c r="E42" i="18" s="1"/>
  <c r="D43" i="18"/>
  <c r="D42" i="18" s="1"/>
  <c r="D12" i="18" s="1"/>
  <c r="C43" i="18"/>
  <c r="E49" i="18"/>
  <c r="D49" i="18"/>
  <c r="D48" i="18" s="1"/>
  <c r="C49" i="18"/>
  <c r="C48" i="18" s="1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42" i="18"/>
  <c r="C1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/>
  <c r="I760" i="17"/>
  <c r="I758" i="17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/>
  <c r="I738" i="17"/>
  <c r="I736" i="17" s="1"/>
  <c r="H738" i="17"/>
  <c r="H736" i="17"/>
  <c r="G738" i="17"/>
  <c r="G736" i="17" s="1"/>
  <c r="L727" i="17"/>
  <c r="L725" i="17" s="1"/>
  <c r="I727" i="17"/>
  <c r="I725" i="17" s="1"/>
  <c r="I706" i="17" s="1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G554" i="17" s="1"/>
  <c r="I562" i="17"/>
  <c r="I554" i="17" s="1"/>
  <c r="H562" i="17"/>
  <c r="G562" i="17"/>
  <c r="I556" i="17"/>
  <c r="H556" i="17"/>
  <c r="H554" i="17" s="1"/>
  <c r="G556" i="17"/>
  <c r="I543" i="17"/>
  <c r="I541" i="17" s="1"/>
  <c r="H543" i="17"/>
  <c r="H541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/>
  <c r="H95" i="17"/>
  <c r="H93" i="17" s="1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I18" i="17"/>
  <c r="I16" i="17" s="1"/>
  <c r="I14" i="17" s="1"/>
  <c r="H18" i="17"/>
  <c r="H16" i="17" s="1"/>
  <c r="H14" i="17" s="1"/>
  <c r="I102" i="17"/>
  <c r="I100" i="17" s="1"/>
  <c r="H281" i="17"/>
  <c r="H221" i="17" s="1"/>
  <c r="J768" i="17"/>
  <c r="M768" i="17"/>
  <c r="L562" i="17"/>
  <c r="L630" i="17"/>
  <c r="L629" i="17"/>
  <c r="L76" i="17"/>
  <c r="L66" i="17" s="1"/>
  <c r="L746" i="17"/>
  <c r="L744" i="17" s="1"/>
  <c r="L568" i="17"/>
  <c r="H102" i="17"/>
  <c r="H100" i="17" s="1"/>
  <c r="L543" i="17"/>
  <c r="L541" i="17" s="1"/>
  <c r="L760" i="17"/>
  <c r="L758" i="17"/>
  <c r="K760" i="17"/>
  <c r="K758" i="17"/>
  <c r="L104" i="17"/>
  <c r="L102" i="17" s="1"/>
  <c r="L100" i="17" s="1"/>
  <c r="J162" i="17"/>
  <c r="O162" i="17" s="1"/>
  <c r="J763" i="17"/>
  <c r="M763" i="17"/>
  <c r="J765" i="17"/>
  <c r="N765" i="17" s="1"/>
  <c r="L156" i="17"/>
  <c r="L154" i="17"/>
  <c r="L130" i="17" s="1"/>
  <c r="J764" i="17"/>
  <c r="N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/>
  <c r="F51" i="18"/>
  <c r="H60" i="18"/>
  <c r="H59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/>
  <c r="H50" i="18"/>
  <c r="H49" i="18" s="1"/>
  <c r="G60" i="18"/>
  <c r="G59" i="18" s="1"/>
  <c r="G78" i="18"/>
  <c r="G80" i="18"/>
  <c r="G77" i="18" s="1"/>
  <c r="G113" i="18"/>
  <c r="I61" i="18"/>
  <c r="I60" i="18"/>
  <c r="I113" i="18"/>
  <c r="I111" i="18" s="1"/>
  <c r="J767" i="17"/>
  <c r="M767" i="17"/>
  <c r="O770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M163" i="17"/>
  <c r="K350" i="17"/>
  <c r="I118" i="18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O366" i="17"/>
  <c r="N768" i="17"/>
  <c r="O768" i="17"/>
  <c r="N762" i="17"/>
  <c r="N767" i="17"/>
  <c r="M769" i="17"/>
  <c r="O765" i="17"/>
  <c r="O762" i="17"/>
  <c r="M765" i="17"/>
  <c r="O767" i="17"/>
  <c r="N763" i="17"/>
  <c r="N766" i="17"/>
  <c r="O766" i="17"/>
  <c r="O763" i="17"/>
  <c r="J760" i="17"/>
  <c r="J758" i="17" s="1"/>
  <c r="I114" i="18"/>
  <c r="I59" i="18"/>
  <c r="H114" i="18"/>
  <c r="G64" i="18"/>
  <c r="G111" i="18"/>
  <c r="H77" i="18"/>
  <c r="F85" i="18"/>
  <c r="F91" i="18"/>
  <c r="G91" i="18"/>
  <c r="F18" i="18"/>
  <c r="F35" i="18"/>
  <c r="G35" i="18" s="1"/>
  <c r="F83" i="18"/>
  <c r="F73" i="18"/>
  <c r="I73" i="18" s="1"/>
  <c r="F40" i="18"/>
  <c r="F109" i="18"/>
  <c r="F108" i="18" s="1"/>
  <c r="F103" i="18"/>
  <c r="I103" i="18" s="1"/>
  <c r="F99" i="18"/>
  <c r="G99" i="18" s="1"/>
  <c r="F74" i="18"/>
  <c r="G74" i="18" s="1"/>
  <c r="F41" i="18"/>
  <c r="I41" i="18" s="1"/>
  <c r="F36" i="18"/>
  <c r="F32" i="18"/>
  <c r="G32" i="18" s="1"/>
  <c r="F28" i="18"/>
  <c r="G28" i="18" s="1"/>
  <c r="F24" i="18"/>
  <c r="I24" i="18" s="1"/>
  <c r="F100" i="18"/>
  <c r="H100" i="18" s="1"/>
  <c r="F33" i="18"/>
  <c r="G33" i="18" s="1"/>
  <c r="F15" i="18"/>
  <c r="G15" i="18" s="1"/>
  <c r="F87" i="18"/>
  <c r="F31" i="18"/>
  <c r="H31" i="18" s="1"/>
  <c r="F23" i="18"/>
  <c r="G23" i="18" s="1"/>
  <c r="F120" i="18"/>
  <c r="F101" i="18"/>
  <c r="I101" i="18" s="1"/>
  <c r="F90" i="18"/>
  <c r="G90" i="18" s="1"/>
  <c r="F86" i="18"/>
  <c r="H86" i="18" s="1"/>
  <c r="F76" i="18"/>
  <c r="G76" i="18" s="1"/>
  <c r="F58" i="18"/>
  <c r="H58" i="18" s="1"/>
  <c r="H57" i="18" s="1"/>
  <c r="F26" i="18"/>
  <c r="G26" i="18" s="1"/>
  <c r="F22" i="18"/>
  <c r="I22" i="18" s="1"/>
  <c r="H91" i="18"/>
  <c r="H28" i="18"/>
  <c r="H22" i="18"/>
  <c r="I86" i="18"/>
  <c r="G86" i="18"/>
  <c r="G101" i="18"/>
  <c r="G40" i="18"/>
  <c r="G83" i="18"/>
  <c r="G24" i="18"/>
  <c r="H109" i="18"/>
  <c r="H108" i="18" s="1"/>
  <c r="H73" i="18"/>
  <c r="L44" i="17"/>
  <c r="L45" i="17"/>
  <c r="J45" i="17" s="1"/>
  <c r="L42" i="17"/>
  <c r="J42" i="17" s="1"/>
  <c r="N42" i="17" s="1"/>
  <c r="L47" i="17"/>
  <c r="J47" i="17" s="1"/>
  <c r="L41" i="17"/>
  <c r="J41" i="17" s="1"/>
  <c r="O41" i="17" s="1"/>
  <c r="K40" i="17"/>
  <c r="J40" i="17" s="1"/>
  <c r="M40" i="17" s="1"/>
  <c r="K160" i="17"/>
  <c r="J160" i="17" s="1"/>
  <c r="M160" i="17" s="1"/>
  <c r="L561" i="17"/>
  <c r="L556" i="17" s="1"/>
  <c r="K751" i="17"/>
  <c r="J751" i="17" s="1"/>
  <c r="K558" i="17"/>
  <c r="J558" i="17" s="1"/>
  <c r="K454" i="17"/>
  <c r="J454" i="17" s="1"/>
  <c r="M86" i="17"/>
  <c r="K25" i="17"/>
  <c r="J25" i="17" s="1"/>
  <c r="M25" i="17" s="1"/>
  <c r="M461" i="17"/>
  <c r="K740" i="17"/>
  <c r="J740" i="17" s="1"/>
  <c r="M740" i="17" s="1"/>
  <c r="L43" i="17"/>
  <c r="J43" i="17" s="1"/>
  <c r="K22" i="17"/>
  <c r="J22" i="17" s="1"/>
  <c r="M81" i="17"/>
  <c r="O371" i="17"/>
  <c r="L408" i="17"/>
  <c r="J408" i="17" s="1"/>
  <c r="N408" i="17" s="1"/>
  <c r="O26" i="17"/>
  <c r="K362" i="17"/>
  <c r="J362" i="17" s="1"/>
  <c r="O362" i="17" s="1"/>
  <c r="K287" i="17"/>
  <c r="J287" i="17" s="1"/>
  <c r="K723" i="17"/>
  <c r="K721" i="17" s="1"/>
  <c r="K590" i="17"/>
  <c r="M366" i="17"/>
  <c r="L289" i="17"/>
  <c r="J289" i="17" s="1"/>
  <c r="H40" i="18"/>
  <c r="H15" i="18"/>
  <c r="F92" i="18"/>
  <c r="I92" i="18" s="1"/>
  <c r="G120" i="18"/>
  <c r="I40" i="18"/>
  <c r="I28" i="18"/>
  <c r="I91" i="18"/>
  <c r="F16" i="18"/>
  <c r="H16" i="18" s="1"/>
  <c r="F34" i="18"/>
  <c r="F25" i="18"/>
  <c r="I25" i="18" s="1"/>
  <c r="F88" i="18"/>
  <c r="H88" i="18" s="1"/>
  <c r="F14" i="18"/>
  <c r="H14" i="18" s="1"/>
  <c r="H13" i="18" s="1"/>
  <c r="F17" i="18"/>
  <c r="F29" i="18"/>
  <c r="G29" i="18" s="1"/>
  <c r="F30" i="18"/>
  <c r="I30" i="18" s="1"/>
  <c r="F21" i="18"/>
  <c r="H21" i="18" s="1"/>
  <c r="F75" i="18"/>
  <c r="I75" i="18" s="1"/>
  <c r="F106" i="18"/>
  <c r="I106" i="18" s="1"/>
  <c r="F84" i="18"/>
  <c r="L46" i="17"/>
  <c r="O751" i="17"/>
  <c r="O752" i="17"/>
  <c r="L438" i="17"/>
  <c r="K549" i="17"/>
  <c r="J549" i="17" s="1"/>
  <c r="M748" i="17"/>
  <c r="K551" i="17"/>
  <c r="J551" i="17" s="1"/>
  <c r="K564" i="17"/>
  <c r="J564" i="17" s="1"/>
  <c r="O564" i="17" s="1"/>
  <c r="K32" i="17"/>
  <c r="J32" i="17" s="1"/>
  <c r="L352" i="17"/>
  <c r="K692" i="17"/>
  <c r="K689" i="17" s="1"/>
  <c r="N461" i="17"/>
  <c r="O461" i="17"/>
  <c r="K434" i="17"/>
  <c r="J434" i="17" s="1"/>
  <c r="O434" i="17" s="1"/>
  <c r="K547" i="17"/>
  <c r="J547" i="17" s="1"/>
  <c r="K19" i="17"/>
  <c r="J19" i="17" s="1"/>
  <c r="H106" i="18"/>
  <c r="G106" i="18"/>
  <c r="G84" i="18"/>
  <c r="I21" i="18"/>
  <c r="G21" i="18"/>
  <c r="I88" i="18"/>
  <c r="G88" i="18"/>
  <c r="G75" i="18"/>
  <c r="G92" i="18"/>
  <c r="H92" i="18"/>
  <c r="N32" i="17"/>
  <c r="N47" i="17"/>
  <c r="N46" i="17" s="1"/>
  <c r="H41" i="18" l="1"/>
  <c r="H76" i="18"/>
  <c r="G41" i="18"/>
  <c r="H39" i="18"/>
  <c r="I26" i="18"/>
  <c r="G73" i="18"/>
  <c r="G72" i="18" s="1"/>
  <c r="G100" i="18"/>
  <c r="H101" i="18"/>
  <c r="I100" i="18"/>
  <c r="G31" i="18"/>
  <c r="I31" i="18"/>
  <c r="G22" i="18"/>
  <c r="N162" i="17"/>
  <c r="M164" i="17"/>
  <c r="M162" i="17"/>
  <c r="N164" i="17"/>
  <c r="N41" i="17"/>
  <c r="F39" i="18"/>
  <c r="F89" i="18"/>
  <c r="G30" i="18"/>
  <c r="I14" i="18"/>
  <c r="I15" i="18"/>
  <c r="I39" i="18"/>
  <c r="I109" i="18"/>
  <c r="I108" i="18" s="1"/>
  <c r="H35" i="18"/>
  <c r="I16" i="18"/>
  <c r="G16" i="18"/>
  <c r="H26" i="18"/>
  <c r="G109" i="18"/>
  <c r="G108" i="18" s="1"/>
  <c r="H103" i="18"/>
  <c r="N13" i="9"/>
  <c r="G706" i="17"/>
  <c r="E67" i="18"/>
  <c r="E12" i="18"/>
  <c r="G539" i="17"/>
  <c r="I356" i="17"/>
  <c r="H539" i="17"/>
  <c r="C122" i="18"/>
  <c r="C11" i="18"/>
  <c r="H85" i="18"/>
  <c r="G85" i="18"/>
  <c r="I85" i="18"/>
  <c r="H12" i="17"/>
  <c r="H11" i="17" s="1"/>
  <c r="I539" i="17"/>
  <c r="I12" i="17"/>
  <c r="G12" i="17"/>
  <c r="G410" i="17"/>
  <c r="D67" i="18"/>
  <c r="D11" i="18" s="1"/>
  <c r="K559" i="17"/>
  <c r="J559" i="17" s="1"/>
  <c r="O559" i="17" s="1"/>
  <c r="H48" i="18"/>
  <c r="F72" i="18"/>
  <c r="N743" i="17"/>
  <c r="H75" i="18"/>
  <c r="M41" i="17"/>
  <c r="I76" i="18"/>
  <c r="I99" i="18"/>
  <c r="O764" i="17"/>
  <c r="O760" i="17" s="1"/>
  <c r="O758" i="17" s="1"/>
  <c r="M764" i="17"/>
  <c r="M760" i="17" s="1"/>
  <c r="M758" i="17" s="1"/>
  <c r="O743" i="17"/>
  <c r="F38" i="18"/>
  <c r="L706" i="17"/>
  <c r="H25" i="18"/>
  <c r="H99" i="18"/>
  <c r="K27" i="17"/>
  <c r="J27" i="17" s="1"/>
  <c r="O27" i="17" s="1"/>
  <c r="G89" i="18"/>
  <c r="F98" i="18"/>
  <c r="G25" i="18"/>
  <c r="F27" i="18"/>
  <c r="H27" i="18" s="1"/>
  <c r="K436" i="17"/>
  <c r="J436" i="17" s="1"/>
  <c r="O436" i="17" s="1"/>
  <c r="N769" i="17"/>
  <c r="N760" i="17" s="1"/>
  <c r="N758" i="17" s="1"/>
  <c r="K370" i="17"/>
  <c r="J370" i="17" s="1"/>
  <c r="M370" i="17" s="1"/>
  <c r="K38" i="17"/>
  <c r="J38" i="17" s="1"/>
  <c r="O38" i="17" s="1"/>
  <c r="K161" i="17"/>
  <c r="J161" i="17" s="1"/>
  <c r="O161" i="17" s="1"/>
  <c r="M738" i="17"/>
  <c r="M736" i="17" s="1"/>
  <c r="I35" i="18"/>
  <c r="K105" i="17"/>
  <c r="J105" i="17" s="1"/>
  <c r="M105" i="17" s="1"/>
  <c r="J97" i="17"/>
  <c r="O97" i="17" s="1"/>
  <c r="K95" i="17"/>
  <c r="K93" i="17" s="1"/>
  <c r="K113" i="17"/>
  <c r="J113" i="17" s="1"/>
  <c r="N113" i="17" s="1"/>
  <c r="L463" i="17"/>
  <c r="J463" i="17" s="1"/>
  <c r="N463" i="17" s="1"/>
  <c r="K615" i="17"/>
  <c r="K614" i="17" s="1"/>
  <c r="K609" i="17" s="1"/>
  <c r="L288" i="17"/>
  <c r="L283" i="17" s="1"/>
  <c r="L281" i="17" s="1"/>
  <c r="N462" i="17"/>
  <c r="O462" i="17"/>
  <c r="M462" i="17"/>
  <c r="M547" i="17"/>
  <c r="O547" i="17"/>
  <c r="N547" i="17"/>
  <c r="M551" i="17"/>
  <c r="N551" i="17"/>
  <c r="O29" i="17"/>
  <c r="N29" i="17"/>
  <c r="M29" i="17"/>
  <c r="J642" i="17"/>
  <c r="N642" i="17" s="1"/>
  <c r="N641" i="17" s="1"/>
  <c r="N639" i="17" s="1"/>
  <c r="K641" i="17"/>
  <c r="K639" i="17" s="1"/>
  <c r="K637" i="17" s="1"/>
  <c r="M82" i="17"/>
  <c r="O82" i="17"/>
  <c r="N82" i="17"/>
  <c r="N750" i="17"/>
  <c r="M750" i="17"/>
  <c r="O750" i="17"/>
  <c r="K372" i="17"/>
  <c r="J372" i="17" s="1"/>
  <c r="M372" i="17" s="1"/>
  <c r="K560" i="17"/>
  <c r="J560" i="17" s="1"/>
  <c r="O560" i="17" s="1"/>
  <c r="J723" i="17"/>
  <c r="K571" i="17"/>
  <c r="J571" i="17" s="1"/>
  <c r="N571" i="17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M408" i="17"/>
  <c r="N97" i="17"/>
  <c r="O408" i="17"/>
  <c r="J692" i="17"/>
  <c r="J689" i="17" s="1"/>
  <c r="K591" i="17"/>
  <c r="J591" i="17" s="1"/>
  <c r="K456" i="17"/>
  <c r="J456" i="17" s="1"/>
  <c r="N456" i="17" s="1"/>
  <c r="K552" i="17"/>
  <c r="J552" i="17" s="1"/>
  <c r="M552" i="17" s="1"/>
  <c r="L460" i="17"/>
  <c r="J460" i="17" s="1"/>
  <c r="N460" i="17" s="1"/>
  <c r="K286" i="17"/>
  <c r="J286" i="17" s="1"/>
  <c r="N286" i="17" s="1"/>
  <c r="O30" i="17"/>
  <c r="N30" i="17"/>
  <c r="M19" i="17"/>
  <c r="N19" i="17"/>
  <c r="O19" i="17"/>
  <c r="M43" i="17"/>
  <c r="N43" i="17"/>
  <c r="O43" i="17"/>
  <c r="N159" i="17"/>
  <c r="M159" i="17"/>
  <c r="O159" i="17"/>
  <c r="M436" i="17"/>
  <c r="O740" i="17"/>
  <c r="O738" i="17" s="1"/>
  <c r="O736" i="17" s="1"/>
  <c r="N740" i="17"/>
  <c r="N738" i="17" s="1"/>
  <c r="N736" i="17" s="1"/>
  <c r="M558" i="17"/>
  <c r="N558" i="17"/>
  <c r="K781" i="17"/>
  <c r="O753" i="17"/>
  <c r="N753" i="17"/>
  <c r="N39" i="17"/>
  <c r="O39" i="17"/>
  <c r="L439" i="17"/>
  <c r="J439" i="17" s="1"/>
  <c r="O439" i="17" s="1"/>
  <c r="K565" i="17"/>
  <c r="K749" i="17"/>
  <c r="M549" i="17"/>
  <c r="N549" i="17"/>
  <c r="J438" i="17"/>
  <c r="M27" i="17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M363" i="17"/>
  <c r="O42" i="17"/>
  <c r="K156" i="17"/>
  <c r="K154" i="17" s="1"/>
  <c r="K130" i="17" s="1"/>
  <c r="N436" i="17"/>
  <c r="N362" i="17"/>
  <c r="N38" i="17"/>
  <c r="O407" i="17"/>
  <c r="K453" i="17"/>
  <c r="J453" i="17" s="1"/>
  <c r="M453" i="17" s="1"/>
  <c r="M42" i="17"/>
  <c r="J738" i="17"/>
  <c r="J736" i="17" s="1"/>
  <c r="M564" i="17"/>
  <c r="N564" i="17"/>
  <c r="O81" i="17"/>
  <c r="N81" i="17"/>
  <c r="N83" i="17"/>
  <c r="O83" i="17"/>
  <c r="M36" i="17"/>
  <c r="O36" i="17"/>
  <c r="N36" i="17"/>
  <c r="K403" i="17"/>
  <c r="K437" i="17"/>
  <c r="J437" i="17" s="1"/>
  <c r="N437" i="17" s="1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63" i="17"/>
  <c r="O454" i="17"/>
  <c r="N454" i="17"/>
  <c r="M751" i="17"/>
  <c r="N751" i="17"/>
  <c r="K35" i="17"/>
  <c r="J35" i="17" s="1"/>
  <c r="K33" i="17"/>
  <c r="J33" i="17" s="1"/>
  <c r="O33" i="17" s="1"/>
  <c r="N291" i="17"/>
  <c r="M291" i="17"/>
  <c r="M371" i="17"/>
  <c r="N371" i="17"/>
  <c r="K729" i="17"/>
  <c r="O363" i="17"/>
  <c r="K738" i="17"/>
  <c r="K736" i="17" s="1"/>
  <c r="K435" i="17"/>
  <c r="M83" i="17"/>
  <c r="O558" i="17"/>
  <c r="J158" i="17"/>
  <c r="O158" i="17" s="1"/>
  <c r="L98" i="17"/>
  <c r="M464" i="17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M404" i="17"/>
  <c r="K104" i="17"/>
  <c r="L18" i="17"/>
  <c r="L16" i="17" s="1"/>
  <c r="L14" i="17" s="1"/>
  <c r="H90" i="18"/>
  <c r="H89" i="18" s="1"/>
  <c r="M752" i="17"/>
  <c r="O571" i="17"/>
  <c r="M571" i="17"/>
  <c r="O692" i="17"/>
  <c r="O689" i="17" s="1"/>
  <c r="O551" i="17"/>
  <c r="O549" i="17"/>
  <c r="H30" i="18"/>
  <c r="M38" i="17"/>
  <c r="M287" i="17"/>
  <c r="O593" i="17"/>
  <c r="H87" i="18"/>
  <c r="M362" i="17"/>
  <c r="M30" i="17"/>
  <c r="J44" i="17"/>
  <c r="G39" i="18"/>
  <c r="G36" i="18"/>
  <c r="H24" i="18"/>
  <c r="I74" i="18"/>
  <c r="I72" i="18" s="1"/>
  <c r="G103" i="18"/>
  <c r="G117" i="18"/>
  <c r="N163" i="17"/>
  <c r="M290" i="17"/>
  <c r="N290" i="17"/>
  <c r="C123" i="18"/>
  <c r="N105" i="17"/>
  <c r="O105" i="17"/>
  <c r="O80" i="17"/>
  <c r="N80" i="17"/>
  <c r="M80" i="17"/>
  <c r="N106" i="17"/>
  <c r="O106" i="17"/>
  <c r="M34" i="17"/>
  <c r="N34" i="17"/>
  <c r="F13" i="18"/>
  <c r="G14" i="18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J104" i="17"/>
  <c r="O367" i="17"/>
  <c r="O34" i="17"/>
  <c r="F82" i="18"/>
  <c r="F81" i="18" s="1"/>
  <c r="F67" i="18" s="1"/>
  <c r="I34" i="18"/>
  <c r="L401" i="17"/>
  <c r="L399" i="17" s="1"/>
  <c r="M454" i="17"/>
  <c r="M407" i="17"/>
  <c r="F119" i="18"/>
  <c r="G18" i="18"/>
  <c r="G17" i="18" s="1"/>
  <c r="H74" i="18"/>
  <c r="J561" i="17"/>
  <c r="O455" i="17"/>
  <c r="O22" i="17"/>
  <c r="I90" i="18"/>
  <c r="I89" i="18" s="1"/>
  <c r="I23" i="18"/>
  <c r="J641" i="17" l="1"/>
  <c r="J639" i="17" s="1"/>
  <c r="J637" i="17" s="1"/>
  <c r="M113" i="17"/>
  <c r="O23" i="17"/>
  <c r="N559" i="17"/>
  <c r="M559" i="17"/>
  <c r="M161" i="17"/>
  <c r="N161" i="17"/>
  <c r="M560" i="17"/>
  <c r="O552" i="17"/>
  <c r="J156" i="17"/>
  <c r="J154" i="17" s="1"/>
  <c r="J130" i="17" s="1"/>
  <c r="H72" i="18"/>
  <c r="G13" i="18"/>
  <c r="I13" i="18"/>
  <c r="M590" i="17"/>
  <c r="N374" i="17"/>
  <c r="G98" i="18"/>
  <c r="G82" i="18" s="1"/>
  <c r="G81" i="18" s="1"/>
  <c r="G67" i="18" s="1"/>
  <c r="H98" i="18"/>
  <c r="H82" i="18" s="1"/>
  <c r="H81" i="18" s="1"/>
  <c r="H67" i="18" s="1"/>
  <c r="I98" i="18"/>
  <c r="I82" i="18" s="1"/>
  <c r="I81" i="18" s="1"/>
  <c r="I67" i="18" s="1"/>
  <c r="G11" i="17"/>
  <c r="M13" i="9"/>
  <c r="K630" i="17"/>
  <c r="K629" i="17" s="1"/>
  <c r="O365" i="17"/>
  <c r="O285" i="17"/>
  <c r="O372" i="17"/>
  <c r="D122" i="18"/>
  <c r="D123" i="18" s="1"/>
  <c r="S13" i="9"/>
  <c r="F20" i="18"/>
  <c r="Q13" i="9"/>
  <c r="R13" i="9"/>
  <c r="I11" i="17"/>
  <c r="M23" i="17"/>
  <c r="O156" i="17"/>
  <c r="O154" i="17" s="1"/>
  <c r="O130" i="17" s="1"/>
  <c r="G27" i="18"/>
  <c r="I27" i="18"/>
  <c r="N370" i="17"/>
  <c r="N27" i="17"/>
  <c r="O370" i="17"/>
  <c r="E122" i="18"/>
  <c r="E123" i="18" s="1"/>
  <c r="E11" i="18"/>
  <c r="N458" i="17"/>
  <c r="M97" i="17"/>
  <c r="J288" i="17"/>
  <c r="M288" i="17" s="1"/>
  <c r="N592" i="17"/>
  <c r="J587" i="17"/>
  <c r="M463" i="17"/>
  <c r="J615" i="17"/>
  <c r="N615" i="17" s="1"/>
  <c r="N614" i="17" s="1"/>
  <c r="N609" i="17" s="1"/>
  <c r="N552" i="17"/>
  <c r="M286" i="17"/>
  <c r="O13" i="9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O460" i="17"/>
  <c r="M460" i="17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L587" i="17"/>
  <c r="L554" i="17" s="1"/>
  <c r="L539" i="17" s="1"/>
  <c r="L432" i="17"/>
  <c r="L430" i="17" s="1"/>
  <c r="M33" i="17"/>
  <c r="K727" i="17"/>
  <c r="K725" i="17" s="1"/>
  <c r="J729" i="17"/>
  <c r="N438" i="17"/>
  <c r="O438" i="17"/>
  <c r="M438" i="17"/>
  <c r="M35" i="17"/>
  <c r="N35" i="17"/>
  <c r="O35" i="17"/>
  <c r="N593" i="17"/>
  <c r="M593" i="17"/>
  <c r="M587" i="17" s="1"/>
  <c r="L360" i="17"/>
  <c r="L358" i="17" s="1"/>
  <c r="L356" i="17" s="1"/>
  <c r="J373" i="17"/>
  <c r="K746" i="17"/>
  <c r="K744" i="17" s="1"/>
  <c r="J749" i="17"/>
  <c r="N439" i="17"/>
  <c r="M439" i="17"/>
  <c r="K448" i="17"/>
  <c r="K446" i="17" s="1"/>
  <c r="O589" i="17"/>
  <c r="M451" i="17"/>
  <c r="J360" i="17"/>
  <c r="J358" i="17" s="1"/>
  <c r="K568" i="17"/>
  <c r="J570" i="17"/>
  <c r="M550" i="17"/>
  <c r="O550" i="17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21" i="17"/>
  <c r="K18" i="17"/>
  <c r="K16" i="17" s="1"/>
  <c r="K14" i="17" s="1"/>
  <c r="J565" i="17"/>
  <c r="K562" i="17"/>
  <c r="M28" i="17"/>
  <c r="L221" i="17"/>
  <c r="O104" i="17"/>
  <c r="N404" i="17"/>
  <c r="K401" i="17"/>
  <c r="K399" i="17" s="1"/>
  <c r="N589" i="17"/>
  <c r="K543" i="17"/>
  <c r="K541" i="17" s="1"/>
  <c r="J98" i="17"/>
  <c r="L95" i="17"/>
  <c r="L93" i="17" s="1"/>
  <c r="L12" i="17" s="1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221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O288" i="17" l="1"/>
  <c r="O283" i="17" s="1"/>
  <c r="O281" i="17" s="1"/>
  <c r="O221" i="17" s="1"/>
  <c r="M283" i="17"/>
  <c r="M281" i="17" s="1"/>
  <c r="M221" i="17" s="1"/>
  <c r="P13" i="9"/>
  <c r="H20" i="18"/>
  <c r="H19" i="18" s="1"/>
  <c r="H12" i="18" s="1"/>
  <c r="H11" i="18" s="1"/>
  <c r="I20" i="18"/>
  <c r="I19" i="18" s="1"/>
  <c r="I12" i="18" s="1"/>
  <c r="I11" i="18" s="1"/>
  <c r="G20" i="18"/>
  <c r="G19" i="18" s="1"/>
  <c r="G12" i="18" s="1"/>
  <c r="G11" i="18" s="1"/>
  <c r="F19" i="18"/>
  <c r="F12" i="18" s="1"/>
  <c r="O448" i="17"/>
  <c r="O446" i="17" s="1"/>
  <c r="N288" i="17"/>
  <c r="N283" i="17" s="1"/>
  <c r="N281" i="17" s="1"/>
  <c r="N221" i="17" s="1"/>
  <c r="O615" i="17"/>
  <c r="O614" i="17" s="1"/>
  <c r="O609" i="17" s="1"/>
  <c r="M637" i="17"/>
  <c r="M615" i="17"/>
  <c r="M614" i="17" s="1"/>
  <c r="M609" i="17" s="1"/>
  <c r="N543" i="17"/>
  <c r="N541" i="17" s="1"/>
  <c r="N102" i="17"/>
  <c r="N100" i="17" s="1"/>
  <c r="M543" i="17"/>
  <c r="M541" i="17" s="1"/>
  <c r="N448" i="17"/>
  <c r="N446" i="17" s="1"/>
  <c r="N587" i="17"/>
  <c r="L410" i="17"/>
  <c r="L11" i="17" s="1"/>
  <c r="N401" i="17"/>
  <c r="N399" i="17" s="1"/>
  <c r="O543" i="17"/>
  <c r="O541" i="17" s="1"/>
  <c r="K554" i="17"/>
  <c r="K539" i="17" s="1"/>
  <c r="K12" i="17"/>
  <c r="K410" i="17"/>
  <c r="O102" i="17"/>
  <c r="O100" i="17" s="1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J706" i="17" l="1"/>
  <c r="N356" i="17"/>
  <c r="F11" i="18"/>
  <c r="F122" i="18"/>
  <c r="E17" i="15"/>
  <c r="N410" i="17"/>
  <c r="M554" i="17"/>
  <c r="M539" i="17" s="1"/>
  <c r="N554" i="17"/>
  <c r="N539" i="17" s="1"/>
  <c r="K11" i="17"/>
  <c r="N706" i="17"/>
  <c r="O554" i="17"/>
  <c r="O539" i="17" s="1"/>
  <c r="N12" i="17"/>
  <c r="J12" i="17"/>
  <c r="D17" i="15"/>
  <c r="O12" i="17"/>
  <c r="M410" i="17"/>
  <c r="M706" i="17"/>
  <c r="O706" i="17"/>
  <c r="M12" i="17"/>
  <c r="J554" i="17"/>
  <c r="J539" i="17" s="1"/>
  <c r="G122" i="18" l="1"/>
  <c r="F123" i="18"/>
  <c r="H122" i="18"/>
  <c r="I122" i="18"/>
  <c r="F17" i="15"/>
  <c r="H17" i="15"/>
  <c r="N11" i="17"/>
  <c r="O11" i="17"/>
  <c r="J11" i="17"/>
  <c r="C17" i="15"/>
  <c r="G17" i="15"/>
  <c r="M11" i="17"/>
  <c r="G123" i="18" l="1"/>
  <c r="I123" i="18"/>
  <c r="H123" i="18"/>
  <c r="I17" i="15"/>
</calcChain>
</file>

<file path=xl/sharedStrings.xml><?xml version="1.0" encoding="utf-8"?>
<sst xmlns="http://schemas.openxmlformats.org/spreadsheetml/2006/main" count="1593" uniqueCount="708">
  <si>
    <t>X</t>
  </si>
  <si>
    <t>01</t>
  </si>
  <si>
    <t>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</si>
  <si>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</si>
  <si>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</si>
  <si>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</si>
  <si>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</si>
  <si>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</si>
  <si>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</si>
  <si>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</si>
  <si>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</si>
  <si>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</si>
  <si>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</si>
  <si>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</si>
  <si>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4112</t>
  </si>
  <si>
    <t>4215</t>
  </si>
  <si>
    <t>4216</t>
  </si>
  <si>
    <t>4232</t>
  </si>
  <si>
    <t>4239</t>
  </si>
  <si>
    <t>4241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</si>
  <si>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</si>
  <si>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</si>
  <si>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</si>
  <si>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</si>
  <si>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</si>
  <si>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</si>
  <si>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</si>
  <si>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</si>
  <si>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</si>
  <si>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</si>
  <si>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4819</t>
  </si>
  <si>
    <t>5111</t>
  </si>
  <si>
    <t>5112</t>
  </si>
  <si>
    <t>5113</t>
  </si>
  <si>
    <t>5122</t>
  </si>
  <si>
    <t>5134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</si>
  <si>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</si>
  <si>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</si>
  <si>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</si>
  <si>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</si>
  <si>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</si>
  <si>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</si>
  <si>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</si>
  <si>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</si>
  <si>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</si>
  <si>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</si>
  <si>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</si>
  <si>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</si>
  <si>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</si>
  <si>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</si>
  <si>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</si>
  <si>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</si>
  <si>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</si>
  <si>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</si>
  <si>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</si>
  <si>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</si>
  <si>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</si>
  <si>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</si>
  <si>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</si>
  <si>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</si>
  <si>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</si>
  <si>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</si>
  <si>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</si>
  <si>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</si>
  <si>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</si>
  <si>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</si>
  <si>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</si>
  <si>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</si>
  <si>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</si>
  <si>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</si>
  <si>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</si>
  <si>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</si>
  <si>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</si>
  <si>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</si>
  <si>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</si>
  <si>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</si>
  <si>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</si>
  <si>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</si>
  <si>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</si>
  <si>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</si>
  <si>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</si>
  <si>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</si>
  <si>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</si>
  <si>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</si>
  <si>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</si>
  <si>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</si>
  <si>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</si>
  <si>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</si>
  <si>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</si>
  <si>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</si>
  <si>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</si>
  <si>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</si>
  <si>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</si>
  <si>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</si>
  <si>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</si>
  <si>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</si>
  <si>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</si>
  <si>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</si>
  <si>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</si>
  <si>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</si>
  <si>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</si>
  <si>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</si>
  <si>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</si>
  <si>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</si>
  <si>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</si>
  <si>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</si>
  <si>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</si>
  <si>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</si>
  <si>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</si>
  <si>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</si>
  <si>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</si>
  <si>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</si>
  <si>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</si>
  <si>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</si>
  <si>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</si>
  <si>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</si>
  <si>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</si>
  <si>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</si>
  <si>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</si>
  <si>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</si>
  <si>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</si>
  <si>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</si>
  <si>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</si>
  <si>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</si>
  <si>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</si>
  <si>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</si>
  <si>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</si>
  <si>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</si>
  <si>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</si>
  <si>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</si>
  <si>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</si>
  <si>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</si>
  <si>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</si>
  <si>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</si>
  <si>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</si>
  <si>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</si>
  <si>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</si>
  <si>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</si>
  <si>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</si>
  <si>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</si>
  <si>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</si>
  <si>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</si>
  <si>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</si>
  <si>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</si>
  <si>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</si>
  <si>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</si>
  <si>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</si>
  <si>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</si>
  <si>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</si>
  <si>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</si>
  <si>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</si>
  <si>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</si>
  <si>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</si>
  <si>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</si>
  <si>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</si>
  <si>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</si>
  <si>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</si>
  <si>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</si>
  <si>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</si>
  <si>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</si>
  <si>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</si>
  <si>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</si>
  <si>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</si>
  <si>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</si>
  <si>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</si>
  <si>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</si>
  <si>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</si>
  <si>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</si>
  <si>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</si>
  <si>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</si>
  <si>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</si>
  <si>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</si>
  <si>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</si>
  <si>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</si>
  <si>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</si>
  <si>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</si>
  <si>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</si>
  <si>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</si>
  <si>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</si>
  <si>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</si>
  <si>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</si>
  <si>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</si>
  <si>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</si>
  <si>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</si>
  <si>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</si>
  <si>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</si>
  <si>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</si>
  <si>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</si>
  <si>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</si>
  <si>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</si>
  <si>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</si>
  <si>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</si>
  <si>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</si>
  <si>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</si>
  <si>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</si>
  <si>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</si>
  <si>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</si>
  <si>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</si>
  <si>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</si>
  <si>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</si>
  <si>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</si>
  <si>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</si>
  <si>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</si>
  <si>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</si>
  <si>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</si>
  <si>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</si>
  <si>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</si>
  <si>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</si>
  <si>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</si>
  <si>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</si>
  <si>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</si>
  <si>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</si>
  <si>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</si>
  <si>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</si>
  <si>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</si>
  <si>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</si>
  <si>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</si>
  <si>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</si>
  <si>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</si>
  <si>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</si>
  <si>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</si>
  <si>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</si>
  <si>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</si>
  <si>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</si>
  <si>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</si>
  <si>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</si>
  <si>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</si>
  <si>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</si>
  <si>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</si>
  <si>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</si>
  <si>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</si>
  <si>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</si>
  <si>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</si>
  <si>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</si>
  <si>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</si>
  <si>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</si>
  <si>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</si>
  <si>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</si>
  <si>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</si>
  <si>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</si>
  <si>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</si>
  <si>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</si>
  <si>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</si>
  <si>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</si>
  <si>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</si>
  <si>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</si>
  <si>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</si>
  <si>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</si>
  <si>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</si>
  <si>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</si>
  <si>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</si>
  <si>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</si>
  <si>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</si>
  <si>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</si>
  <si>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</si>
  <si>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</si>
  <si>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</si>
  <si>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</si>
  <si>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</si>
  <si>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</si>
  <si>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</si>
  <si>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</si>
  <si>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</si>
  <si>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</si>
  <si>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</si>
  <si>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</si>
  <si>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</si>
  <si>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</si>
  <si>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</si>
  <si>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</si>
  <si>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</si>
  <si>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</si>
  <si>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</si>
  <si>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</si>
  <si>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</si>
  <si>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</si>
  <si>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</si>
  <si>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</si>
  <si>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</si>
  <si>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</si>
  <si>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</si>
  <si>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</si>
  <si>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</si>
  <si>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</si>
  <si>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</si>
  <si>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</si>
  <si>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</si>
  <si>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</si>
  <si>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</si>
  <si>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</si>
  <si>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</si>
  <si>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</si>
  <si>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</si>
  <si>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</si>
  <si>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</si>
  <si>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</si>
  <si>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</si>
  <si>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</si>
  <si>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</si>
  <si>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</si>
  <si>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</si>
  <si>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</si>
  <si>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</si>
  <si>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</si>
  <si>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</si>
  <si>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</si>
  <si>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</si>
  <si>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</si>
  <si>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</si>
  <si>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</si>
  <si>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</si>
  <si>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</si>
  <si>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</si>
  <si>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</si>
  <si>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</si>
  <si>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</si>
  <si>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</si>
  <si>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</si>
  <si>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</si>
  <si>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</si>
  <si>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</si>
  <si>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</si>
  <si>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</si>
  <si>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</si>
  <si>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</si>
  <si>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</si>
  <si>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</si>
  <si>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</si>
  <si>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</si>
  <si>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</si>
  <si>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</si>
  <si>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</si>
  <si>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</si>
  <si>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</si>
  <si>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</si>
  <si>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</si>
  <si>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</si>
  <si>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</si>
  <si>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</si>
  <si>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</si>
  <si>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</si>
  <si>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</si>
  <si>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</si>
  <si>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</si>
  <si>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</si>
  <si>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</si>
  <si>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</si>
  <si>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</si>
  <si>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</si>
  <si>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</si>
  <si>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</si>
  <si>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</si>
  <si>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</si>
  <si>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</si>
  <si>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</si>
  <si>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</si>
  <si>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</si>
  <si>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</si>
  <si>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</si>
  <si>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</si>
  <si>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</si>
  <si>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</si>
  <si>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</si>
  <si>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</si>
  <si>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</si>
  <si>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</si>
  <si>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</si>
  <si>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</si>
  <si>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</si>
  <si>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</si>
  <si>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</si>
  <si>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</si>
  <si>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</si>
  <si>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</si>
  <si>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</si>
  <si>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</si>
  <si>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</si>
  <si>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</si>
  <si>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</si>
  <si>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</si>
  <si>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</si>
  <si>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</si>
  <si>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</si>
  <si>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</si>
  <si>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</si>
  <si>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</si>
  <si>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</si>
  <si>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</si>
  <si>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</si>
  <si>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</si>
  <si>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</si>
  <si>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</si>
  <si>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</si>
  <si>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</si>
  <si>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</si>
  <si>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</si>
  <si>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</si>
  <si>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</si>
  <si>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</si>
  <si>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</si>
  <si>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</si>
  <si>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</si>
  <si>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</si>
  <si>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</si>
  <si>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</si>
  <si>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</si>
  <si>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</si>
  <si>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</si>
  <si>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</si>
  <si>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</si>
  <si>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</si>
  <si>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</si>
  <si>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</si>
  <si>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</si>
  <si>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</si>
  <si>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</si>
  <si>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</si>
  <si>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</si>
  <si>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</si>
  <si>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</si>
  <si>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</si>
  <si>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</si>
  <si>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</si>
  <si>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</si>
  <si>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</si>
  <si>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</si>
  <si>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</si>
  <si>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</si>
  <si>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</si>
  <si>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</si>
  <si>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</si>
  <si>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</si>
  <si>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</si>
  <si>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</si>
  <si>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</si>
  <si>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</si>
  <si>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</si>
  <si>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</si>
  <si>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</si>
  <si>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</si>
  <si>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</si>
  <si>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</si>
  <si>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</si>
  <si>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</si>
  <si>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</si>
  <si>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</si>
  <si>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</si>
  <si>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</si>
  <si>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</si>
  <si>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</si>
  <si>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</si>
  <si>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</si>
  <si>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</si>
  <si>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</si>
  <si>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</si>
  <si>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</si>
  <si>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</si>
  <si>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</si>
  <si>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</si>
  <si>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</si>
  <si>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</si>
  <si>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</si>
  <si>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</si>
  <si>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</si>
  <si>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</si>
  <si>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</si>
  <si>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</si>
  <si>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</si>
  <si>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</si>
  <si>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</si>
  <si>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</si>
  <si>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</si>
  <si>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</si>
  <si>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</si>
  <si>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</si>
  <si>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</si>
  <si>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</si>
  <si>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</si>
  <si>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</si>
  <si>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</si>
  <si>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</si>
  <si>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</si>
  <si>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</si>
  <si>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</si>
  <si>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</si>
  <si>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</si>
  <si>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</si>
  <si>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</si>
  <si>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</si>
  <si>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</si>
  <si>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</si>
  <si>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</si>
  <si>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</si>
  <si>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</si>
  <si>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</si>
  <si>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</si>
  <si>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</si>
  <si>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</si>
  <si>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</si>
  <si>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</si>
  <si>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</si>
  <si>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</si>
  <si>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</si>
  <si>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</si>
  <si>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</si>
  <si>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</si>
  <si>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</si>
  <si>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</si>
  <si>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</si>
  <si>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</si>
  <si>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</si>
  <si>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</si>
  <si>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</si>
  <si>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</si>
  <si>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</si>
  <si>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</si>
  <si>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</si>
  <si>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</si>
  <si>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</si>
  <si>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</si>
  <si>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</si>
  <si>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</si>
  <si>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</si>
  <si>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</si>
  <si>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</si>
  <si>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</si>
  <si>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</si>
  <si>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</si>
  <si>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</si>
  <si>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</si>
  <si>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</si>
  <si>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</si>
  <si>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</si>
  <si>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</si>
  <si>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</si>
  <si>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</si>
  <si>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</si>
  <si>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</si>
  <si>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</si>
  <si>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</si>
  <si>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</si>
  <si>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</si>
  <si>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</si>
  <si>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</si>
  <si>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</si>
  <si>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</si>
  <si>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</si>
  <si>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</si>
  <si>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</si>
  <si>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</si>
  <si>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</si>
  <si>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</si>
  <si>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</si>
  <si>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</si>
  <si>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</si>
  <si>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</si>
  <si>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</si>
  <si>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</si>
  <si>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</si>
  <si>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</si>
  <si>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</si>
  <si>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</si>
  <si>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</si>
  <si>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</si>
  <si>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</si>
  <si>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</si>
  <si>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</si>
  <si>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</si>
  <si>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</si>
  <si>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</si>
  <si>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</si>
  <si>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</si>
  <si>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</si>
  <si>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</si>
  <si>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</si>
  <si>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</si>
  <si>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</si>
  <si>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</si>
  <si>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</si>
  <si>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</si>
  <si>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</si>
  <si>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</si>
  <si>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</si>
  <si>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</si>
  <si>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</si>
  <si>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</si>
  <si>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</si>
  <si>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</si>
  <si>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</si>
  <si>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</si>
  <si>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</si>
  <si>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</si>
  <si>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</si>
  <si>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</si>
  <si>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</si>
  <si>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</si>
  <si>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</si>
  <si>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</si>
  <si>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</si>
  <si>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</si>
  <si>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</si>
  <si>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</si>
  <si>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</si>
  <si>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</si>
  <si>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</si>
  <si>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</si>
  <si>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</si>
  <si>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</si>
  <si>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</si>
  <si>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</si>
  <si>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</si>
  <si>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</si>
  <si>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</si>
  <si>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</si>
  <si>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</si>
  <si>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</si>
  <si>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</si>
  <si>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</si>
  <si>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</si>
  <si>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</si>
  <si>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</si>
  <si>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</si>
  <si>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</si>
  <si>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</si>
  <si>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</si>
  <si>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</si>
  <si>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</si>
  <si>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</si>
  <si>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</si>
  <si>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</si>
  <si>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</si>
  <si>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</si>
  <si>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</si>
  <si>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</si>
  <si>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</si>
  <si>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</si>
  <si>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</si>
  <si>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</si>
  <si>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</si>
  <si>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</si>
  <si>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</si>
  <si>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</si>
  <si>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</si>
  <si>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</si>
  <si>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</si>
  <si>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</si>
  <si>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</si>
  <si>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</si>
  <si>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</si>
  <si>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</si>
  <si>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</si>
  <si>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</si>
  <si>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</si>
  <si>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</si>
  <si>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</si>
  <si>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</si>
  <si>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</si>
  <si>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</si>
  <si>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</si>
  <si>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</si>
  <si>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</si>
  <si>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</si>
  <si>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</si>
  <si>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</si>
  <si>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</si>
  <si>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</si>
  <si>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</si>
  <si>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</si>
  <si>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</si>
  <si>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</si>
  <si>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</si>
  <si>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</si>
  <si>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</si>
  <si>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</si>
  <si>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</si>
  <si>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</si>
  <si>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</si>
  <si>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</si>
  <si>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</si>
  <si>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</si>
  <si>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</si>
  <si>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</si>
  <si>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</si>
  <si>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</si>
  <si>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</si>
  <si>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</si>
  <si>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</si>
  <si>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</si>
  <si>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</si>
  <si>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</si>
  <si>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</si>
  <si>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</si>
  <si>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</si>
  <si>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</si>
  <si>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</si>
  <si>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</si>
  <si>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</si>
  <si>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</si>
  <si>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</si>
  <si>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</si>
  <si>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</si>
  <si>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</si>
  <si>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</si>
  <si>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</si>
  <si>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</si>
  <si>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</si>
  <si>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     Հավելված ՝</t>
  </si>
  <si>
    <t xml:space="preserve">        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</si>
</sst>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6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1" fillId="0" borderId="40" applyNumberFormat="0" applyFont="0" applyFill="0" applyAlignment="0" applyProtection="0"/>
    <xf numFmtId="0" fontId="22" fillId="0" borderId="41" applyNumberFormat="0" applyFill="0" applyProtection="0">
      <alignment horizontal="center" vertical="center"/>
    </xf>
    <xf numFmtId="4" fontId="24" fillId="0" borderId="42" applyFill="0" applyProtection="0">
      <alignment horizontal="center" vertical="center"/>
    </xf>
    <xf numFmtId="0" fontId="23" fillId="0" borderId="40" applyNumberFormat="0" applyFill="0" applyProtection="0">
      <alignment horizontal="center" vertical="center"/>
    </xf>
    <xf numFmtId="0" fontId="23" fillId="0" borderId="40" applyNumberFormat="0" applyFill="0" applyProtection="0">
      <alignment horizontal="center"/>
    </xf>
    <xf numFmtId="42" fontId="12" fillId="0" borderId="0" applyFont="0" applyFill="0" applyBorder="0" applyAlignment="0" applyProtection="0"/>
    <xf numFmtId="0" fontId="22" fillId="0" borderId="41" applyNumberFormat="0" applyFill="0" applyProtection="0">
      <alignment horizontal="left" vertical="center" wrapText="1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" fontId="24" fillId="0" borderId="42" applyFill="0" applyProtection="0">
      <alignment horizontal="right" vertical="center"/>
    </xf>
    <xf numFmtId="0" fontId="24" fillId="0" borderId="41" applyNumberFormat="0" applyFill="0" applyProtection="0">
      <alignment horizontal="right" vertical="center"/>
    </xf>
    <xf numFmtId="4" fontId="22" fillId="0" borderId="41" applyFill="0" applyProtection="0">
      <alignment horizontal="right" vertical="center"/>
    </xf>
    <xf numFmtId="0" fontId="12" fillId="0" borderId="0"/>
  </cellStyleXfs>
  <cellXfs count="260">
    <xf numFmtId="0" fontId="0" fillId="0" borderId="0" xfId="0"/>
    <xf numFmtId="0" fontId="32" fillId="0" borderId="0" xfId="0" applyFont="1"/>
    <xf numFmtId="0" fontId="1" fillId="0" borderId="0" xfId="0" applyFont="1"/>
    <xf numFmtId="49" fontId="4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6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8" xfId="13" applyFont="1" applyBorder="1" applyAlignment="1">
      <alignment horizontal="center" vertical="center" wrapText="1"/>
    </xf>
    <xf numFmtId="164" fontId="2" fillId="0" borderId="9" xfId="13" applyNumberFormat="1" applyFont="1" applyBorder="1" applyAlignment="1">
      <alignment horizontal="center" vertical="center" wrapText="1"/>
    </xf>
    <xf numFmtId="164" fontId="2" fillId="0" borderId="2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0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9" fillId="0" borderId="13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167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167" fontId="14" fillId="0" borderId="0" xfId="0" applyNumberFormat="1" applyFont="1" applyAlignment="1">
      <alignment wrapText="1"/>
    </xf>
    <xf numFmtId="0" fontId="15" fillId="0" borderId="0" xfId="0" applyFont="1"/>
    <xf numFmtId="0" fontId="14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3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2" xfId="0" applyFont="1" applyFill="1" applyBorder="1" applyAlignment="1" applyProtection="1">
      <alignment horizontal="center"/>
      <protection hidden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33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Border="1" applyAlignment="1" applyProtection="1">
      <alignment horizontal="center" wrapText="1"/>
      <protection hidden="1"/>
    </xf>
    <xf numFmtId="0" fontId="1" fillId="0" borderId="41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8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5" fillId="0" borderId="43" xfId="1" applyFont="1" applyFill="1" applyBorder="1"/>
    <xf numFmtId="4" fontId="2" fillId="0" borderId="17" xfId="50" applyFont="1" applyFill="1" applyBorder="1" applyAlignment="1">
      <alignment horizontal="center" vertical="center"/>
    </xf>
    <xf numFmtId="4" fontId="2" fillId="0" borderId="17" xfId="3" applyFont="1" applyFill="1" applyBorder="1" applyAlignment="1">
      <alignment horizontal="center" vertical="center" wrapText="1"/>
    </xf>
    <xf numFmtId="4" fontId="2" fillId="0" borderId="17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0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4" xfId="5" applyFont="1" applyFill="1" applyBorder="1" applyAlignment="1"/>
    <xf numFmtId="0" fontId="7" fillId="0" borderId="45" xfId="5" applyFont="1" applyFill="1" applyBorder="1" applyAlignment="1"/>
    <xf numFmtId="0" fontId="7" fillId="0" borderId="46" xfId="5" applyFont="1" applyFill="1" applyBorder="1" applyAlignment="1"/>
    <xf numFmtId="0" fontId="1" fillId="0" borderId="46" xfId="5" applyFont="1" applyFill="1" applyBorder="1" applyAlignment="1">
      <alignment horizontal="right" vertical="top"/>
    </xf>
    <xf numFmtId="0" fontId="25" fillId="0" borderId="40" xfId="1" applyFont="1" applyFill="1"/>
    <xf numFmtId="4" fontId="9" fillId="0" borderId="1" xfId="50" applyFont="1" applyFill="1" applyBorder="1">
      <alignment horizontal="right" vertical="center"/>
    </xf>
    <xf numFmtId="4" fontId="27" fillId="0" borderId="1" xfId="50" applyFont="1" applyFill="1" applyBorder="1">
      <alignment horizontal="right" vertical="center"/>
    </xf>
    <xf numFmtId="4" fontId="27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7" xfId="2" applyFont="1" applyFill="1" applyBorder="1">
      <alignment horizontal="center" vertical="center"/>
    </xf>
    <xf numFmtId="0" fontId="2" fillId="0" borderId="47" xfId="7" applyFont="1" applyFill="1" applyBorder="1">
      <alignment horizontal="left" vertical="center" wrapText="1"/>
    </xf>
    <xf numFmtId="164" fontId="2" fillId="0" borderId="41" xfId="52" applyNumberFormat="1" applyFont="1" applyFill="1">
      <alignment horizontal="right" vertical="center"/>
    </xf>
    <xf numFmtId="0" fontId="2" fillId="0" borderId="41" xfId="2" applyFont="1" applyFill="1">
      <alignment horizontal="center" vertical="center"/>
    </xf>
    <xf numFmtId="0" fontId="2" fillId="0" borderId="41" xfId="7" applyFont="1" applyFill="1">
      <alignment horizontal="left" vertical="center" wrapText="1"/>
    </xf>
    <xf numFmtId="0" fontId="1" fillId="0" borderId="41" xfId="2" applyFont="1" applyFill="1">
      <alignment horizontal="center" vertical="center"/>
    </xf>
    <xf numFmtId="164" fontId="1" fillId="0" borderId="41" xfId="52" applyNumberFormat="1" applyFont="1" applyFill="1">
      <alignment horizontal="right" vertical="center"/>
    </xf>
    <xf numFmtId="164" fontId="1" fillId="0" borderId="47" xfId="52" applyNumberFormat="1" applyFont="1" applyFill="1" applyBorder="1">
      <alignment horizontal="right" vertical="center"/>
    </xf>
    <xf numFmtId="164" fontId="1" fillId="0" borderId="48" xfId="52" applyNumberFormat="1" applyFont="1" applyFill="1" applyBorder="1">
      <alignment horizontal="right" vertical="center"/>
    </xf>
    <xf numFmtId="0" fontId="1" fillId="0" borderId="49" xfId="2" applyFont="1" applyFill="1" applyBorder="1">
      <alignment horizontal="center" vertical="center"/>
    </xf>
    <xf numFmtId="0" fontId="1" fillId="0" borderId="49" xfId="7" applyFont="1" applyFill="1" applyBorder="1">
      <alignment horizontal="left" vertical="center" wrapText="1"/>
    </xf>
    <xf numFmtId="164" fontId="1" fillId="0" borderId="49" xfId="52" applyNumberFormat="1" applyFont="1" applyFill="1" applyBorder="1">
      <alignment horizontal="right" vertical="center"/>
    </xf>
    <xf numFmtId="164" fontId="1" fillId="0" borderId="50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5" fillId="0" borderId="46" xfId="1" applyFont="1" applyFill="1" applyBorder="1"/>
    <xf numFmtId="0" fontId="25" fillId="0" borderId="1" xfId="1" applyFont="1" applyFill="1" applyBorder="1"/>
    <xf numFmtId="0" fontId="28" fillId="0" borderId="1" xfId="1" applyFont="1" applyFill="1" applyBorder="1"/>
    <xf numFmtId="164" fontId="29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29" fillId="0" borderId="1" xfId="1" applyFont="1" applyFill="1" applyBorder="1"/>
    <xf numFmtId="0" fontId="30" fillId="0" borderId="40" xfId="1" applyFont="1" applyFill="1"/>
    <xf numFmtId="167" fontId="25" fillId="0" borderId="40" xfId="1" applyNumberFormat="1" applyFont="1" applyFill="1"/>
    <xf numFmtId="0" fontId="22" fillId="0" borderId="41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1" fillId="0" borderId="34" xfId="13" applyFont="1" applyBorder="1" applyAlignment="1">
      <alignment horizontal="center" vertical="center" wrapText="1"/>
    </xf>
    <xf numFmtId="0" fontId="1" fillId="0" borderId="26" xfId="13" applyFont="1" applyBorder="1" applyAlignment="1">
      <alignment horizontal="center" vertical="center" wrapText="1"/>
    </xf>
    <xf numFmtId="0" fontId="1" fillId="0" borderId="13" xfId="13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 readingOrder="1"/>
      <protection hidden="1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3" fillId="0" borderId="0" xfId="0" applyNumberFormat="1" applyFont="1"/>
    <xf numFmtId="164" fontId="2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4" xfId="13" applyFont="1" applyBorder="1" applyAlignment="1">
      <alignment horizontal="center" vertical="center" wrapText="1"/>
    </xf>
    <xf numFmtId="0" fontId="1" fillId="0" borderId="26" xfId="13" applyFont="1" applyBorder="1" applyAlignment="1">
      <alignment horizontal="center" vertical="center" wrapText="1"/>
    </xf>
    <xf numFmtId="0" fontId="1" fillId="0" borderId="13" xfId="13" applyFont="1" applyBorder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wrapText="1"/>
    </xf>
    <xf numFmtId="0" fontId="2" fillId="0" borderId="33" xfId="13" applyFont="1" applyBorder="1" applyAlignment="1">
      <alignment horizontal="center" wrapText="1"/>
    </xf>
    <xf numFmtId="0" fontId="2" fillId="0" borderId="11" xfId="13" applyFont="1" applyBorder="1" applyAlignment="1">
      <alignment horizontal="center" wrapText="1"/>
    </xf>
    <xf numFmtId="0" fontId="1" fillId="0" borderId="35" xfId="13" applyFont="1" applyBorder="1" applyAlignment="1">
      <alignment horizontal="center" vertical="center" wrapText="1"/>
    </xf>
    <xf numFmtId="0" fontId="1" fillId="0" borderId="36" xfId="13" applyFont="1" applyBorder="1" applyAlignment="1">
      <alignment horizontal="center" vertical="center" wrapText="1"/>
    </xf>
    <xf numFmtId="0" fontId="1" fillId="0" borderId="5" xfId="13" applyFont="1" applyBorder="1" applyAlignment="1">
      <alignment horizontal="center" vertical="center" wrapText="1"/>
    </xf>
    <xf numFmtId="0" fontId="1" fillId="0" borderId="33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2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5" fillId="0" borderId="31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0" xfId="4" applyFont="1" applyFill="1" applyAlignment="1">
      <alignment horizontal="center" vertical="center" wrapText="1"/>
    </xf>
    <xf numFmtId="0" fontId="26" fillId="0" borderId="51" xfId="1" applyFont="1" applyFill="1" applyBorder="1" applyAlignment="1">
      <alignment horizontal="right"/>
    </xf>
    <xf numFmtId="0" fontId="26" fillId="0" borderId="52" xfId="1" applyFont="1" applyFill="1" applyBorder="1" applyAlignment="1">
      <alignment horizontal="right"/>
    </xf>
    <xf numFmtId="4" fontId="27" fillId="0" borderId="53" xfId="50" applyFont="1" applyFill="1" applyBorder="1" applyAlignment="1">
      <alignment horizontal="center" vertical="center"/>
    </xf>
    <xf numFmtId="4" fontId="27" fillId="0" borderId="54" xfId="50" applyFont="1" applyFill="1" applyBorder="1" applyAlignment="1">
      <alignment horizontal="center" vertical="center"/>
    </xf>
    <xf numFmtId="4" fontId="27" fillId="0" borderId="55" xfId="50" applyFont="1" applyFill="1" applyBorder="1" applyAlignment="1">
      <alignment horizontal="center" vertical="center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readingOrder="1"/>
      <protection hidden="1"/>
    </xf>
    <xf numFmtId="0" fontId="1" fillId="0" borderId="8" xfId="0" applyFont="1" applyBorder="1" applyAlignment="1" applyProtection="1">
      <alignment horizontal="center" vertical="center" wrapText="1" readingOrder="1"/>
      <protection hidden="1"/>
    </xf>
    <xf numFmtId="4" fontId="2" fillId="0" borderId="64" xfId="50" applyFont="1" applyFill="1" applyBorder="1" applyAlignment="1">
      <alignment horizontal="center" vertical="center"/>
    </xf>
    <xf numFmtId="4" fontId="2" fillId="0" borderId="65" xfId="50" applyFont="1" applyFill="1" applyBorder="1" applyAlignment="1">
      <alignment horizontal="center" vertical="center"/>
    </xf>
    <xf numFmtId="4" fontId="2" fillId="0" borderId="38" xfId="50" applyFont="1" applyFill="1" applyBorder="1" applyAlignment="1">
      <alignment horizontal="center" vertical="center"/>
    </xf>
    <xf numFmtId="4" fontId="2" fillId="0" borderId="39" xfId="50" applyFont="1" applyFill="1" applyBorder="1" applyAlignment="1">
      <alignment horizontal="center" vertical="center"/>
    </xf>
    <xf numFmtId="4" fontId="2" fillId="0" borderId="66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tabSelected="1" view="pageLayout" topLeftCell="A109" zoomScaleNormal="100" workbookViewId="0">
      <selection activeCell="G14" sqref="G14:G15"/>
    </sheetView>
  </sheetViews>
  <sheetFormatPr defaultRowHeight="13.5" x14ac:dyDescent="0.25"/>
  <cols>
    <col min="1" max="1" width="9.42578125" style="28" customWidth="1"/>
    <col min="2" max="2" width="47.5703125" style="26" customWidth="1"/>
    <col min="3" max="3" width="8.7109375" style="28" customWidth="1"/>
    <col min="4" max="4" width="13" style="26" customWidth="1"/>
    <col min="5" max="5" width="12.42578125" style="28" customWidth="1"/>
    <col min="6" max="6" width="11.85546875" style="28" customWidth="1"/>
    <col min="7" max="7" width="13.5703125" style="26" customWidth="1"/>
    <col min="8" max="9" width="13.5703125" style="28" customWidth="1"/>
    <col min="10" max="10" width="13.5703125" style="26" customWidth="1"/>
    <col min="11" max="11" width="9.140625" style="26"/>
    <col min="12" max="12" width="9.85546875" style="26" bestFit="1" customWidth="1"/>
    <col min="13" max="13" width="13.42578125" style="26" bestFit="1" customWidth="1"/>
    <col min="14" max="14" width="13" style="26" bestFit="1" customWidth="1"/>
    <col min="15" max="15" width="9.28515625" style="26" bestFit="1" customWidth="1"/>
    <col min="16" max="16" width="13.28515625" style="26" bestFit="1" customWidth="1"/>
    <col min="17" max="17" width="12.7109375" style="26" bestFit="1" customWidth="1"/>
    <col min="18" max="18" width="13.42578125" style="26" bestFit="1" customWidth="1"/>
    <col min="19" max="16384" width="9.140625" style="26"/>
  </cols>
  <sheetData>
    <row r="1" spans="1:19" x14ac:dyDescent="0.25">
      <c r="C1" s="137"/>
      <c r="G1" s="198" t="s">
        <v>706</v>
      </c>
      <c r="H1" s="198"/>
      <c r="I1" s="198"/>
      <c r="J1" s="198"/>
    </row>
    <row r="2" spans="1:19" x14ac:dyDescent="0.25">
      <c r="G2" s="197" t="s">
        <v>302</v>
      </c>
      <c r="H2" s="197"/>
      <c r="I2" s="197"/>
      <c r="J2" s="197"/>
    </row>
    <row r="3" spans="1:19" x14ac:dyDescent="0.25">
      <c r="G3" s="197" t="s">
        <v>550</v>
      </c>
      <c r="H3" s="197"/>
      <c r="I3" s="197"/>
      <c r="J3" s="197"/>
    </row>
    <row r="4" spans="1:19" x14ac:dyDescent="0.25">
      <c r="G4" s="196" t="s">
        <v>707</v>
      </c>
      <c r="H4" s="196"/>
      <c r="I4" s="196"/>
      <c r="J4" s="196"/>
    </row>
    <row r="5" spans="1:19" ht="20.25" x14ac:dyDescent="0.25">
      <c r="A5" s="202" t="s">
        <v>389</v>
      </c>
      <c r="B5" s="202"/>
      <c r="C5" s="202"/>
      <c r="D5" s="202"/>
      <c r="E5" s="202"/>
      <c r="F5" s="202"/>
      <c r="H5" s="26"/>
      <c r="I5" s="26"/>
    </row>
    <row r="6" spans="1:19" ht="20.25" x14ac:dyDescent="0.25">
      <c r="A6" s="202" t="s">
        <v>390</v>
      </c>
      <c r="B6" s="202"/>
      <c r="C6" s="202"/>
      <c r="D6" s="202"/>
      <c r="E6" s="202"/>
      <c r="F6" s="202"/>
      <c r="H6" s="26"/>
      <c r="I6" s="26"/>
    </row>
    <row r="7" spans="1:19" ht="14.25" thickBot="1" x14ac:dyDescent="0.3">
      <c r="A7" s="26"/>
      <c r="C7" s="26"/>
      <c r="E7" s="26"/>
      <c r="F7" s="26"/>
      <c r="H7" s="26"/>
      <c r="I7" s="77" t="s">
        <v>446</v>
      </c>
      <c r="J7" s="77"/>
    </row>
    <row r="8" spans="1:19" ht="43.5" thickBot="1" x14ac:dyDescent="0.3">
      <c r="A8" s="180"/>
      <c r="B8" s="180"/>
      <c r="C8" s="199" t="s">
        <v>393</v>
      </c>
      <c r="D8" s="27" t="s">
        <v>391</v>
      </c>
      <c r="E8" s="27"/>
      <c r="F8" s="27"/>
      <c r="G8" s="203" t="s">
        <v>447</v>
      </c>
      <c r="H8" s="204"/>
      <c r="I8" s="204"/>
      <c r="J8" s="205"/>
    </row>
    <row r="9" spans="1:19" x14ac:dyDescent="0.25">
      <c r="A9" s="181" t="s">
        <v>36</v>
      </c>
      <c r="B9" s="181" t="s">
        <v>392</v>
      </c>
      <c r="C9" s="200"/>
      <c r="D9" s="206" t="s">
        <v>233</v>
      </c>
      <c r="E9" s="28" t="s">
        <v>44</v>
      </c>
      <c r="G9" s="208" t="s">
        <v>232</v>
      </c>
      <c r="H9" s="209"/>
      <c r="I9" s="209"/>
      <c r="J9" s="210"/>
    </row>
    <row r="10" spans="1:19" ht="27.75" thickBot="1" x14ac:dyDescent="0.3">
      <c r="A10" s="182"/>
      <c r="B10" s="182"/>
      <c r="C10" s="201"/>
      <c r="D10" s="207"/>
      <c r="E10" s="14" t="s">
        <v>234</v>
      </c>
      <c r="F10" s="15" t="s">
        <v>235</v>
      </c>
      <c r="G10" s="16">
        <v>1</v>
      </c>
      <c r="H10" s="16">
        <v>2</v>
      </c>
      <c r="I10" s="16">
        <v>3</v>
      </c>
      <c r="J10" s="16">
        <v>4</v>
      </c>
    </row>
    <row r="11" spans="1:19" s="28" customFormat="1" x14ac:dyDescent="0.25">
      <c r="A11" s="78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</row>
    <row r="12" spans="1:19" ht="34.5" x14ac:dyDescent="0.25">
      <c r="A12" s="136">
        <v>1000</v>
      </c>
      <c r="B12" s="29" t="s">
        <v>436</v>
      </c>
      <c r="C12" s="16"/>
      <c r="D12" s="24">
        <v>6151135.8920000009</v>
      </c>
      <c r="E12" s="24">
        <v>4557186.3920000009</v>
      </c>
      <c r="F12" s="24">
        <v>1940834.2</v>
      </c>
      <c r="G12" s="18">
        <v>2552727.3777936506</v>
      </c>
      <c r="H12" s="18">
        <v>3684293.1555873016</v>
      </c>
      <c r="I12" s="18">
        <v>4996216.4035873022</v>
      </c>
      <c r="J12" s="18">
        <v>6151135.8920000009</v>
      </c>
      <c r="M12" s="26">
        <v>6151135.8920000009</v>
      </c>
      <c r="N12" s="26">
        <v>4557186.3920000009</v>
      </c>
      <c r="O12" s="26">
        <v>1940834.2</v>
      </c>
      <c r="P12" s="26">
        <v>2552727.3777936506</v>
      </c>
      <c r="Q12" s="26">
        <v>3684293.1555873016</v>
      </c>
      <c r="R12" s="26">
        <v>4996216.4035873022</v>
      </c>
      <c r="S12" s="26">
        <v>6151135.8920000009</v>
      </c>
    </row>
    <row r="13" spans="1:19" s="184" customFormat="1" ht="42.75" x14ac:dyDescent="0.25">
      <c r="A13" s="136">
        <v>1100</v>
      </c>
      <c r="B13" s="22" t="s">
        <v>531</v>
      </c>
      <c r="C13" s="80">
        <v>7100</v>
      </c>
      <c r="D13" s="24">
        <v>1249045.4060000002</v>
      </c>
      <c r="E13" s="24">
        <v>1249045.4060000002</v>
      </c>
      <c r="F13" s="24" t="s">
        <v>0</v>
      </c>
      <c r="G13" s="24">
        <v>307304.82211111108</v>
      </c>
      <c r="H13" s="24">
        <v>614609.64422222215</v>
      </c>
      <c r="I13" s="24">
        <v>926870.99572222214</v>
      </c>
      <c r="J13" s="24">
        <v>1249045.4060000002</v>
      </c>
      <c r="M13" s="192">
        <f>+D12-M12</f>
        <v>0</v>
      </c>
      <c r="N13" s="192">
        <f t="shared" ref="N13:S13" si="0">+E12-N12</f>
        <v>0</v>
      </c>
      <c r="O13" s="192">
        <f t="shared" si="0"/>
        <v>0</v>
      </c>
      <c r="P13" s="192">
        <f t="shared" si="0"/>
        <v>0</v>
      </c>
      <c r="Q13" s="192">
        <f t="shared" si="0"/>
        <v>0</v>
      </c>
      <c r="R13" s="192">
        <f t="shared" si="0"/>
        <v>0</v>
      </c>
      <c r="S13" s="192">
        <f t="shared" si="0"/>
        <v>0</v>
      </c>
    </row>
    <row r="14" spans="1:19" s="184" customFormat="1" ht="28.5" x14ac:dyDescent="0.25">
      <c r="A14" s="136">
        <v>1110</v>
      </c>
      <c r="B14" s="22" t="s">
        <v>530</v>
      </c>
      <c r="C14" s="80">
        <v>7131</v>
      </c>
      <c r="D14" s="24">
        <v>212310.76500000001</v>
      </c>
      <c r="E14" s="24">
        <v>212310.76500000001</v>
      </c>
      <c r="F14" s="24" t="s">
        <v>0</v>
      </c>
      <c r="G14" s="24">
        <v>52235.188214285714</v>
      </c>
      <c r="H14" s="24">
        <v>104470.37642857143</v>
      </c>
      <c r="I14" s="24">
        <v>157548.06767857142</v>
      </c>
      <c r="J14" s="24">
        <v>212310.76500000001</v>
      </c>
    </row>
    <row r="15" spans="1:19" ht="40.5" x14ac:dyDescent="0.25">
      <c r="A15" s="136">
        <v>1111</v>
      </c>
      <c r="B15" s="20" t="s">
        <v>532</v>
      </c>
      <c r="C15" s="16"/>
      <c r="D15" s="82">
        <v>0</v>
      </c>
      <c r="E15" s="82">
        <v>0</v>
      </c>
      <c r="F15" s="82" t="s">
        <v>0</v>
      </c>
      <c r="G15" s="82">
        <v>0</v>
      </c>
      <c r="H15" s="82">
        <v>0</v>
      </c>
      <c r="I15" s="82">
        <v>0</v>
      </c>
      <c r="J15" s="82">
        <v>0</v>
      </c>
    </row>
    <row r="16" spans="1:19" ht="27" x14ac:dyDescent="0.25">
      <c r="A16" s="136">
        <v>1112</v>
      </c>
      <c r="B16" s="20" t="s">
        <v>394</v>
      </c>
      <c r="C16" s="16"/>
      <c r="D16" s="82">
        <v>0</v>
      </c>
      <c r="E16" s="82">
        <v>0</v>
      </c>
      <c r="F16" s="82" t="s">
        <v>0</v>
      </c>
      <c r="G16" s="82">
        <v>0</v>
      </c>
      <c r="H16" s="82">
        <v>0</v>
      </c>
      <c r="I16" s="82">
        <v>0</v>
      </c>
      <c r="J16" s="82">
        <v>0</v>
      </c>
    </row>
    <row r="17" spans="1:10" x14ac:dyDescent="0.25">
      <c r="A17" s="136">
        <v>1113</v>
      </c>
      <c r="B17" s="74" t="s">
        <v>522</v>
      </c>
      <c r="C17" s="16"/>
      <c r="D17" s="82">
        <v>212310.76500000001</v>
      </c>
      <c r="E17" s="82">
        <v>212310.76500000001</v>
      </c>
      <c r="F17" s="82" t="s">
        <v>0</v>
      </c>
      <c r="G17" s="82">
        <v>52235.188214285714</v>
      </c>
      <c r="H17" s="82">
        <v>104470.37642857143</v>
      </c>
      <c r="I17" s="82">
        <v>157548.06767857142</v>
      </c>
      <c r="J17" s="82">
        <v>212310.76500000001</v>
      </c>
    </row>
    <row r="18" spans="1:10" s="184" customFormat="1" ht="14.25" x14ac:dyDescent="0.25">
      <c r="A18" s="136">
        <v>1120</v>
      </c>
      <c r="B18" s="22" t="s">
        <v>395</v>
      </c>
      <c r="C18" s="80">
        <v>7136</v>
      </c>
      <c r="D18" s="24">
        <v>864469.74699999997</v>
      </c>
      <c r="E18" s="24">
        <v>864469.74699999997</v>
      </c>
      <c r="F18" s="24" t="s">
        <v>0</v>
      </c>
      <c r="G18" s="19">
        <v>212687.00124603172</v>
      </c>
      <c r="H18" s="19">
        <v>425374.00249206345</v>
      </c>
      <c r="I18" s="19">
        <v>641491.43924206344</v>
      </c>
      <c r="J18" s="19">
        <v>864469.74699999997</v>
      </c>
    </row>
    <row r="19" spans="1:10" ht="40.5" x14ac:dyDescent="0.25">
      <c r="A19" s="136">
        <v>1121</v>
      </c>
      <c r="B19" s="20" t="s">
        <v>437</v>
      </c>
      <c r="C19" s="16"/>
      <c r="D19" s="82">
        <v>864469.74699999997</v>
      </c>
      <c r="E19" s="82">
        <v>864469.74699999997</v>
      </c>
      <c r="F19" s="82" t="s">
        <v>0</v>
      </c>
      <c r="G19" s="82">
        <v>212687.00124603172</v>
      </c>
      <c r="H19" s="82">
        <v>425374.00249206345</v>
      </c>
      <c r="I19" s="82">
        <v>641491.43924206344</v>
      </c>
      <c r="J19" s="82">
        <v>864469.74699999997</v>
      </c>
    </row>
    <row r="20" spans="1:10" s="184" customFormat="1" ht="42.75" x14ac:dyDescent="0.25">
      <c r="A20" s="136">
        <v>1130</v>
      </c>
      <c r="B20" s="22" t="s">
        <v>396</v>
      </c>
      <c r="C20" s="80">
        <v>7145</v>
      </c>
      <c r="D20" s="24">
        <v>124764.894</v>
      </c>
      <c r="E20" s="24">
        <v>124764.894</v>
      </c>
      <c r="F20" s="24" t="s">
        <v>0</v>
      </c>
      <c r="G20" s="19">
        <v>30696.124714285714</v>
      </c>
      <c r="H20" s="19">
        <v>61392.249428571427</v>
      </c>
      <c r="I20" s="19">
        <v>92583.472928571427</v>
      </c>
      <c r="J20" s="19">
        <v>124764.894</v>
      </c>
    </row>
    <row r="21" spans="1:10" ht="67.5" x14ac:dyDescent="0.25">
      <c r="A21" s="136">
        <v>11301</v>
      </c>
      <c r="B21" s="20" t="s">
        <v>533</v>
      </c>
      <c r="C21" s="16">
        <v>7145</v>
      </c>
      <c r="D21" s="82">
        <v>124764.894</v>
      </c>
      <c r="E21" s="82">
        <v>124764.894</v>
      </c>
      <c r="F21" s="82" t="s">
        <v>0</v>
      </c>
      <c r="G21" s="82">
        <v>30696.124714285714</v>
      </c>
      <c r="H21" s="82">
        <v>61392.249428571427</v>
      </c>
      <c r="I21" s="82">
        <v>92583.472928571427</v>
      </c>
      <c r="J21" s="82">
        <v>124764.894</v>
      </c>
    </row>
    <row r="22" spans="1:10" ht="54" x14ac:dyDescent="0.25">
      <c r="A22" s="136">
        <v>11302</v>
      </c>
      <c r="B22" s="20" t="s">
        <v>534</v>
      </c>
      <c r="C22" s="16"/>
      <c r="D22" s="82">
        <v>10625</v>
      </c>
      <c r="E22" s="82">
        <v>10625</v>
      </c>
      <c r="F22" s="82" t="s">
        <v>0</v>
      </c>
      <c r="G22" s="82">
        <v>2614.0873015873017</v>
      </c>
      <c r="H22" s="82">
        <v>5228.1746031746034</v>
      </c>
      <c r="I22" s="82">
        <v>7884.4246031746025</v>
      </c>
      <c r="J22" s="82">
        <v>10625</v>
      </c>
    </row>
    <row r="23" spans="1:10" ht="27" x14ac:dyDescent="0.25">
      <c r="A23" s="136">
        <v>113021</v>
      </c>
      <c r="B23" s="20" t="s">
        <v>535</v>
      </c>
      <c r="C23" s="16"/>
      <c r="D23" s="82">
        <v>10625</v>
      </c>
      <c r="E23" s="82">
        <v>10625</v>
      </c>
      <c r="F23" s="82" t="s">
        <v>0</v>
      </c>
      <c r="G23" s="82">
        <v>2614.0873015873017</v>
      </c>
      <c r="H23" s="82">
        <v>5228.1746031746034</v>
      </c>
      <c r="I23" s="82">
        <v>7884.4246031746025</v>
      </c>
      <c r="J23" s="82">
        <v>10625</v>
      </c>
    </row>
    <row r="24" spans="1:10" x14ac:dyDescent="0.25">
      <c r="A24" s="136">
        <v>113022</v>
      </c>
      <c r="B24" s="25" t="s">
        <v>397</v>
      </c>
      <c r="C24" s="16"/>
      <c r="D24" s="82">
        <v>0</v>
      </c>
      <c r="E24" s="82"/>
      <c r="F24" s="82" t="s">
        <v>0</v>
      </c>
      <c r="G24" s="82">
        <v>0</v>
      </c>
      <c r="H24" s="82">
        <v>0</v>
      </c>
      <c r="I24" s="82">
        <v>0</v>
      </c>
      <c r="J24" s="82">
        <v>0</v>
      </c>
    </row>
    <row r="25" spans="1:10" ht="94.5" x14ac:dyDescent="0.25">
      <c r="A25" s="136">
        <v>11303</v>
      </c>
      <c r="B25" s="20" t="s">
        <v>335</v>
      </c>
      <c r="C25" s="16"/>
      <c r="D25" s="82">
        <v>84</v>
      </c>
      <c r="E25" s="82">
        <v>84</v>
      </c>
      <c r="F25" s="82" t="s">
        <v>0</v>
      </c>
      <c r="G25" s="82">
        <v>20.666666666666664</v>
      </c>
      <c r="H25" s="82">
        <v>41.333333333333329</v>
      </c>
      <c r="I25" s="82">
        <v>62.333333333333329</v>
      </c>
      <c r="J25" s="82">
        <v>84</v>
      </c>
    </row>
    <row r="26" spans="1:10" ht="40.5" x14ac:dyDescent="0.25">
      <c r="A26" s="136">
        <v>11304</v>
      </c>
      <c r="B26" s="20" t="s">
        <v>336</v>
      </c>
      <c r="C26" s="16"/>
      <c r="D26" s="82">
        <v>35</v>
      </c>
      <c r="E26" s="82">
        <v>35</v>
      </c>
      <c r="F26" s="82" t="s">
        <v>0</v>
      </c>
      <c r="G26" s="82">
        <v>8.6111111111111107</v>
      </c>
      <c r="H26" s="82">
        <v>17.222222222222221</v>
      </c>
      <c r="I26" s="82">
        <v>25.972222222222225</v>
      </c>
      <c r="J26" s="82">
        <v>35</v>
      </c>
    </row>
    <row r="27" spans="1:10" ht="54" x14ac:dyDescent="0.25">
      <c r="A27" s="136">
        <v>11305</v>
      </c>
      <c r="B27" s="20" t="s">
        <v>337</v>
      </c>
      <c r="C27" s="16"/>
      <c r="D27" s="82">
        <v>15600</v>
      </c>
      <c r="E27" s="82">
        <v>15600</v>
      </c>
      <c r="F27" s="82" t="s">
        <v>0</v>
      </c>
      <c r="G27" s="82">
        <v>3838.0952380952381</v>
      </c>
      <c r="H27" s="82">
        <v>7676.1904761904761</v>
      </c>
      <c r="I27" s="82">
        <v>11576.190476190477</v>
      </c>
      <c r="J27" s="82">
        <v>15600</v>
      </c>
    </row>
    <row r="28" spans="1:10" ht="108" x14ac:dyDescent="0.25">
      <c r="A28" s="136">
        <v>11306</v>
      </c>
      <c r="B28" s="20" t="s">
        <v>338</v>
      </c>
      <c r="C28" s="16"/>
      <c r="D28" s="82">
        <v>2160</v>
      </c>
      <c r="E28" s="82">
        <v>2160</v>
      </c>
      <c r="F28" s="82" t="s">
        <v>0</v>
      </c>
      <c r="G28" s="82">
        <v>531.42857142857144</v>
      </c>
      <c r="H28" s="82">
        <v>1062.8571428571429</v>
      </c>
      <c r="I28" s="82">
        <v>1602.8571428571429</v>
      </c>
      <c r="J28" s="82">
        <v>2160</v>
      </c>
    </row>
    <row r="29" spans="1:10" ht="54" x14ac:dyDescent="0.25">
      <c r="A29" s="136">
        <v>11307</v>
      </c>
      <c r="B29" s="20" t="s">
        <v>339</v>
      </c>
      <c r="C29" s="16"/>
      <c r="D29" s="82">
        <v>1900</v>
      </c>
      <c r="E29" s="82">
        <v>1900</v>
      </c>
      <c r="F29" s="82" t="s">
        <v>0</v>
      </c>
      <c r="G29" s="82">
        <v>467.46031746031747</v>
      </c>
      <c r="H29" s="82">
        <v>934.92063492063494</v>
      </c>
      <c r="I29" s="82">
        <v>1409.9206349206349</v>
      </c>
      <c r="J29" s="82">
        <v>1900</v>
      </c>
    </row>
    <row r="30" spans="1:10" ht="40.5" x14ac:dyDescent="0.25">
      <c r="A30" s="136">
        <v>11308</v>
      </c>
      <c r="B30" s="20" t="s">
        <v>340</v>
      </c>
      <c r="C30" s="16"/>
      <c r="D30" s="82">
        <v>29760</v>
      </c>
      <c r="E30" s="82">
        <v>29760</v>
      </c>
      <c r="F30" s="82" t="s">
        <v>0</v>
      </c>
      <c r="G30" s="82">
        <v>7321.9047619047624</v>
      </c>
      <c r="H30" s="82">
        <v>14643.809523809525</v>
      </c>
      <c r="I30" s="82">
        <v>22083.809523809527</v>
      </c>
      <c r="J30" s="82">
        <v>29760</v>
      </c>
    </row>
    <row r="31" spans="1:10" ht="27" x14ac:dyDescent="0.25">
      <c r="A31" s="136">
        <v>11309</v>
      </c>
      <c r="B31" s="20" t="s">
        <v>341</v>
      </c>
      <c r="C31" s="16"/>
      <c r="D31" s="82">
        <v>4139.0940000000001</v>
      </c>
      <c r="E31" s="82">
        <v>4139.0940000000001</v>
      </c>
      <c r="F31" s="82" t="s">
        <v>0</v>
      </c>
      <c r="G31" s="82">
        <v>1018.3485238095238</v>
      </c>
      <c r="H31" s="82">
        <v>2036.6970476190477</v>
      </c>
      <c r="I31" s="82">
        <v>3071.4705476190475</v>
      </c>
      <c r="J31" s="82">
        <v>4139.0940000000001</v>
      </c>
    </row>
    <row r="32" spans="1:10" ht="67.5" x14ac:dyDescent="0.25">
      <c r="A32" s="136">
        <v>11310</v>
      </c>
      <c r="B32" s="20" t="s">
        <v>398</v>
      </c>
      <c r="C32" s="16"/>
      <c r="D32" s="82">
        <v>3000</v>
      </c>
      <c r="E32" s="82">
        <v>3000</v>
      </c>
      <c r="F32" s="82" t="s">
        <v>0</v>
      </c>
      <c r="G32" s="82">
        <v>738.09523809523807</v>
      </c>
      <c r="H32" s="82">
        <v>1476.1904761904761</v>
      </c>
      <c r="I32" s="82">
        <v>2226.1904761904761</v>
      </c>
      <c r="J32" s="82">
        <v>3000</v>
      </c>
    </row>
    <row r="33" spans="1:10" ht="40.5" x14ac:dyDescent="0.25">
      <c r="A33" s="136">
        <v>11311</v>
      </c>
      <c r="B33" s="20" t="s">
        <v>342</v>
      </c>
      <c r="C33" s="16"/>
      <c r="D33" s="82">
        <v>4096.8</v>
      </c>
      <c r="E33" s="82">
        <v>4096.8</v>
      </c>
      <c r="F33" s="82" t="s">
        <v>0</v>
      </c>
      <c r="G33" s="82">
        <v>1007.9428571428571</v>
      </c>
      <c r="H33" s="82">
        <v>2015.8857142857141</v>
      </c>
      <c r="I33" s="82">
        <v>3040.0857142857139</v>
      </c>
      <c r="J33" s="82">
        <v>4096.8</v>
      </c>
    </row>
    <row r="34" spans="1:10" ht="54" x14ac:dyDescent="0.25">
      <c r="A34" s="136">
        <v>11312</v>
      </c>
      <c r="B34" s="20" t="s">
        <v>399</v>
      </c>
      <c r="C34" s="16"/>
      <c r="D34" s="82">
        <v>2250</v>
      </c>
      <c r="E34" s="82">
        <v>2250</v>
      </c>
      <c r="F34" s="82" t="s">
        <v>0</v>
      </c>
      <c r="G34" s="82">
        <v>553.57142857142856</v>
      </c>
      <c r="H34" s="82">
        <v>1107.1428571428571</v>
      </c>
      <c r="I34" s="82">
        <v>1669.6428571428571</v>
      </c>
      <c r="J34" s="82">
        <v>2250</v>
      </c>
    </row>
    <row r="35" spans="1:10" ht="27" x14ac:dyDescent="0.25">
      <c r="A35" s="136">
        <v>11313</v>
      </c>
      <c r="B35" s="20" t="s">
        <v>400</v>
      </c>
      <c r="C35" s="16"/>
      <c r="D35" s="82">
        <v>49275</v>
      </c>
      <c r="E35" s="82">
        <v>49275</v>
      </c>
      <c r="F35" s="82" t="s">
        <v>0</v>
      </c>
      <c r="G35" s="82">
        <v>12123.214285714284</v>
      </c>
      <c r="H35" s="82">
        <v>24246.428571428569</v>
      </c>
      <c r="I35" s="82">
        <v>36565.178571428572</v>
      </c>
      <c r="J35" s="82">
        <v>49275</v>
      </c>
    </row>
    <row r="36" spans="1:10" ht="81" x14ac:dyDescent="0.25">
      <c r="A36" s="136">
        <v>11314</v>
      </c>
      <c r="B36" s="20" t="s">
        <v>343</v>
      </c>
      <c r="C36" s="16"/>
      <c r="D36" s="82">
        <v>400</v>
      </c>
      <c r="E36" s="82">
        <v>400</v>
      </c>
      <c r="F36" s="82" t="s">
        <v>0</v>
      </c>
      <c r="G36" s="82">
        <v>98.412698412698404</v>
      </c>
      <c r="H36" s="82">
        <v>196.82539682539681</v>
      </c>
      <c r="I36" s="82">
        <v>296.82539682539681</v>
      </c>
      <c r="J36" s="82">
        <v>400</v>
      </c>
    </row>
    <row r="37" spans="1:10" ht="54" x14ac:dyDescent="0.25">
      <c r="A37" s="136">
        <v>11315</v>
      </c>
      <c r="B37" s="20" t="s">
        <v>344</v>
      </c>
      <c r="C37" s="16"/>
      <c r="D37" s="82">
        <v>140</v>
      </c>
      <c r="E37" s="82">
        <v>140</v>
      </c>
      <c r="F37" s="82" t="s">
        <v>0</v>
      </c>
      <c r="G37" s="82">
        <v>34.444444444444443</v>
      </c>
      <c r="H37" s="82">
        <v>68.888888888888886</v>
      </c>
      <c r="I37" s="82">
        <v>103.8888888888889</v>
      </c>
      <c r="J37" s="82">
        <v>140</v>
      </c>
    </row>
    <row r="38" spans="1:10" ht="67.5" x14ac:dyDescent="0.25">
      <c r="A38" s="136">
        <v>11316</v>
      </c>
      <c r="B38" s="20" t="s">
        <v>345</v>
      </c>
      <c r="C38" s="16"/>
      <c r="D38" s="82">
        <v>500</v>
      </c>
      <c r="E38" s="82">
        <v>500</v>
      </c>
      <c r="F38" s="82" t="s">
        <v>0</v>
      </c>
      <c r="G38" s="82">
        <v>123.01587301587301</v>
      </c>
      <c r="H38" s="82">
        <v>246.03174603174602</v>
      </c>
      <c r="I38" s="82">
        <v>371.03174603174602</v>
      </c>
      <c r="J38" s="82">
        <v>500</v>
      </c>
    </row>
    <row r="39" spans="1:10" ht="40.5" x14ac:dyDescent="0.25">
      <c r="A39" s="136">
        <v>11317</v>
      </c>
      <c r="B39" s="20" t="s">
        <v>346</v>
      </c>
      <c r="C39" s="16"/>
      <c r="D39" s="82">
        <v>0</v>
      </c>
      <c r="E39" s="82">
        <v>0</v>
      </c>
      <c r="F39" s="82" t="s">
        <v>0</v>
      </c>
      <c r="G39" s="82">
        <v>0</v>
      </c>
      <c r="H39" s="82">
        <v>0</v>
      </c>
      <c r="I39" s="82">
        <v>0</v>
      </c>
      <c r="J39" s="82">
        <v>0</v>
      </c>
    </row>
    <row r="40" spans="1:10" ht="40.5" x14ac:dyDescent="0.25">
      <c r="A40" s="136">
        <v>11318</v>
      </c>
      <c r="B40" s="20" t="s">
        <v>347</v>
      </c>
      <c r="C40" s="16"/>
      <c r="D40" s="82">
        <v>100</v>
      </c>
      <c r="E40" s="82">
        <v>100</v>
      </c>
      <c r="F40" s="82" t="s">
        <v>0</v>
      </c>
      <c r="G40" s="82">
        <v>24.603174603174601</v>
      </c>
      <c r="H40" s="82">
        <v>49.206349206349202</v>
      </c>
      <c r="I40" s="82">
        <v>74.206349206349202</v>
      </c>
      <c r="J40" s="82">
        <v>100</v>
      </c>
    </row>
    <row r="41" spans="1:10" ht="40.5" x14ac:dyDescent="0.25">
      <c r="A41" s="136">
        <v>11319</v>
      </c>
      <c r="B41" s="20" t="s">
        <v>701</v>
      </c>
      <c r="C41" s="16"/>
      <c r="D41" s="82">
        <v>700</v>
      </c>
      <c r="E41" s="82">
        <v>700</v>
      </c>
      <c r="F41" s="82" t="s">
        <v>0</v>
      </c>
      <c r="G41" s="82">
        <v>172.22222222222223</v>
      </c>
      <c r="H41" s="82">
        <v>344.44444444444446</v>
      </c>
      <c r="I41" s="82">
        <v>519.44444444444446</v>
      </c>
      <c r="J41" s="82">
        <v>700</v>
      </c>
    </row>
    <row r="42" spans="1:10" x14ac:dyDescent="0.25">
      <c r="A42" s="136">
        <v>11320</v>
      </c>
      <c r="B42" s="20" t="s">
        <v>401</v>
      </c>
      <c r="C42" s="16"/>
      <c r="D42" s="82">
        <v>0</v>
      </c>
      <c r="E42" s="82">
        <v>0</v>
      </c>
      <c r="F42" s="82" t="s">
        <v>0</v>
      </c>
      <c r="G42" s="82">
        <v>0</v>
      </c>
      <c r="H42" s="82">
        <v>0</v>
      </c>
      <c r="I42" s="82">
        <v>0</v>
      </c>
      <c r="J42" s="82">
        <v>0</v>
      </c>
    </row>
    <row r="43" spans="1:10" ht="42.75" x14ac:dyDescent="0.25">
      <c r="A43" s="79">
        <v>1150</v>
      </c>
      <c r="B43" s="22" t="s">
        <v>402</v>
      </c>
      <c r="C43" s="80">
        <v>7146</v>
      </c>
      <c r="D43" s="24">
        <v>47500</v>
      </c>
      <c r="E43" s="24">
        <v>47500</v>
      </c>
      <c r="F43" s="24" t="s">
        <v>0</v>
      </c>
      <c r="G43" s="24">
        <v>11686.507936507936</v>
      </c>
      <c r="H43" s="24">
        <v>23373.015873015873</v>
      </c>
      <c r="I43" s="24">
        <v>35248.015873015873</v>
      </c>
      <c r="J43" s="24">
        <v>47500</v>
      </c>
    </row>
    <row r="44" spans="1:10" ht="27" x14ac:dyDescent="0.25">
      <c r="A44" s="83">
        <v>1151</v>
      </c>
      <c r="B44" s="20" t="s">
        <v>536</v>
      </c>
      <c r="C44" s="16"/>
      <c r="D44" s="82">
        <v>47500</v>
      </c>
      <c r="E44" s="82">
        <v>47500</v>
      </c>
      <c r="F44" s="82" t="s">
        <v>0</v>
      </c>
      <c r="G44" s="82">
        <v>11686.507936507936</v>
      </c>
      <c r="H44" s="82">
        <v>23373.015873015873</v>
      </c>
      <c r="I44" s="82">
        <v>35248.015873015873</v>
      </c>
      <c r="J44" s="82">
        <v>47500</v>
      </c>
    </row>
    <row r="45" spans="1:10" s="184" customFormat="1" ht="108" x14ac:dyDescent="0.25">
      <c r="A45" s="83">
        <v>1152</v>
      </c>
      <c r="B45" s="20" t="s">
        <v>528</v>
      </c>
      <c r="C45" s="16"/>
      <c r="D45" s="82">
        <v>12500</v>
      </c>
      <c r="E45" s="82">
        <v>12500</v>
      </c>
      <c r="F45" s="82" t="s">
        <v>0</v>
      </c>
      <c r="G45" s="82">
        <v>3075.3968253968251</v>
      </c>
      <c r="H45" s="82">
        <v>6150.7936507936502</v>
      </c>
      <c r="I45" s="82">
        <v>9275.7936507936502</v>
      </c>
      <c r="J45" s="82">
        <v>12500</v>
      </c>
    </row>
    <row r="46" spans="1:10" ht="94.5" x14ac:dyDescent="0.25">
      <c r="A46" s="16">
        <v>1153</v>
      </c>
      <c r="B46" s="20" t="s">
        <v>403</v>
      </c>
      <c r="C46" s="16"/>
      <c r="D46" s="82">
        <v>35000</v>
      </c>
      <c r="E46" s="82">
        <v>35000</v>
      </c>
      <c r="F46" s="82" t="s">
        <v>0</v>
      </c>
      <c r="G46" s="82">
        <v>8611.1111111111113</v>
      </c>
      <c r="H46" s="82">
        <v>17222.222222222223</v>
      </c>
      <c r="I46" s="82">
        <v>25972.222222222223</v>
      </c>
      <c r="J46" s="82">
        <v>35000</v>
      </c>
    </row>
    <row r="47" spans="1:10" ht="28.5" x14ac:dyDescent="0.25">
      <c r="A47" s="79">
        <v>1160</v>
      </c>
      <c r="B47" s="22" t="s">
        <v>404</v>
      </c>
      <c r="C47" s="80">
        <v>7161</v>
      </c>
      <c r="D47" s="24">
        <v>0</v>
      </c>
      <c r="E47" s="24">
        <v>0</v>
      </c>
      <c r="F47" s="24" t="s">
        <v>0</v>
      </c>
      <c r="G47" s="24">
        <v>0</v>
      </c>
      <c r="H47" s="24">
        <v>0</v>
      </c>
      <c r="I47" s="24">
        <v>0</v>
      </c>
      <c r="J47" s="24">
        <v>0</v>
      </c>
    </row>
    <row r="48" spans="1:10" ht="67.5" x14ac:dyDescent="0.25">
      <c r="A48" s="83">
        <v>1161</v>
      </c>
      <c r="B48" s="20" t="s">
        <v>529</v>
      </c>
      <c r="C48" s="16"/>
      <c r="D48" s="82">
        <v>0</v>
      </c>
      <c r="E48" s="82">
        <v>0</v>
      </c>
      <c r="F48" s="82" t="s">
        <v>0</v>
      </c>
      <c r="G48" s="82">
        <v>0</v>
      </c>
      <c r="H48" s="82">
        <v>0</v>
      </c>
      <c r="I48" s="82">
        <v>0</v>
      </c>
      <c r="J48" s="82">
        <v>0</v>
      </c>
    </row>
    <row r="49" spans="1:10" s="184" customFormat="1" ht="27" x14ac:dyDescent="0.25">
      <c r="A49" s="85">
        <v>1162</v>
      </c>
      <c r="B49" s="20" t="s">
        <v>438</v>
      </c>
      <c r="C49" s="16"/>
      <c r="D49" s="82">
        <v>0</v>
      </c>
      <c r="E49" s="82">
        <v>0</v>
      </c>
      <c r="F49" s="82" t="s">
        <v>0</v>
      </c>
      <c r="G49" s="82">
        <v>0</v>
      </c>
      <c r="H49" s="82">
        <v>0</v>
      </c>
      <c r="I49" s="82">
        <v>0</v>
      </c>
      <c r="J49" s="82">
        <v>0</v>
      </c>
    </row>
    <row r="50" spans="1:10" x14ac:dyDescent="0.25">
      <c r="A50" s="85">
        <v>1163</v>
      </c>
      <c r="B50" s="25" t="s">
        <v>405</v>
      </c>
      <c r="C50" s="16"/>
      <c r="D50" s="82">
        <v>0</v>
      </c>
      <c r="E50" s="82">
        <v>0</v>
      </c>
      <c r="F50" s="82" t="s">
        <v>0</v>
      </c>
      <c r="G50" s="82">
        <v>0</v>
      </c>
      <c r="H50" s="82">
        <v>0</v>
      </c>
      <c r="I50" s="82">
        <v>0</v>
      </c>
      <c r="J50" s="82">
        <v>0</v>
      </c>
    </row>
    <row r="51" spans="1:10" ht="54" x14ac:dyDescent="0.25">
      <c r="A51" s="85">
        <v>1164</v>
      </c>
      <c r="B51" s="25" t="s">
        <v>406</v>
      </c>
      <c r="C51" s="16"/>
      <c r="D51" s="82">
        <v>0</v>
      </c>
      <c r="E51" s="82">
        <v>0</v>
      </c>
      <c r="F51" s="82" t="s">
        <v>0</v>
      </c>
      <c r="G51" s="82">
        <v>0</v>
      </c>
      <c r="H51" s="82">
        <v>0</v>
      </c>
      <c r="I51" s="82">
        <v>0</v>
      </c>
      <c r="J51" s="82">
        <v>0</v>
      </c>
    </row>
    <row r="52" spans="1:10" ht="81" x14ac:dyDescent="0.25">
      <c r="A52" s="85">
        <v>1165</v>
      </c>
      <c r="B52" s="20" t="s">
        <v>407</v>
      </c>
      <c r="C52" s="16"/>
      <c r="D52" s="82">
        <v>0</v>
      </c>
      <c r="E52" s="82">
        <v>0</v>
      </c>
      <c r="F52" s="82" t="s">
        <v>0</v>
      </c>
      <c r="G52" s="82">
        <v>0</v>
      </c>
      <c r="H52" s="82">
        <v>0</v>
      </c>
      <c r="I52" s="82">
        <v>0</v>
      </c>
      <c r="J52" s="82">
        <v>0</v>
      </c>
    </row>
    <row r="53" spans="1:10" ht="42.75" x14ac:dyDescent="0.25">
      <c r="A53" s="79">
        <v>1200</v>
      </c>
      <c r="B53" s="22" t="s">
        <v>408</v>
      </c>
      <c r="C53" s="80">
        <v>7300</v>
      </c>
      <c r="D53" s="24">
        <v>4183124.2</v>
      </c>
      <c r="E53" s="24">
        <v>2589174.7000000002</v>
      </c>
      <c r="F53" s="24">
        <v>1593949.5</v>
      </c>
      <c r="G53" s="24">
        <v>2068534.0250000001</v>
      </c>
      <c r="H53" s="24">
        <v>2715906.45</v>
      </c>
      <c r="I53" s="24">
        <v>3535826.7750000004</v>
      </c>
      <c r="J53" s="24">
        <v>4183124.2</v>
      </c>
    </row>
    <row r="54" spans="1:10" ht="57" x14ac:dyDescent="0.25">
      <c r="A54" s="79">
        <v>1210</v>
      </c>
      <c r="B54" s="22" t="s">
        <v>439</v>
      </c>
      <c r="C54" s="80">
        <v>7311</v>
      </c>
      <c r="D54" s="24">
        <v>0</v>
      </c>
      <c r="E54" s="24">
        <v>0</v>
      </c>
      <c r="F54" s="24" t="s">
        <v>0</v>
      </c>
      <c r="G54" s="24">
        <v>0</v>
      </c>
      <c r="H54" s="24">
        <v>0</v>
      </c>
      <c r="I54" s="24">
        <v>0</v>
      </c>
      <c r="J54" s="24">
        <v>0</v>
      </c>
    </row>
    <row r="55" spans="1:10" s="184" customFormat="1" ht="81" x14ac:dyDescent="0.25">
      <c r="A55" s="83">
        <v>1211</v>
      </c>
      <c r="B55" s="20" t="s">
        <v>440</v>
      </c>
      <c r="C55" s="21"/>
      <c r="D55" s="82">
        <v>0</v>
      </c>
      <c r="E55" s="82">
        <v>0</v>
      </c>
      <c r="F55" s="82" t="s">
        <v>0</v>
      </c>
      <c r="G55" s="82">
        <v>0</v>
      </c>
      <c r="H55" s="82">
        <v>0</v>
      </c>
      <c r="I55" s="82">
        <v>0</v>
      </c>
      <c r="J55" s="82">
        <v>0</v>
      </c>
    </row>
    <row r="56" spans="1:10" s="184" customFormat="1" ht="42.75" x14ac:dyDescent="0.25">
      <c r="A56" s="79">
        <v>1220</v>
      </c>
      <c r="B56" s="22" t="s">
        <v>409</v>
      </c>
      <c r="C56" s="23">
        <v>7312</v>
      </c>
      <c r="D56" s="24">
        <v>0</v>
      </c>
      <c r="E56" s="24" t="s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81" x14ac:dyDescent="0.25">
      <c r="A57" s="16">
        <v>1221</v>
      </c>
      <c r="B57" s="20" t="s">
        <v>441</v>
      </c>
      <c r="C57" s="21"/>
      <c r="D57" s="82">
        <v>0</v>
      </c>
      <c r="E57" s="82" t="s">
        <v>0</v>
      </c>
      <c r="F57" s="82">
        <v>0</v>
      </c>
      <c r="G57" s="82">
        <v>0</v>
      </c>
      <c r="H57" s="82">
        <v>0</v>
      </c>
      <c r="I57" s="82">
        <v>0</v>
      </c>
      <c r="J57" s="82">
        <v>0</v>
      </c>
    </row>
    <row r="58" spans="1:10" s="184" customFormat="1" ht="42.75" x14ac:dyDescent="0.25">
      <c r="A58" s="79">
        <v>1230</v>
      </c>
      <c r="B58" s="22" t="s">
        <v>410</v>
      </c>
      <c r="C58" s="23">
        <v>7321</v>
      </c>
      <c r="D58" s="24">
        <v>0</v>
      </c>
      <c r="E58" s="24">
        <v>0</v>
      </c>
      <c r="F58" s="24" t="s">
        <v>0</v>
      </c>
      <c r="G58" s="24">
        <v>0</v>
      </c>
      <c r="H58" s="24">
        <v>0</v>
      </c>
      <c r="I58" s="24">
        <v>0</v>
      </c>
      <c r="J58" s="24">
        <v>0</v>
      </c>
    </row>
    <row r="59" spans="1:10" ht="54" x14ac:dyDescent="0.25">
      <c r="A59" s="83">
        <v>1231</v>
      </c>
      <c r="B59" s="20" t="s">
        <v>537</v>
      </c>
      <c r="C59" s="21"/>
      <c r="D59" s="82">
        <v>0</v>
      </c>
      <c r="E59" s="82">
        <v>0</v>
      </c>
      <c r="F59" s="82" t="s">
        <v>0</v>
      </c>
      <c r="G59" s="82">
        <v>0</v>
      </c>
      <c r="H59" s="82">
        <v>0</v>
      </c>
      <c r="I59" s="82">
        <v>0</v>
      </c>
      <c r="J59" s="82">
        <v>0</v>
      </c>
    </row>
    <row r="60" spans="1:10" s="184" customFormat="1" ht="42.75" x14ac:dyDescent="0.25">
      <c r="A60" s="79">
        <v>1240</v>
      </c>
      <c r="B60" s="22" t="s">
        <v>411</v>
      </c>
      <c r="C60" s="23">
        <v>7322</v>
      </c>
      <c r="D60" s="24">
        <v>0</v>
      </c>
      <c r="E60" s="24" t="s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</row>
    <row r="61" spans="1:10" ht="54" x14ac:dyDescent="0.25">
      <c r="A61" s="83">
        <v>1241</v>
      </c>
      <c r="B61" s="20" t="s">
        <v>538</v>
      </c>
      <c r="C61" s="21"/>
      <c r="D61" s="82">
        <v>0</v>
      </c>
      <c r="E61" s="82" t="s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</row>
    <row r="62" spans="1:10" s="184" customFormat="1" ht="57" x14ac:dyDescent="0.25">
      <c r="A62" s="79">
        <v>1250</v>
      </c>
      <c r="B62" s="22" t="s">
        <v>412</v>
      </c>
      <c r="C62" s="80">
        <v>7331</v>
      </c>
      <c r="D62" s="24">
        <v>2589174.7000000002</v>
      </c>
      <c r="E62" s="24">
        <v>2589174.7000000002</v>
      </c>
      <c r="F62" s="24" t="s">
        <v>0</v>
      </c>
      <c r="G62" s="24">
        <v>647207.42500000005</v>
      </c>
      <c r="H62" s="24">
        <v>1294579.8500000001</v>
      </c>
      <c r="I62" s="24">
        <v>1941877.2750000001</v>
      </c>
      <c r="J62" s="24">
        <v>2589174.7000000002</v>
      </c>
    </row>
    <row r="63" spans="1:10" ht="40.5" x14ac:dyDescent="0.25">
      <c r="A63" s="83">
        <v>1251</v>
      </c>
      <c r="B63" s="20" t="s">
        <v>539</v>
      </c>
      <c r="C63" s="16"/>
      <c r="D63" s="82">
        <v>2588469.7000000002</v>
      </c>
      <c r="E63" s="82">
        <v>2588469.7000000002</v>
      </c>
      <c r="F63" s="82" t="s">
        <v>0</v>
      </c>
      <c r="G63" s="82">
        <v>647117.42500000005</v>
      </c>
      <c r="H63" s="82">
        <v>1294234.8500000001</v>
      </c>
      <c r="I63" s="82">
        <v>1941352.2750000001</v>
      </c>
      <c r="J63" s="82">
        <v>2588469.7000000002</v>
      </c>
    </row>
    <row r="64" spans="1:10" s="184" customFormat="1" ht="27" x14ac:dyDescent="0.25">
      <c r="A64" s="83">
        <v>1254</v>
      </c>
      <c r="B64" s="20" t="s">
        <v>413</v>
      </c>
      <c r="C64" s="21"/>
      <c r="D64" s="82">
        <v>0</v>
      </c>
      <c r="E64" s="82">
        <v>0</v>
      </c>
      <c r="F64" s="82" t="s">
        <v>0</v>
      </c>
      <c r="G64" s="82">
        <v>0</v>
      </c>
      <c r="H64" s="82">
        <v>0</v>
      </c>
      <c r="I64" s="82">
        <v>0</v>
      </c>
      <c r="J64" s="82">
        <v>0</v>
      </c>
    </row>
    <row r="65" spans="1:15" ht="54" x14ac:dyDescent="0.25">
      <c r="A65" s="83">
        <v>1255</v>
      </c>
      <c r="B65" s="20" t="s">
        <v>540</v>
      </c>
      <c r="C65" s="16"/>
      <c r="D65" s="82">
        <v>0</v>
      </c>
      <c r="E65" s="82">
        <v>0</v>
      </c>
      <c r="F65" s="82" t="s">
        <v>0</v>
      </c>
      <c r="G65" s="82">
        <v>0</v>
      </c>
      <c r="H65" s="82">
        <v>0</v>
      </c>
      <c r="I65" s="82">
        <v>0</v>
      </c>
      <c r="J65" s="82">
        <v>0</v>
      </c>
    </row>
    <row r="66" spans="1:15" x14ac:dyDescent="0.25">
      <c r="A66" s="83">
        <v>1256</v>
      </c>
      <c r="B66" s="25" t="s">
        <v>414</v>
      </c>
      <c r="C66" s="16"/>
      <c r="D66" s="82">
        <v>0</v>
      </c>
      <c r="E66" s="82">
        <v>0</v>
      </c>
      <c r="F66" s="82" t="s">
        <v>0</v>
      </c>
      <c r="G66" s="82">
        <v>0</v>
      </c>
      <c r="H66" s="82">
        <v>0</v>
      </c>
      <c r="I66" s="82">
        <v>0</v>
      </c>
      <c r="J66" s="82">
        <v>0</v>
      </c>
    </row>
    <row r="67" spans="1:15" ht="27" x14ac:dyDescent="0.25">
      <c r="A67" s="83">
        <v>1257</v>
      </c>
      <c r="B67" s="20" t="s">
        <v>415</v>
      </c>
      <c r="C67" s="21"/>
      <c r="D67" s="82">
        <v>705</v>
      </c>
      <c r="E67" s="82">
        <v>705</v>
      </c>
      <c r="F67" s="82" t="s">
        <v>0</v>
      </c>
      <c r="G67" s="82">
        <v>90</v>
      </c>
      <c r="H67" s="82">
        <v>345</v>
      </c>
      <c r="I67" s="82">
        <v>525</v>
      </c>
      <c r="J67" s="82">
        <v>705</v>
      </c>
    </row>
    <row r="68" spans="1:15" ht="40.5" x14ac:dyDescent="0.25">
      <c r="A68" s="83">
        <v>1258</v>
      </c>
      <c r="B68" s="20" t="s">
        <v>416</v>
      </c>
      <c r="C68" s="21"/>
      <c r="D68" s="82">
        <v>0</v>
      </c>
      <c r="E68" s="82">
        <v>0</v>
      </c>
      <c r="F68" s="82" t="s">
        <v>0</v>
      </c>
      <c r="G68" s="82">
        <v>0</v>
      </c>
      <c r="H68" s="82">
        <v>0</v>
      </c>
      <c r="I68" s="82">
        <v>0</v>
      </c>
      <c r="J68" s="82">
        <v>0</v>
      </c>
      <c r="M68" s="195"/>
      <c r="N68" s="195"/>
      <c r="O68" s="195"/>
    </row>
    <row r="69" spans="1:15" ht="42.75" x14ac:dyDescent="0.25">
      <c r="A69" s="79">
        <v>1260</v>
      </c>
      <c r="B69" s="22" t="s">
        <v>417</v>
      </c>
      <c r="C69" s="80">
        <v>7332</v>
      </c>
      <c r="D69" s="24">
        <v>1593949.5</v>
      </c>
      <c r="E69" s="24" t="s">
        <v>0</v>
      </c>
      <c r="F69" s="24">
        <v>1593949.5</v>
      </c>
      <c r="G69" s="19">
        <v>1421326.6</v>
      </c>
      <c r="H69" s="19">
        <v>1421326.6</v>
      </c>
      <c r="I69" s="19">
        <v>1593949.5</v>
      </c>
      <c r="J69" s="19">
        <v>1593949.5</v>
      </c>
    </row>
    <row r="70" spans="1:15" ht="40.5" x14ac:dyDescent="0.25">
      <c r="A70" s="83">
        <v>1261</v>
      </c>
      <c r="B70" s="20" t="s">
        <v>541</v>
      </c>
      <c r="C70" s="21"/>
      <c r="D70" s="82">
        <v>1593949.5</v>
      </c>
      <c r="E70" s="82" t="s">
        <v>0</v>
      </c>
      <c r="F70" s="82">
        <v>1593949.5</v>
      </c>
      <c r="G70" s="82">
        <v>1421326.6</v>
      </c>
      <c r="H70" s="82">
        <v>1421326.6</v>
      </c>
      <c r="I70" s="82">
        <v>1593949.5</v>
      </c>
      <c r="J70" s="82">
        <v>1593949.5</v>
      </c>
      <c r="L70" s="194"/>
      <c r="M70" s="194"/>
    </row>
    <row r="71" spans="1:15" s="184" customFormat="1" ht="40.5" x14ac:dyDescent="0.25">
      <c r="A71" s="83">
        <v>1262</v>
      </c>
      <c r="B71" s="20" t="s">
        <v>418</v>
      </c>
      <c r="C71" s="21"/>
      <c r="D71" s="82">
        <v>0</v>
      </c>
      <c r="E71" s="82" t="s">
        <v>0</v>
      </c>
      <c r="F71" s="82">
        <v>0</v>
      </c>
      <c r="G71" s="82">
        <v>0</v>
      </c>
      <c r="H71" s="82">
        <v>0</v>
      </c>
      <c r="I71" s="82">
        <v>0</v>
      </c>
      <c r="J71" s="82">
        <v>0</v>
      </c>
    </row>
    <row r="72" spans="1:15" ht="42.75" x14ac:dyDescent="0.25">
      <c r="A72" s="79" t="s">
        <v>303</v>
      </c>
      <c r="B72" s="22" t="s">
        <v>542</v>
      </c>
      <c r="C72" s="80">
        <v>7400</v>
      </c>
      <c r="D72" s="24">
        <v>718966.28600000008</v>
      </c>
      <c r="E72" s="24">
        <v>718966.28600000008</v>
      </c>
      <c r="F72" s="24">
        <v>346884.7</v>
      </c>
      <c r="G72" s="19">
        <v>176888.53068253968</v>
      </c>
      <c r="H72" s="19">
        <v>353777.06136507937</v>
      </c>
      <c r="I72" s="19">
        <v>533518.63286507945</v>
      </c>
      <c r="J72" s="19">
        <v>718966.28600000008</v>
      </c>
    </row>
    <row r="73" spans="1:15" ht="14.25" x14ac:dyDescent="0.25">
      <c r="A73" s="79" t="s">
        <v>304</v>
      </c>
      <c r="B73" s="22" t="s">
        <v>543</v>
      </c>
      <c r="C73" s="80">
        <v>7411</v>
      </c>
      <c r="D73" s="24">
        <v>0</v>
      </c>
      <c r="E73" s="24" t="s">
        <v>0</v>
      </c>
      <c r="F73" s="24">
        <v>0</v>
      </c>
      <c r="G73" s="19">
        <v>0</v>
      </c>
      <c r="H73" s="19">
        <v>0</v>
      </c>
      <c r="I73" s="19">
        <v>0</v>
      </c>
      <c r="J73" s="19">
        <v>0</v>
      </c>
    </row>
    <row r="74" spans="1:15" s="184" customFormat="1" ht="54" x14ac:dyDescent="0.25">
      <c r="A74" s="81" t="s">
        <v>305</v>
      </c>
      <c r="B74" s="20" t="s">
        <v>544</v>
      </c>
      <c r="C74" s="21"/>
      <c r="D74" s="82">
        <v>0</v>
      </c>
      <c r="E74" s="82" t="s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</row>
    <row r="75" spans="1:15" s="184" customFormat="1" ht="14.25" x14ac:dyDescent="0.25">
      <c r="A75" s="79" t="s">
        <v>306</v>
      </c>
      <c r="B75" s="22" t="s">
        <v>419</v>
      </c>
      <c r="C75" s="80">
        <v>7412</v>
      </c>
      <c r="D75" s="24">
        <v>0</v>
      </c>
      <c r="E75" s="24">
        <v>0</v>
      </c>
      <c r="F75" s="24" t="s">
        <v>0</v>
      </c>
      <c r="G75" s="19">
        <v>0</v>
      </c>
      <c r="H75" s="19">
        <v>0</v>
      </c>
      <c r="I75" s="19">
        <v>0</v>
      </c>
      <c r="J75" s="19">
        <v>0</v>
      </c>
    </row>
    <row r="76" spans="1:15" ht="54" x14ac:dyDescent="0.25">
      <c r="A76" s="81" t="s">
        <v>307</v>
      </c>
      <c r="B76" s="20" t="s">
        <v>524</v>
      </c>
      <c r="C76" s="21"/>
      <c r="D76" s="82">
        <v>0</v>
      </c>
      <c r="E76" s="82">
        <v>0</v>
      </c>
      <c r="F76" s="82" t="s">
        <v>0</v>
      </c>
      <c r="G76" s="82">
        <v>0</v>
      </c>
      <c r="H76" s="82">
        <v>0</v>
      </c>
      <c r="I76" s="82">
        <v>0</v>
      </c>
      <c r="J76" s="82">
        <v>0</v>
      </c>
    </row>
    <row r="77" spans="1:15" s="184" customFormat="1" ht="28.5" x14ac:dyDescent="0.25">
      <c r="A77" s="79" t="s">
        <v>308</v>
      </c>
      <c r="B77" s="22" t="s">
        <v>420</v>
      </c>
      <c r="C77" s="80">
        <v>7415</v>
      </c>
      <c r="D77" s="24">
        <v>160056.78600000002</v>
      </c>
      <c r="E77" s="24">
        <v>160056.78600000002</v>
      </c>
      <c r="F77" s="24" t="s">
        <v>0</v>
      </c>
      <c r="G77" s="19">
        <v>39379.050523809528</v>
      </c>
      <c r="H77" s="19">
        <v>78758.101047619057</v>
      </c>
      <c r="I77" s="19">
        <v>118772.29754761906</v>
      </c>
      <c r="J77" s="19">
        <v>160056.78600000002</v>
      </c>
    </row>
    <row r="78" spans="1:15" ht="40.5" x14ac:dyDescent="0.25">
      <c r="A78" s="81" t="s">
        <v>309</v>
      </c>
      <c r="B78" s="20" t="s">
        <v>545</v>
      </c>
      <c r="C78" s="21"/>
      <c r="D78" s="82">
        <v>120644.68600000002</v>
      </c>
      <c r="E78" s="82">
        <v>120644.68600000002</v>
      </c>
      <c r="F78" s="82" t="s">
        <v>0</v>
      </c>
      <c r="G78" s="82">
        <v>29682.422746031752</v>
      </c>
      <c r="H78" s="82">
        <v>59364.845492063505</v>
      </c>
      <c r="I78" s="82">
        <v>89526.016992063509</v>
      </c>
      <c r="J78" s="82">
        <v>120644.68600000002</v>
      </c>
    </row>
    <row r="79" spans="1:15" s="184" customFormat="1" ht="40.5" x14ac:dyDescent="0.25">
      <c r="A79" s="81" t="s">
        <v>310</v>
      </c>
      <c r="B79" s="20" t="s">
        <v>421</v>
      </c>
      <c r="C79" s="21"/>
      <c r="D79" s="82">
        <v>0</v>
      </c>
      <c r="E79" s="82"/>
      <c r="F79" s="82" t="s">
        <v>0</v>
      </c>
      <c r="G79" s="82">
        <v>0</v>
      </c>
      <c r="H79" s="82">
        <v>0</v>
      </c>
      <c r="I79" s="82">
        <v>0</v>
      </c>
      <c r="J79" s="82">
        <v>0</v>
      </c>
    </row>
    <row r="80" spans="1:15" ht="54" x14ac:dyDescent="0.25">
      <c r="A80" s="81" t="s">
        <v>311</v>
      </c>
      <c r="B80" s="20" t="s">
        <v>422</v>
      </c>
      <c r="C80" s="21"/>
      <c r="D80" s="82">
        <v>0</v>
      </c>
      <c r="E80" s="82"/>
      <c r="F80" s="82" t="s">
        <v>0</v>
      </c>
      <c r="G80" s="82">
        <v>0</v>
      </c>
      <c r="H80" s="82">
        <v>0</v>
      </c>
      <c r="I80" s="82">
        <v>0</v>
      </c>
      <c r="J80" s="82">
        <v>0</v>
      </c>
    </row>
    <row r="81" spans="1:10" x14ac:dyDescent="0.25">
      <c r="A81" s="84" t="s">
        <v>312</v>
      </c>
      <c r="B81" s="20" t="s">
        <v>423</v>
      </c>
      <c r="C81" s="21"/>
      <c r="D81" s="82">
        <v>39412.1</v>
      </c>
      <c r="E81" s="82">
        <v>39412.1</v>
      </c>
      <c r="F81" s="82" t="s">
        <v>0</v>
      </c>
      <c r="G81" s="82">
        <v>9696.6277777777777</v>
      </c>
      <c r="H81" s="82">
        <v>19393.255555555555</v>
      </c>
      <c r="I81" s="82">
        <v>29246.280555555553</v>
      </c>
      <c r="J81" s="82">
        <v>39412.1</v>
      </c>
    </row>
    <row r="82" spans="1:10" ht="57" x14ac:dyDescent="0.25">
      <c r="A82" s="79" t="s">
        <v>313</v>
      </c>
      <c r="B82" s="22" t="s">
        <v>525</v>
      </c>
      <c r="C82" s="80">
        <v>7421</v>
      </c>
      <c r="D82" s="24">
        <v>0</v>
      </c>
      <c r="E82" s="24">
        <v>0</v>
      </c>
      <c r="F82" s="24" t="s">
        <v>0</v>
      </c>
      <c r="G82" s="19">
        <v>0</v>
      </c>
      <c r="H82" s="19">
        <v>0</v>
      </c>
      <c r="I82" s="19">
        <v>0</v>
      </c>
      <c r="J82" s="19">
        <v>0</v>
      </c>
    </row>
    <row r="83" spans="1:10" ht="108" x14ac:dyDescent="0.25">
      <c r="A83" s="81" t="s">
        <v>314</v>
      </c>
      <c r="B83" s="20" t="s">
        <v>546</v>
      </c>
      <c r="C83" s="21"/>
      <c r="D83" s="82">
        <v>0</v>
      </c>
      <c r="E83" s="82">
        <v>0</v>
      </c>
      <c r="F83" s="82" t="s">
        <v>0</v>
      </c>
      <c r="G83" s="82">
        <v>0</v>
      </c>
      <c r="H83" s="82">
        <v>0</v>
      </c>
      <c r="I83" s="82">
        <v>0</v>
      </c>
      <c r="J83" s="82">
        <v>0</v>
      </c>
    </row>
    <row r="84" spans="1:10" s="184" customFormat="1" ht="67.5" x14ac:dyDescent="0.25">
      <c r="A84" s="81" t="s">
        <v>315</v>
      </c>
      <c r="B84" s="20" t="s">
        <v>424</v>
      </c>
      <c r="C84" s="16"/>
      <c r="D84" s="82">
        <v>0</v>
      </c>
      <c r="E84" s="82"/>
      <c r="F84" s="82" t="s">
        <v>0</v>
      </c>
      <c r="G84" s="82">
        <v>0</v>
      </c>
      <c r="H84" s="82">
        <v>0</v>
      </c>
      <c r="I84" s="82">
        <v>0</v>
      </c>
      <c r="J84" s="82">
        <v>0</v>
      </c>
    </row>
    <row r="85" spans="1:10" ht="67.5" x14ac:dyDescent="0.25">
      <c r="A85" s="84" t="s">
        <v>348</v>
      </c>
      <c r="B85" s="25" t="s">
        <v>425</v>
      </c>
      <c r="C85" s="16"/>
      <c r="D85" s="82">
        <v>0</v>
      </c>
      <c r="E85" s="82"/>
      <c r="F85" s="82" t="s">
        <v>0</v>
      </c>
      <c r="G85" s="82">
        <v>0</v>
      </c>
      <c r="H85" s="82">
        <v>0</v>
      </c>
      <c r="I85" s="82">
        <v>0</v>
      </c>
      <c r="J85" s="82">
        <v>0</v>
      </c>
    </row>
    <row r="86" spans="1:10" s="184" customFormat="1" ht="28.5" x14ac:dyDescent="0.25">
      <c r="A86" s="79" t="s">
        <v>316</v>
      </c>
      <c r="B86" s="22" t="s">
        <v>426</v>
      </c>
      <c r="C86" s="80">
        <v>7422</v>
      </c>
      <c r="D86" s="24">
        <v>526559.5</v>
      </c>
      <c r="E86" s="24">
        <v>526559.5</v>
      </c>
      <c r="F86" s="24" t="s">
        <v>0</v>
      </c>
      <c r="G86" s="19">
        <v>129550.35317460317</v>
      </c>
      <c r="H86" s="19">
        <v>259100.70634920633</v>
      </c>
      <c r="I86" s="19">
        <v>390740.58134920639</v>
      </c>
      <c r="J86" s="19">
        <v>526559.5</v>
      </c>
    </row>
    <row r="87" spans="1:10" s="184" customFormat="1" ht="14.25" x14ac:dyDescent="0.25">
      <c r="A87" s="81" t="s">
        <v>317</v>
      </c>
      <c r="B87" s="20" t="s">
        <v>547</v>
      </c>
      <c r="C87" s="22"/>
      <c r="D87" s="82">
        <v>466559.5</v>
      </c>
      <c r="E87" s="82">
        <v>466559.5</v>
      </c>
      <c r="F87" s="82" t="s">
        <v>0</v>
      </c>
      <c r="G87" s="82">
        <v>114788.4484126984</v>
      </c>
      <c r="H87" s="82">
        <v>229576.89682539681</v>
      </c>
      <c r="I87" s="82">
        <v>346216.77182539686</v>
      </c>
      <c r="J87" s="82">
        <v>466559.5</v>
      </c>
    </row>
    <row r="88" spans="1:10" s="184" customFormat="1" ht="14.25" x14ac:dyDescent="0.25">
      <c r="A88" s="81"/>
      <c r="B88" s="20" t="s">
        <v>237</v>
      </c>
      <c r="C88" s="22"/>
      <c r="D88" s="82"/>
      <c r="E88" s="82"/>
      <c r="F88" s="82"/>
      <c r="G88" s="82"/>
      <c r="H88" s="82"/>
      <c r="I88" s="82"/>
      <c r="J88" s="82"/>
    </row>
    <row r="89" spans="1:10" s="184" customFormat="1" ht="67.5" x14ac:dyDescent="0.25">
      <c r="A89" s="81" t="s">
        <v>349</v>
      </c>
      <c r="B89" s="20" t="s">
        <v>350</v>
      </c>
      <c r="C89" s="16"/>
      <c r="D89" s="82">
        <v>750</v>
      </c>
      <c r="E89" s="82">
        <v>750</v>
      </c>
      <c r="F89" s="82" t="s">
        <v>0</v>
      </c>
      <c r="G89" s="82">
        <v>184.52380952380952</v>
      </c>
      <c r="H89" s="82">
        <v>369.04761904761904</v>
      </c>
      <c r="I89" s="82">
        <v>556.54761904761904</v>
      </c>
      <c r="J89" s="82">
        <v>750</v>
      </c>
    </row>
    <row r="90" spans="1:10" s="184" customFormat="1" ht="121.5" x14ac:dyDescent="0.25">
      <c r="A90" s="81" t="s">
        <v>351</v>
      </c>
      <c r="B90" s="20" t="s">
        <v>352</v>
      </c>
      <c r="C90" s="16"/>
      <c r="D90" s="82">
        <v>1500</v>
      </c>
      <c r="E90" s="82">
        <v>1500</v>
      </c>
      <c r="F90" s="82" t="s">
        <v>0</v>
      </c>
      <c r="G90" s="82">
        <v>369.04761904761904</v>
      </c>
      <c r="H90" s="82">
        <v>738.09523809523807</v>
      </c>
      <c r="I90" s="82">
        <v>1113.0952380952381</v>
      </c>
      <c r="J90" s="82">
        <v>1500</v>
      </c>
    </row>
    <row r="91" spans="1:10" s="184" customFormat="1" ht="54" x14ac:dyDescent="0.25">
      <c r="A91" s="81" t="s">
        <v>353</v>
      </c>
      <c r="B91" s="20" t="s">
        <v>354</v>
      </c>
      <c r="C91" s="16"/>
      <c r="D91" s="82">
        <v>0</v>
      </c>
      <c r="E91" s="82"/>
      <c r="F91" s="82" t="s">
        <v>0</v>
      </c>
      <c r="G91" s="82">
        <v>0</v>
      </c>
      <c r="H91" s="82">
        <v>0</v>
      </c>
      <c r="I91" s="82">
        <v>0</v>
      </c>
      <c r="J91" s="82">
        <v>0</v>
      </c>
    </row>
    <row r="92" spans="1:10" s="184" customFormat="1" ht="67.5" x14ac:dyDescent="0.25">
      <c r="A92" s="81" t="s">
        <v>355</v>
      </c>
      <c r="B92" s="20" t="s">
        <v>356</v>
      </c>
      <c r="C92" s="16"/>
      <c r="D92" s="82">
        <v>675</v>
      </c>
      <c r="E92" s="82">
        <v>675</v>
      </c>
      <c r="F92" s="82" t="s">
        <v>0</v>
      </c>
      <c r="G92" s="82">
        <v>166.07142857142856</v>
      </c>
      <c r="H92" s="82">
        <v>332.14285714285711</v>
      </c>
      <c r="I92" s="82">
        <v>500.89285714285711</v>
      </c>
      <c r="J92" s="82">
        <v>675</v>
      </c>
    </row>
    <row r="93" spans="1:10" s="184" customFormat="1" ht="27" x14ac:dyDescent="0.25">
      <c r="A93" s="81" t="s">
        <v>357</v>
      </c>
      <c r="B93" s="20" t="s">
        <v>358</v>
      </c>
      <c r="C93" s="16"/>
      <c r="D93" s="82">
        <v>7500</v>
      </c>
      <c r="E93" s="82">
        <v>7500</v>
      </c>
      <c r="F93" s="82" t="s">
        <v>0</v>
      </c>
      <c r="G93" s="82">
        <v>1845.2380952380952</v>
      </c>
      <c r="H93" s="82">
        <v>3690.4761904761904</v>
      </c>
      <c r="I93" s="82">
        <v>5565.4761904761908</v>
      </c>
      <c r="J93" s="82">
        <v>7500</v>
      </c>
    </row>
    <row r="94" spans="1:10" s="184" customFormat="1" ht="40.5" x14ac:dyDescent="0.25">
      <c r="A94" s="81" t="s">
        <v>359</v>
      </c>
      <c r="B94" s="20" t="s">
        <v>360</v>
      </c>
      <c r="C94" s="16"/>
      <c r="D94" s="82">
        <v>75</v>
      </c>
      <c r="E94" s="82">
        <v>75</v>
      </c>
      <c r="F94" s="82" t="s">
        <v>0</v>
      </c>
      <c r="G94" s="82">
        <v>18.452380952380953</v>
      </c>
      <c r="H94" s="82">
        <v>36.904761904761905</v>
      </c>
      <c r="I94" s="82">
        <v>55.654761904761905</v>
      </c>
      <c r="J94" s="82">
        <v>75</v>
      </c>
    </row>
    <row r="95" spans="1:10" s="184" customFormat="1" ht="14.25" x14ac:dyDescent="0.25">
      <c r="A95" s="81" t="s">
        <v>361</v>
      </c>
      <c r="B95" s="22" t="s">
        <v>362</v>
      </c>
      <c r="C95" s="16"/>
      <c r="D95" s="82">
        <v>233900</v>
      </c>
      <c r="E95" s="82">
        <v>233900</v>
      </c>
      <c r="F95" s="82" t="s">
        <v>0</v>
      </c>
      <c r="G95" s="82">
        <v>57546.825396825392</v>
      </c>
      <c r="H95" s="82">
        <v>115093.65079365078</v>
      </c>
      <c r="I95" s="82">
        <v>173568.6507936508</v>
      </c>
      <c r="J95" s="82">
        <v>233900</v>
      </c>
    </row>
    <row r="96" spans="1:10" s="184" customFormat="1" ht="40.5" x14ac:dyDescent="0.25">
      <c r="A96" s="81"/>
      <c r="B96" s="20" t="s">
        <v>363</v>
      </c>
      <c r="C96" s="16"/>
      <c r="D96" s="82">
        <v>135900</v>
      </c>
      <c r="E96" s="82">
        <v>135900</v>
      </c>
      <c r="F96" s="82" t="s">
        <v>0</v>
      </c>
      <c r="G96" s="82">
        <v>33435.71428571429</v>
      </c>
      <c r="H96" s="82">
        <v>66871.42857142858</v>
      </c>
      <c r="I96" s="82">
        <v>100846.42857142858</v>
      </c>
      <c r="J96" s="82">
        <v>135900</v>
      </c>
    </row>
    <row r="97" spans="1:10" s="184" customFormat="1" ht="54" x14ac:dyDescent="0.25">
      <c r="A97" s="81"/>
      <c r="B97" s="20" t="s">
        <v>364</v>
      </c>
      <c r="C97" s="16"/>
      <c r="D97" s="82">
        <v>90000</v>
      </c>
      <c r="E97" s="82">
        <v>90000</v>
      </c>
      <c r="F97" s="82" t="s">
        <v>0</v>
      </c>
      <c r="G97" s="82">
        <v>22142.857142857145</v>
      </c>
      <c r="H97" s="82">
        <v>44285.71428571429</v>
      </c>
      <c r="I97" s="82">
        <v>66785.71428571429</v>
      </c>
      <c r="J97" s="82">
        <v>90000</v>
      </c>
    </row>
    <row r="98" spans="1:10" s="184" customFormat="1" ht="14.25" x14ac:dyDescent="0.25">
      <c r="A98" s="81"/>
      <c r="B98" s="20" t="s">
        <v>365</v>
      </c>
      <c r="C98" s="16"/>
      <c r="D98" s="82">
        <v>8000</v>
      </c>
      <c r="E98" s="82">
        <v>8000</v>
      </c>
      <c r="F98" s="82" t="s">
        <v>0</v>
      </c>
      <c r="G98" s="82">
        <v>1968.2539682539682</v>
      </c>
      <c r="H98" s="82">
        <v>3936.5079365079364</v>
      </c>
      <c r="I98" s="82">
        <v>5936.5079365079364</v>
      </c>
      <c r="J98" s="82">
        <v>8000</v>
      </c>
    </row>
    <row r="99" spans="1:10" s="184" customFormat="1" ht="81" x14ac:dyDescent="0.25">
      <c r="A99" s="81" t="s">
        <v>366</v>
      </c>
      <c r="B99" s="20" t="s">
        <v>367</v>
      </c>
      <c r="C99" s="16"/>
      <c r="D99" s="82">
        <v>0</v>
      </c>
      <c r="E99" s="82">
        <v>0</v>
      </c>
      <c r="F99" s="82" t="s">
        <v>0</v>
      </c>
      <c r="G99" s="82">
        <v>0</v>
      </c>
      <c r="H99" s="82">
        <v>0</v>
      </c>
      <c r="I99" s="82">
        <v>0</v>
      </c>
      <c r="J99" s="82">
        <v>0</v>
      </c>
    </row>
    <row r="100" spans="1:10" s="184" customFormat="1" ht="54" x14ac:dyDescent="0.25">
      <c r="A100" s="81" t="s">
        <v>368</v>
      </c>
      <c r="B100" s="20" t="s">
        <v>369</v>
      </c>
      <c r="C100" s="16"/>
      <c r="D100" s="82">
        <v>0</v>
      </c>
      <c r="E100" s="82">
        <v>0</v>
      </c>
      <c r="F100" s="82" t="s">
        <v>0</v>
      </c>
      <c r="G100" s="82">
        <v>0</v>
      </c>
      <c r="H100" s="82">
        <v>0</v>
      </c>
      <c r="I100" s="82">
        <v>0</v>
      </c>
      <c r="J100" s="82">
        <v>0</v>
      </c>
    </row>
    <row r="101" spans="1:10" s="184" customFormat="1" ht="67.5" x14ac:dyDescent="0.25">
      <c r="A101" s="81" t="s">
        <v>370</v>
      </c>
      <c r="B101" s="20" t="s">
        <v>371</v>
      </c>
      <c r="C101" s="16"/>
      <c r="D101" s="82">
        <v>0</v>
      </c>
      <c r="E101" s="82">
        <v>0</v>
      </c>
      <c r="F101" s="82" t="s">
        <v>0</v>
      </c>
      <c r="G101" s="82">
        <v>0</v>
      </c>
      <c r="H101" s="82">
        <v>0</v>
      </c>
      <c r="I101" s="82">
        <v>0</v>
      </c>
      <c r="J101" s="82">
        <v>0</v>
      </c>
    </row>
    <row r="102" spans="1:10" s="184" customFormat="1" ht="148.5" x14ac:dyDescent="0.25">
      <c r="A102" s="81" t="s">
        <v>372</v>
      </c>
      <c r="B102" s="20" t="s">
        <v>427</v>
      </c>
      <c r="C102" s="16"/>
      <c r="D102" s="82">
        <v>0</v>
      </c>
      <c r="E102" s="82">
        <v>0</v>
      </c>
      <c r="F102" s="82" t="s">
        <v>0</v>
      </c>
      <c r="G102" s="82">
        <v>0</v>
      </c>
      <c r="H102" s="82">
        <v>0</v>
      </c>
      <c r="I102" s="82">
        <v>0</v>
      </c>
      <c r="J102" s="82">
        <v>0</v>
      </c>
    </row>
    <row r="103" spans="1:10" s="184" customFormat="1" ht="54" x14ac:dyDescent="0.25">
      <c r="A103" s="81" t="s">
        <v>373</v>
      </c>
      <c r="B103" s="20" t="s">
        <v>374</v>
      </c>
      <c r="C103" s="16"/>
      <c r="D103" s="82">
        <v>0</v>
      </c>
      <c r="E103" s="82">
        <v>0</v>
      </c>
      <c r="F103" s="82" t="s">
        <v>0</v>
      </c>
      <c r="G103" s="82">
        <v>0</v>
      </c>
      <c r="H103" s="82">
        <v>0</v>
      </c>
      <c r="I103" s="82">
        <v>0</v>
      </c>
      <c r="J103" s="82">
        <v>0</v>
      </c>
    </row>
    <row r="104" spans="1:10" s="184" customFormat="1" ht="67.5" x14ac:dyDescent="0.25">
      <c r="A104" s="81" t="s">
        <v>375</v>
      </c>
      <c r="B104" s="20" t="s">
        <v>376</v>
      </c>
      <c r="C104" s="16"/>
      <c r="D104" s="82">
        <v>106752</v>
      </c>
      <c r="E104" s="82">
        <v>106752</v>
      </c>
      <c r="F104" s="82" t="s">
        <v>0</v>
      </c>
      <c r="G104" s="82">
        <v>26264.38095238095</v>
      </c>
      <c r="H104" s="82">
        <v>52528.761904761901</v>
      </c>
      <c r="I104" s="82">
        <v>79216.761904761894</v>
      </c>
      <c r="J104" s="82">
        <v>106752</v>
      </c>
    </row>
    <row r="105" spans="1:10" s="184" customFormat="1" ht="94.5" x14ac:dyDescent="0.25">
      <c r="A105" s="81" t="s">
        <v>377</v>
      </c>
      <c r="B105" s="20" t="s">
        <v>378</v>
      </c>
      <c r="C105" s="16"/>
      <c r="D105" s="82">
        <v>90177.5</v>
      </c>
      <c r="E105" s="82">
        <v>90177.5</v>
      </c>
      <c r="F105" s="82" t="s">
        <v>0</v>
      </c>
      <c r="G105" s="82">
        <v>22186.527777777777</v>
      </c>
      <c r="H105" s="82">
        <v>44373.055555555555</v>
      </c>
      <c r="I105" s="82">
        <v>66917.430555555562</v>
      </c>
      <c r="J105" s="82">
        <v>90177.5</v>
      </c>
    </row>
    <row r="106" spans="1:10" s="184" customFormat="1" ht="94.5" x14ac:dyDescent="0.25">
      <c r="A106" s="81" t="s">
        <v>379</v>
      </c>
      <c r="B106" s="20" t="s">
        <v>380</v>
      </c>
      <c r="C106" s="16"/>
      <c r="D106" s="82">
        <v>0</v>
      </c>
      <c r="E106" s="82"/>
      <c r="F106" s="82" t="s">
        <v>0</v>
      </c>
      <c r="G106" s="82">
        <v>0</v>
      </c>
      <c r="H106" s="82">
        <v>0</v>
      </c>
      <c r="I106" s="82">
        <v>0</v>
      </c>
      <c r="J106" s="82">
        <v>0</v>
      </c>
    </row>
    <row r="107" spans="1:10" s="184" customFormat="1" ht="54" x14ac:dyDescent="0.25">
      <c r="A107" s="81" t="s">
        <v>381</v>
      </c>
      <c r="B107" s="20" t="s">
        <v>382</v>
      </c>
      <c r="C107" s="16"/>
      <c r="D107" s="82">
        <v>25140</v>
      </c>
      <c r="E107" s="82">
        <v>25140</v>
      </c>
      <c r="F107" s="82" t="s">
        <v>0</v>
      </c>
      <c r="G107" s="82">
        <v>6185.2380952380954</v>
      </c>
      <c r="H107" s="82">
        <v>12370.476190476191</v>
      </c>
      <c r="I107" s="82">
        <v>18655.476190476191</v>
      </c>
      <c r="J107" s="82">
        <v>25140</v>
      </c>
    </row>
    <row r="108" spans="1:10" s="184" customFormat="1" ht="14.25" x14ac:dyDescent="0.25">
      <c r="A108" s="81" t="s">
        <v>383</v>
      </c>
      <c r="B108" s="20" t="s">
        <v>384</v>
      </c>
      <c r="C108" s="16"/>
      <c r="D108" s="82">
        <v>0</v>
      </c>
      <c r="E108" s="82"/>
      <c r="F108" s="82" t="s">
        <v>0</v>
      </c>
      <c r="G108" s="82">
        <v>0</v>
      </c>
      <c r="H108" s="82">
        <v>0</v>
      </c>
      <c r="I108" s="82">
        <v>0</v>
      </c>
      <c r="J108" s="82">
        <v>0</v>
      </c>
    </row>
    <row r="109" spans="1:10" s="184" customFormat="1" ht="27" x14ac:dyDescent="0.25">
      <c r="A109" s="81" t="s">
        <v>385</v>
      </c>
      <c r="B109" s="20" t="s">
        <v>386</v>
      </c>
      <c r="C109" s="16"/>
      <c r="D109" s="82">
        <v>90</v>
      </c>
      <c r="E109" s="82">
        <v>90</v>
      </c>
      <c r="F109" s="82" t="s">
        <v>0</v>
      </c>
      <c r="G109" s="82">
        <v>22.142857142857142</v>
      </c>
      <c r="H109" s="82">
        <v>44.285714285714285</v>
      </c>
      <c r="I109" s="82">
        <v>66.785714285714292</v>
      </c>
      <c r="J109" s="82">
        <v>90</v>
      </c>
    </row>
    <row r="110" spans="1:10" s="184" customFormat="1" ht="40.5" x14ac:dyDescent="0.25">
      <c r="A110" s="81" t="s">
        <v>318</v>
      </c>
      <c r="B110" s="20" t="s">
        <v>387</v>
      </c>
      <c r="C110" s="16"/>
      <c r="D110" s="82">
        <v>60000</v>
      </c>
      <c r="E110" s="82">
        <v>60000</v>
      </c>
      <c r="F110" s="82" t="s">
        <v>0</v>
      </c>
      <c r="G110" s="82">
        <v>14761.904761904761</v>
      </c>
      <c r="H110" s="82">
        <v>29523.809523809523</v>
      </c>
      <c r="I110" s="82">
        <v>44523.809523809527</v>
      </c>
      <c r="J110" s="82">
        <v>60000</v>
      </c>
    </row>
    <row r="111" spans="1:10" s="184" customFormat="1" ht="14.25" x14ac:dyDescent="0.25">
      <c r="A111" s="81" t="s">
        <v>332</v>
      </c>
      <c r="B111" s="20" t="s">
        <v>388</v>
      </c>
      <c r="C111" s="16"/>
      <c r="D111" s="82">
        <v>0</v>
      </c>
      <c r="E111" s="82"/>
      <c r="F111" s="82" t="s">
        <v>0</v>
      </c>
      <c r="G111" s="82">
        <v>0</v>
      </c>
      <c r="H111" s="82">
        <v>0</v>
      </c>
      <c r="I111" s="82">
        <v>0</v>
      </c>
      <c r="J111" s="82">
        <v>0</v>
      </c>
    </row>
    <row r="112" spans="1:10" ht="28.5" x14ac:dyDescent="0.25">
      <c r="A112" s="79" t="s">
        <v>319</v>
      </c>
      <c r="B112" s="22" t="s">
        <v>428</v>
      </c>
      <c r="C112" s="80">
        <v>7431</v>
      </c>
      <c r="D112" s="24">
        <v>8750</v>
      </c>
      <c r="E112" s="24">
        <v>8750</v>
      </c>
      <c r="F112" s="24" t="s">
        <v>0</v>
      </c>
      <c r="G112" s="19">
        <v>2152.7777777777778</v>
      </c>
      <c r="H112" s="19">
        <v>4305.5555555555557</v>
      </c>
      <c r="I112" s="19">
        <v>6493.0555555555557</v>
      </c>
      <c r="J112" s="19">
        <v>8750</v>
      </c>
    </row>
    <row r="113" spans="1:10" ht="54" x14ac:dyDescent="0.25">
      <c r="A113" s="81" t="s">
        <v>320</v>
      </c>
      <c r="B113" s="20" t="s">
        <v>548</v>
      </c>
      <c r="C113" s="21"/>
      <c r="D113" s="82">
        <v>8750</v>
      </c>
      <c r="E113" s="82">
        <v>8750</v>
      </c>
      <c r="F113" s="82" t="s">
        <v>0</v>
      </c>
      <c r="G113" s="82">
        <v>2152.7777777777778</v>
      </c>
      <c r="H113" s="82">
        <v>4305.5555555555557</v>
      </c>
      <c r="I113" s="82">
        <v>6493.0555555555557</v>
      </c>
      <c r="J113" s="82">
        <v>8750</v>
      </c>
    </row>
    <row r="114" spans="1:10" s="184" customFormat="1" ht="40.5" x14ac:dyDescent="0.25">
      <c r="A114" s="81" t="s">
        <v>321</v>
      </c>
      <c r="B114" s="20" t="s">
        <v>429</v>
      </c>
      <c r="C114" s="21"/>
      <c r="D114" s="82">
        <v>0</v>
      </c>
      <c r="E114" s="82">
        <v>0</v>
      </c>
      <c r="F114" s="82" t="s">
        <v>0</v>
      </c>
      <c r="G114" s="82">
        <v>0</v>
      </c>
      <c r="H114" s="82">
        <v>0</v>
      </c>
      <c r="I114" s="82">
        <v>0</v>
      </c>
      <c r="J114" s="82">
        <v>0</v>
      </c>
    </row>
    <row r="115" spans="1:10" ht="28.5" x14ac:dyDescent="0.25">
      <c r="A115" s="79" t="s">
        <v>322</v>
      </c>
      <c r="B115" s="22" t="s">
        <v>430</v>
      </c>
      <c r="C115" s="80">
        <v>7441</v>
      </c>
      <c r="D115" s="24">
        <v>0</v>
      </c>
      <c r="E115" s="24">
        <v>0</v>
      </c>
      <c r="F115" s="24" t="s">
        <v>0</v>
      </c>
      <c r="G115" s="19">
        <v>0</v>
      </c>
      <c r="H115" s="19">
        <v>0</v>
      </c>
      <c r="I115" s="19">
        <v>0</v>
      </c>
      <c r="J115" s="19">
        <v>0</v>
      </c>
    </row>
    <row r="116" spans="1:10" s="184" customFormat="1" ht="121.5" x14ac:dyDescent="0.25">
      <c r="A116" s="20" t="s">
        <v>323</v>
      </c>
      <c r="B116" s="20" t="s">
        <v>549</v>
      </c>
      <c r="C116" s="21"/>
      <c r="D116" s="82">
        <v>0</v>
      </c>
      <c r="E116" s="82">
        <v>0</v>
      </c>
      <c r="F116" s="82" t="s">
        <v>0</v>
      </c>
      <c r="G116" s="82">
        <v>0</v>
      </c>
      <c r="H116" s="82">
        <v>0</v>
      </c>
      <c r="I116" s="82">
        <v>0</v>
      </c>
      <c r="J116" s="82">
        <v>0</v>
      </c>
    </row>
    <row r="117" spans="1:10" s="184" customFormat="1" ht="108" x14ac:dyDescent="0.25">
      <c r="A117" s="84" t="s">
        <v>324</v>
      </c>
      <c r="B117" s="20" t="s">
        <v>431</v>
      </c>
      <c r="C117" s="21"/>
      <c r="D117" s="82">
        <v>0</v>
      </c>
      <c r="E117" s="82">
        <v>0</v>
      </c>
      <c r="F117" s="82" t="s">
        <v>0</v>
      </c>
      <c r="G117" s="82">
        <v>0</v>
      </c>
      <c r="H117" s="82">
        <v>0</v>
      </c>
      <c r="I117" s="82">
        <v>0</v>
      </c>
      <c r="J117" s="82">
        <v>0</v>
      </c>
    </row>
    <row r="118" spans="1:10" s="184" customFormat="1" ht="28.5" x14ac:dyDescent="0.25">
      <c r="A118" s="79" t="s">
        <v>325</v>
      </c>
      <c r="B118" s="22" t="s">
        <v>432</v>
      </c>
      <c r="C118" s="80">
        <v>7442</v>
      </c>
      <c r="D118" s="24">
        <v>0</v>
      </c>
      <c r="E118" s="24" t="s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</row>
    <row r="119" spans="1:10" s="184" customFormat="1" ht="135" x14ac:dyDescent="0.25">
      <c r="A119" s="81" t="s">
        <v>326</v>
      </c>
      <c r="B119" s="25" t="s">
        <v>526</v>
      </c>
      <c r="C119" s="21"/>
      <c r="D119" s="82">
        <v>0</v>
      </c>
      <c r="E119" s="82" t="s">
        <v>0</v>
      </c>
      <c r="F119" s="82">
        <v>0</v>
      </c>
      <c r="G119" s="82">
        <v>0</v>
      </c>
      <c r="H119" s="82">
        <v>0</v>
      </c>
      <c r="I119" s="82">
        <v>0</v>
      </c>
      <c r="J119" s="82">
        <v>0</v>
      </c>
    </row>
    <row r="120" spans="1:10" s="184" customFormat="1" ht="121.5" x14ac:dyDescent="0.25">
      <c r="A120" s="81" t="s">
        <v>327</v>
      </c>
      <c r="B120" s="20" t="s">
        <v>433</v>
      </c>
      <c r="C120" s="21"/>
      <c r="D120" s="82">
        <v>0</v>
      </c>
      <c r="E120" s="82" t="s">
        <v>0</v>
      </c>
      <c r="F120" s="82">
        <v>0</v>
      </c>
      <c r="G120" s="82">
        <v>0</v>
      </c>
      <c r="H120" s="82">
        <v>0</v>
      </c>
      <c r="I120" s="82">
        <v>0</v>
      </c>
      <c r="J120" s="82">
        <v>0</v>
      </c>
    </row>
    <row r="121" spans="1:10" ht="28.5" x14ac:dyDescent="0.25">
      <c r="A121" s="86" t="s">
        <v>328</v>
      </c>
      <c r="B121" s="22" t="s">
        <v>527</v>
      </c>
      <c r="C121" s="80">
        <v>7452</v>
      </c>
      <c r="D121" s="24">
        <v>23600</v>
      </c>
      <c r="E121" s="24">
        <v>23600</v>
      </c>
      <c r="F121" s="24">
        <v>346884.7</v>
      </c>
      <c r="G121" s="24">
        <v>5806.3492063492058</v>
      </c>
      <c r="H121" s="24">
        <v>11612.698412698412</v>
      </c>
      <c r="I121" s="24">
        <v>17512.69841269841</v>
      </c>
      <c r="J121" s="24">
        <v>23600</v>
      </c>
    </row>
    <row r="122" spans="1:10" s="184" customFormat="1" ht="27" x14ac:dyDescent="0.25">
      <c r="A122" s="81" t="s">
        <v>329</v>
      </c>
      <c r="B122" s="20" t="s">
        <v>523</v>
      </c>
      <c r="C122" s="21"/>
      <c r="D122" s="82">
        <v>0</v>
      </c>
      <c r="E122" s="82" t="s">
        <v>0</v>
      </c>
      <c r="F122" s="82">
        <v>0</v>
      </c>
      <c r="G122" s="82">
        <v>0</v>
      </c>
      <c r="H122" s="82">
        <v>0</v>
      </c>
      <c r="I122" s="82">
        <v>0</v>
      </c>
      <c r="J122" s="82">
        <v>0</v>
      </c>
    </row>
    <row r="123" spans="1:10" s="184" customFormat="1" ht="40.5" x14ac:dyDescent="0.25">
      <c r="A123" s="81" t="s">
        <v>330</v>
      </c>
      <c r="B123" s="20" t="s">
        <v>434</v>
      </c>
      <c r="C123" s="21"/>
      <c r="D123" s="82">
        <v>346884.7</v>
      </c>
      <c r="E123" s="82" t="s">
        <v>0</v>
      </c>
      <c r="F123" s="87">
        <v>346884.7</v>
      </c>
      <c r="G123" s="87">
        <v>85344.648412698414</v>
      </c>
      <c r="H123" s="87">
        <v>170689.29682539683</v>
      </c>
      <c r="I123" s="87">
        <v>257410.47182539685</v>
      </c>
      <c r="J123" s="87">
        <v>346884.7</v>
      </c>
    </row>
    <row r="124" spans="1:10" ht="40.5" x14ac:dyDescent="0.25">
      <c r="A124" s="81" t="s">
        <v>331</v>
      </c>
      <c r="B124" s="20" t="s">
        <v>435</v>
      </c>
      <c r="C124" s="21"/>
      <c r="D124" s="82">
        <v>23600</v>
      </c>
      <c r="E124" s="185">
        <v>23600</v>
      </c>
      <c r="F124" s="82">
        <v>0</v>
      </c>
      <c r="G124" s="82">
        <v>5806.3492063492058</v>
      </c>
      <c r="H124" s="82">
        <v>11612.698412698412</v>
      </c>
      <c r="I124" s="82">
        <v>17512.69841269841</v>
      </c>
      <c r="J124" s="82">
        <v>23600</v>
      </c>
    </row>
    <row r="125" spans="1:10" x14ac:dyDescent="0.25">
      <c r="A125" s="26"/>
      <c r="C125" s="26"/>
      <c r="E125" s="26"/>
      <c r="F125" s="26"/>
      <c r="H125" s="26"/>
      <c r="I125" s="26"/>
    </row>
    <row r="126" spans="1:10" x14ac:dyDescent="0.25">
      <c r="A126" s="26"/>
      <c r="C126" s="26"/>
      <c r="E126" s="26"/>
      <c r="F126" s="26"/>
      <c r="H126" s="26"/>
      <c r="I126" s="26"/>
    </row>
    <row r="127" spans="1:10" x14ac:dyDescent="0.25">
      <c r="A127" s="26"/>
      <c r="C127" s="26"/>
      <c r="E127" s="26"/>
      <c r="F127" s="26"/>
      <c r="H127" s="26"/>
      <c r="I127" s="26"/>
    </row>
    <row r="128" spans="1:10" x14ac:dyDescent="0.25">
      <c r="A128" s="26"/>
      <c r="C128" s="26"/>
      <c r="E128" s="26"/>
      <c r="F128" s="26"/>
      <c r="H128" s="26"/>
      <c r="I128" s="26"/>
    </row>
    <row r="129" spans="1:9" x14ac:dyDescent="0.25">
      <c r="A129" s="26"/>
      <c r="C129" s="26"/>
      <c r="E129" s="26"/>
      <c r="F129" s="26"/>
      <c r="H129" s="26"/>
      <c r="I129" s="26"/>
    </row>
    <row r="130" spans="1:9" x14ac:dyDescent="0.25">
      <c r="A130" s="26"/>
      <c r="C130" s="26"/>
      <c r="E130" s="26"/>
      <c r="F130" s="26"/>
      <c r="H130" s="26"/>
      <c r="I130" s="26"/>
    </row>
    <row r="131" spans="1:9" x14ac:dyDescent="0.25">
      <c r="A131" s="26"/>
      <c r="C131" s="26"/>
      <c r="E131" s="26"/>
      <c r="F131" s="26"/>
      <c r="H131" s="26"/>
      <c r="I131" s="26"/>
    </row>
    <row r="132" spans="1:9" x14ac:dyDescent="0.25">
      <c r="A132" s="26"/>
      <c r="C132" s="26"/>
      <c r="E132" s="26"/>
      <c r="F132" s="26"/>
      <c r="H132" s="26"/>
      <c r="I132" s="26"/>
    </row>
    <row r="133" spans="1:9" x14ac:dyDescent="0.25">
      <c r="A133" s="26"/>
      <c r="C133" s="26"/>
      <c r="E133" s="26"/>
      <c r="F133" s="26"/>
      <c r="H133" s="26"/>
      <c r="I133" s="26"/>
    </row>
    <row r="134" spans="1:9" x14ac:dyDescent="0.25">
      <c r="A134" s="26"/>
      <c r="C134" s="26"/>
      <c r="E134" s="26"/>
      <c r="F134" s="26"/>
      <c r="H134" s="26"/>
      <c r="I134" s="26"/>
    </row>
    <row r="135" spans="1:9" x14ac:dyDescent="0.25">
      <c r="A135" s="26"/>
      <c r="C135" s="26"/>
      <c r="E135" s="26"/>
      <c r="F135" s="26"/>
      <c r="H135" s="26"/>
      <c r="I135" s="26"/>
    </row>
    <row r="136" spans="1:9" x14ac:dyDescent="0.25">
      <c r="A136" s="26"/>
      <c r="C136" s="26"/>
      <c r="E136" s="26"/>
      <c r="F136" s="26"/>
      <c r="H136" s="26"/>
      <c r="I136" s="26"/>
    </row>
    <row r="137" spans="1:9" x14ac:dyDescent="0.25">
      <c r="A137" s="26"/>
      <c r="C137" s="26"/>
      <c r="E137" s="26"/>
      <c r="F137" s="26"/>
      <c r="H137" s="26"/>
      <c r="I137" s="26"/>
    </row>
    <row r="138" spans="1:9" x14ac:dyDescent="0.25">
      <c r="A138" s="26"/>
      <c r="C138" s="26"/>
      <c r="E138" s="26"/>
      <c r="F138" s="26"/>
      <c r="H138" s="26"/>
      <c r="I138" s="26"/>
    </row>
    <row r="139" spans="1:9" x14ac:dyDescent="0.25">
      <c r="A139" s="26"/>
      <c r="C139" s="26"/>
      <c r="E139" s="26"/>
      <c r="F139" s="26"/>
      <c r="H139" s="26"/>
      <c r="I139" s="26"/>
    </row>
    <row r="140" spans="1:9" x14ac:dyDescent="0.25">
      <c r="A140" s="26"/>
      <c r="C140" s="26"/>
      <c r="E140" s="26"/>
      <c r="F140" s="26"/>
      <c r="H140" s="26"/>
      <c r="I140" s="26"/>
    </row>
    <row r="141" spans="1:9" x14ac:dyDescent="0.25">
      <c r="A141" s="26"/>
      <c r="C141" s="26"/>
      <c r="E141" s="26"/>
      <c r="F141" s="26"/>
      <c r="H141" s="26"/>
      <c r="I141" s="26"/>
    </row>
    <row r="142" spans="1:9" x14ac:dyDescent="0.25">
      <c r="A142" s="26"/>
      <c r="C142" s="26"/>
      <c r="E142" s="26"/>
      <c r="F142" s="26"/>
      <c r="H142" s="26"/>
      <c r="I142" s="26"/>
    </row>
    <row r="143" spans="1:9" x14ac:dyDescent="0.25">
      <c r="A143" s="26"/>
      <c r="C143" s="26"/>
      <c r="E143" s="26"/>
      <c r="F143" s="26"/>
      <c r="H143" s="26"/>
      <c r="I143" s="26"/>
    </row>
    <row r="144" spans="1:9" x14ac:dyDescent="0.25">
      <c r="A144" s="26"/>
      <c r="C144" s="26"/>
      <c r="E144" s="26"/>
      <c r="F144" s="26"/>
      <c r="H144" s="26"/>
      <c r="I144" s="26"/>
    </row>
    <row r="145" spans="1:9" x14ac:dyDescent="0.25">
      <c r="A145" s="26"/>
      <c r="C145" s="26"/>
      <c r="E145" s="26"/>
      <c r="F145" s="26"/>
      <c r="H145" s="26"/>
      <c r="I145" s="26"/>
    </row>
    <row r="146" spans="1:9" x14ac:dyDescent="0.25">
      <c r="A146" s="26"/>
      <c r="C146" s="26"/>
      <c r="E146" s="26"/>
      <c r="F146" s="26"/>
      <c r="H146" s="26"/>
      <c r="I146" s="26"/>
    </row>
    <row r="147" spans="1:9" x14ac:dyDescent="0.25">
      <c r="A147" s="26"/>
      <c r="C147" s="26"/>
      <c r="E147" s="26"/>
      <c r="F147" s="26"/>
      <c r="H147" s="26"/>
      <c r="I147" s="26"/>
    </row>
    <row r="148" spans="1:9" x14ac:dyDescent="0.25">
      <c r="A148" s="26"/>
      <c r="C148" s="26"/>
      <c r="E148" s="26"/>
      <c r="F148" s="26"/>
      <c r="H148" s="26"/>
      <c r="I148" s="26"/>
    </row>
    <row r="149" spans="1:9" x14ac:dyDescent="0.25">
      <c r="A149" s="26"/>
      <c r="C149" s="26"/>
      <c r="E149" s="26"/>
      <c r="F149" s="26"/>
      <c r="H149" s="26"/>
      <c r="I149" s="26"/>
    </row>
    <row r="150" spans="1:9" x14ac:dyDescent="0.25">
      <c r="A150" s="26"/>
      <c r="C150" s="26"/>
      <c r="E150" s="26"/>
      <c r="F150" s="26"/>
      <c r="H150" s="26"/>
      <c r="I150" s="26"/>
    </row>
    <row r="151" spans="1:9" x14ac:dyDescent="0.25">
      <c r="A151" s="26"/>
      <c r="C151" s="26"/>
      <c r="E151" s="26"/>
      <c r="F151" s="26"/>
      <c r="H151" s="26"/>
      <c r="I151" s="26"/>
    </row>
    <row r="152" spans="1:9" x14ac:dyDescent="0.25">
      <c r="A152" s="26"/>
      <c r="C152" s="26"/>
      <c r="E152" s="26"/>
      <c r="F152" s="26"/>
      <c r="H152" s="26"/>
      <c r="I152" s="26"/>
    </row>
    <row r="153" spans="1:9" x14ac:dyDescent="0.25">
      <c r="A153" s="26"/>
      <c r="C153" s="26"/>
      <c r="E153" s="26"/>
      <c r="F153" s="26"/>
      <c r="H153" s="26"/>
      <c r="I153" s="26"/>
    </row>
    <row r="154" spans="1:9" x14ac:dyDescent="0.25">
      <c r="A154" s="26"/>
      <c r="C154" s="26"/>
      <c r="E154" s="26"/>
      <c r="F154" s="26"/>
      <c r="H154" s="26"/>
      <c r="I154" s="26"/>
    </row>
    <row r="155" spans="1:9" x14ac:dyDescent="0.25">
      <c r="A155" s="26"/>
      <c r="C155" s="26"/>
      <c r="E155" s="26"/>
      <c r="F155" s="26"/>
      <c r="H155" s="26"/>
      <c r="I155" s="26"/>
    </row>
    <row r="156" spans="1:9" x14ac:dyDescent="0.25">
      <c r="A156" s="26"/>
      <c r="C156" s="26"/>
      <c r="E156" s="26"/>
      <c r="F156" s="26"/>
      <c r="H156" s="26"/>
      <c r="I156" s="26"/>
    </row>
    <row r="157" spans="1:9" x14ac:dyDescent="0.25">
      <c r="A157" s="26"/>
      <c r="C157" s="26"/>
      <c r="E157" s="26"/>
      <c r="F157" s="26"/>
      <c r="H157" s="26"/>
      <c r="I157" s="26"/>
    </row>
    <row r="158" spans="1:9" x14ac:dyDescent="0.25">
      <c r="A158" s="26"/>
      <c r="C158" s="26"/>
      <c r="E158" s="26"/>
      <c r="F158" s="26"/>
      <c r="H158" s="26"/>
      <c r="I158" s="26"/>
    </row>
    <row r="159" spans="1:9" x14ac:dyDescent="0.25">
      <c r="A159" s="26"/>
      <c r="C159" s="26"/>
      <c r="E159" s="26"/>
      <c r="F159" s="26"/>
      <c r="H159" s="26"/>
      <c r="I159" s="26"/>
    </row>
    <row r="160" spans="1:9" x14ac:dyDescent="0.25">
      <c r="A160" s="26"/>
      <c r="C160" s="26"/>
      <c r="E160" s="26"/>
      <c r="F160" s="26"/>
      <c r="H160" s="26"/>
      <c r="I160" s="26"/>
    </row>
    <row r="161" spans="1:9" x14ac:dyDescent="0.25">
      <c r="A161" s="26"/>
      <c r="C161" s="26"/>
      <c r="E161" s="26"/>
      <c r="F161" s="26"/>
      <c r="H161" s="26"/>
      <c r="I161" s="26"/>
    </row>
  </sheetData>
  <protectedRanges>
    <protectedRange sqref="E55 L55" name="Range7"/>
    <protectedRange sqref="E113:E114 E116:E117 F119:F120 F122 E124:F124 L113:L114 L116:L117 L124" name="Range4"/>
    <protectedRange sqref="E45:E46 E49:E52 F57 E59 F61 L45:L46 L49:L52 L59" name="Range2"/>
    <protectedRange sqref="E15:E17 G61:J61 G59:J59 G57:J57 G55:J55 G65:J68 G15:J17 G19:J19 G22:J42 G45:J46 G70:J71 G74:J74 G76:J76 G78:J81 G88:J111 G113:J114 G116:J117 G119:J120 G122:J122 G124:J124 G48:J52 G83:J85 L15:L17" name="Range1"/>
    <protectedRange sqref="E65:E68 F74 E76 E78:E81 E83 F71 E85 L65:L68 L76 L78:L81 L83 L85" name="Range3"/>
    <protectedRange sqref="A5 F5" name="Range8"/>
    <protectedRange sqref="E24 L24" name="Range1_1"/>
    <protectedRange sqref="E23 E25:E42 L23 L25:L42" name="Range3_1"/>
    <protectedRange sqref="E88:E90 E96:E111 E92:E94 L88:L90 L96:L111 L92:L94" name="Range3_2"/>
    <protectedRange sqref="G63:J63" name="Range1_1_1"/>
  </protectedRanges>
  <mergeCells count="10">
    <mergeCell ref="C8:C10"/>
    <mergeCell ref="A5:F5"/>
    <mergeCell ref="A6:F6"/>
    <mergeCell ref="G8:J8"/>
    <mergeCell ref="D9:D10"/>
    <mergeCell ref="G9:J9"/>
    <mergeCell ref="G4:J4"/>
    <mergeCell ref="G1:J1"/>
    <mergeCell ref="G2:J2"/>
    <mergeCell ref="G3:J3"/>
  </mergeCells>
  <pageMargins left="1.45" right="0.2" top="0.25" bottom="0.25" header="0" footer="0"/>
  <pageSetup paperSize="9" scale="5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30" customWidth="1"/>
    <col min="2" max="2" width="39" style="30" customWidth="1"/>
    <col min="3" max="3" width="11.7109375" style="30" customWidth="1"/>
    <col min="4" max="4" width="11" style="30" customWidth="1"/>
    <col min="5" max="5" width="12.28515625" style="30" customWidth="1"/>
    <col min="6" max="6" width="13.7109375" style="30" customWidth="1"/>
    <col min="7" max="7" width="13.85546875" style="30" customWidth="1"/>
    <col min="8" max="8" width="13.140625" style="30" customWidth="1"/>
    <col min="9" max="9" width="11.7109375" style="30" customWidth="1"/>
    <col min="10" max="16384" width="9.140625" style="30"/>
  </cols>
  <sheetData>
    <row r="1" spans="1:10" ht="13.5" x14ac:dyDescent="0.2">
      <c r="F1" s="197"/>
      <c r="G1" s="197"/>
      <c r="H1" s="197"/>
      <c r="I1" s="197"/>
      <c r="J1" s="193"/>
    </row>
    <row r="2" spans="1:10" s="26" customFormat="1" ht="13.5" customHeight="1" x14ac:dyDescent="0.25">
      <c r="A2" s="28"/>
      <c r="C2" s="28"/>
      <c r="D2" s="75"/>
      <c r="E2" s="76"/>
      <c r="F2" s="197"/>
      <c r="G2" s="197"/>
      <c r="H2" s="197"/>
      <c r="I2" s="197"/>
    </row>
    <row r="3" spans="1:10" s="26" customFormat="1" ht="13.5" customHeight="1" x14ac:dyDescent="0.25">
      <c r="A3" s="28"/>
      <c r="C3" s="28"/>
      <c r="D3" s="75"/>
      <c r="E3" s="76"/>
      <c r="F3" s="197"/>
      <c r="G3" s="197"/>
      <c r="H3" s="197"/>
      <c r="I3" s="197"/>
    </row>
    <row r="4" spans="1:10" s="26" customFormat="1" ht="13.5" customHeight="1" x14ac:dyDescent="0.25">
      <c r="A4" s="28"/>
      <c r="C4" s="28"/>
      <c r="D4" s="75"/>
      <c r="E4" s="76"/>
      <c r="F4" s="196"/>
      <c r="G4" s="196"/>
      <c r="H4" s="196"/>
      <c r="I4" s="196"/>
    </row>
    <row r="5" spans="1:10" s="26" customFormat="1" ht="27" customHeight="1" x14ac:dyDescent="0.25">
      <c r="A5" s="28"/>
      <c r="C5" s="28"/>
      <c r="D5" s="75"/>
      <c r="E5" s="76"/>
      <c r="F5" s="198"/>
      <c r="G5" s="198"/>
      <c r="H5" s="198"/>
      <c r="I5" s="198"/>
    </row>
    <row r="6" spans="1:10" s="26" customFormat="1" ht="13.5" customHeight="1" x14ac:dyDescent="0.25">
      <c r="A6" s="28"/>
      <c r="C6" s="28"/>
      <c r="D6" s="75"/>
      <c r="E6" s="76"/>
      <c r="F6" s="197"/>
      <c r="G6" s="197"/>
      <c r="H6" s="197"/>
      <c r="I6" s="197"/>
    </row>
    <row r="7" spans="1:10" s="26" customFormat="1" ht="13.5" customHeight="1" x14ac:dyDescent="0.25">
      <c r="A7" s="28"/>
      <c r="C7" s="28"/>
      <c r="D7" s="75"/>
      <c r="E7" s="76"/>
      <c r="F7" s="197"/>
      <c r="G7" s="197"/>
      <c r="H7" s="197"/>
      <c r="I7" s="197"/>
    </row>
    <row r="8" spans="1:10" s="26" customFormat="1" ht="13.5" customHeight="1" x14ac:dyDescent="0.25">
      <c r="A8" s="28"/>
      <c r="C8" s="28"/>
      <c r="D8" s="75"/>
      <c r="E8" s="76"/>
      <c r="F8" s="196"/>
      <c r="G8" s="196"/>
      <c r="H8" s="196"/>
      <c r="I8" s="196"/>
    </row>
    <row r="9" spans="1:10" ht="13.5" x14ac:dyDescent="0.25">
      <c r="E9" s="224"/>
      <c r="F9" s="224"/>
      <c r="G9" s="224"/>
      <c r="H9" s="224"/>
      <c r="I9" s="224"/>
    </row>
    <row r="10" spans="1:10" ht="16.5" x14ac:dyDescent="0.3">
      <c r="A10" s="225" t="s">
        <v>450</v>
      </c>
      <c r="B10" s="225"/>
      <c r="C10" s="225"/>
      <c r="D10" s="225"/>
      <c r="E10" s="225"/>
      <c r="F10" s="225"/>
      <c r="G10" s="225"/>
      <c r="H10" s="225"/>
      <c r="I10" s="225"/>
    </row>
    <row r="11" spans="1:10" ht="42" customHeight="1" x14ac:dyDescent="0.2">
      <c r="A11" s="226" t="s">
        <v>451</v>
      </c>
      <c r="B11" s="226"/>
      <c r="C11" s="226"/>
      <c r="D11" s="226"/>
      <c r="E11" s="226"/>
      <c r="F11" s="226"/>
      <c r="G11" s="226"/>
      <c r="H11" s="226"/>
      <c r="I11" s="226"/>
    </row>
    <row r="12" spans="1:10" ht="30" customHeight="1" thickBot="1" x14ac:dyDescent="0.35">
      <c r="A12" s="2"/>
      <c r="B12" s="32"/>
      <c r="C12" s="32"/>
      <c r="D12" s="223" t="s">
        <v>446</v>
      </c>
      <c r="E12" s="223"/>
    </row>
    <row r="13" spans="1:10" ht="13.5" customHeight="1" thickBot="1" x14ac:dyDescent="0.35">
      <c r="A13" s="211" t="s">
        <v>452</v>
      </c>
      <c r="B13" s="214"/>
      <c r="C13" s="217" t="s">
        <v>391</v>
      </c>
      <c r="D13" s="217"/>
      <c r="E13" s="218"/>
      <c r="F13" s="219" t="s">
        <v>232</v>
      </c>
      <c r="G13" s="220"/>
      <c r="H13" s="220"/>
      <c r="I13" s="221"/>
    </row>
    <row r="14" spans="1:10" ht="30" customHeight="1" thickBot="1" x14ac:dyDescent="0.35">
      <c r="A14" s="212"/>
      <c r="B14" s="215"/>
      <c r="C14" s="34" t="s">
        <v>231</v>
      </c>
      <c r="D14" s="222" t="s">
        <v>453</v>
      </c>
      <c r="E14" s="218"/>
      <c r="F14" s="35" t="s">
        <v>78</v>
      </c>
      <c r="G14" s="35" t="s">
        <v>79</v>
      </c>
      <c r="H14" s="35" t="s">
        <v>80</v>
      </c>
      <c r="I14" s="35" t="s">
        <v>81</v>
      </c>
    </row>
    <row r="15" spans="1:10" ht="39.75" customHeight="1" thickBot="1" x14ac:dyDescent="0.35">
      <c r="A15" s="213"/>
      <c r="B15" s="216"/>
      <c r="C15" s="37" t="s">
        <v>454</v>
      </c>
      <c r="D15" s="38" t="s">
        <v>42</v>
      </c>
      <c r="E15" s="38" t="s">
        <v>43</v>
      </c>
      <c r="F15" s="33">
        <v>7</v>
      </c>
      <c r="G15" s="8">
        <v>8</v>
      </c>
      <c r="H15" s="8">
        <v>9</v>
      </c>
      <c r="I15" s="8">
        <v>10</v>
      </c>
    </row>
    <row r="16" spans="1:10" ht="20.25" customHeight="1" thickBot="1" x14ac:dyDescent="0.3">
      <c r="A16" s="39">
        <v>1</v>
      </c>
      <c r="B16" s="39">
        <v>2</v>
      </c>
      <c r="C16" s="36">
        <v>3</v>
      </c>
      <c r="D16" s="40">
        <v>4</v>
      </c>
      <c r="E16" s="41">
        <v>5</v>
      </c>
      <c r="F16" s="4"/>
      <c r="G16" s="4"/>
      <c r="H16" s="4"/>
      <c r="I16" s="4"/>
    </row>
    <row r="17" spans="1:13" ht="41.25" customHeight="1" thickBot="1" x14ac:dyDescent="0.35">
      <c r="A17" s="42">
        <v>8000</v>
      </c>
      <c r="B17" s="43" t="s">
        <v>455</v>
      </c>
      <c r="C17" s="44" t="e">
        <f>+#REF!-'1. Ekamutner'!D12</f>
        <v>#REF!</v>
      </c>
      <c r="D17" s="44" t="e">
        <f>+#REF!-'1. Ekamutner'!E12</f>
        <v>#REF!</v>
      </c>
      <c r="E17" s="44" t="e">
        <f>+#REF!-'1. Ekamutner'!F12</f>
        <v>#REF!</v>
      </c>
      <c r="F17" s="44" t="e">
        <f>+#REF!-'1. Ekamutner'!G12</f>
        <v>#REF!</v>
      </c>
      <c r="G17" s="44" t="e">
        <f>+#REF!-'1. Ekamutner'!H12</f>
        <v>#REF!</v>
      </c>
      <c r="H17" s="44" t="e">
        <f>+#REF!-'1. Ekamutner'!I12</f>
        <v>#REF!</v>
      </c>
      <c r="I17" s="44" t="e">
        <f>+#REF!-'1. Ekamutner'!J12</f>
        <v>#REF!</v>
      </c>
      <c r="K17" s="191"/>
      <c r="L17" s="191"/>
      <c r="M17" s="191"/>
    </row>
    <row r="22" spans="1:13" x14ac:dyDescent="0.2">
      <c r="B22" s="45"/>
      <c r="C22" s="46"/>
      <c r="D22" s="46"/>
      <c r="E22" s="46"/>
    </row>
    <row r="23" spans="1:13" x14ac:dyDescent="0.2">
      <c r="B23" s="45"/>
      <c r="C23" s="46"/>
      <c r="D23" s="46"/>
      <c r="E23" s="46"/>
    </row>
    <row r="24" spans="1:13" x14ac:dyDescent="0.2">
      <c r="B24" s="45"/>
      <c r="C24" s="46"/>
      <c r="D24" s="46"/>
      <c r="E24" s="46"/>
    </row>
    <row r="25" spans="1:13" x14ac:dyDescent="0.2">
      <c r="B25" s="47"/>
      <c r="C25" s="48"/>
      <c r="D25" s="48"/>
      <c r="E25" s="48"/>
    </row>
    <row r="26" spans="1:13" x14ac:dyDescent="0.2">
      <c r="B26" s="47"/>
      <c r="C26" s="48"/>
      <c r="D26" s="48"/>
      <c r="E26" s="48"/>
    </row>
    <row r="27" spans="1:13" x14ac:dyDescent="0.2">
      <c r="B27" s="47"/>
      <c r="C27" s="48"/>
      <c r="D27" s="48"/>
      <c r="E27" s="48"/>
    </row>
    <row r="41" spans="1:2" x14ac:dyDescent="0.2">
      <c r="A41" s="49"/>
      <c r="B41" s="50"/>
    </row>
    <row r="42" spans="1:2" x14ac:dyDescent="0.2">
      <c r="A42" s="49"/>
      <c r="B42" s="51"/>
    </row>
    <row r="43" spans="1:2" x14ac:dyDescent="0.2">
      <c r="A43" s="49"/>
      <c r="B43" s="50"/>
    </row>
    <row r="44" spans="1:2" x14ac:dyDescent="0.2">
      <c r="A44" s="49"/>
      <c r="B44" s="50"/>
    </row>
    <row r="45" spans="1:2" x14ac:dyDescent="0.2">
      <c r="A45" s="49"/>
      <c r="B45" s="50"/>
    </row>
    <row r="46" spans="1:2" x14ac:dyDescent="0.2">
      <c r="A46" s="49"/>
      <c r="B46" s="50"/>
    </row>
    <row r="47" spans="1:2" x14ac:dyDescent="0.2">
      <c r="B47" s="50"/>
    </row>
    <row r="48" spans="1:2" x14ac:dyDescent="0.2">
      <c r="B48" s="50"/>
    </row>
    <row r="49" spans="2:2" x14ac:dyDescent="0.2">
      <c r="B49" s="50"/>
    </row>
    <row r="50" spans="2:2" x14ac:dyDescent="0.2">
      <c r="B50" s="50"/>
    </row>
    <row r="51" spans="2:2" x14ac:dyDescent="0.2">
      <c r="B51" s="50"/>
    </row>
    <row r="52" spans="2:2" x14ac:dyDescent="0.2">
      <c r="B52" s="50"/>
    </row>
    <row r="53" spans="2:2" x14ac:dyDescent="0.2">
      <c r="B53" s="50"/>
    </row>
    <row r="54" spans="2:2" x14ac:dyDescent="0.2">
      <c r="B54" s="50"/>
    </row>
    <row r="55" spans="2:2" x14ac:dyDescent="0.2">
      <c r="B55" s="50"/>
    </row>
    <row r="56" spans="2:2" x14ac:dyDescent="0.2">
      <c r="B56" s="50"/>
    </row>
    <row r="57" spans="2:2" x14ac:dyDescent="0.2">
      <c r="B57" s="50"/>
    </row>
    <row r="58" spans="2:2" x14ac:dyDescent="0.2">
      <c r="B58" s="50"/>
    </row>
    <row r="59" spans="2:2" x14ac:dyDescent="0.2">
      <c r="B59" s="50"/>
    </row>
    <row r="60" spans="2:2" x14ac:dyDescent="0.2">
      <c r="B60" s="50"/>
    </row>
    <row r="61" spans="2:2" x14ac:dyDescent="0.2">
      <c r="B61" s="50"/>
    </row>
    <row r="62" spans="2:2" x14ac:dyDescent="0.2">
      <c r="B62" s="50"/>
    </row>
    <row r="63" spans="2:2" x14ac:dyDescent="0.2">
      <c r="B63" s="50"/>
    </row>
    <row r="64" spans="2:2" x14ac:dyDescent="0.2">
      <c r="B64" s="50"/>
    </row>
    <row r="65" spans="2:2" x14ac:dyDescent="0.2">
      <c r="B65" s="50"/>
    </row>
    <row r="66" spans="2:2" x14ac:dyDescent="0.2">
      <c r="B66" s="50"/>
    </row>
    <row r="67" spans="2:2" x14ac:dyDescent="0.2">
      <c r="B67" s="50"/>
    </row>
    <row r="68" spans="2:2" x14ac:dyDescent="0.2">
      <c r="B68" s="50"/>
    </row>
    <row r="69" spans="2:2" x14ac:dyDescent="0.2">
      <c r="B69" s="50"/>
    </row>
    <row r="70" spans="2:2" x14ac:dyDescent="0.2">
      <c r="B70" s="50"/>
    </row>
    <row r="71" spans="2:2" x14ac:dyDescent="0.2">
      <c r="B71" s="50"/>
    </row>
    <row r="72" spans="2:2" x14ac:dyDescent="0.2">
      <c r="B72" s="50"/>
    </row>
    <row r="73" spans="2:2" x14ac:dyDescent="0.2">
      <c r="B73" s="50"/>
    </row>
    <row r="74" spans="2:2" x14ac:dyDescent="0.2">
      <c r="B74" s="50"/>
    </row>
    <row r="75" spans="2:2" x14ac:dyDescent="0.2">
      <c r="B75" s="50"/>
    </row>
    <row r="76" spans="2:2" x14ac:dyDescent="0.2">
      <c r="B76" s="50"/>
    </row>
    <row r="77" spans="2:2" x14ac:dyDescent="0.2">
      <c r="B77" s="50"/>
    </row>
    <row r="78" spans="2:2" x14ac:dyDescent="0.2">
      <c r="B78" s="50"/>
    </row>
    <row r="79" spans="2:2" x14ac:dyDescent="0.2">
      <c r="B79" s="50"/>
    </row>
    <row r="80" spans="2:2" x14ac:dyDescent="0.2">
      <c r="B80" s="50"/>
    </row>
    <row r="81" spans="2:2" x14ac:dyDescent="0.2">
      <c r="B81" s="50"/>
    </row>
    <row r="82" spans="2:2" x14ac:dyDescent="0.2">
      <c r="B82" s="50"/>
    </row>
    <row r="83" spans="2:2" x14ac:dyDescent="0.2">
      <c r="B83" s="50"/>
    </row>
    <row r="84" spans="2:2" x14ac:dyDescent="0.2">
      <c r="B84" s="50"/>
    </row>
    <row r="85" spans="2:2" x14ac:dyDescent="0.2">
      <c r="B85" s="50"/>
    </row>
    <row r="86" spans="2:2" x14ac:dyDescent="0.2">
      <c r="B86" s="50"/>
    </row>
    <row r="87" spans="2:2" x14ac:dyDescent="0.2">
      <c r="B87" s="50"/>
    </row>
    <row r="88" spans="2:2" x14ac:dyDescent="0.2">
      <c r="B88" s="50"/>
    </row>
    <row r="89" spans="2:2" x14ac:dyDescent="0.2">
      <c r="B89" s="50"/>
    </row>
    <row r="90" spans="2:2" x14ac:dyDescent="0.2">
      <c r="B90" s="50"/>
    </row>
    <row r="91" spans="2:2" x14ac:dyDescent="0.2">
      <c r="B91" s="50"/>
    </row>
    <row r="92" spans="2:2" x14ac:dyDescent="0.2">
      <c r="B92" s="50"/>
    </row>
    <row r="93" spans="2:2" x14ac:dyDescent="0.2">
      <c r="B93" s="50"/>
    </row>
    <row r="94" spans="2:2" x14ac:dyDescent="0.2">
      <c r="B94" s="50"/>
    </row>
    <row r="95" spans="2:2" x14ac:dyDescent="0.2">
      <c r="B95" s="50"/>
    </row>
    <row r="96" spans="2:2" x14ac:dyDescent="0.2">
      <c r="B96" s="50"/>
    </row>
    <row r="97" spans="2:2" x14ac:dyDescent="0.2">
      <c r="B97" s="50"/>
    </row>
    <row r="98" spans="2:2" x14ac:dyDescent="0.2">
      <c r="B98" s="50"/>
    </row>
    <row r="99" spans="2:2" x14ac:dyDescent="0.2">
      <c r="B99" s="50"/>
    </row>
    <row r="100" spans="2:2" x14ac:dyDescent="0.2">
      <c r="B100" s="50"/>
    </row>
    <row r="101" spans="2:2" x14ac:dyDescent="0.2">
      <c r="B101" s="50"/>
    </row>
    <row r="102" spans="2:2" x14ac:dyDescent="0.2">
      <c r="B102" s="50"/>
    </row>
    <row r="103" spans="2:2" x14ac:dyDescent="0.2">
      <c r="B103" s="50"/>
    </row>
    <row r="104" spans="2:2" x14ac:dyDescent="0.2">
      <c r="B104" s="50"/>
    </row>
    <row r="105" spans="2:2" x14ac:dyDescent="0.2">
      <c r="B105" s="50"/>
    </row>
    <row r="106" spans="2:2" x14ac:dyDescent="0.2">
      <c r="B106" s="50"/>
    </row>
    <row r="107" spans="2:2" x14ac:dyDescent="0.2">
      <c r="B107" s="50"/>
    </row>
    <row r="108" spans="2:2" x14ac:dyDescent="0.2">
      <c r="B108" s="50"/>
    </row>
    <row r="109" spans="2:2" x14ac:dyDescent="0.2">
      <c r="B109" s="50"/>
    </row>
    <row r="110" spans="2:2" x14ac:dyDescent="0.2">
      <c r="B110" s="50"/>
    </row>
    <row r="111" spans="2:2" x14ac:dyDescent="0.2">
      <c r="B111" s="50"/>
    </row>
    <row r="112" spans="2:2" x14ac:dyDescent="0.2">
      <c r="B112" s="50"/>
    </row>
    <row r="113" spans="2:2" x14ac:dyDescent="0.2">
      <c r="B113" s="50"/>
    </row>
    <row r="114" spans="2:2" x14ac:dyDescent="0.2">
      <c r="B114" s="50"/>
    </row>
    <row r="115" spans="2:2" x14ac:dyDescent="0.2">
      <c r="B115" s="50"/>
    </row>
    <row r="116" spans="2:2" x14ac:dyDescent="0.2">
      <c r="B116" s="50"/>
    </row>
    <row r="117" spans="2:2" x14ac:dyDescent="0.2">
      <c r="B117" s="50"/>
    </row>
    <row r="118" spans="2:2" x14ac:dyDescent="0.2">
      <c r="B118" s="50"/>
    </row>
    <row r="119" spans="2:2" x14ac:dyDescent="0.2">
      <c r="B119" s="50"/>
    </row>
    <row r="120" spans="2:2" x14ac:dyDescent="0.2">
      <c r="B120" s="50"/>
    </row>
    <row r="121" spans="2:2" x14ac:dyDescent="0.2">
      <c r="B121" s="50"/>
    </row>
    <row r="122" spans="2:2" x14ac:dyDescent="0.2">
      <c r="B122" s="50"/>
    </row>
    <row r="123" spans="2:2" x14ac:dyDescent="0.2">
      <c r="B123" s="50"/>
    </row>
    <row r="124" spans="2:2" x14ac:dyDescent="0.2">
      <c r="B124" s="50"/>
    </row>
    <row r="125" spans="2:2" x14ac:dyDescent="0.2">
      <c r="B125" s="50"/>
    </row>
    <row r="126" spans="2:2" x14ac:dyDescent="0.2">
      <c r="B126" s="50"/>
    </row>
    <row r="127" spans="2:2" x14ac:dyDescent="0.2">
      <c r="B127" s="50"/>
    </row>
    <row r="128" spans="2:2" x14ac:dyDescent="0.2">
      <c r="B128" s="50"/>
    </row>
    <row r="129" spans="2:2" x14ac:dyDescent="0.2">
      <c r="B129" s="50"/>
    </row>
    <row r="130" spans="2:2" x14ac:dyDescent="0.2">
      <c r="B130" s="50"/>
    </row>
    <row r="131" spans="2:2" x14ac:dyDescent="0.2">
      <c r="B131" s="50"/>
    </row>
    <row r="132" spans="2:2" x14ac:dyDescent="0.2">
      <c r="B132" s="50"/>
    </row>
    <row r="133" spans="2:2" x14ac:dyDescent="0.2">
      <c r="B133" s="50"/>
    </row>
    <row r="134" spans="2:2" x14ac:dyDescent="0.2">
      <c r="B134" s="50"/>
    </row>
    <row r="135" spans="2:2" x14ac:dyDescent="0.2">
      <c r="B135" s="50"/>
    </row>
    <row r="136" spans="2:2" x14ac:dyDescent="0.2">
      <c r="B136" s="50"/>
    </row>
    <row r="137" spans="2:2" x14ac:dyDescent="0.2">
      <c r="B137" s="50"/>
    </row>
    <row r="138" spans="2:2" x14ac:dyDescent="0.2">
      <c r="B138" s="50"/>
    </row>
    <row r="139" spans="2:2" x14ac:dyDescent="0.2">
      <c r="B139" s="50"/>
    </row>
    <row r="140" spans="2:2" x14ac:dyDescent="0.2">
      <c r="B140" s="50"/>
    </row>
    <row r="141" spans="2:2" x14ac:dyDescent="0.2">
      <c r="B141" s="50"/>
    </row>
    <row r="142" spans="2:2" x14ac:dyDescent="0.2">
      <c r="B142" s="50"/>
    </row>
    <row r="143" spans="2:2" x14ac:dyDescent="0.2">
      <c r="B143" s="50"/>
    </row>
    <row r="144" spans="2:2" x14ac:dyDescent="0.2">
      <c r="B144" s="50"/>
    </row>
    <row r="145" spans="2:2" x14ac:dyDescent="0.2">
      <c r="B145" s="50"/>
    </row>
    <row r="146" spans="2:2" x14ac:dyDescent="0.2">
      <c r="B146" s="50"/>
    </row>
    <row r="147" spans="2:2" x14ac:dyDescent="0.2">
      <c r="B147" s="50"/>
    </row>
    <row r="148" spans="2:2" x14ac:dyDescent="0.2">
      <c r="B148" s="50"/>
    </row>
    <row r="149" spans="2:2" x14ac:dyDescent="0.2">
      <c r="B149" s="50"/>
    </row>
    <row r="150" spans="2:2" x14ac:dyDescent="0.2">
      <c r="B150" s="50"/>
    </row>
    <row r="151" spans="2:2" x14ac:dyDescent="0.2">
      <c r="B151" s="50"/>
    </row>
    <row r="152" spans="2:2" x14ac:dyDescent="0.2">
      <c r="B152" s="50"/>
    </row>
    <row r="153" spans="2:2" x14ac:dyDescent="0.2">
      <c r="B153" s="50"/>
    </row>
    <row r="154" spans="2:2" x14ac:dyDescent="0.2">
      <c r="B154" s="50"/>
    </row>
    <row r="155" spans="2:2" x14ac:dyDescent="0.2">
      <c r="B155" s="50"/>
    </row>
    <row r="156" spans="2:2" x14ac:dyDescent="0.2">
      <c r="B156" s="50"/>
    </row>
    <row r="157" spans="2:2" x14ac:dyDescent="0.2">
      <c r="B157" s="50"/>
    </row>
    <row r="158" spans="2:2" x14ac:dyDescent="0.2">
      <c r="B158" s="50"/>
    </row>
    <row r="159" spans="2:2" x14ac:dyDescent="0.2">
      <c r="B159" s="50"/>
    </row>
    <row r="160" spans="2:2" x14ac:dyDescent="0.2">
      <c r="B160" s="50"/>
    </row>
    <row r="161" spans="2:2" x14ac:dyDescent="0.2">
      <c r="B161" s="50"/>
    </row>
    <row r="162" spans="2:2" x14ac:dyDescent="0.2">
      <c r="B162" s="50"/>
    </row>
    <row r="163" spans="2:2" x14ac:dyDescent="0.2">
      <c r="B163" s="50"/>
    </row>
    <row r="164" spans="2:2" x14ac:dyDescent="0.2">
      <c r="B164" s="50"/>
    </row>
    <row r="165" spans="2:2" x14ac:dyDescent="0.2">
      <c r="B165" s="50"/>
    </row>
    <row r="166" spans="2:2" x14ac:dyDescent="0.2">
      <c r="B166" s="50"/>
    </row>
    <row r="167" spans="2:2" x14ac:dyDescent="0.2">
      <c r="B167" s="50"/>
    </row>
    <row r="168" spans="2:2" x14ac:dyDescent="0.2">
      <c r="B168" s="50"/>
    </row>
    <row r="169" spans="2:2" x14ac:dyDescent="0.2">
      <c r="B169" s="50"/>
    </row>
    <row r="170" spans="2:2" x14ac:dyDescent="0.2">
      <c r="B170" s="50"/>
    </row>
    <row r="171" spans="2:2" x14ac:dyDescent="0.2">
      <c r="B171" s="50"/>
    </row>
    <row r="172" spans="2:2" x14ac:dyDescent="0.2">
      <c r="B172" s="50"/>
    </row>
    <row r="173" spans="2:2" x14ac:dyDescent="0.2">
      <c r="B173" s="50"/>
    </row>
    <row r="174" spans="2:2" x14ac:dyDescent="0.2">
      <c r="B174" s="50"/>
    </row>
    <row r="175" spans="2:2" x14ac:dyDescent="0.2">
      <c r="B175" s="50"/>
    </row>
    <row r="176" spans="2:2" x14ac:dyDescent="0.2">
      <c r="B176" s="50"/>
    </row>
    <row r="177" spans="2:2" x14ac:dyDescent="0.2">
      <c r="B177" s="50"/>
    </row>
    <row r="178" spans="2:2" x14ac:dyDescent="0.2">
      <c r="B178" s="50"/>
    </row>
    <row r="179" spans="2:2" x14ac:dyDescent="0.2">
      <c r="B179" s="50"/>
    </row>
    <row r="180" spans="2:2" x14ac:dyDescent="0.2">
      <c r="B180" s="50"/>
    </row>
    <row r="181" spans="2:2" x14ac:dyDescent="0.2">
      <c r="B181" s="50"/>
    </row>
    <row r="182" spans="2:2" x14ac:dyDescent="0.2">
      <c r="B182" s="50"/>
    </row>
    <row r="183" spans="2:2" x14ac:dyDescent="0.2">
      <c r="B183" s="50"/>
    </row>
    <row r="184" spans="2:2" x14ac:dyDescent="0.2">
      <c r="B184" s="50"/>
    </row>
    <row r="185" spans="2:2" x14ac:dyDescent="0.2">
      <c r="B185" s="50"/>
    </row>
    <row r="186" spans="2:2" x14ac:dyDescent="0.2">
      <c r="B186" s="50"/>
    </row>
    <row r="187" spans="2:2" x14ac:dyDescent="0.2">
      <c r="B187" s="50"/>
    </row>
    <row r="188" spans="2:2" x14ac:dyDescent="0.2">
      <c r="B188" s="50"/>
    </row>
    <row r="189" spans="2:2" x14ac:dyDescent="0.2">
      <c r="B189" s="50"/>
    </row>
    <row r="190" spans="2:2" x14ac:dyDescent="0.2">
      <c r="B190" s="50"/>
    </row>
    <row r="191" spans="2:2" x14ac:dyDescent="0.2">
      <c r="B191" s="50"/>
    </row>
    <row r="192" spans="2:2" x14ac:dyDescent="0.2">
      <c r="B192" s="50"/>
    </row>
    <row r="193" spans="2:2" x14ac:dyDescent="0.2">
      <c r="B193" s="50"/>
    </row>
    <row r="194" spans="2:2" x14ac:dyDescent="0.2">
      <c r="B194" s="50"/>
    </row>
    <row r="195" spans="2:2" x14ac:dyDescent="0.2">
      <c r="B195" s="50"/>
    </row>
    <row r="196" spans="2:2" x14ac:dyDescent="0.2">
      <c r="B196" s="50"/>
    </row>
    <row r="197" spans="2:2" x14ac:dyDescent="0.2">
      <c r="B197" s="50"/>
    </row>
    <row r="198" spans="2:2" x14ac:dyDescent="0.2">
      <c r="B198" s="50"/>
    </row>
    <row r="199" spans="2:2" x14ac:dyDescent="0.2">
      <c r="B199" s="50"/>
    </row>
    <row r="200" spans="2:2" x14ac:dyDescent="0.2">
      <c r="B200" s="50"/>
    </row>
    <row r="201" spans="2:2" x14ac:dyDescent="0.2">
      <c r="B201" s="50"/>
    </row>
    <row r="202" spans="2:2" x14ac:dyDescent="0.2">
      <c r="B202" s="50"/>
    </row>
    <row r="203" spans="2:2" x14ac:dyDescent="0.2">
      <c r="B203" s="50"/>
    </row>
    <row r="204" spans="2:2" x14ac:dyDescent="0.2">
      <c r="B204" s="50"/>
    </row>
    <row r="205" spans="2:2" x14ac:dyDescent="0.2">
      <c r="B205" s="50"/>
    </row>
    <row r="206" spans="2:2" x14ac:dyDescent="0.2">
      <c r="B206" s="50"/>
    </row>
    <row r="207" spans="2:2" x14ac:dyDescent="0.2">
      <c r="B207" s="50"/>
    </row>
    <row r="208" spans="2:2" x14ac:dyDescent="0.2">
      <c r="B208" s="50"/>
    </row>
    <row r="209" spans="2:2" x14ac:dyDescent="0.2">
      <c r="B209" s="50"/>
    </row>
    <row r="210" spans="2:2" x14ac:dyDescent="0.2">
      <c r="B210" s="50"/>
    </row>
    <row r="211" spans="2:2" x14ac:dyDescent="0.2">
      <c r="B211" s="50"/>
    </row>
    <row r="212" spans="2:2" x14ac:dyDescent="0.2">
      <c r="B212" s="50"/>
    </row>
    <row r="213" spans="2:2" x14ac:dyDescent="0.2">
      <c r="B213" s="50"/>
    </row>
    <row r="214" spans="2:2" x14ac:dyDescent="0.2">
      <c r="B214" s="50"/>
    </row>
    <row r="215" spans="2:2" x14ac:dyDescent="0.2">
      <c r="B215" s="50"/>
    </row>
    <row r="216" spans="2:2" x14ac:dyDescent="0.2">
      <c r="B216" s="50"/>
    </row>
    <row r="217" spans="2:2" x14ac:dyDescent="0.2">
      <c r="B217" s="50"/>
    </row>
    <row r="218" spans="2:2" x14ac:dyDescent="0.2">
      <c r="B218" s="50"/>
    </row>
    <row r="219" spans="2:2" x14ac:dyDescent="0.2">
      <c r="B219" s="50"/>
    </row>
    <row r="220" spans="2:2" x14ac:dyDescent="0.2">
      <c r="B220" s="50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52" customWidth="1"/>
    <col min="2" max="2" width="61.7109375" style="1" customWidth="1"/>
    <col min="3" max="3" width="7.85546875" style="52" customWidth="1"/>
    <col min="4" max="4" width="14.28515625" style="52" customWidth="1"/>
    <col min="5" max="5" width="14.42578125" style="52" customWidth="1"/>
    <col min="6" max="6" width="13.42578125" style="52" customWidth="1"/>
    <col min="7" max="10" width="12.7109375" style="52" customWidth="1"/>
    <col min="11" max="16384" width="9.140625" style="52"/>
  </cols>
  <sheetData>
    <row r="1" spans="1:218" x14ac:dyDescent="0.3">
      <c r="G1" s="197"/>
      <c r="H1" s="197"/>
      <c r="I1" s="197"/>
      <c r="J1" s="197"/>
      <c r="K1" s="193"/>
    </row>
    <row r="2" spans="1:218" s="26" customFormat="1" ht="13.5" customHeight="1" x14ac:dyDescent="0.25">
      <c r="A2" s="28"/>
      <c r="C2" s="28"/>
      <c r="D2" s="75"/>
      <c r="E2" s="76"/>
      <c r="F2" s="76"/>
      <c r="G2" s="197"/>
      <c r="H2" s="197"/>
      <c r="I2" s="197"/>
      <c r="J2" s="197"/>
    </row>
    <row r="3" spans="1:218" s="26" customFormat="1" ht="13.5" customHeight="1" x14ac:dyDescent="0.25">
      <c r="A3" s="28"/>
      <c r="C3" s="28"/>
      <c r="D3" s="75"/>
      <c r="E3" s="76"/>
      <c r="F3" s="76"/>
      <c r="G3" s="197"/>
      <c r="H3" s="197"/>
      <c r="I3" s="197"/>
      <c r="J3" s="197"/>
    </row>
    <row r="4" spans="1:218" s="26" customFormat="1" ht="13.5" customHeight="1" x14ac:dyDescent="0.25">
      <c r="A4" s="28"/>
      <c r="C4" s="28"/>
      <c r="D4" s="75"/>
      <c r="E4" s="76"/>
      <c r="F4" s="76"/>
      <c r="G4" s="196"/>
      <c r="H4" s="196"/>
      <c r="I4" s="196"/>
      <c r="J4" s="196"/>
    </row>
    <row r="5" spans="1:218" s="26" customFormat="1" ht="13.5" x14ac:dyDescent="0.25">
      <c r="A5" s="28"/>
      <c r="C5" s="28"/>
      <c r="D5" s="75"/>
      <c r="E5" s="76"/>
      <c r="F5" s="76"/>
      <c r="G5" s="231"/>
      <c r="H5" s="231"/>
      <c r="I5" s="231"/>
      <c r="J5" s="231"/>
    </row>
    <row r="6" spans="1:218" s="26" customFormat="1" ht="13.5" x14ac:dyDescent="0.25">
      <c r="A6" s="28"/>
      <c r="C6" s="28"/>
      <c r="D6" s="75"/>
      <c r="E6" s="76"/>
      <c r="F6" s="76"/>
      <c r="G6" s="197"/>
      <c r="H6" s="197"/>
      <c r="I6" s="197"/>
      <c r="J6" s="197"/>
    </row>
    <row r="7" spans="1:218" s="26" customFormat="1" ht="13.5" x14ac:dyDescent="0.25">
      <c r="A7" s="28"/>
      <c r="C7" s="28"/>
      <c r="D7" s="75"/>
      <c r="E7" s="76"/>
      <c r="F7" s="76"/>
      <c r="G7" s="197"/>
      <c r="H7" s="197"/>
      <c r="I7" s="197"/>
      <c r="J7" s="197"/>
    </row>
    <row r="8" spans="1:218" s="26" customFormat="1" ht="13.5" x14ac:dyDescent="0.25">
      <c r="A8" s="28"/>
      <c r="C8" s="28"/>
      <c r="D8" s="75"/>
      <c r="E8" s="76"/>
      <c r="F8" s="76"/>
      <c r="G8" s="196"/>
      <c r="H8" s="196"/>
      <c r="I8" s="196"/>
      <c r="J8" s="196"/>
    </row>
    <row r="9" spans="1:218" x14ac:dyDescent="0.3">
      <c r="E9" s="224"/>
      <c r="F9" s="224"/>
      <c r="G9" s="224"/>
      <c r="H9" s="224"/>
      <c r="I9" s="224"/>
      <c r="J9" s="53"/>
    </row>
    <row r="10" spans="1:218" x14ac:dyDescent="0.3">
      <c r="E10" s="31"/>
      <c r="F10" s="31"/>
      <c r="G10" s="31"/>
      <c r="H10" s="31"/>
      <c r="I10" s="31"/>
      <c r="J10" s="53"/>
    </row>
    <row r="11" spans="1:218" x14ac:dyDescent="0.3">
      <c r="A11" s="225" t="s">
        <v>456</v>
      </c>
      <c r="B11" s="225"/>
      <c r="C11" s="225"/>
      <c r="D11" s="225"/>
      <c r="E11" s="225"/>
      <c r="F11" s="225"/>
      <c r="G11" s="225"/>
      <c r="H11" s="225"/>
      <c r="I11" s="225"/>
      <c r="J11" s="225"/>
    </row>
    <row r="12" spans="1:218" ht="16.5" customHeight="1" x14ac:dyDescent="0.3">
      <c r="A12" s="232" t="s">
        <v>457</v>
      </c>
      <c r="B12" s="232"/>
      <c r="C12" s="232"/>
      <c r="D12" s="232"/>
      <c r="E12" s="232"/>
      <c r="F12" s="232"/>
      <c r="G12" s="232"/>
      <c r="H12" s="232"/>
      <c r="I12" s="232"/>
      <c r="J12" s="232"/>
    </row>
    <row r="13" spans="1:218" ht="33" x14ac:dyDescent="0.3">
      <c r="A13" s="54" t="s">
        <v>458</v>
      </c>
      <c r="B13" s="55" t="s">
        <v>236</v>
      </c>
      <c r="C13" s="56"/>
      <c r="D13" s="227" t="s">
        <v>233</v>
      </c>
      <c r="E13" s="229" t="s">
        <v>459</v>
      </c>
      <c r="F13" s="230"/>
      <c r="G13" s="219" t="s">
        <v>460</v>
      </c>
      <c r="H13" s="220"/>
      <c r="I13" s="220"/>
      <c r="J13" s="221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</row>
    <row r="14" spans="1:218" ht="49.5" x14ac:dyDescent="0.3">
      <c r="A14" s="56"/>
      <c r="B14" s="55" t="s">
        <v>461</v>
      </c>
      <c r="C14" s="58" t="s">
        <v>462</v>
      </c>
      <c r="D14" s="228"/>
      <c r="E14" s="59" t="s">
        <v>463</v>
      </c>
      <c r="F14" s="59" t="s">
        <v>235</v>
      </c>
      <c r="G14" s="35" t="s">
        <v>78</v>
      </c>
      <c r="H14" s="35" t="s">
        <v>79</v>
      </c>
      <c r="I14" s="35" t="s">
        <v>80</v>
      </c>
      <c r="J14" s="35" t="s">
        <v>81</v>
      </c>
    </row>
    <row r="15" spans="1:218" ht="17.25" thickBot="1" x14ac:dyDescent="0.35">
      <c r="A15" s="60">
        <v>1</v>
      </c>
      <c r="B15" s="61">
        <v>2</v>
      </c>
      <c r="C15" s="60">
        <v>3</v>
      </c>
      <c r="D15" s="62">
        <v>4</v>
      </c>
      <c r="E15" s="62">
        <v>5</v>
      </c>
      <c r="F15" s="62">
        <v>6</v>
      </c>
      <c r="G15" s="63">
        <v>7</v>
      </c>
      <c r="H15" s="64">
        <v>8</v>
      </c>
      <c r="I15" s="64">
        <v>9</v>
      </c>
      <c r="J15" s="64">
        <v>10</v>
      </c>
    </row>
    <row r="16" spans="1:218" ht="33" x14ac:dyDescent="0.3">
      <c r="A16" s="65">
        <v>8010</v>
      </c>
      <c r="B16" s="66" t="s">
        <v>464</v>
      </c>
      <c r="C16" s="67"/>
      <c r="D16" s="138">
        <v>571759.48580000002</v>
      </c>
      <c r="E16" s="138">
        <v>64980.442999999999</v>
      </c>
      <c r="F16" s="139">
        <v>506779.04280000005</v>
      </c>
      <c r="G16" s="139">
        <v>571759.48580000002</v>
      </c>
      <c r="H16" s="139">
        <v>571759.48580000002</v>
      </c>
      <c r="I16" s="139">
        <v>571759.48580000002</v>
      </c>
      <c r="J16" s="139">
        <v>571759.48580000002</v>
      </c>
    </row>
    <row r="17" spans="1:10" x14ac:dyDescent="0.3">
      <c r="A17" s="65"/>
      <c r="B17" s="66" t="s">
        <v>44</v>
      </c>
      <c r="C17" s="65"/>
      <c r="D17" s="140"/>
      <c r="E17" s="141"/>
      <c r="F17" s="142"/>
      <c r="G17" s="142"/>
      <c r="H17" s="142"/>
      <c r="I17" s="142"/>
      <c r="J17" s="142"/>
    </row>
    <row r="18" spans="1:10" ht="33" x14ac:dyDescent="0.3">
      <c r="A18" s="65">
        <v>8100</v>
      </c>
      <c r="B18" s="66" t="s">
        <v>465</v>
      </c>
      <c r="C18" s="65"/>
      <c r="D18" s="143"/>
      <c r="E18" s="143"/>
      <c r="F18" s="144"/>
      <c r="G18" s="144"/>
      <c r="H18" s="144"/>
      <c r="I18" s="144"/>
      <c r="J18" s="144"/>
    </row>
    <row r="19" spans="1:10" x14ac:dyDescent="0.3">
      <c r="A19" s="65"/>
      <c r="B19" s="69" t="s">
        <v>44</v>
      </c>
      <c r="C19" s="65"/>
      <c r="D19" s="143"/>
      <c r="E19" s="143"/>
      <c r="F19" s="144"/>
      <c r="G19" s="144"/>
      <c r="H19" s="144"/>
      <c r="I19" s="144"/>
      <c r="J19" s="144"/>
    </row>
    <row r="20" spans="1:10" x14ac:dyDescent="0.3">
      <c r="A20" s="65">
        <v>8110</v>
      </c>
      <c r="B20" s="70" t="s">
        <v>466</v>
      </c>
      <c r="C20" s="65"/>
      <c r="D20" s="143"/>
      <c r="E20" s="143"/>
      <c r="F20" s="144"/>
      <c r="G20" s="144"/>
      <c r="H20" s="144"/>
      <c r="I20" s="144"/>
      <c r="J20" s="144"/>
    </row>
    <row r="21" spans="1:10" x14ac:dyDescent="0.3">
      <c r="A21" s="65"/>
      <c r="B21" s="66" t="s">
        <v>44</v>
      </c>
      <c r="C21" s="65"/>
      <c r="D21" s="145"/>
      <c r="E21" s="145"/>
      <c r="F21" s="145"/>
      <c r="G21" s="145"/>
      <c r="H21" s="145"/>
      <c r="I21" s="145"/>
      <c r="J21" s="145"/>
    </row>
    <row r="22" spans="1:10" ht="33" x14ac:dyDescent="0.3">
      <c r="A22" s="65">
        <v>8111</v>
      </c>
      <c r="B22" s="66" t="s">
        <v>467</v>
      </c>
      <c r="C22" s="65"/>
      <c r="D22" s="143"/>
      <c r="E22" s="146" t="s">
        <v>468</v>
      </c>
      <c r="F22" s="144"/>
      <c r="G22" s="144"/>
      <c r="H22" s="144"/>
      <c r="I22" s="144"/>
      <c r="J22" s="144"/>
    </row>
    <row r="23" spans="1:10" x14ac:dyDescent="0.3">
      <c r="A23" s="65"/>
      <c r="B23" s="66" t="s">
        <v>238</v>
      </c>
      <c r="C23" s="65"/>
      <c r="D23" s="143"/>
      <c r="E23" s="146"/>
      <c r="F23" s="147"/>
      <c r="G23" s="147"/>
      <c r="H23" s="147"/>
      <c r="I23" s="147"/>
      <c r="J23" s="147"/>
    </row>
    <row r="24" spans="1:10" ht="17.25" thickBot="1" x14ac:dyDescent="0.35">
      <c r="A24" s="65">
        <v>8112</v>
      </c>
      <c r="B24" s="72" t="s">
        <v>469</v>
      </c>
      <c r="C24" s="73" t="s">
        <v>470</v>
      </c>
      <c r="D24" s="148"/>
      <c r="E24" s="146" t="s">
        <v>468</v>
      </c>
      <c r="F24" s="147"/>
      <c r="G24" s="147"/>
      <c r="H24" s="147"/>
      <c r="I24" s="147"/>
      <c r="J24" s="147"/>
    </row>
    <row r="25" spans="1:10" ht="17.25" thickBot="1" x14ac:dyDescent="0.35">
      <c r="A25" s="65">
        <v>8113</v>
      </c>
      <c r="B25" s="72" t="s">
        <v>471</v>
      </c>
      <c r="C25" s="73" t="s">
        <v>472</v>
      </c>
      <c r="D25" s="148"/>
      <c r="E25" s="146" t="s">
        <v>468</v>
      </c>
      <c r="F25" s="147"/>
      <c r="G25" s="147"/>
      <c r="H25" s="147"/>
      <c r="I25" s="147"/>
      <c r="J25" s="147"/>
    </row>
    <row r="26" spans="1:10" ht="33" x14ac:dyDescent="0.3">
      <c r="A26" s="65">
        <v>8120</v>
      </c>
      <c r="B26" s="66" t="s">
        <v>473</v>
      </c>
      <c r="C26" s="73"/>
      <c r="D26" s="143"/>
      <c r="E26" s="143"/>
      <c r="F26" s="144"/>
      <c r="G26" s="144"/>
      <c r="H26" s="144"/>
      <c r="I26" s="144"/>
      <c r="J26" s="144"/>
    </row>
    <row r="27" spans="1:10" x14ac:dyDescent="0.3">
      <c r="A27" s="65"/>
      <c r="B27" s="66" t="s">
        <v>44</v>
      </c>
      <c r="C27" s="73"/>
      <c r="D27" s="143"/>
      <c r="E27" s="146"/>
      <c r="F27" s="147"/>
      <c r="G27" s="147"/>
      <c r="H27" s="147"/>
      <c r="I27" s="147"/>
      <c r="J27" s="147"/>
    </row>
    <row r="28" spans="1:10" x14ac:dyDescent="0.3">
      <c r="A28" s="65">
        <v>8121</v>
      </c>
      <c r="B28" s="66" t="s">
        <v>474</v>
      </c>
      <c r="C28" s="73"/>
      <c r="D28" s="143"/>
      <c r="E28" s="146" t="s">
        <v>468</v>
      </c>
      <c r="F28" s="144"/>
      <c r="G28" s="144"/>
      <c r="H28" s="144"/>
      <c r="I28" s="144"/>
      <c r="J28" s="144"/>
    </row>
    <row r="29" spans="1:10" x14ac:dyDescent="0.3">
      <c r="A29" s="65"/>
      <c r="B29" s="66" t="s">
        <v>238</v>
      </c>
      <c r="C29" s="73"/>
      <c r="D29" s="143"/>
      <c r="E29" s="146"/>
      <c r="F29" s="147"/>
      <c r="G29" s="147"/>
      <c r="H29" s="147"/>
      <c r="I29" s="147"/>
      <c r="J29" s="147"/>
    </row>
    <row r="30" spans="1:10" x14ac:dyDescent="0.3">
      <c r="A30" s="65">
        <v>8122</v>
      </c>
      <c r="B30" s="70" t="s">
        <v>475</v>
      </c>
      <c r="C30" s="73" t="s">
        <v>476</v>
      </c>
      <c r="D30" s="143"/>
      <c r="E30" s="146" t="s">
        <v>468</v>
      </c>
      <c r="F30" s="144"/>
      <c r="G30" s="144"/>
      <c r="H30" s="144"/>
      <c r="I30" s="144"/>
      <c r="J30" s="144"/>
    </row>
    <row r="31" spans="1:10" x14ac:dyDescent="0.3">
      <c r="A31" s="65"/>
      <c r="B31" s="70" t="s">
        <v>238</v>
      </c>
      <c r="C31" s="73"/>
      <c r="D31" s="143"/>
      <c r="E31" s="146"/>
      <c r="F31" s="147"/>
      <c r="G31" s="147"/>
      <c r="H31" s="147"/>
      <c r="I31" s="147"/>
      <c r="J31" s="147"/>
    </row>
    <row r="32" spans="1:10" ht="17.25" thickBot="1" x14ac:dyDescent="0.35">
      <c r="A32" s="65">
        <v>8123</v>
      </c>
      <c r="B32" s="70" t="s">
        <v>477</v>
      </c>
      <c r="C32" s="73"/>
      <c r="D32" s="148"/>
      <c r="E32" s="146" t="s">
        <v>468</v>
      </c>
      <c r="F32" s="147"/>
      <c r="G32" s="147"/>
      <c r="H32" s="147"/>
      <c r="I32" s="147"/>
      <c r="J32" s="147"/>
    </row>
    <row r="33" spans="1:10" ht="17.25" thickBot="1" x14ac:dyDescent="0.35">
      <c r="A33" s="65">
        <v>8124</v>
      </c>
      <c r="B33" s="70" t="s">
        <v>478</v>
      </c>
      <c r="C33" s="73"/>
      <c r="D33" s="148"/>
      <c r="E33" s="146" t="s">
        <v>468</v>
      </c>
      <c r="F33" s="147"/>
      <c r="G33" s="147"/>
      <c r="H33" s="147"/>
      <c r="I33" s="147"/>
      <c r="J33" s="147"/>
    </row>
    <row r="34" spans="1:10" x14ac:dyDescent="0.3">
      <c r="A34" s="65">
        <v>8130</v>
      </c>
      <c r="B34" s="70" t="s">
        <v>479</v>
      </c>
      <c r="C34" s="73" t="s">
        <v>480</v>
      </c>
      <c r="D34" s="143"/>
      <c r="E34" s="146" t="s">
        <v>468</v>
      </c>
      <c r="F34" s="144"/>
      <c r="G34" s="144"/>
      <c r="H34" s="144"/>
      <c r="I34" s="144"/>
      <c r="J34" s="144"/>
    </row>
    <row r="35" spans="1:10" x14ac:dyDescent="0.3">
      <c r="A35" s="65"/>
      <c r="B35" s="70" t="s">
        <v>238</v>
      </c>
      <c r="C35" s="73"/>
      <c r="D35" s="143"/>
      <c r="E35" s="146"/>
      <c r="F35" s="147"/>
      <c r="G35" s="147"/>
      <c r="H35" s="147"/>
      <c r="I35" s="147"/>
      <c r="J35" s="147"/>
    </row>
    <row r="36" spans="1:10" ht="17.25" thickBot="1" x14ac:dyDescent="0.35">
      <c r="A36" s="65">
        <v>8131</v>
      </c>
      <c r="B36" s="70" t="s">
        <v>481</v>
      </c>
      <c r="C36" s="73"/>
      <c r="D36" s="148"/>
      <c r="E36" s="146" t="s">
        <v>468</v>
      </c>
      <c r="F36" s="147"/>
      <c r="G36" s="147"/>
      <c r="H36" s="147"/>
      <c r="I36" s="147"/>
      <c r="J36" s="147"/>
    </row>
    <row r="37" spans="1:10" ht="17.25" thickBot="1" x14ac:dyDescent="0.35">
      <c r="A37" s="65">
        <v>8132</v>
      </c>
      <c r="B37" s="70" t="s">
        <v>482</v>
      </c>
      <c r="C37" s="73"/>
      <c r="D37" s="148"/>
      <c r="E37" s="146" t="s">
        <v>468</v>
      </c>
      <c r="F37" s="147"/>
      <c r="G37" s="147"/>
      <c r="H37" s="147"/>
      <c r="I37" s="147"/>
      <c r="J37" s="147"/>
    </row>
    <row r="38" spans="1:10" x14ac:dyDescent="0.3">
      <c r="A38" s="65">
        <v>8140</v>
      </c>
      <c r="B38" s="70" t="s">
        <v>483</v>
      </c>
      <c r="C38" s="73"/>
      <c r="D38" s="143"/>
      <c r="E38" s="143"/>
      <c r="F38" s="144"/>
      <c r="G38" s="144"/>
      <c r="H38" s="144"/>
      <c r="I38" s="144"/>
      <c r="J38" s="144"/>
    </row>
    <row r="39" spans="1:10" ht="17.25" thickBot="1" x14ac:dyDescent="0.35">
      <c r="A39" s="65"/>
      <c r="B39" s="66" t="s">
        <v>238</v>
      </c>
      <c r="C39" s="73"/>
      <c r="D39" s="143"/>
      <c r="E39" s="146"/>
      <c r="F39" s="147"/>
      <c r="G39" s="147"/>
      <c r="H39" s="147"/>
      <c r="I39" s="147"/>
      <c r="J39" s="147"/>
    </row>
    <row r="40" spans="1:10" x14ac:dyDescent="0.3">
      <c r="A40" s="65">
        <v>8141</v>
      </c>
      <c r="B40" s="70" t="s">
        <v>484</v>
      </c>
      <c r="C40" s="73" t="s">
        <v>476</v>
      </c>
      <c r="D40" s="149"/>
      <c r="E40" s="149"/>
      <c r="F40" s="150"/>
      <c r="G40" s="150"/>
      <c r="H40" s="150"/>
      <c r="I40" s="150"/>
      <c r="J40" s="150"/>
    </row>
    <row r="41" spans="1:10" x14ac:dyDescent="0.3">
      <c r="A41" s="65"/>
      <c r="B41" s="70" t="s">
        <v>238</v>
      </c>
      <c r="C41" s="73"/>
      <c r="D41" s="143"/>
      <c r="E41" s="146"/>
      <c r="F41" s="147"/>
      <c r="G41" s="147"/>
      <c r="H41" s="147"/>
      <c r="I41" s="147"/>
      <c r="J41" s="147"/>
    </row>
    <row r="42" spans="1:10" ht="17.25" thickBot="1" x14ac:dyDescent="0.35">
      <c r="A42" s="65">
        <v>8142</v>
      </c>
      <c r="B42" s="70" t="s">
        <v>485</v>
      </c>
      <c r="C42" s="73"/>
      <c r="D42" s="148"/>
      <c r="E42" s="146"/>
      <c r="F42" s="147" t="s">
        <v>468</v>
      </c>
      <c r="G42" s="146"/>
      <c r="H42" s="146"/>
      <c r="I42" s="146"/>
      <c r="J42" s="146"/>
    </row>
    <row r="43" spans="1:10" ht="17.25" thickBot="1" x14ac:dyDescent="0.35">
      <c r="A43" s="65">
        <v>8143</v>
      </c>
      <c r="B43" s="70" t="s">
        <v>486</v>
      </c>
      <c r="C43" s="73"/>
      <c r="D43" s="148"/>
      <c r="E43" s="151"/>
      <c r="F43" s="152"/>
      <c r="G43" s="151"/>
      <c r="H43" s="151"/>
      <c r="I43" s="151"/>
      <c r="J43" s="151"/>
    </row>
    <row r="44" spans="1:10" x14ac:dyDescent="0.3">
      <c r="A44" s="65">
        <v>8150</v>
      </c>
      <c r="B44" s="70" t="s">
        <v>487</v>
      </c>
      <c r="C44" s="73" t="s">
        <v>480</v>
      </c>
      <c r="D44" s="149"/>
      <c r="E44" s="149"/>
      <c r="F44" s="150"/>
      <c r="G44" s="149"/>
      <c r="H44" s="149"/>
      <c r="I44" s="149"/>
      <c r="J44" s="149"/>
    </row>
    <row r="45" spans="1:10" x14ac:dyDescent="0.3">
      <c r="A45" s="65"/>
      <c r="B45" s="70" t="s">
        <v>238</v>
      </c>
      <c r="C45" s="73"/>
      <c r="D45" s="143"/>
      <c r="E45" s="146"/>
      <c r="F45" s="147"/>
      <c r="G45" s="146"/>
      <c r="H45" s="146"/>
      <c r="I45" s="146"/>
      <c r="J45" s="146"/>
    </row>
    <row r="46" spans="1:10" ht="17.25" thickBot="1" x14ac:dyDescent="0.35">
      <c r="A46" s="65">
        <v>8151</v>
      </c>
      <c r="B46" s="70" t="s">
        <v>481</v>
      </c>
      <c r="C46" s="73"/>
      <c r="D46" s="148"/>
      <c r="E46" s="146"/>
      <c r="F46" s="147" t="s">
        <v>0</v>
      </c>
      <c r="G46" s="146"/>
      <c r="H46" s="146"/>
      <c r="I46" s="146"/>
      <c r="J46" s="146"/>
    </row>
    <row r="47" spans="1:10" ht="17.25" thickBot="1" x14ac:dyDescent="0.35">
      <c r="A47" s="65">
        <v>8152</v>
      </c>
      <c r="B47" s="70" t="s">
        <v>488</v>
      </c>
      <c r="C47" s="73"/>
      <c r="D47" s="148"/>
      <c r="E47" s="151"/>
      <c r="F47" s="152"/>
      <c r="G47" s="151"/>
      <c r="H47" s="151"/>
      <c r="I47" s="151"/>
      <c r="J47" s="151"/>
    </row>
    <row r="48" spans="1:10" ht="50.25" thickBot="1" x14ac:dyDescent="0.35">
      <c r="A48" s="65">
        <v>8160</v>
      </c>
      <c r="B48" s="70" t="s">
        <v>489</v>
      </c>
      <c r="C48" s="73"/>
      <c r="D48" s="153"/>
      <c r="E48" s="153"/>
      <c r="F48" s="154"/>
      <c r="G48" s="153"/>
      <c r="H48" s="153"/>
      <c r="I48" s="153"/>
      <c r="J48" s="153"/>
    </row>
    <row r="49" spans="1:10" ht="17.25" thickBot="1" x14ac:dyDescent="0.35">
      <c r="A49" s="65"/>
      <c r="B49" s="69" t="s">
        <v>44</v>
      </c>
      <c r="C49" s="73"/>
      <c r="D49" s="155"/>
      <c r="E49" s="156"/>
      <c r="F49" s="157"/>
      <c r="G49" s="156"/>
      <c r="H49" s="156"/>
      <c r="I49" s="156"/>
      <c r="J49" s="156"/>
    </row>
    <row r="50" spans="1:10" ht="17.25" thickBot="1" x14ac:dyDescent="0.35">
      <c r="A50" s="65">
        <v>8161</v>
      </c>
      <c r="B50" s="66" t="s">
        <v>490</v>
      </c>
      <c r="C50" s="73"/>
      <c r="D50" s="158"/>
      <c r="E50" s="159" t="s">
        <v>468</v>
      </c>
      <c r="F50" s="160"/>
      <c r="G50" s="160"/>
      <c r="H50" s="160"/>
      <c r="I50" s="160"/>
      <c r="J50" s="160"/>
    </row>
    <row r="51" spans="1:10" x14ac:dyDescent="0.3">
      <c r="A51" s="65"/>
      <c r="B51" s="66" t="s">
        <v>238</v>
      </c>
      <c r="C51" s="73"/>
      <c r="D51" s="140"/>
      <c r="E51" s="161"/>
      <c r="F51" s="142"/>
      <c r="G51" s="142"/>
      <c r="H51" s="142"/>
      <c r="I51" s="142"/>
      <c r="J51" s="142"/>
    </row>
    <row r="52" spans="1:10" ht="50.25" thickBot="1" x14ac:dyDescent="0.35">
      <c r="A52" s="65">
        <v>8162</v>
      </c>
      <c r="B52" s="70" t="s">
        <v>491</v>
      </c>
      <c r="C52" s="73" t="s">
        <v>492</v>
      </c>
      <c r="D52" s="148"/>
      <c r="E52" s="146" t="s">
        <v>468</v>
      </c>
      <c r="F52" s="147"/>
      <c r="G52" s="147"/>
      <c r="H52" s="147"/>
      <c r="I52" s="147"/>
      <c r="J52" s="147"/>
    </row>
    <row r="53" spans="1:10" ht="99.75" thickBot="1" x14ac:dyDescent="0.35">
      <c r="A53" s="65">
        <v>8163</v>
      </c>
      <c r="B53" s="70" t="s">
        <v>493</v>
      </c>
      <c r="C53" s="73" t="s">
        <v>492</v>
      </c>
      <c r="D53" s="148"/>
      <c r="E53" s="159" t="s">
        <v>468</v>
      </c>
      <c r="F53" s="162"/>
      <c r="G53" s="162"/>
      <c r="H53" s="162"/>
      <c r="I53" s="162"/>
      <c r="J53" s="162"/>
    </row>
    <row r="54" spans="1:10" ht="33.75" thickBot="1" x14ac:dyDescent="0.35">
      <c r="A54" s="65">
        <v>8164</v>
      </c>
      <c r="B54" s="70" t="s">
        <v>494</v>
      </c>
      <c r="C54" s="73" t="s">
        <v>495</v>
      </c>
      <c r="D54" s="148"/>
      <c r="E54" s="151" t="s">
        <v>468</v>
      </c>
      <c r="F54" s="152"/>
      <c r="G54" s="152"/>
      <c r="H54" s="152"/>
      <c r="I54" s="152"/>
      <c r="J54" s="152"/>
    </row>
    <row r="55" spans="1:10" ht="17.25" thickBot="1" x14ac:dyDescent="0.35">
      <c r="A55" s="65">
        <v>8170</v>
      </c>
      <c r="B55" s="66" t="s">
        <v>496</v>
      </c>
      <c r="C55" s="73"/>
      <c r="D55" s="163"/>
      <c r="E55" s="163"/>
      <c r="F55" s="164"/>
      <c r="G55" s="164"/>
      <c r="H55" s="164"/>
      <c r="I55" s="164"/>
      <c r="J55" s="164"/>
    </row>
    <row r="56" spans="1:10" x14ac:dyDescent="0.3">
      <c r="A56" s="65"/>
      <c r="B56" s="66" t="s">
        <v>238</v>
      </c>
      <c r="C56" s="73"/>
      <c r="D56" s="165"/>
      <c r="E56" s="161"/>
      <c r="F56" s="166"/>
      <c r="G56" s="166"/>
      <c r="H56" s="166"/>
      <c r="I56" s="166"/>
      <c r="J56" s="166"/>
    </row>
    <row r="57" spans="1:10" ht="33.75" thickBot="1" x14ac:dyDescent="0.35">
      <c r="A57" s="65">
        <v>8171</v>
      </c>
      <c r="B57" s="70" t="s">
        <v>497</v>
      </c>
      <c r="C57" s="73" t="s">
        <v>498</v>
      </c>
      <c r="D57" s="148"/>
      <c r="E57" s="167"/>
      <c r="F57" s="147"/>
      <c r="G57" s="147"/>
      <c r="H57" s="147"/>
      <c r="I57" s="147"/>
      <c r="J57" s="147"/>
    </row>
    <row r="58" spans="1:10" ht="17.25" thickBot="1" x14ac:dyDescent="0.35">
      <c r="A58" s="65">
        <v>8172</v>
      </c>
      <c r="B58" s="72" t="s">
        <v>499</v>
      </c>
      <c r="C58" s="73" t="s">
        <v>500</v>
      </c>
      <c r="D58" s="148"/>
      <c r="E58" s="168"/>
      <c r="F58" s="169"/>
      <c r="G58" s="169"/>
      <c r="H58" s="169"/>
      <c r="I58" s="169"/>
      <c r="J58" s="169"/>
    </row>
    <row r="59" spans="1:10" ht="33.75" thickBot="1" x14ac:dyDescent="0.35">
      <c r="A59" s="65">
        <v>8190</v>
      </c>
      <c r="B59" s="66" t="s">
        <v>501</v>
      </c>
      <c r="C59" s="65"/>
      <c r="D59" s="94"/>
      <c r="E59" s="158"/>
      <c r="F59" s="160"/>
      <c r="G59" s="160"/>
      <c r="H59" s="160"/>
      <c r="I59" s="160"/>
      <c r="J59" s="160"/>
    </row>
    <row r="60" spans="1:10" x14ac:dyDescent="0.3">
      <c r="A60" s="65"/>
      <c r="B60" s="66" t="s">
        <v>237</v>
      </c>
      <c r="C60" s="65"/>
      <c r="D60" s="170"/>
      <c r="E60" s="171"/>
      <c r="F60" s="172"/>
      <c r="G60" s="172"/>
      <c r="H60" s="172"/>
      <c r="I60" s="172"/>
      <c r="J60" s="172"/>
    </row>
    <row r="61" spans="1:10" ht="33" x14ac:dyDescent="0.3">
      <c r="A61" s="65">
        <v>8191</v>
      </c>
      <c r="B61" s="66" t="s">
        <v>502</v>
      </c>
      <c r="C61" s="65">
        <v>9320</v>
      </c>
      <c r="D61" s="173">
        <v>467080.0233</v>
      </c>
      <c r="E61" s="174">
        <v>467080.0233</v>
      </c>
      <c r="F61" s="175"/>
      <c r="G61" s="174">
        <v>467080.0233</v>
      </c>
      <c r="H61" s="174">
        <v>467080.0233</v>
      </c>
      <c r="I61" s="174">
        <v>467080.0233</v>
      </c>
      <c r="J61" s="174">
        <v>467080.0233</v>
      </c>
    </row>
    <row r="62" spans="1:10" x14ac:dyDescent="0.3">
      <c r="A62" s="65"/>
      <c r="B62" s="66" t="s">
        <v>46</v>
      </c>
      <c r="C62" s="65"/>
      <c r="D62" s="143"/>
      <c r="E62" s="167"/>
      <c r="F62" s="147"/>
      <c r="G62" s="167"/>
      <c r="H62" s="167"/>
      <c r="I62" s="167"/>
      <c r="J62" s="167"/>
    </row>
    <row r="63" spans="1:10" ht="66" x14ac:dyDescent="0.3">
      <c r="A63" s="65">
        <v>8192</v>
      </c>
      <c r="B63" s="70" t="s">
        <v>503</v>
      </c>
      <c r="C63" s="65"/>
      <c r="D63" s="173">
        <v>64980.442999999999</v>
      </c>
      <c r="E63" s="167">
        <v>64980.442999999999</v>
      </c>
      <c r="F63" s="176"/>
      <c r="G63" s="167">
        <v>64980.442999999999</v>
      </c>
      <c r="H63" s="167">
        <v>64980.442999999999</v>
      </c>
      <c r="I63" s="167">
        <v>64980.442999999999</v>
      </c>
      <c r="J63" s="167">
        <v>64980.442999999999</v>
      </c>
    </row>
    <row r="64" spans="1:10" ht="33.75" thickBot="1" x14ac:dyDescent="0.35">
      <c r="A64" s="65">
        <v>8193</v>
      </c>
      <c r="B64" s="70" t="s">
        <v>504</v>
      </c>
      <c r="C64" s="65"/>
      <c r="D64" s="143">
        <f>+D61-D63</f>
        <v>402099.58030000003</v>
      </c>
      <c r="E64" s="143">
        <f t="shared" ref="E64:J64" si="0">+E61-E63</f>
        <v>402099.58030000003</v>
      </c>
      <c r="F64" s="143"/>
      <c r="G64" s="143">
        <f t="shared" si="0"/>
        <v>402099.58030000003</v>
      </c>
      <c r="H64" s="143">
        <f t="shared" si="0"/>
        <v>402099.58030000003</v>
      </c>
      <c r="I64" s="143">
        <f t="shared" si="0"/>
        <v>402099.58030000003</v>
      </c>
      <c r="J64" s="143">
        <f t="shared" si="0"/>
        <v>402099.58030000003</v>
      </c>
    </row>
    <row r="65" spans="1:10" ht="33.75" thickBot="1" x14ac:dyDescent="0.35">
      <c r="A65" s="65">
        <v>8194</v>
      </c>
      <c r="B65" s="66" t="s">
        <v>505</v>
      </c>
      <c r="C65" s="71">
        <v>9330</v>
      </c>
      <c r="D65" s="158">
        <v>506779.04280000005</v>
      </c>
      <c r="E65" s="158"/>
      <c r="F65" s="160">
        <v>506779.04280000005</v>
      </c>
      <c r="G65" s="158">
        <v>506779.04280000005</v>
      </c>
      <c r="H65" s="158">
        <v>506779.04280000005</v>
      </c>
      <c r="I65" s="158">
        <v>506779.04280000005</v>
      </c>
      <c r="J65" s="158">
        <v>506779.04280000005</v>
      </c>
    </row>
    <row r="66" spans="1:10" x14ac:dyDescent="0.3">
      <c r="A66" s="65"/>
      <c r="B66" s="66" t="s">
        <v>46</v>
      </c>
      <c r="C66" s="71"/>
      <c r="D66" s="143"/>
      <c r="E66" s="146"/>
      <c r="F66" s="147"/>
      <c r="G66" s="146"/>
      <c r="H66" s="146"/>
      <c r="I66" s="146"/>
      <c r="J66" s="146"/>
    </row>
    <row r="67" spans="1:10" ht="50.25" thickBot="1" x14ac:dyDescent="0.35">
      <c r="A67" s="65">
        <v>8195</v>
      </c>
      <c r="B67" s="70" t="s">
        <v>506</v>
      </c>
      <c r="C67" s="71"/>
      <c r="D67" s="148">
        <f>+D65-D68</f>
        <v>104679.46250000002</v>
      </c>
      <c r="E67" s="146"/>
      <c r="F67" s="147">
        <v>104679.46250000002</v>
      </c>
      <c r="G67" s="147">
        <v>104679.46250000002</v>
      </c>
      <c r="H67" s="147">
        <v>104679.46250000002</v>
      </c>
      <c r="I67" s="147">
        <v>104679.46250000002</v>
      </c>
      <c r="J67" s="147">
        <v>104679.46250000002</v>
      </c>
    </row>
    <row r="68" spans="1:10" ht="50.25" thickBot="1" x14ac:dyDescent="0.35">
      <c r="A68" s="65">
        <v>8196</v>
      </c>
      <c r="B68" s="70" t="s">
        <v>507</v>
      </c>
      <c r="C68" s="71"/>
      <c r="D68" s="148">
        <v>402099.58030000003</v>
      </c>
      <c r="E68" s="146"/>
      <c r="F68" s="177">
        <v>402099.58030000003</v>
      </c>
      <c r="G68" s="177">
        <v>402099.58030000003</v>
      </c>
      <c r="H68" s="177">
        <v>402099.58030000003</v>
      </c>
      <c r="I68" s="177">
        <v>402099.58030000003</v>
      </c>
      <c r="J68" s="177">
        <v>402099.58030000003</v>
      </c>
    </row>
    <row r="69" spans="1:10" ht="33.75" thickBot="1" x14ac:dyDescent="0.35">
      <c r="A69" s="65">
        <v>8197</v>
      </c>
      <c r="B69" s="66" t="s">
        <v>508</v>
      </c>
      <c r="C69" s="71"/>
      <c r="D69" s="148"/>
      <c r="E69" s="178"/>
      <c r="F69" s="179"/>
      <c r="G69" s="68"/>
      <c r="H69" s="68"/>
      <c r="I69" s="68"/>
      <c r="J69" s="68"/>
    </row>
    <row r="70" spans="1:10" ht="50.25" thickBot="1" x14ac:dyDescent="0.35">
      <c r="A70" s="65">
        <v>8198</v>
      </c>
      <c r="B70" s="66" t="s">
        <v>509</v>
      </c>
      <c r="C70" s="71"/>
      <c r="D70" s="148"/>
      <c r="E70" s="146"/>
      <c r="F70" s="147"/>
      <c r="G70" s="68"/>
      <c r="H70" s="68"/>
      <c r="I70" s="68"/>
      <c r="J70" s="68"/>
    </row>
    <row r="71" spans="1:10" ht="66" x14ac:dyDescent="0.3">
      <c r="A71" s="65">
        <v>8199</v>
      </c>
      <c r="B71" s="66" t="s">
        <v>510</v>
      </c>
      <c r="C71" s="71"/>
      <c r="D71" s="145"/>
      <c r="E71" s="146"/>
      <c r="F71" s="147"/>
      <c r="G71" s="68"/>
      <c r="H71" s="68"/>
      <c r="I71" s="68"/>
      <c r="J71" s="68"/>
    </row>
    <row r="72" spans="1:10" ht="33" x14ac:dyDescent="0.3">
      <c r="A72" s="65" t="s">
        <v>511</v>
      </c>
      <c r="B72" s="70" t="s">
        <v>512</v>
      </c>
      <c r="C72" s="71"/>
      <c r="D72" s="145"/>
      <c r="E72" s="178"/>
      <c r="F72" s="147"/>
      <c r="G72" s="68"/>
      <c r="H72" s="68"/>
      <c r="I72" s="68"/>
      <c r="J72" s="68"/>
    </row>
    <row r="73" spans="1:10" x14ac:dyDescent="0.3">
      <c r="A73" s="65">
        <v>8200</v>
      </c>
      <c r="B73" s="66" t="s">
        <v>513</v>
      </c>
      <c r="C73" s="65"/>
      <c r="D73" s="143"/>
      <c r="E73" s="143"/>
      <c r="F73" s="144"/>
      <c r="G73" s="144"/>
      <c r="H73" s="144"/>
      <c r="I73" s="144"/>
      <c r="J73" s="144"/>
    </row>
    <row r="74" spans="1:10" x14ac:dyDescent="0.3">
      <c r="A74" s="65"/>
      <c r="B74" s="69" t="s">
        <v>44</v>
      </c>
      <c r="C74" s="65"/>
      <c r="D74" s="143"/>
      <c r="E74" s="167"/>
      <c r="F74" s="147"/>
      <c r="G74" s="147"/>
      <c r="H74" s="147"/>
      <c r="I74" s="147"/>
      <c r="J74" s="147"/>
    </row>
    <row r="75" spans="1:10" x14ac:dyDescent="0.3">
      <c r="A75" s="65">
        <v>8210</v>
      </c>
      <c r="B75" s="70" t="s">
        <v>514</v>
      </c>
      <c r="C75" s="65"/>
      <c r="D75" s="143"/>
      <c r="E75" s="143"/>
      <c r="F75" s="144"/>
      <c r="G75" s="144"/>
      <c r="H75" s="144"/>
      <c r="I75" s="144"/>
      <c r="J75" s="144"/>
    </row>
    <row r="76" spans="1:10" x14ac:dyDescent="0.3">
      <c r="A76" s="65"/>
      <c r="B76" s="70" t="s">
        <v>44</v>
      </c>
      <c r="C76" s="65"/>
      <c r="D76" s="143"/>
      <c r="E76" s="146"/>
      <c r="F76" s="147"/>
      <c r="G76" s="147"/>
      <c r="H76" s="147"/>
      <c r="I76" s="147"/>
      <c r="J76" s="147"/>
    </row>
    <row r="77" spans="1:10" ht="33" x14ac:dyDescent="0.3">
      <c r="A77" s="65">
        <v>8211</v>
      </c>
      <c r="B77" s="66" t="s">
        <v>467</v>
      </c>
      <c r="C77" s="65"/>
      <c r="D77" s="143"/>
      <c r="E77" s="146" t="s">
        <v>468</v>
      </c>
      <c r="F77" s="144"/>
      <c r="G77" s="144"/>
      <c r="H77" s="144"/>
      <c r="I77" s="144"/>
      <c r="J77" s="144"/>
    </row>
    <row r="78" spans="1:10" x14ac:dyDescent="0.3">
      <c r="A78" s="65"/>
      <c r="B78" s="66" t="s">
        <v>46</v>
      </c>
      <c r="C78" s="65"/>
      <c r="D78" s="143"/>
      <c r="E78" s="146"/>
      <c r="F78" s="147"/>
      <c r="G78" s="68"/>
      <c r="H78" s="68"/>
      <c r="I78" s="68"/>
      <c r="J78" s="68"/>
    </row>
    <row r="79" spans="1:10" ht="17.25" thickBot="1" x14ac:dyDescent="0.35">
      <c r="A79" s="65">
        <v>8212</v>
      </c>
      <c r="B79" s="72" t="s">
        <v>469</v>
      </c>
      <c r="C79" s="73" t="s">
        <v>515</v>
      </c>
      <c r="D79" s="148"/>
      <c r="E79" s="146" t="s">
        <v>468</v>
      </c>
      <c r="F79" s="147"/>
      <c r="G79" s="68"/>
      <c r="H79" s="68"/>
      <c r="I79" s="68"/>
      <c r="J79" s="68"/>
    </row>
    <row r="80" spans="1:10" ht="17.25" thickBot="1" x14ac:dyDescent="0.35">
      <c r="A80" s="65">
        <v>8213</v>
      </c>
      <c r="B80" s="72" t="s">
        <v>471</v>
      </c>
      <c r="C80" s="73" t="s">
        <v>516</v>
      </c>
      <c r="D80" s="148"/>
      <c r="E80" s="146" t="s">
        <v>468</v>
      </c>
      <c r="F80" s="147"/>
      <c r="G80" s="68"/>
      <c r="H80" s="68"/>
      <c r="I80" s="68"/>
      <c r="J80" s="68"/>
    </row>
    <row r="81" spans="1:10" ht="33" x14ac:dyDescent="0.3">
      <c r="A81" s="65">
        <v>8220</v>
      </c>
      <c r="B81" s="66" t="s">
        <v>517</v>
      </c>
      <c r="C81" s="65"/>
      <c r="D81" s="143"/>
      <c r="E81" s="143"/>
      <c r="F81" s="144"/>
      <c r="G81" s="144"/>
      <c r="H81" s="144"/>
      <c r="I81" s="144"/>
      <c r="J81" s="144"/>
    </row>
    <row r="82" spans="1:10" x14ac:dyDescent="0.3">
      <c r="A82" s="65"/>
      <c r="B82" s="66" t="s">
        <v>44</v>
      </c>
      <c r="C82" s="65"/>
      <c r="D82" s="143"/>
      <c r="E82" s="167"/>
      <c r="F82" s="147"/>
      <c r="G82" s="147"/>
      <c r="H82" s="147"/>
      <c r="I82" s="147"/>
      <c r="J82" s="147"/>
    </row>
    <row r="83" spans="1:10" x14ac:dyDescent="0.3">
      <c r="A83" s="65">
        <v>8221</v>
      </c>
      <c r="B83" s="66" t="s">
        <v>474</v>
      </c>
      <c r="C83" s="65"/>
      <c r="D83" s="143"/>
      <c r="E83" s="146" t="s">
        <v>468</v>
      </c>
      <c r="F83" s="144"/>
      <c r="G83" s="144"/>
      <c r="H83" s="144"/>
      <c r="I83" s="144"/>
      <c r="J83" s="144"/>
    </row>
    <row r="84" spans="1:10" x14ac:dyDescent="0.3">
      <c r="A84" s="65"/>
      <c r="B84" s="66" t="s">
        <v>238</v>
      </c>
      <c r="C84" s="65"/>
      <c r="D84" s="143"/>
      <c r="E84" s="146"/>
      <c r="F84" s="147"/>
      <c r="G84" s="68"/>
      <c r="H84" s="68"/>
      <c r="I84" s="68"/>
      <c r="J84" s="68"/>
    </row>
    <row r="85" spans="1:10" ht="17.25" thickBot="1" x14ac:dyDescent="0.35">
      <c r="A85" s="65">
        <v>8222</v>
      </c>
      <c r="B85" s="70" t="s">
        <v>475</v>
      </c>
      <c r="C85" s="73" t="s">
        <v>518</v>
      </c>
      <c r="D85" s="148"/>
      <c r="E85" s="146" t="s">
        <v>468</v>
      </c>
      <c r="F85" s="147"/>
      <c r="G85" s="68"/>
      <c r="H85" s="68"/>
      <c r="I85" s="68"/>
      <c r="J85" s="68"/>
    </row>
    <row r="86" spans="1:10" ht="17.25" thickBot="1" x14ac:dyDescent="0.35">
      <c r="A86" s="65">
        <v>8230</v>
      </c>
      <c r="B86" s="70" t="s">
        <v>479</v>
      </c>
      <c r="C86" s="73" t="s">
        <v>519</v>
      </c>
      <c r="D86" s="148"/>
      <c r="E86" s="146" t="s">
        <v>468</v>
      </c>
      <c r="F86" s="147"/>
      <c r="G86" s="68"/>
      <c r="H86" s="68"/>
      <c r="I86" s="68"/>
      <c r="J86" s="68"/>
    </row>
    <row r="87" spans="1:10" x14ac:dyDescent="0.3">
      <c r="A87" s="65">
        <v>8240</v>
      </c>
      <c r="B87" s="66" t="s">
        <v>483</v>
      </c>
      <c r="C87" s="65"/>
      <c r="D87" s="143"/>
      <c r="E87" s="143"/>
      <c r="F87" s="144"/>
      <c r="G87" s="144"/>
      <c r="H87" s="144"/>
      <c r="I87" s="144"/>
      <c r="J87" s="144"/>
    </row>
    <row r="88" spans="1:10" x14ac:dyDescent="0.3">
      <c r="A88" s="65"/>
      <c r="B88" s="66" t="s">
        <v>238</v>
      </c>
      <c r="C88" s="65"/>
      <c r="D88" s="143"/>
      <c r="E88" s="167"/>
      <c r="F88" s="147"/>
      <c r="G88" s="68"/>
      <c r="H88" s="68"/>
      <c r="I88" s="68"/>
      <c r="J88" s="68"/>
    </row>
    <row r="89" spans="1:10" ht="17.25" thickBot="1" x14ac:dyDescent="0.35">
      <c r="A89" s="65">
        <v>8241</v>
      </c>
      <c r="B89" s="70" t="s">
        <v>520</v>
      </c>
      <c r="C89" s="73" t="s">
        <v>518</v>
      </c>
      <c r="D89" s="148"/>
      <c r="E89" s="167"/>
      <c r="F89" s="147"/>
      <c r="G89" s="68"/>
      <c r="H89" s="68"/>
      <c r="I89" s="68"/>
      <c r="J89" s="68"/>
    </row>
    <row r="90" spans="1:10" ht="17.25" thickBot="1" x14ac:dyDescent="0.35">
      <c r="A90" s="65">
        <v>8250</v>
      </c>
      <c r="B90" s="70" t="s">
        <v>487</v>
      </c>
      <c r="C90" s="73" t="s">
        <v>519</v>
      </c>
      <c r="D90" s="148"/>
      <c r="E90" s="168"/>
      <c r="F90" s="169"/>
      <c r="G90" s="68"/>
      <c r="H90" s="68"/>
      <c r="I90" s="68"/>
      <c r="J90" s="68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04" customWidth="1"/>
    <col min="2" max="2" width="47.5703125" style="104" customWidth="1"/>
    <col min="3" max="3" width="12" style="104" customWidth="1"/>
    <col min="4" max="4" width="12.140625" style="104" customWidth="1"/>
    <col min="5" max="5" width="11.7109375" style="104" customWidth="1"/>
    <col min="6" max="6" width="12.140625" style="104" customWidth="1"/>
    <col min="7" max="9" width="14.28515625" style="104" customWidth="1"/>
    <col min="10" max="10" width="0.140625" style="104" customWidth="1"/>
    <col min="11" max="226" width="9.140625" style="104"/>
    <col min="227" max="227" width="0" style="104" hidden="1" customWidth="1"/>
    <col min="228" max="228" width="47.5703125" style="104" customWidth="1"/>
    <col min="229" max="231" width="12" style="104" customWidth="1"/>
    <col min="232" max="232" width="11.85546875" style="104" customWidth="1"/>
    <col min="233" max="233" width="11.140625" style="104" customWidth="1"/>
    <col min="234" max="234" width="10.42578125" style="104" customWidth="1"/>
    <col min="235" max="235" width="11" style="104" customWidth="1"/>
    <col min="236" max="236" width="0" style="104" hidden="1" customWidth="1"/>
    <col min="237" max="237" width="9.140625" style="104"/>
    <col min="238" max="238" width="15" style="104" customWidth="1"/>
    <col min="239" max="16384" width="9.140625" style="104"/>
  </cols>
  <sheetData>
    <row r="1" spans="1:9" ht="50.1" customHeight="1" x14ac:dyDescent="0.35">
      <c r="A1" s="100"/>
      <c r="B1" s="101"/>
      <c r="C1" s="101"/>
      <c r="D1" s="101"/>
      <c r="E1" s="102"/>
      <c r="F1" s="102"/>
      <c r="G1" s="102"/>
      <c r="H1" s="102"/>
      <c r="I1" s="103" t="s">
        <v>593</v>
      </c>
    </row>
    <row r="2" spans="1:9" ht="15" customHeight="1" x14ac:dyDescent="0.3">
      <c r="A2" s="238" t="s">
        <v>594</v>
      </c>
      <c r="B2" s="238"/>
      <c r="C2" s="238"/>
      <c r="D2" s="238"/>
      <c r="E2" s="238"/>
      <c r="F2" s="238"/>
      <c r="G2" s="238"/>
      <c r="H2" s="238"/>
      <c r="I2" s="238"/>
    </row>
    <row r="3" spans="1:9" ht="15" customHeight="1" x14ac:dyDescent="0.3">
      <c r="A3" s="238"/>
      <c r="B3" s="238"/>
      <c r="C3" s="238"/>
      <c r="D3" s="238"/>
      <c r="E3" s="238"/>
      <c r="F3" s="238"/>
      <c r="G3" s="238"/>
      <c r="H3" s="238"/>
      <c r="I3" s="238"/>
    </row>
    <row r="4" spans="1:9" ht="15" customHeight="1" x14ac:dyDescent="0.3">
      <c r="A4" s="238"/>
      <c r="B4" s="238"/>
      <c r="C4" s="238"/>
      <c r="D4" s="238"/>
      <c r="E4" s="238"/>
      <c r="F4" s="238"/>
      <c r="G4" s="238"/>
      <c r="H4" s="238"/>
      <c r="I4" s="238"/>
    </row>
    <row r="5" spans="1:9" ht="16.5" customHeight="1" x14ac:dyDescent="0.3">
      <c r="A5" s="238"/>
      <c r="B5" s="238"/>
      <c r="C5" s="238"/>
      <c r="D5" s="238"/>
      <c r="E5" s="238"/>
      <c r="F5" s="238"/>
      <c r="G5" s="238"/>
      <c r="H5" s="238"/>
      <c r="I5" s="238"/>
    </row>
    <row r="6" spans="1:9" ht="16.5" customHeight="1" x14ac:dyDescent="0.3"/>
    <row r="7" spans="1:9" ht="15" customHeight="1" x14ac:dyDescent="0.3">
      <c r="A7" s="88"/>
      <c r="B7" s="88"/>
      <c r="C7" s="88"/>
      <c r="D7" s="88"/>
      <c r="E7" s="88"/>
      <c r="F7" s="88"/>
      <c r="G7" s="88"/>
      <c r="H7" s="239" t="s">
        <v>552</v>
      </c>
      <c r="I7" s="240"/>
    </row>
    <row r="8" spans="1:9" ht="15" customHeight="1" x14ac:dyDescent="0.3">
      <c r="A8" s="105"/>
      <c r="B8" s="106"/>
      <c r="C8" s="107" t="s">
        <v>553</v>
      </c>
      <c r="D8" s="241" t="s">
        <v>554</v>
      </c>
      <c r="E8" s="242"/>
      <c r="F8" s="107" t="s">
        <v>690</v>
      </c>
      <c r="G8" s="241" t="s">
        <v>555</v>
      </c>
      <c r="H8" s="243"/>
      <c r="I8" s="242"/>
    </row>
    <row r="9" spans="1:9" ht="82.5" customHeight="1" x14ac:dyDescent="0.3">
      <c r="A9" s="108" t="s">
        <v>595</v>
      </c>
      <c r="B9" s="109" t="s">
        <v>392</v>
      </c>
      <c r="C9" s="110" t="s">
        <v>596</v>
      </c>
      <c r="D9" s="111" t="s">
        <v>557</v>
      </c>
      <c r="E9" s="111" t="s">
        <v>558</v>
      </c>
      <c r="F9" s="111" t="s">
        <v>559</v>
      </c>
      <c r="G9" s="111" t="s">
        <v>693</v>
      </c>
      <c r="H9" s="111" t="s">
        <v>691</v>
      </c>
      <c r="I9" s="111" t="s">
        <v>692</v>
      </c>
    </row>
    <row r="10" spans="1:9" ht="15" customHeight="1" x14ac:dyDescent="0.3">
      <c r="A10" s="112">
        <v>1</v>
      </c>
      <c r="B10" s="113">
        <v>1</v>
      </c>
      <c r="C10" s="113">
        <v>2</v>
      </c>
      <c r="D10" s="113">
        <v>3</v>
      </c>
      <c r="E10" s="113">
        <v>4</v>
      </c>
      <c r="F10" s="113">
        <v>5</v>
      </c>
      <c r="G10" s="113" t="s">
        <v>597</v>
      </c>
      <c r="H10" s="113" t="s">
        <v>598</v>
      </c>
      <c r="I10" s="113" t="s">
        <v>599</v>
      </c>
    </row>
    <row r="11" spans="1:9" ht="18.75" customHeight="1" x14ac:dyDescent="0.3">
      <c r="A11" s="114">
        <v>1000</v>
      </c>
      <c r="B11" s="115" t="s">
        <v>600</v>
      </c>
      <c r="C11" s="116">
        <f t="shared" ref="C11:I11" si="0">SUM(C12,C48,C67)</f>
        <v>5161869.1533000004</v>
      </c>
      <c r="D11" s="116">
        <f t="shared" si="0"/>
        <v>4717234.7709999997</v>
      </c>
      <c r="E11" s="116">
        <f t="shared" si="0"/>
        <v>5121235.5900000008</v>
      </c>
      <c r="F11" s="116">
        <f t="shared" si="0"/>
        <v>4556481.3920000009</v>
      </c>
      <c r="G11" s="116">
        <f t="shared" si="0"/>
        <v>-606087.76130000001</v>
      </c>
      <c r="H11" s="116">
        <f t="shared" si="0"/>
        <v>-161453.3789999999</v>
      </c>
      <c r="I11" s="116">
        <f t="shared" si="0"/>
        <v>-565454.19799999986</v>
      </c>
    </row>
    <row r="12" spans="1:9" ht="18.75" customHeight="1" x14ac:dyDescent="0.3">
      <c r="A12" s="117">
        <v>1100</v>
      </c>
      <c r="B12" s="118" t="s">
        <v>601</v>
      </c>
      <c r="C12" s="116">
        <f t="shared" ref="C12:I12" si="1">SUM(C13,C17,C19,C39,C42)</f>
        <v>974936.02069999999</v>
      </c>
      <c r="D12" s="116">
        <f t="shared" si="1"/>
        <v>1145986.9709999999</v>
      </c>
      <c r="E12" s="116">
        <f t="shared" si="1"/>
        <v>1176886.69</v>
      </c>
      <c r="F12" s="116">
        <f t="shared" si="1"/>
        <v>1249045.4060000002</v>
      </c>
      <c r="G12" s="116">
        <f t="shared" si="1"/>
        <v>273409.38530000002</v>
      </c>
      <c r="H12" s="116">
        <f t="shared" si="1"/>
        <v>102358.43500000001</v>
      </c>
      <c r="I12" s="116">
        <f t="shared" si="1"/>
        <v>71458.716</v>
      </c>
    </row>
    <row r="13" spans="1:9" ht="18.75" customHeight="1" x14ac:dyDescent="0.3">
      <c r="A13" s="117">
        <v>1110</v>
      </c>
      <c r="B13" s="118" t="s">
        <v>602</v>
      </c>
      <c r="C13" s="116">
        <f t="shared" ref="C13:I13" si="2">SUM(C14,C15,C16)</f>
        <v>143472.14199999999</v>
      </c>
      <c r="D13" s="116">
        <f t="shared" si="2"/>
        <v>144570.11199999999</v>
      </c>
      <c r="E13" s="116">
        <f t="shared" si="2"/>
        <v>175469.83100000001</v>
      </c>
      <c r="F13" s="116">
        <f t="shared" si="2"/>
        <v>212310.76500000001</v>
      </c>
      <c r="G13" s="116">
        <f t="shared" si="2"/>
        <v>68838.623000000021</v>
      </c>
      <c r="H13" s="116">
        <f t="shared" si="2"/>
        <v>67740.65300000002</v>
      </c>
      <c r="I13" s="116">
        <f t="shared" si="2"/>
        <v>36840.934000000008</v>
      </c>
    </row>
    <row r="14" spans="1:9" ht="39.950000000000003" customHeight="1" x14ac:dyDescent="0.3">
      <c r="A14" s="119">
        <v>1111</v>
      </c>
      <c r="B14" s="74" t="s">
        <v>603</v>
      </c>
      <c r="C14" s="120">
        <v>36587.927299999996</v>
      </c>
      <c r="D14" s="120">
        <v>0</v>
      </c>
      <c r="E14" s="120">
        <v>0</v>
      </c>
      <c r="F14" s="120">
        <f>+'1. Ekamutner'!D15</f>
        <v>0</v>
      </c>
      <c r="G14" s="121">
        <f>+F14-C14</f>
        <v>-36587.927299999996</v>
      </c>
      <c r="H14" s="121">
        <f>+F14-D14</f>
        <v>0</v>
      </c>
      <c r="I14" s="121">
        <f>+F14-E14</f>
        <v>0</v>
      </c>
    </row>
    <row r="15" spans="1:9" ht="32.25" customHeight="1" x14ac:dyDescent="0.3">
      <c r="A15" s="119">
        <v>1112</v>
      </c>
      <c r="B15" s="74" t="s">
        <v>394</v>
      </c>
      <c r="C15" s="120">
        <v>16423.3986</v>
      </c>
      <c r="D15" s="120">
        <v>0</v>
      </c>
      <c r="E15" s="120">
        <v>0</v>
      </c>
      <c r="F15" s="120">
        <f>+'1. Ekamutner'!D16</f>
        <v>0</v>
      </c>
      <c r="G15" s="121">
        <f>+F15-C15</f>
        <v>-16423.3986</v>
      </c>
      <c r="H15" s="121">
        <f>+F15-D15</f>
        <v>0</v>
      </c>
      <c r="I15" s="121">
        <f>+F15-E15</f>
        <v>0</v>
      </c>
    </row>
    <row r="16" spans="1:9" ht="21" customHeight="1" x14ac:dyDescent="0.3">
      <c r="A16" s="119">
        <v>1113</v>
      </c>
      <c r="B16" s="74" t="s">
        <v>522</v>
      </c>
      <c r="C16" s="120">
        <v>90460.816099999996</v>
      </c>
      <c r="D16" s="120">
        <v>144570.11199999999</v>
      </c>
      <c r="E16" s="120">
        <v>175469.83100000001</v>
      </c>
      <c r="F16" s="120">
        <f>+'1. Ekamutner'!D17</f>
        <v>212310.76500000001</v>
      </c>
      <c r="G16" s="121">
        <f>+F16-C16</f>
        <v>121849.94890000002</v>
      </c>
      <c r="H16" s="121">
        <f>+F16-D16</f>
        <v>67740.65300000002</v>
      </c>
      <c r="I16" s="121">
        <f>+F16-E16</f>
        <v>36840.934000000008</v>
      </c>
    </row>
    <row r="17" spans="1:9" ht="22.5" customHeight="1" x14ac:dyDescent="0.3">
      <c r="A17" s="117">
        <v>1120</v>
      </c>
      <c r="B17" s="118" t="s">
        <v>604</v>
      </c>
      <c r="C17" s="116">
        <f t="shared" ref="C17:I17" si="3">SUM(C18)</f>
        <v>699668.39569999999</v>
      </c>
      <c r="D17" s="116">
        <f t="shared" si="3"/>
        <v>854585.65899999999</v>
      </c>
      <c r="E17" s="116">
        <f t="shared" si="3"/>
        <v>854585.65899999999</v>
      </c>
      <c r="F17" s="116">
        <f t="shared" si="3"/>
        <v>864469.74699999997</v>
      </c>
      <c r="G17" s="116">
        <f t="shared" si="3"/>
        <v>164801.35129999998</v>
      </c>
      <c r="H17" s="116">
        <f t="shared" si="3"/>
        <v>9884.0879999999888</v>
      </c>
      <c r="I17" s="116">
        <f t="shared" si="3"/>
        <v>9884.0879999999888</v>
      </c>
    </row>
    <row r="18" spans="1:9" ht="21" customHeight="1" x14ac:dyDescent="0.3">
      <c r="A18" s="119">
        <v>1121</v>
      </c>
      <c r="B18" s="74" t="s">
        <v>605</v>
      </c>
      <c r="C18" s="120">
        <v>699668.39569999999</v>
      </c>
      <c r="D18" s="120">
        <v>854585.65899999999</v>
      </c>
      <c r="E18" s="120">
        <v>854585.65899999999</v>
      </c>
      <c r="F18" s="120">
        <f>+'1. Ekamutner'!D19</f>
        <v>864469.74699999997</v>
      </c>
      <c r="G18" s="121">
        <f>+F18-C18</f>
        <v>164801.35129999998</v>
      </c>
      <c r="H18" s="121">
        <f>+F18-D18</f>
        <v>9884.0879999999888</v>
      </c>
      <c r="I18" s="121">
        <f>+F18-E18</f>
        <v>9884.0879999999888</v>
      </c>
    </row>
    <row r="19" spans="1:9" ht="20.25" customHeight="1" x14ac:dyDescent="0.3">
      <c r="A19" s="117">
        <v>1130</v>
      </c>
      <c r="B19" s="118" t="s">
        <v>606</v>
      </c>
      <c r="C19" s="116">
        <f t="shared" ref="C19:I19" si="4">SUM(C20:C38)</f>
        <v>84781.394</v>
      </c>
      <c r="D19" s="116">
        <f t="shared" si="4"/>
        <v>109031.2</v>
      </c>
      <c r="E19" s="116">
        <f t="shared" si="4"/>
        <v>109031.2</v>
      </c>
      <c r="F19" s="116">
        <f t="shared" si="4"/>
        <v>124764.894</v>
      </c>
      <c r="G19" s="116">
        <f t="shared" si="4"/>
        <v>39283.5</v>
      </c>
      <c r="H19" s="116">
        <f t="shared" si="4"/>
        <v>15033.694</v>
      </c>
      <c r="I19" s="116">
        <f t="shared" si="4"/>
        <v>15033.694</v>
      </c>
    </row>
    <row r="20" spans="1:9" ht="45.75" customHeight="1" x14ac:dyDescent="0.3">
      <c r="A20" s="119">
        <v>11301</v>
      </c>
      <c r="B20" s="74" t="s">
        <v>607</v>
      </c>
      <c r="C20" s="120">
        <v>3323</v>
      </c>
      <c r="D20" s="120">
        <v>10405</v>
      </c>
      <c r="E20" s="120">
        <v>10405</v>
      </c>
      <c r="F20" s="120">
        <f>+'1. Ekamutner'!D22</f>
        <v>10625</v>
      </c>
      <c r="G20" s="121">
        <f t="shared" ref="G20:G36" si="5">+F20-C20</f>
        <v>7302</v>
      </c>
      <c r="H20" s="121">
        <f t="shared" ref="H20:H36" si="6">+F20-D20</f>
        <v>220</v>
      </c>
      <c r="I20" s="121">
        <f t="shared" ref="I20:I36" si="7">+F20-E20</f>
        <v>220</v>
      </c>
    </row>
    <row r="21" spans="1:9" ht="77.25" customHeight="1" x14ac:dyDescent="0.3">
      <c r="A21" s="119">
        <v>11302</v>
      </c>
      <c r="B21" s="74" t="s">
        <v>608</v>
      </c>
      <c r="C21" s="120">
        <v>921</v>
      </c>
      <c r="D21" s="120">
        <v>84</v>
      </c>
      <c r="E21" s="120">
        <v>84</v>
      </c>
      <c r="F21" s="120">
        <f>+'1. Ekamutner'!D25</f>
        <v>84</v>
      </c>
      <c r="G21" s="121">
        <f t="shared" si="5"/>
        <v>-837</v>
      </c>
      <c r="H21" s="121">
        <f t="shared" si="6"/>
        <v>0</v>
      </c>
      <c r="I21" s="121">
        <f t="shared" si="7"/>
        <v>0</v>
      </c>
    </row>
    <row r="22" spans="1:9" ht="45" customHeight="1" x14ac:dyDescent="0.3">
      <c r="A22" s="119">
        <v>11303</v>
      </c>
      <c r="B22" s="74" t="s">
        <v>609</v>
      </c>
      <c r="C22" s="120">
        <v>106.7</v>
      </c>
      <c r="D22" s="120">
        <v>35</v>
      </c>
      <c r="E22" s="120">
        <v>35</v>
      </c>
      <c r="F22" s="120">
        <f>+'1. Ekamutner'!D26</f>
        <v>35</v>
      </c>
      <c r="G22" s="121">
        <f t="shared" si="5"/>
        <v>-71.7</v>
      </c>
      <c r="H22" s="121">
        <f t="shared" si="6"/>
        <v>0</v>
      </c>
      <c r="I22" s="121">
        <f t="shared" si="7"/>
        <v>0</v>
      </c>
    </row>
    <row r="23" spans="1:9" ht="90" customHeight="1" x14ac:dyDescent="0.3">
      <c r="A23" s="119">
        <v>11304</v>
      </c>
      <c r="B23" s="74" t="s">
        <v>610</v>
      </c>
      <c r="C23" s="120">
        <v>12275</v>
      </c>
      <c r="D23" s="120">
        <v>12900</v>
      </c>
      <c r="E23" s="120">
        <v>12900</v>
      </c>
      <c r="F23" s="120">
        <f>+'1. Ekamutner'!D27</f>
        <v>15600</v>
      </c>
      <c r="G23" s="121">
        <f t="shared" si="5"/>
        <v>3325</v>
      </c>
      <c r="H23" s="121">
        <f t="shared" si="6"/>
        <v>2700</v>
      </c>
      <c r="I23" s="121">
        <f t="shared" si="7"/>
        <v>2700</v>
      </c>
    </row>
    <row r="24" spans="1:9" ht="93.75" customHeight="1" x14ac:dyDescent="0.3">
      <c r="A24" s="119">
        <v>11305</v>
      </c>
      <c r="B24" s="74" t="s">
        <v>611</v>
      </c>
      <c r="C24" s="120">
        <v>1565</v>
      </c>
      <c r="D24" s="120">
        <v>1740</v>
      </c>
      <c r="E24" s="120">
        <v>1740</v>
      </c>
      <c r="F24" s="120">
        <f>+'1. Ekamutner'!D28</f>
        <v>2160</v>
      </c>
      <c r="G24" s="121">
        <f t="shared" si="5"/>
        <v>595</v>
      </c>
      <c r="H24" s="121">
        <f t="shared" si="6"/>
        <v>420</v>
      </c>
      <c r="I24" s="121">
        <f t="shared" si="7"/>
        <v>420</v>
      </c>
    </row>
    <row r="25" spans="1:9" ht="61.5" customHeight="1" x14ac:dyDescent="0.3">
      <c r="A25" s="119">
        <v>11306</v>
      </c>
      <c r="B25" s="74" t="s">
        <v>612</v>
      </c>
      <c r="C25" s="120">
        <v>1750</v>
      </c>
      <c r="D25" s="120">
        <v>1750</v>
      </c>
      <c r="E25" s="120">
        <v>1750</v>
      </c>
      <c r="F25" s="120">
        <f>+'1. Ekamutner'!D29</f>
        <v>1900</v>
      </c>
      <c r="G25" s="121">
        <f t="shared" si="5"/>
        <v>150</v>
      </c>
      <c r="H25" s="121">
        <f t="shared" si="6"/>
        <v>150</v>
      </c>
      <c r="I25" s="121">
        <f t="shared" si="7"/>
        <v>150</v>
      </c>
    </row>
    <row r="26" spans="1:9" ht="45.75" customHeight="1" x14ac:dyDescent="0.3">
      <c r="A26" s="119">
        <v>11307</v>
      </c>
      <c r="B26" s="74" t="s">
        <v>340</v>
      </c>
      <c r="C26" s="120">
        <v>23491</v>
      </c>
      <c r="D26" s="120">
        <v>29988</v>
      </c>
      <c r="E26" s="120">
        <v>29988</v>
      </c>
      <c r="F26" s="120">
        <f>+'1. Ekamutner'!D30</f>
        <v>29760</v>
      </c>
      <c r="G26" s="121">
        <f t="shared" si="5"/>
        <v>6269</v>
      </c>
      <c r="H26" s="121">
        <f t="shared" si="6"/>
        <v>-228</v>
      </c>
      <c r="I26" s="121">
        <f t="shared" si="7"/>
        <v>-228</v>
      </c>
    </row>
    <row r="27" spans="1:9" ht="89.25" customHeight="1" x14ac:dyDescent="0.3">
      <c r="A27" s="119">
        <v>11308</v>
      </c>
      <c r="B27" s="74" t="s">
        <v>613</v>
      </c>
      <c r="C27" s="120">
        <v>2058</v>
      </c>
      <c r="D27" s="120">
        <v>2646</v>
      </c>
      <c r="E27" s="120">
        <v>2646</v>
      </c>
      <c r="F27" s="120">
        <f>+'1. Ekamutner'!D31</f>
        <v>4139.0940000000001</v>
      </c>
      <c r="G27" s="121">
        <f t="shared" si="5"/>
        <v>2081.0940000000001</v>
      </c>
      <c r="H27" s="121">
        <f t="shared" si="6"/>
        <v>1493.0940000000001</v>
      </c>
      <c r="I27" s="121">
        <f t="shared" si="7"/>
        <v>1493.0940000000001</v>
      </c>
    </row>
    <row r="28" spans="1:9" ht="77.25" customHeight="1" x14ac:dyDescent="0.3">
      <c r="A28" s="119">
        <v>11309</v>
      </c>
      <c r="B28" s="74" t="s">
        <v>614</v>
      </c>
      <c r="C28" s="120">
        <v>2025</v>
      </c>
      <c r="D28" s="120">
        <v>2925</v>
      </c>
      <c r="E28" s="120">
        <v>2925</v>
      </c>
      <c r="F28" s="120">
        <f>+'1. Ekamutner'!D32</f>
        <v>3000</v>
      </c>
      <c r="G28" s="121">
        <f t="shared" si="5"/>
        <v>975</v>
      </c>
      <c r="H28" s="121">
        <f t="shared" si="6"/>
        <v>75</v>
      </c>
      <c r="I28" s="121">
        <f t="shared" si="7"/>
        <v>75</v>
      </c>
    </row>
    <row r="29" spans="1:9" ht="46.5" customHeight="1" x14ac:dyDescent="0.3">
      <c r="A29" s="119">
        <v>11310</v>
      </c>
      <c r="B29" s="74" t="s">
        <v>615</v>
      </c>
      <c r="C29" s="120">
        <v>3172</v>
      </c>
      <c r="D29" s="120">
        <v>2635.2</v>
      </c>
      <c r="E29" s="120">
        <v>2635.2</v>
      </c>
      <c r="F29" s="120">
        <f>+'1. Ekamutner'!D33</f>
        <v>4096.8</v>
      </c>
      <c r="G29" s="121">
        <f t="shared" si="5"/>
        <v>924.80000000000018</v>
      </c>
      <c r="H29" s="121">
        <f t="shared" si="6"/>
        <v>1461.6000000000004</v>
      </c>
      <c r="I29" s="121">
        <f t="shared" si="7"/>
        <v>1461.6000000000004</v>
      </c>
    </row>
    <row r="30" spans="1:9" ht="45" customHeight="1" x14ac:dyDescent="0.3">
      <c r="A30" s="119">
        <v>11311</v>
      </c>
      <c r="B30" s="74" t="s">
        <v>616</v>
      </c>
      <c r="C30" s="120">
        <v>330</v>
      </c>
      <c r="D30" s="120">
        <v>2250</v>
      </c>
      <c r="E30" s="120">
        <v>2250</v>
      </c>
      <c r="F30" s="120">
        <f>+'1. Ekamutner'!D34</f>
        <v>2250</v>
      </c>
      <c r="G30" s="121">
        <f t="shared" si="5"/>
        <v>1920</v>
      </c>
      <c r="H30" s="121">
        <f t="shared" si="6"/>
        <v>0</v>
      </c>
      <c r="I30" s="121">
        <f t="shared" si="7"/>
        <v>0</v>
      </c>
    </row>
    <row r="31" spans="1:9" ht="91.5" customHeight="1" x14ac:dyDescent="0.3">
      <c r="A31" s="119">
        <v>11312</v>
      </c>
      <c r="B31" s="74" t="s">
        <v>617</v>
      </c>
      <c r="C31" s="120">
        <v>33344.694000000003</v>
      </c>
      <c r="D31" s="120">
        <v>40833</v>
      </c>
      <c r="E31" s="120">
        <v>40833</v>
      </c>
      <c r="F31" s="120">
        <f>+'1. Ekamutner'!D35</f>
        <v>49275</v>
      </c>
      <c r="G31" s="121">
        <f t="shared" si="5"/>
        <v>15930.305999999997</v>
      </c>
      <c r="H31" s="121">
        <f t="shared" si="6"/>
        <v>8442</v>
      </c>
      <c r="I31" s="121">
        <f t="shared" si="7"/>
        <v>8442</v>
      </c>
    </row>
    <row r="32" spans="1:9" ht="100.5" customHeight="1" x14ac:dyDescent="0.3">
      <c r="A32" s="119">
        <v>11313</v>
      </c>
      <c r="B32" s="74" t="s">
        <v>618</v>
      </c>
      <c r="C32" s="120">
        <v>200</v>
      </c>
      <c r="D32" s="120">
        <v>200</v>
      </c>
      <c r="E32" s="120">
        <v>200</v>
      </c>
      <c r="F32" s="120">
        <f>+'1. Ekamutner'!D36</f>
        <v>400</v>
      </c>
      <c r="G32" s="121">
        <f t="shared" si="5"/>
        <v>200</v>
      </c>
      <c r="H32" s="121">
        <f t="shared" si="6"/>
        <v>200</v>
      </c>
      <c r="I32" s="121">
        <f t="shared" si="7"/>
        <v>200</v>
      </c>
    </row>
    <row r="33" spans="1:9" ht="59.25" customHeight="1" x14ac:dyDescent="0.3">
      <c r="A33" s="119">
        <v>11314</v>
      </c>
      <c r="B33" s="74" t="s">
        <v>619</v>
      </c>
      <c r="C33" s="120">
        <v>120</v>
      </c>
      <c r="D33" s="120">
        <v>140</v>
      </c>
      <c r="E33" s="120">
        <v>140</v>
      </c>
      <c r="F33" s="120">
        <f>+'1. Ekamutner'!D37</f>
        <v>140</v>
      </c>
      <c r="G33" s="121">
        <f t="shared" si="5"/>
        <v>20</v>
      </c>
      <c r="H33" s="121">
        <f t="shared" si="6"/>
        <v>0</v>
      </c>
      <c r="I33" s="121">
        <f t="shared" si="7"/>
        <v>0</v>
      </c>
    </row>
    <row r="34" spans="1:9" ht="39.950000000000003" customHeight="1" x14ac:dyDescent="0.3">
      <c r="A34" s="119">
        <v>11315</v>
      </c>
      <c r="B34" s="74" t="s">
        <v>620</v>
      </c>
      <c r="C34" s="120">
        <v>100</v>
      </c>
      <c r="D34" s="120">
        <v>500</v>
      </c>
      <c r="E34" s="120">
        <v>500</v>
      </c>
      <c r="F34" s="120">
        <f>+'1. Ekamutner'!D38</f>
        <v>500</v>
      </c>
      <c r="G34" s="121">
        <f t="shared" si="5"/>
        <v>400</v>
      </c>
      <c r="H34" s="121">
        <f t="shared" si="6"/>
        <v>0</v>
      </c>
      <c r="I34" s="121">
        <f t="shared" si="7"/>
        <v>0</v>
      </c>
    </row>
    <row r="35" spans="1:9" ht="39.950000000000003" customHeight="1" x14ac:dyDescent="0.3">
      <c r="A35" s="119">
        <v>11316</v>
      </c>
      <c r="B35" s="74" t="s">
        <v>621</v>
      </c>
      <c r="C35" s="120">
        <v>0</v>
      </c>
      <c r="D35" s="120">
        <v>0</v>
      </c>
      <c r="E35" s="120">
        <v>0</v>
      </c>
      <c r="F35" s="120">
        <f>+'1. Ekamutner'!D39</f>
        <v>0</v>
      </c>
      <c r="G35" s="121">
        <f t="shared" si="5"/>
        <v>0</v>
      </c>
      <c r="H35" s="121">
        <f t="shared" si="6"/>
        <v>0</v>
      </c>
      <c r="I35" s="121">
        <f t="shared" si="7"/>
        <v>0</v>
      </c>
    </row>
    <row r="36" spans="1:9" ht="48" customHeight="1" x14ac:dyDescent="0.3">
      <c r="A36" s="119">
        <v>11317</v>
      </c>
      <c r="B36" s="74" t="s">
        <v>622</v>
      </c>
      <c r="C36" s="120">
        <v>0</v>
      </c>
      <c r="D36" s="120">
        <v>0</v>
      </c>
      <c r="E36" s="120">
        <v>0</v>
      </c>
      <c r="F36" s="120">
        <f>+'1. Ekamutner'!D40</f>
        <v>100</v>
      </c>
      <c r="G36" s="121">
        <f t="shared" si="5"/>
        <v>100</v>
      </c>
      <c r="H36" s="121">
        <f t="shared" si="6"/>
        <v>100</v>
      </c>
      <c r="I36" s="121">
        <f t="shared" si="7"/>
        <v>100</v>
      </c>
    </row>
    <row r="37" spans="1:9" ht="24.75" customHeight="1" x14ac:dyDescent="0.3">
      <c r="A37" s="117">
        <v>1140</v>
      </c>
      <c r="B37" s="118" t="s">
        <v>694</v>
      </c>
      <c r="C37" s="120">
        <v>0</v>
      </c>
      <c r="D37" s="120">
        <v>0</v>
      </c>
      <c r="E37" s="120">
        <v>0</v>
      </c>
      <c r="F37" s="120">
        <f>+'1. Ekamutner'!D41</f>
        <v>700</v>
      </c>
      <c r="G37" s="121"/>
      <c r="H37" s="121"/>
      <c r="I37" s="121"/>
    </row>
    <row r="38" spans="1:9" ht="39.950000000000003" customHeight="1" x14ac:dyDescent="0.3">
      <c r="A38" s="119">
        <v>1141</v>
      </c>
      <c r="B38" s="74" t="s">
        <v>695</v>
      </c>
      <c r="C38" s="120">
        <v>0</v>
      </c>
      <c r="D38" s="120">
        <v>0</v>
      </c>
      <c r="E38" s="120">
        <v>0</v>
      </c>
      <c r="F38" s="120">
        <f>+'1. Ekamutner'!D42</f>
        <v>0</v>
      </c>
      <c r="G38" s="121"/>
      <c r="H38" s="121"/>
      <c r="I38" s="121"/>
    </row>
    <row r="39" spans="1:9" ht="39.950000000000003" customHeight="1" x14ac:dyDescent="0.3">
      <c r="A39" s="119">
        <v>1142</v>
      </c>
      <c r="B39" s="118" t="s">
        <v>623</v>
      </c>
      <c r="C39" s="116">
        <f t="shared" ref="C39:I39" si="8">SUM(C40,C41)</f>
        <v>47014.089</v>
      </c>
      <c r="D39" s="116">
        <f t="shared" si="8"/>
        <v>37800</v>
      </c>
      <c r="E39" s="116">
        <f t="shared" si="8"/>
        <v>37800</v>
      </c>
      <c r="F39" s="116">
        <f t="shared" si="8"/>
        <v>47500</v>
      </c>
      <c r="G39" s="116">
        <f t="shared" si="8"/>
        <v>485.91099999999824</v>
      </c>
      <c r="H39" s="116">
        <f t="shared" si="8"/>
        <v>9700</v>
      </c>
      <c r="I39" s="116">
        <f t="shared" si="8"/>
        <v>9700</v>
      </c>
    </row>
    <row r="40" spans="1:9" ht="39.950000000000003" customHeight="1" x14ac:dyDescent="0.3">
      <c r="A40" s="117">
        <v>1150</v>
      </c>
      <c r="B40" s="74" t="s">
        <v>624</v>
      </c>
      <c r="C40" s="120">
        <v>11859.1</v>
      </c>
      <c r="D40" s="120">
        <v>12500</v>
      </c>
      <c r="E40" s="120">
        <v>12500</v>
      </c>
      <c r="F40" s="120">
        <f>+'1. Ekamutner'!D45</f>
        <v>12500</v>
      </c>
      <c r="G40" s="121">
        <f>+F40-C40</f>
        <v>640.89999999999964</v>
      </c>
      <c r="H40" s="121">
        <f>+F40-D40</f>
        <v>0</v>
      </c>
      <c r="I40" s="121">
        <f>+F40-E40</f>
        <v>0</v>
      </c>
    </row>
    <row r="41" spans="1:9" ht="39.950000000000003" customHeight="1" x14ac:dyDescent="0.3">
      <c r="A41" s="117">
        <v>1151</v>
      </c>
      <c r="B41" s="74" t="s">
        <v>625</v>
      </c>
      <c r="C41" s="120">
        <v>35154.989000000001</v>
      </c>
      <c r="D41" s="120">
        <v>25300</v>
      </c>
      <c r="E41" s="120">
        <v>25300</v>
      </c>
      <c r="F41" s="120">
        <f>+'1. Ekamutner'!D46</f>
        <v>35000</v>
      </c>
      <c r="G41" s="121">
        <f>+F41-C41</f>
        <v>-154.9890000000014</v>
      </c>
      <c r="H41" s="121">
        <f>+F41-D41</f>
        <v>9700</v>
      </c>
      <c r="I41" s="121">
        <f>+F41-E41</f>
        <v>9700</v>
      </c>
    </row>
    <row r="42" spans="1:9" ht="39.950000000000003" customHeight="1" x14ac:dyDescent="0.3">
      <c r="A42" s="119">
        <v>1152</v>
      </c>
      <c r="B42" s="118" t="s">
        <v>626</v>
      </c>
      <c r="C42" s="116">
        <f t="shared" ref="C42:I42" si="9">SUM(C43,C47)</f>
        <v>0</v>
      </c>
      <c r="D42" s="116">
        <f t="shared" si="9"/>
        <v>0</v>
      </c>
      <c r="E42" s="116">
        <f t="shared" si="9"/>
        <v>0</v>
      </c>
      <c r="F42" s="116">
        <f t="shared" si="9"/>
        <v>0</v>
      </c>
      <c r="G42" s="116">
        <f t="shared" si="9"/>
        <v>0</v>
      </c>
      <c r="H42" s="116">
        <f t="shared" si="9"/>
        <v>0</v>
      </c>
      <c r="I42" s="116">
        <f t="shared" si="9"/>
        <v>0</v>
      </c>
    </row>
    <row r="43" spans="1:9" ht="39.950000000000003" customHeight="1" x14ac:dyDescent="0.3">
      <c r="A43" s="119">
        <v>1153</v>
      </c>
      <c r="B43" s="118" t="s">
        <v>627</v>
      </c>
      <c r="C43" s="116">
        <f t="shared" ref="C43:I43" si="10">SUM(C44:C46)</f>
        <v>0</v>
      </c>
      <c r="D43" s="116">
        <f t="shared" si="10"/>
        <v>0</v>
      </c>
      <c r="E43" s="116">
        <f t="shared" si="10"/>
        <v>0</v>
      </c>
      <c r="F43" s="116">
        <f t="shared" si="10"/>
        <v>0</v>
      </c>
      <c r="G43" s="116">
        <f t="shared" si="10"/>
        <v>0</v>
      </c>
      <c r="H43" s="116">
        <f t="shared" si="10"/>
        <v>0</v>
      </c>
      <c r="I43" s="116">
        <f t="shared" si="10"/>
        <v>0</v>
      </c>
    </row>
    <row r="44" spans="1:9" ht="39.950000000000003" customHeight="1" x14ac:dyDescent="0.3">
      <c r="A44" s="119">
        <v>1154</v>
      </c>
      <c r="B44" s="74" t="s">
        <v>628</v>
      </c>
      <c r="C44" s="120">
        <v>0</v>
      </c>
      <c r="D44" s="120">
        <v>0</v>
      </c>
      <c r="E44" s="120">
        <v>0</v>
      </c>
      <c r="F44" s="120"/>
      <c r="G44" s="121">
        <f>+F44-C44</f>
        <v>0</v>
      </c>
      <c r="H44" s="121">
        <f>+F44-D44</f>
        <v>0</v>
      </c>
      <c r="I44" s="121">
        <f>+F44-E44</f>
        <v>0</v>
      </c>
    </row>
    <row r="45" spans="1:9" ht="39.950000000000003" customHeight="1" x14ac:dyDescent="0.3">
      <c r="A45" s="119">
        <v>1155</v>
      </c>
      <c r="B45" s="74" t="s">
        <v>629</v>
      </c>
      <c r="C45" s="120">
        <v>0</v>
      </c>
      <c r="D45" s="120">
        <v>0</v>
      </c>
      <c r="E45" s="120">
        <v>0</v>
      </c>
      <c r="F45" s="120"/>
      <c r="G45" s="121">
        <f>+F45-C45</f>
        <v>0</v>
      </c>
      <c r="H45" s="121">
        <f>+F45-D45</f>
        <v>0</v>
      </c>
      <c r="I45" s="121">
        <f>+F45-E45</f>
        <v>0</v>
      </c>
    </row>
    <row r="46" spans="1:9" ht="22.5" customHeight="1" x14ac:dyDescent="0.3">
      <c r="A46" s="117">
        <v>1200</v>
      </c>
      <c r="B46" s="74" t="s">
        <v>630</v>
      </c>
      <c r="C46" s="120">
        <v>0</v>
      </c>
      <c r="D46" s="120">
        <v>0</v>
      </c>
      <c r="E46" s="120">
        <v>0</v>
      </c>
      <c r="F46" s="120"/>
      <c r="G46" s="121">
        <f>+F46-C46</f>
        <v>0</v>
      </c>
      <c r="H46" s="121">
        <f>+F46-D46</f>
        <v>0</v>
      </c>
      <c r="I46" s="121">
        <f>+F46-E46</f>
        <v>0</v>
      </c>
    </row>
    <row r="47" spans="1:9" ht="39.950000000000003" customHeight="1" x14ac:dyDescent="0.3">
      <c r="A47" s="117">
        <v>1210</v>
      </c>
      <c r="B47" s="74" t="s">
        <v>631</v>
      </c>
      <c r="C47" s="120">
        <v>0</v>
      </c>
      <c r="D47" s="120">
        <v>0</v>
      </c>
      <c r="E47" s="120">
        <v>0</v>
      </c>
      <c r="F47" s="120"/>
      <c r="G47" s="121">
        <f>+F47-C47</f>
        <v>0</v>
      </c>
      <c r="H47" s="121">
        <f>+F47-D47</f>
        <v>0</v>
      </c>
      <c r="I47" s="121">
        <f>+F47-E47</f>
        <v>0</v>
      </c>
    </row>
    <row r="48" spans="1:9" ht="39.950000000000003" customHeight="1" x14ac:dyDescent="0.3">
      <c r="A48" s="119">
        <v>1211</v>
      </c>
      <c r="B48" s="118" t="s">
        <v>632</v>
      </c>
      <c r="C48" s="116">
        <f t="shared" ref="C48:I48" si="11">SUM(C49,C51,C53,C55,C57,C64)</f>
        <v>3492909.0760000004</v>
      </c>
      <c r="D48" s="116">
        <f t="shared" si="11"/>
        <v>2796598.1</v>
      </c>
      <c r="E48" s="116">
        <f t="shared" si="11"/>
        <v>3169699.2</v>
      </c>
      <c r="F48" s="116">
        <f t="shared" si="11"/>
        <v>2588469.7000000002</v>
      </c>
      <c r="G48" s="116">
        <f t="shared" si="11"/>
        <v>-904439.37599999993</v>
      </c>
      <c r="H48" s="116">
        <f t="shared" si="11"/>
        <v>-208128.39999999991</v>
      </c>
      <c r="I48" s="116">
        <f t="shared" si="11"/>
        <v>-581229.49999999988</v>
      </c>
    </row>
    <row r="49" spans="1:9" ht="39.950000000000003" customHeight="1" x14ac:dyDescent="0.3">
      <c r="A49" s="117">
        <v>1220</v>
      </c>
      <c r="B49" s="118" t="s">
        <v>633</v>
      </c>
      <c r="C49" s="116">
        <f t="shared" ref="C49:I51" si="12">SUM(C50)</f>
        <v>0</v>
      </c>
      <c r="D49" s="116">
        <f t="shared" si="12"/>
        <v>0</v>
      </c>
      <c r="E49" s="116">
        <f t="shared" si="12"/>
        <v>0</v>
      </c>
      <c r="F49" s="116">
        <f t="shared" si="12"/>
        <v>0</v>
      </c>
      <c r="G49" s="116">
        <f t="shared" si="12"/>
        <v>0</v>
      </c>
      <c r="H49" s="116">
        <f t="shared" si="12"/>
        <v>0</v>
      </c>
      <c r="I49" s="116">
        <f t="shared" si="12"/>
        <v>0</v>
      </c>
    </row>
    <row r="50" spans="1:9" ht="39.950000000000003" customHeight="1" x14ac:dyDescent="0.3">
      <c r="A50" s="119">
        <v>1221</v>
      </c>
      <c r="B50" s="74" t="s">
        <v>634</v>
      </c>
      <c r="C50" s="120">
        <v>0</v>
      </c>
      <c r="D50" s="120">
        <v>0</v>
      </c>
      <c r="E50" s="120">
        <v>0</v>
      </c>
      <c r="F50" s="120"/>
      <c r="G50" s="121">
        <f>+F50-C50</f>
        <v>0</v>
      </c>
      <c r="H50" s="121">
        <f>+F50-D50</f>
        <v>0</v>
      </c>
      <c r="I50" s="121">
        <f>+F50-E50</f>
        <v>0</v>
      </c>
    </row>
    <row r="51" spans="1:9" ht="39.950000000000003" customHeight="1" x14ac:dyDescent="0.3">
      <c r="A51" s="117">
        <v>1230</v>
      </c>
      <c r="B51" s="118" t="s">
        <v>409</v>
      </c>
      <c r="C51" s="116">
        <f t="shared" si="12"/>
        <v>0</v>
      </c>
      <c r="D51" s="116">
        <f t="shared" si="12"/>
        <v>0</v>
      </c>
      <c r="E51" s="116">
        <f t="shared" si="12"/>
        <v>0</v>
      </c>
      <c r="F51" s="116">
        <f t="shared" si="12"/>
        <v>0</v>
      </c>
      <c r="G51" s="116">
        <f t="shared" si="12"/>
        <v>0</v>
      </c>
      <c r="H51" s="116">
        <f t="shared" si="12"/>
        <v>0</v>
      </c>
      <c r="I51" s="116">
        <f t="shared" si="12"/>
        <v>0</v>
      </c>
    </row>
    <row r="52" spans="1:9" ht="39.950000000000003" customHeight="1" x14ac:dyDescent="0.3">
      <c r="A52" s="119">
        <v>1231</v>
      </c>
      <c r="B52" s="74" t="s">
        <v>635</v>
      </c>
      <c r="C52" s="120">
        <v>0</v>
      </c>
      <c r="D52" s="120">
        <v>0</v>
      </c>
      <c r="E52" s="120">
        <v>0</v>
      </c>
      <c r="F52" s="120"/>
      <c r="G52" s="121">
        <f>+F52-C52</f>
        <v>0</v>
      </c>
      <c r="H52" s="121">
        <f>+F52-D52</f>
        <v>0</v>
      </c>
      <c r="I52" s="121">
        <f>+F52-E52</f>
        <v>0</v>
      </c>
    </row>
    <row r="53" spans="1:9" ht="39.950000000000003" customHeight="1" x14ac:dyDescent="0.3">
      <c r="A53" s="117">
        <v>1240</v>
      </c>
      <c r="B53" s="118" t="s">
        <v>410</v>
      </c>
      <c r="C53" s="116">
        <f t="shared" ref="C53:I55" si="13">SUM(C54)</f>
        <v>0</v>
      </c>
      <c r="D53" s="116">
        <f t="shared" si="13"/>
        <v>0</v>
      </c>
      <c r="E53" s="116">
        <f t="shared" si="13"/>
        <v>0</v>
      </c>
      <c r="F53" s="116">
        <f t="shared" si="13"/>
        <v>0</v>
      </c>
      <c r="G53" s="116">
        <f t="shared" si="13"/>
        <v>0</v>
      </c>
      <c r="H53" s="116">
        <f t="shared" si="13"/>
        <v>0</v>
      </c>
      <c r="I53" s="116">
        <f t="shared" si="13"/>
        <v>0</v>
      </c>
    </row>
    <row r="54" spans="1:9" ht="39.950000000000003" customHeight="1" x14ac:dyDescent="0.3">
      <c r="A54" s="119">
        <v>1241</v>
      </c>
      <c r="B54" s="74" t="s">
        <v>636</v>
      </c>
      <c r="C54" s="120">
        <v>0</v>
      </c>
      <c r="D54" s="120">
        <v>0</v>
      </c>
      <c r="E54" s="120">
        <v>0</v>
      </c>
      <c r="F54" s="120"/>
      <c r="G54" s="121">
        <f>+F54-C54</f>
        <v>0</v>
      </c>
      <c r="H54" s="121">
        <f>+F54-D54</f>
        <v>0</v>
      </c>
      <c r="I54" s="121">
        <f>+F54-E54</f>
        <v>0</v>
      </c>
    </row>
    <row r="55" spans="1:9" ht="39.950000000000003" customHeight="1" x14ac:dyDescent="0.3">
      <c r="A55" s="117">
        <v>1250</v>
      </c>
      <c r="B55" s="118" t="s">
        <v>411</v>
      </c>
      <c r="C55" s="116">
        <f t="shared" si="13"/>
        <v>6123.9359999999997</v>
      </c>
      <c r="D55" s="116">
        <f t="shared" si="13"/>
        <v>0</v>
      </c>
      <c r="E55" s="116">
        <f t="shared" si="13"/>
        <v>0</v>
      </c>
      <c r="F55" s="116">
        <f t="shared" si="13"/>
        <v>0</v>
      </c>
      <c r="G55" s="116">
        <f t="shared" si="13"/>
        <v>-6123.9359999999997</v>
      </c>
      <c r="H55" s="116">
        <f t="shared" si="13"/>
        <v>0</v>
      </c>
      <c r="I55" s="116">
        <f t="shared" si="13"/>
        <v>0</v>
      </c>
    </row>
    <row r="56" spans="1:9" ht="43.5" customHeight="1" x14ac:dyDescent="0.3">
      <c r="A56" s="119">
        <v>1251</v>
      </c>
      <c r="B56" s="74" t="s">
        <v>637</v>
      </c>
      <c r="C56" s="120">
        <v>6123.9359999999997</v>
      </c>
      <c r="D56" s="120">
        <v>0</v>
      </c>
      <c r="E56" s="120">
        <v>0</v>
      </c>
      <c r="F56" s="120"/>
      <c r="G56" s="121">
        <f>+F56-C56</f>
        <v>-6123.9359999999997</v>
      </c>
      <c r="H56" s="121">
        <f>+F56-D56</f>
        <v>0</v>
      </c>
      <c r="I56" s="121">
        <f>+F56-E56</f>
        <v>0</v>
      </c>
    </row>
    <row r="57" spans="1:9" ht="39.950000000000003" customHeight="1" x14ac:dyDescent="0.3">
      <c r="A57" s="117">
        <v>1252</v>
      </c>
      <c r="B57" s="118" t="s">
        <v>638</v>
      </c>
      <c r="C57" s="116">
        <f t="shared" ref="C57:I57" si="14">SUM(C58,C59,C62,C63)</f>
        <v>2834763.6</v>
      </c>
      <c r="D57" s="116">
        <f t="shared" si="14"/>
        <v>2796598.1</v>
      </c>
      <c r="E57" s="116">
        <f t="shared" si="14"/>
        <v>2796598.1</v>
      </c>
      <c r="F57" s="116">
        <f t="shared" si="14"/>
        <v>2588469.7000000002</v>
      </c>
      <c r="G57" s="116">
        <f t="shared" si="14"/>
        <v>-246293.89999999991</v>
      </c>
      <c r="H57" s="116">
        <f t="shared" si="14"/>
        <v>-208128.39999999991</v>
      </c>
      <c r="I57" s="116">
        <f t="shared" si="14"/>
        <v>-208128.39999999991</v>
      </c>
    </row>
    <row r="58" spans="1:9" ht="39.950000000000003" customHeight="1" x14ac:dyDescent="0.3">
      <c r="A58" s="119">
        <v>1253</v>
      </c>
      <c r="B58" s="74" t="s">
        <v>639</v>
      </c>
      <c r="C58" s="120">
        <v>2834763.6</v>
      </c>
      <c r="D58" s="120">
        <v>2796598.1</v>
      </c>
      <c r="E58" s="120">
        <v>2796598.1</v>
      </c>
      <c r="F58" s="120">
        <f>+'1. Ekamutner'!D63</f>
        <v>2588469.7000000002</v>
      </c>
      <c r="G58" s="121">
        <f>+F58-C58</f>
        <v>-246293.89999999991</v>
      </c>
      <c r="H58" s="121">
        <f>+F58-D58</f>
        <v>-208128.39999999991</v>
      </c>
      <c r="I58" s="121">
        <f>+F58-E58</f>
        <v>-208128.39999999991</v>
      </c>
    </row>
    <row r="59" spans="1:9" ht="37.5" customHeight="1" x14ac:dyDescent="0.3">
      <c r="A59" s="119" t="s">
        <v>334</v>
      </c>
      <c r="B59" s="118" t="s">
        <v>640</v>
      </c>
      <c r="C59" s="116">
        <f t="shared" ref="C59:I59" si="15">SUM(C60:C61)</f>
        <v>0</v>
      </c>
      <c r="D59" s="116">
        <f t="shared" si="15"/>
        <v>0</v>
      </c>
      <c r="E59" s="116">
        <f t="shared" si="15"/>
        <v>0</v>
      </c>
      <c r="F59" s="116">
        <f t="shared" si="15"/>
        <v>0</v>
      </c>
      <c r="G59" s="116">
        <f t="shared" si="15"/>
        <v>0</v>
      </c>
      <c r="H59" s="116">
        <f t="shared" si="15"/>
        <v>0</v>
      </c>
      <c r="I59" s="116">
        <f t="shared" si="15"/>
        <v>0</v>
      </c>
    </row>
    <row r="60" spans="1:9" ht="45" customHeight="1" x14ac:dyDescent="0.3">
      <c r="A60" s="119">
        <v>1255</v>
      </c>
      <c r="B60" s="74" t="s">
        <v>641</v>
      </c>
      <c r="C60" s="120">
        <v>0</v>
      </c>
      <c r="D60" s="120">
        <v>0</v>
      </c>
      <c r="E60" s="120">
        <v>0</v>
      </c>
      <c r="F60" s="120"/>
      <c r="G60" s="121">
        <f t="shared" ref="G60:G66" si="16">+F60-C60</f>
        <v>0</v>
      </c>
      <c r="H60" s="121">
        <f t="shared" ref="H60:H66" si="17">+F60-D60</f>
        <v>0</v>
      </c>
      <c r="I60" s="121">
        <f t="shared" ref="I60:I66" si="18">+F60-E60</f>
        <v>0</v>
      </c>
    </row>
    <row r="61" spans="1:9" ht="39.950000000000003" customHeight="1" x14ac:dyDescent="0.3">
      <c r="A61" s="119">
        <v>1256</v>
      </c>
      <c r="B61" s="74" t="s">
        <v>642</v>
      </c>
      <c r="C61" s="120">
        <v>0</v>
      </c>
      <c r="D61" s="120">
        <v>0</v>
      </c>
      <c r="E61" s="120">
        <v>0</v>
      </c>
      <c r="F61" s="120"/>
      <c r="G61" s="121">
        <f t="shared" si="16"/>
        <v>0</v>
      </c>
      <c r="H61" s="121">
        <f t="shared" si="17"/>
        <v>0</v>
      </c>
      <c r="I61" s="121">
        <f t="shared" si="18"/>
        <v>0</v>
      </c>
    </row>
    <row r="62" spans="1:9" ht="39.950000000000003" customHeight="1" x14ac:dyDescent="0.3">
      <c r="A62" s="119">
        <v>1260</v>
      </c>
      <c r="B62" s="74" t="s">
        <v>643</v>
      </c>
      <c r="C62" s="120">
        <v>0</v>
      </c>
      <c r="D62" s="120">
        <v>0</v>
      </c>
      <c r="E62" s="120">
        <v>0</v>
      </c>
      <c r="F62" s="120"/>
      <c r="G62" s="121">
        <f t="shared" si="16"/>
        <v>0</v>
      </c>
      <c r="H62" s="121">
        <f t="shared" si="17"/>
        <v>0</v>
      </c>
      <c r="I62" s="121">
        <f t="shared" si="18"/>
        <v>0</v>
      </c>
    </row>
    <row r="63" spans="1:9" ht="30" customHeight="1" x14ac:dyDescent="0.3">
      <c r="A63" s="119">
        <v>1261</v>
      </c>
      <c r="B63" s="74" t="s">
        <v>644</v>
      </c>
      <c r="C63" s="120">
        <v>0</v>
      </c>
      <c r="D63" s="120">
        <v>0</v>
      </c>
      <c r="E63" s="120">
        <v>0</v>
      </c>
      <c r="F63" s="120"/>
      <c r="G63" s="121">
        <f t="shared" si="16"/>
        <v>0</v>
      </c>
      <c r="H63" s="121">
        <f t="shared" si="17"/>
        <v>0</v>
      </c>
      <c r="I63" s="121">
        <f t="shared" si="18"/>
        <v>0</v>
      </c>
    </row>
    <row r="64" spans="1:9" ht="39.950000000000003" customHeight="1" x14ac:dyDescent="0.3">
      <c r="A64" s="119">
        <v>1262</v>
      </c>
      <c r="B64" s="74" t="s">
        <v>417</v>
      </c>
      <c r="C64" s="116">
        <f t="shared" ref="C64:I64" si="19">SUM(C65:C66)</f>
        <v>652021.54</v>
      </c>
      <c r="D64" s="116">
        <f t="shared" si="19"/>
        <v>0</v>
      </c>
      <c r="E64" s="116">
        <f t="shared" si="19"/>
        <v>373101.1</v>
      </c>
      <c r="F64" s="116">
        <f t="shared" si="19"/>
        <v>0</v>
      </c>
      <c r="G64" s="116">
        <f t="shared" si="19"/>
        <v>-652021.54</v>
      </c>
      <c r="H64" s="116">
        <f t="shared" si="19"/>
        <v>0</v>
      </c>
      <c r="I64" s="116">
        <f t="shared" si="19"/>
        <v>-373101.1</v>
      </c>
    </row>
    <row r="65" spans="1:9" ht="21" customHeight="1" x14ac:dyDescent="0.3">
      <c r="A65" s="117">
        <v>1300</v>
      </c>
      <c r="B65" s="74" t="s">
        <v>645</v>
      </c>
      <c r="C65" s="120">
        <v>652021.54</v>
      </c>
      <c r="D65" s="120">
        <v>0</v>
      </c>
      <c r="E65" s="120">
        <v>373101.1</v>
      </c>
      <c r="F65" s="120"/>
      <c r="G65" s="121">
        <f t="shared" si="16"/>
        <v>-652021.54</v>
      </c>
      <c r="H65" s="121">
        <f t="shared" si="17"/>
        <v>0</v>
      </c>
      <c r="I65" s="121">
        <f t="shared" si="18"/>
        <v>-373101.1</v>
      </c>
    </row>
    <row r="66" spans="1:9" ht="39.950000000000003" customHeight="1" x14ac:dyDescent="0.3">
      <c r="A66" s="117">
        <v>1310</v>
      </c>
      <c r="B66" s="74" t="s">
        <v>646</v>
      </c>
      <c r="C66" s="120">
        <v>0</v>
      </c>
      <c r="D66" s="120">
        <v>0</v>
      </c>
      <c r="E66" s="120">
        <v>0</v>
      </c>
      <c r="F66" s="120"/>
      <c r="G66" s="121">
        <f t="shared" si="16"/>
        <v>0</v>
      </c>
      <c r="H66" s="121">
        <f t="shared" si="17"/>
        <v>0</v>
      </c>
      <c r="I66" s="121">
        <f t="shared" si="18"/>
        <v>0</v>
      </c>
    </row>
    <row r="67" spans="1:9" ht="39.950000000000003" customHeight="1" x14ac:dyDescent="0.3">
      <c r="A67" s="119">
        <v>1311</v>
      </c>
      <c r="B67" s="118" t="s">
        <v>647</v>
      </c>
      <c r="C67" s="116">
        <f t="shared" ref="C67:I67" si="20">SUM(C68,C70,C72,C77,C81,C108,C111,C114,C117)</f>
        <v>694024.05660000013</v>
      </c>
      <c r="D67" s="116">
        <f t="shared" si="20"/>
        <v>774649.7</v>
      </c>
      <c r="E67" s="116">
        <f t="shared" si="20"/>
        <v>774649.7</v>
      </c>
      <c r="F67" s="116">
        <f t="shared" si="20"/>
        <v>718966.28600000008</v>
      </c>
      <c r="G67" s="116">
        <f t="shared" si="20"/>
        <v>24942.229400000007</v>
      </c>
      <c r="H67" s="116">
        <f t="shared" si="20"/>
        <v>-55683.41399999999</v>
      </c>
      <c r="I67" s="116">
        <f t="shared" si="20"/>
        <v>-55683.41399999999</v>
      </c>
    </row>
    <row r="68" spans="1:9" ht="39.950000000000003" customHeight="1" x14ac:dyDescent="0.3">
      <c r="A68" s="117">
        <v>1320</v>
      </c>
      <c r="B68" s="118" t="s">
        <v>648</v>
      </c>
      <c r="C68" s="116">
        <f t="shared" ref="C68:I70" si="21">SUM(C69)</f>
        <v>0</v>
      </c>
      <c r="D68" s="116">
        <f t="shared" si="21"/>
        <v>0</v>
      </c>
      <c r="E68" s="116">
        <f t="shared" si="21"/>
        <v>0</v>
      </c>
      <c r="F68" s="116">
        <f t="shared" si="21"/>
        <v>0</v>
      </c>
      <c r="G68" s="116">
        <f t="shared" si="21"/>
        <v>0</v>
      </c>
      <c r="H68" s="116">
        <f t="shared" si="21"/>
        <v>0</v>
      </c>
      <c r="I68" s="116">
        <f t="shared" si="21"/>
        <v>0</v>
      </c>
    </row>
    <row r="69" spans="1:9" ht="39.950000000000003" customHeight="1" x14ac:dyDescent="0.3">
      <c r="A69" s="119">
        <v>1321</v>
      </c>
      <c r="B69" s="74" t="s">
        <v>649</v>
      </c>
      <c r="C69" s="120">
        <v>0</v>
      </c>
      <c r="D69" s="120">
        <v>0</v>
      </c>
      <c r="E69" s="120">
        <v>0</v>
      </c>
      <c r="F69" s="120"/>
      <c r="G69" s="121">
        <f>+F69-C69</f>
        <v>0</v>
      </c>
      <c r="H69" s="121">
        <f>+F69-D69</f>
        <v>0</v>
      </c>
      <c r="I69" s="121">
        <f>+F69-E69</f>
        <v>0</v>
      </c>
    </row>
    <row r="70" spans="1:9" ht="30.75" customHeight="1" x14ac:dyDescent="0.3">
      <c r="A70" s="117">
        <v>1330</v>
      </c>
      <c r="B70" s="118" t="s">
        <v>419</v>
      </c>
      <c r="C70" s="116">
        <f t="shared" si="21"/>
        <v>0</v>
      </c>
      <c r="D70" s="116">
        <f t="shared" si="21"/>
        <v>0</v>
      </c>
      <c r="E70" s="116">
        <f t="shared" si="21"/>
        <v>0</v>
      </c>
      <c r="F70" s="116">
        <f t="shared" si="21"/>
        <v>0</v>
      </c>
      <c r="G70" s="116">
        <f t="shared" si="21"/>
        <v>0</v>
      </c>
      <c r="H70" s="116">
        <f t="shared" si="21"/>
        <v>0</v>
      </c>
      <c r="I70" s="116">
        <f t="shared" si="21"/>
        <v>0</v>
      </c>
    </row>
    <row r="71" spans="1:9" ht="30" customHeight="1" x14ac:dyDescent="0.3">
      <c r="A71" s="119">
        <v>1331</v>
      </c>
      <c r="B71" s="74" t="s">
        <v>650</v>
      </c>
      <c r="C71" s="120">
        <v>0</v>
      </c>
      <c r="D71" s="120">
        <v>0</v>
      </c>
      <c r="E71" s="120">
        <v>0</v>
      </c>
      <c r="F71" s="120"/>
      <c r="G71" s="121">
        <f>+F71-C71</f>
        <v>0</v>
      </c>
      <c r="H71" s="121">
        <f>+F71-D71</f>
        <v>0</v>
      </c>
      <c r="I71" s="121">
        <f>+F71-E71</f>
        <v>0</v>
      </c>
    </row>
    <row r="72" spans="1:9" ht="39.950000000000003" customHeight="1" x14ac:dyDescent="0.3">
      <c r="A72" s="119">
        <v>1332</v>
      </c>
      <c r="B72" s="118" t="s">
        <v>651</v>
      </c>
      <c r="C72" s="116">
        <f t="shared" ref="C72:I72" si="22">SUM(C73:C76)</f>
        <v>134337.152</v>
      </c>
      <c r="D72" s="116">
        <f t="shared" si="22"/>
        <v>155898.6</v>
      </c>
      <c r="E72" s="116">
        <f t="shared" si="22"/>
        <v>155898.6</v>
      </c>
      <c r="F72" s="116">
        <f t="shared" si="22"/>
        <v>160056.78600000002</v>
      </c>
      <c r="G72" s="116">
        <f t="shared" si="22"/>
        <v>25719.634000000013</v>
      </c>
      <c r="H72" s="116">
        <f t="shared" si="22"/>
        <v>4158.1860000000088</v>
      </c>
      <c r="I72" s="116">
        <f t="shared" si="22"/>
        <v>4158.1860000000088</v>
      </c>
    </row>
    <row r="73" spans="1:9" ht="39.950000000000003" customHeight="1" x14ac:dyDescent="0.3">
      <c r="A73" s="119">
        <v>1333</v>
      </c>
      <c r="B73" s="74" t="s">
        <v>652</v>
      </c>
      <c r="C73" s="120">
        <v>97318.482000000004</v>
      </c>
      <c r="D73" s="120">
        <v>117557.3</v>
      </c>
      <c r="E73" s="120">
        <v>117557.3</v>
      </c>
      <c r="F73" s="120">
        <f>+'1. Ekamutner'!D78</f>
        <v>120644.68600000002</v>
      </c>
      <c r="G73" s="121">
        <f>+F73-C73</f>
        <v>23326.204000000012</v>
      </c>
      <c r="H73" s="121">
        <f>+F73-D73</f>
        <v>3087.3860000000132</v>
      </c>
      <c r="I73" s="121">
        <f>+F73-E73</f>
        <v>3087.3860000000132</v>
      </c>
    </row>
    <row r="74" spans="1:9" ht="21" customHeight="1" x14ac:dyDescent="0.3">
      <c r="A74" s="119">
        <v>1334</v>
      </c>
      <c r="B74" s="74" t="s">
        <v>421</v>
      </c>
      <c r="C74" s="120">
        <v>0</v>
      </c>
      <c r="D74" s="120">
        <v>0</v>
      </c>
      <c r="E74" s="120">
        <v>0</v>
      </c>
      <c r="F74" s="120">
        <f>+'1. Ekamutner'!D79</f>
        <v>0</v>
      </c>
      <c r="G74" s="121">
        <f>+F74-C74</f>
        <v>0</v>
      </c>
      <c r="H74" s="121">
        <f>+F74-D74</f>
        <v>0</v>
      </c>
      <c r="I74" s="121">
        <f>+F74-E74</f>
        <v>0</v>
      </c>
    </row>
    <row r="75" spans="1:9" ht="46.5" customHeight="1" x14ac:dyDescent="0.3">
      <c r="A75" s="117">
        <v>1340</v>
      </c>
      <c r="B75" s="74" t="s">
        <v>422</v>
      </c>
      <c r="C75" s="120">
        <v>0</v>
      </c>
      <c r="D75" s="120">
        <v>0</v>
      </c>
      <c r="E75" s="120">
        <v>0</v>
      </c>
      <c r="F75" s="120">
        <f>+'1. Ekamutner'!D80</f>
        <v>0</v>
      </c>
      <c r="G75" s="121">
        <f>+F75-C75</f>
        <v>0</v>
      </c>
      <c r="H75" s="121">
        <f>+F75-D75</f>
        <v>0</v>
      </c>
      <c r="I75" s="121">
        <f>+F75-E75</f>
        <v>0</v>
      </c>
    </row>
    <row r="76" spans="1:9" ht="39.950000000000003" customHeight="1" x14ac:dyDescent="0.3">
      <c r="A76" s="119">
        <v>1341</v>
      </c>
      <c r="B76" s="74" t="s">
        <v>423</v>
      </c>
      <c r="C76" s="120">
        <v>37018.67</v>
      </c>
      <c r="D76" s="120">
        <v>38341.300000000003</v>
      </c>
      <c r="E76" s="120">
        <v>38341.300000000003</v>
      </c>
      <c r="F76" s="120">
        <f>+'1. Ekamutner'!D81</f>
        <v>39412.1</v>
      </c>
      <c r="G76" s="121">
        <f>+F76-C76</f>
        <v>2393.4300000000003</v>
      </c>
      <c r="H76" s="121">
        <f>+F76-D76</f>
        <v>1070.7999999999956</v>
      </c>
      <c r="I76" s="121">
        <f>+F76-E76</f>
        <v>1070.7999999999956</v>
      </c>
    </row>
    <row r="77" spans="1:9" ht="73.5" customHeight="1" x14ac:dyDescent="0.3">
      <c r="A77" s="119">
        <v>1342</v>
      </c>
      <c r="B77" s="118" t="s">
        <v>653</v>
      </c>
      <c r="C77" s="116">
        <f t="shared" ref="C77:I77" si="23">SUM(C78,C79,C80)</f>
        <v>37724.402999999998</v>
      </c>
      <c r="D77" s="116">
        <f t="shared" si="23"/>
        <v>10159.4</v>
      </c>
      <c r="E77" s="116">
        <f t="shared" si="23"/>
        <v>10159.4</v>
      </c>
      <c r="F77" s="116">
        <f t="shared" si="23"/>
        <v>0</v>
      </c>
      <c r="G77" s="116">
        <f t="shared" si="23"/>
        <v>-37724.402999999998</v>
      </c>
      <c r="H77" s="116">
        <f t="shared" si="23"/>
        <v>-10159.4</v>
      </c>
      <c r="I77" s="116">
        <f t="shared" si="23"/>
        <v>-10159.4</v>
      </c>
    </row>
    <row r="78" spans="1:9" ht="88.5" customHeight="1" x14ac:dyDescent="0.3">
      <c r="A78" s="119">
        <v>1343</v>
      </c>
      <c r="B78" s="74" t="s">
        <v>654</v>
      </c>
      <c r="C78" s="120">
        <v>0</v>
      </c>
      <c r="D78" s="120">
        <v>0</v>
      </c>
      <c r="E78" s="120">
        <v>0</v>
      </c>
      <c r="F78" s="120"/>
      <c r="G78" s="121">
        <f>+F78-C78</f>
        <v>0</v>
      </c>
      <c r="H78" s="121">
        <f>+F78-D78</f>
        <v>0</v>
      </c>
      <c r="I78" s="121">
        <f>+F78-E78</f>
        <v>0</v>
      </c>
    </row>
    <row r="79" spans="1:9" ht="71.25" x14ac:dyDescent="0.3">
      <c r="A79" s="117">
        <v>1350</v>
      </c>
      <c r="B79" s="118" t="s">
        <v>655</v>
      </c>
      <c r="C79" s="120">
        <v>37724.402999999998</v>
      </c>
      <c r="D79" s="120">
        <v>9559.4</v>
      </c>
      <c r="E79" s="120">
        <v>9559.4</v>
      </c>
      <c r="F79" s="120"/>
      <c r="G79" s="121">
        <f>+F79-C79</f>
        <v>-37724.402999999998</v>
      </c>
      <c r="H79" s="121">
        <f>+F79-D79</f>
        <v>-9559.4</v>
      </c>
      <c r="I79" s="121">
        <f>+F79-E79</f>
        <v>-9559.4</v>
      </c>
    </row>
    <row r="80" spans="1:9" ht="85.5" x14ac:dyDescent="0.3">
      <c r="A80" s="117">
        <v>1351</v>
      </c>
      <c r="B80" s="118" t="s">
        <v>656</v>
      </c>
      <c r="C80" s="120">
        <v>0</v>
      </c>
      <c r="D80" s="120">
        <v>600</v>
      </c>
      <c r="E80" s="120">
        <v>600</v>
      </c>
      <c r="F80" s="120"/>
      <c r="G80" s="121">
        <f>+F80-C80</f>
        <v>0</v>
      </c>
      <c r="H80" s="121">
        <f>+F80-D80</f>
        <v>-600</v>
      </c>
      <c r="I80" s="121">
        <f>+F80-E80</f>
        <v>-600</v>
      </c>
    </row>
    <row r="81" spans="1:9" ht="39.950000000000003" customHeight="1" x14ac:dyDescent="0.3">
      <c r="A81" s="119">
        <v>13501</v>
      </c>
      <c r="B81" s="118" t="s">
        <v>657</v>
      </c>
      <c r="C81" s="116">
        <f t="shared" ref="C81:I81" si="24">SUM(C82,C106,C107)</f>
        <v>510880.79910000006</v>
      </c>
      <c r="D81" s="116">
        <f t="shared" si="24"/>
        <v>593341.69999999995</v>
      </c>
      <c r="E81" s="116">
        <f t="shared" si="24"/>
        <v>593341.69999999995</v>
      </c>
      <c r="F81" s="116">
        <f t="shared" si="24"/>
        <v>526559.5</v>
      </c>
      <c r="G81" s="116">
        <f t="shared" si="24"/>
        <v>15678.700899999996</v>
      </c>
      <c r="H81" s="116">
        <f t="shared" si="24"/>
        <v>-66782.2</v>
      </c>
      <c r="I81" s="116">
        <f t="shared" si="24"/>
        <v>-66782.2</v>
      </c>
    </row>
    <row r="82" spans="1:9" ht="84" customHeight="1" x14ac:dyDescent="0.3">
      <c r="A82" s="119">
        <v>13502</v>
      </c>
      <c r="B82" s="118" t="s">
        <v>658</v>
      </c>
      <c r="C82" s="116">
        <f t="shared" ref="C82:I82" si="25">+C83+C84+C85+C86+C87+C88+C89+C93+C94+C95+C96+C97+C98+C99+C100+C101+C102+C103+C104+C105</f>
        <v>425710.28910000005</v>
      </c>
      <c r="D82" s="116">
        <f t="shared" si="25"/>
        <v>553341.69999999995</v>
      </c>
      <c r="E82" s="116">
        <f t="shared" si="25"/>
        <v>553341.69999999995</v>
      </c>
      <c r="F82" s="116">
        <f t="shared" si="25"/>
        <v>466559.5</v>
      </c>
      <c r="G82" s="116">
        <f t="shared" si="25"/>
        <v>40849.210899999991</v>
      </c>
      <c r="H82" s="116">
        <f t="shared" si="25"/>
        <v>-86782.2</v>
      </c>
      <c r="I82" s="116">
        <f t="shared" si="25"/>
        <v>-86782.2</v>
      </c>
    </row>
    <row r="83" spans="1:9" ht="39.950000000000003" customHeight="1" x14ac:dyDescent="0.3">
      <c r="A83" s="119">
        <v>13503</v>
      </c>
      <c r="B83" s="74" t="s">
        <v>659</v>
      </c>
      <c r="C83" s="120">
        <v>0</v>
      </c>
      <c r="D83" s="120">
        <v>0</v>
      </c>
      <c r="E83" s="120">
        <v>0</v>
      </c>
      <c r="F83" s="120">
        <f>+'1. Ekamutner'!D89</f>
        <v>750</v>
      </c>
      <c r="G83" s="121">
        <f t="shared" ref="G83:G88" si="26">+F83-C83</f>
        <v>750</v>
      </c>
      <c r="H83" s="121">
        <f t="shared" ref="H83:H88" si="27">+F83-D83</f>
        <v>750</v>
      </c>
      <c r="I83" s="121">
        <f t="shared" ref="I83:I88" si="28">+F83-E83</f>
        <v>750</v>
      </c>
    </row>
    <row r="84" spans="1:9" ht="39.950000000000003" customHeight="1" x14ac:dyDescent="0.3">
      <c r="A84" s="119">
        <v>13504</v>
      </c>
      <c r="B84" s="74" t="s">
        <v>660</v>
      </c>
      <c r="C84" s="120">
        <v>0</v>
      </c>
      <c r="D84" s="120">
        <v>0</v>
      </c>
      <c r="E84" s="120">
        <v>0</v>
      </c>
      <c r="F84" s="120">
        <f>+'1. Ekamutner'!D90</f>
        <v>1500</v>
      </c>
      <c r="G84" s="121">
        <f t="shared" si="26"/>
        <v>1500</v>
      </c>
      <c r="H84" s="121">
        <f t="shared" si="27"/>
        <v>1500</v>
      </c>
      <c r="I84" s="121">
        <f t="shared" si="28"/>
        <v>1500</v>
      </c>
    </row>
    <row r="85" spans="1:9" ht="39.950000000000003" customHeight="1" x14ac:dyDescent="0.3">
      <c r="A85" s="119">
        <v>13505</v>
      </c>
      <c r="B85" s="74" t="s">
        <v>354</v>
      </c>
      <c r="C85" s="120">
        <v>745</v>
      </c>
      <c r="D85" s="120">
        <v>0</v>
      </c>
      <c r="E85" s="120">
        <v>0</v>
      </c>
      <c r="F85" s="120">
        <f>+'1. Ekamutner'!D91</f>
        <v>0</v>
      </c>
      <c r="G85" s="121">
        <f t="shared" si="26"/>
        <v>-745</v>
      </c>
      <c r="H85" s="121">
        <f t="shared" si="27"/>
        <v>0</v>
      </c>
      <c r="I85" s="121">
        <f t="shared" si="28"/>
        <v>0</v>
      </c>
    </row>
    <row r="86" spans="1:9" ht="39.950000000000003" customHeight="1" x14ac:dyDescent="0.3">
      <c r="A86" s="119">
        <v>13506</v>
      </c>
      <c r="B86" s="74" t="s">
        <v>661</v>
      </c>
      <c r="C86" s="120">
        <v>5643.2</v>
      </c>
      <c r="D86" s="120">
        <v>2925</v>
      </c>
      <c r="E86" s="120">
        <v>2925</v>
      </c>
      <c r="F86" s="120">
        <f>+'1. Ekamutner'!D92</f>
        <v>675</v>
      </c>
      <c r="G86" s="121">
        <f t="shared" si="26"/>
        <v>-4968.2</v>
      </c>
      <c r="H86" s="121">
        <f t="shared" si="27"/>
        <v>-2250</v>
      </c>
      <c r="I86" s="121">
        <f t="shared" si="28"/>
        <v>-2250</v>
      </c>
    </row>
    <row r="87" spans="1:9" ht="19.5" customHeight="1" x14ac:dyDescent="0.3">
      <c r="A87" s="117">
        <v>13507</v>
      </c>
      <c r="B87" s="74" t="s">
        <v>358</v>
      </c>
      <c r="C87" s="120">
        <v>2250</v>
      </c>
      <c r="D87" s="120">
        <v>7500</v>
      </c>
      <c r="E87" s="120">
        <v>7500</v>
      </c>
      <c r="F87" s="120">
        <f>+'1. Ekamutner'!D93</f>
        <v>7500</v>
      </c>
      <c r="G87" s="121">
        <f t="shared" si="26"/>
        <v>5250</v>
      </c>
      <c r="H87" s="121">
        <f t="shared" si="27"/>
        <v>0</v>
      </c>
      <c r="I87" s="121">
        <f t="shared" si="28"/>
        <v>0</v>
      </c>
    </row>
    <row r="88" spans="1:9" ht="19.5" customHeight="1" x14ac:dyDescent="0.3">
      <c r="A88" s="119"/>
      <c r="B88" s="74" t="s">
        <v>360</v>
      </c>
      <c r="C88" s="120">
        <v>0</v>
      </c>
      <c r="D88" s="120">
        <v>60</v>
      </c>
      <c r="E88" s="120">
        <v>60</v>
      </c>
      <c r="F88" s="120">
        <f>+'1. Ekamutner'!D94</f>
        <v>75</v>
      </c>
      <c r="G88" s="121">
        <f t="shared" si="26"/>
        <v>75</v>
      </c>
      <c r="H88" s="121">
        <f t="shared" si="27"/>
        <v>15</v>
      </c>
      <c r="I88" s="121">
        <f t="shared" si="28"/>
        <v>15</v>
      </c>
    </row>
    <row r="89" spans="1:9" ht="19.5" customHeight="1" x14ac:dyDescent="0.3">
      <c r="A89" s="119"/>
      <c r="B89" s="118" t="s">
        <v>662</v>
      </c>
      <c r="C89" s="116">
        <f t="shared" ref="C89:I89" si="29">+C90+C91+C92</f>
        <v>175018.239</v>
      </c>
      <c r="D89" s="116">
        <f t="shared" si="29"/>
        <v>228774.5</v>
      </c>
      <c r="E89" s="116">
        <f t="shared" si="29"/>
        <v>228774.5</v>
      </c>
      <c r="F89" s="116">
        <f t="shared" si="29"/>
        <v>233900</v>
      </c>
      <c r="G89" s="116">
        <f t="shared" si="29"/>
        <v>58881.760999999999</v>
      </c>
      <c r="H89" s="116">
        <f t="shared" si="29"/>
        <v>5125.5</v>
      </c>
      <c r="I89" s="116">
        <f t="shared" si="29"/>
        <v>5125.5</v>
      </c>
    </row>
    <row r="90" spans="1:9" ht="19.5" customHeight="1" x14ac:dyDescent="0.3">
      <c r="A90" s="119"/>
      <c r="B90" s="74" t="s">
        <v>663</v>
      </c>
      <c r="C90" s="120">
        <v>78841.880999999994</v>
      </c>
      <c r="D90" s="120">
        <v>135324</v>
      </c>
      <c r="E90" s="120">
        <v>135324</v>
      </c>
      <c r="F90" s="120">
        <f>+'1. Ekamutner'!D96</f>
        <v>135900</v>
      </c>
      <c r="G90" s="121">
        <f t="shared" ref="G90:G107" si="30">+F90-C90</f>
        <v>57058.119000000006</v>
      </c>
      <c r="H90" s="121">
        <f t="shared" ref="H90:H107" si="31">+F90-D90</f>
        <v>576</v>
      </c>
      <c r="I90" s="121">
        <f t="shared" ref="I90:I107" si="32">+F90-E90</f>
        <v>576</v>
      </c>
    </row>
    <row r="91" spans="1:9" ht="39.950000000000003" customHeight="1" x14ac:dyDescent="0.3">
      <c r="A91" s="119">
        <v>13508</v>
      </c>
      <c r="B91" s="74" t="s">
        <v>664</v>
      </c>
      <c r="C91" s="120">
        <v>87945.804000000004</v>
      </c>
      <c r="D91" s="120">
        <v>85450.5</v>
      </c>
      <c r="E91" s="120">
        <v>85450.5</v>
      </c>
      <c r="F91" s="120">
        <f>+'1. Ekamutner'!D97</f>
        <v>90000</v>
      </c>
      <c r="G91" s="121">
        <f t="shared" si="30"/>
        <v>2054.1959999999963</v>
      </c>
      <c r="H91" s="121">
        <f t="shared" si="31"/>
        <v>4549.5</v>
      </c>
      <c r="I91" s="121">
        <f t="shared" si="32"/>
        <v>4549.5</v>
      </c>
    </row>
    <row r="92" spans="1:9" ht="39.950000000000003" customHeight="1" x14ac:dyDescent="0.3">
      <c r="A92" s="119">
        <v>13509</v>
      </c>
      <c r="B92" s="74" t="s">
        <v>665</v>
      </c>
      <c r="C92" s="120">
        <v>8230.5540000000001</v>
      </c>
      <c r="D92" s="120">
        <v>8000</v>
      </c>
      <c r="E92" s="120">
        <v>8000</v>
      </c>
      <c r="F92" s="120">
        <f>+'1. Ekamutner'!D98</f>
        <v>8000</v>
      </c>
      <c r="G92" s="121">
        <f t="shared" si="30"/>
        <v>-230.55400000000009</v>
      </c>
      <c r="H92" s="121">
        <f t="shared" si="31"/>
        <v>0</v>
      </c>
      <c r="I92" s="121">
        <f t="shared" si="32"/>
        <v>0</v>
      </c>
    </row>
    <row r="93" spans="1:9" ht="39.950000000000003" customHeight="1" x14ac:dyDescent="0.3">
      <c r="A93" s="119">
        <v>13510</v>
      </c>
      <c r="B93" s="74" t="s">
        <v>666</v>
      </c>
      <c r="C93" s="120">
        <v>0</v>
      </c>
      <c r="D93" s="120">
        <v>0</v>
      </c>
      <c r="E93" s="120">
        <v>0</v>
      </c>
      <c r="F93" s="120"/>
      <c r="G93" s="121">
        <f t="shared" si="30"/>
        <v>0</v>
      </c>
      <c r="H93" s="121">
        <f t="shared" si="31"/>
        <v>0</v>
      </c>
      <c r="I93" s="121">
        <f t="shared" si="32"/>
        <v>0</v>
      </c>
    </row>
    <row r="94" spans="1:9" ht="39.950000000000003" customHeight="1" x14ac:dyDescent="0.3">
      <c r="A94" s="119">
        <v>13511</v>
      </c>
      <c r="B94" s="74" t="s">
        <v>667</v>
      </c>
      <c r="C94" s="120">
        <v>0</v>
      </c>
      <c r="D94" s="120">
        <v>0</v>
      </c>
      <c r="E94" s="120">
        <v>0</v>
      </c>
      <c r="F94" s="120"/>
      <c r="G94" s="121">
        <f t="shared" si="30"/>
        <v>0</v>
      </c>
      <c r="H94" s="121">
        <f t="shared" si="31"/>
        <v>0</v>
      </c>
      <c r="I94" s="121">
        <f t="shared" si="32"/>
        <v>0</v>
      </c>
    </row>
    <row r="95" spans="1:9" ht="39.950000000000003" customHeight="1" x14ac:dyDescent="0.3">
      <c r="A95" s="119">
        <v>13512</v>
      </c>
      <c r="B95" s="74" t="s">
        <v>668</v>
      </c>
      <c r="C95" s="120">
        <v>0</v>
      </c>
      <c r="D95" s="120">
        <v>0</v>
      </c>
      <c r="E95" s="120">
        <v>0</v>
      </c>
      <c r="F95" s="120"/>
      <c r="G95" s="121">
        <f t="shared" si="30"/>
        <v>0</v>
      </c>
      <c r="H95" s="121">
        <f t="shared" si="31"/>
        <v>0</v>
      </c>
      <c r="I95" s="121">
        <f t="shared" si="32"/>
        <v>0</v>
      </c>
    </row>
    <row r="96" spans="1:9" ht="30.75" customHeight="1" x14ac:dyDescent="0.3">
      <c r="A96" s="119">
        <v>13513</v>
      </c>
      <c r="B96" s="74" t="s">
        <v>669</v>
      </c>
      <c r="C96" s="120">
        <v>0</v>
      </c>
      <c r="D96" s="120">
        <v>0</v>
      </c>
      <c r="E96" s="120">
        <v>0</v>
      </c>
      <c r="F96" s="120"/>
      <c r="G96" s="121">
        <f t="shared" si="30"/>
        <v>0</v>
      </c>
      <c r="H96" s="121">
        <f t="shared" si="31"/>
        <v>0</v>
      </c>
      <c r="I96" s="121">
        <f t="shared" si="32"/>
        <v>0</v>
      </c>
    </row>
    <row r="97" spans="1:9" ht="60.75" customHeight="1" x14ac:dyDescent="0.3">
      <c r="A97" s="119">
        <v>13514</v>
      </c>
      <c r="B97" s="74" t="s">
        <v>374</v>
      </c>
      <c r="C97" s="120">
        <v>0</v>
      </c>
      <c r="D97" s="120">
        <v>0</v>
      </c>
      <c r="E97" s="120">
        <v>0</v>
      </c>
      <c r="F97" s="120"/>
      <c r="G97" s="121">
        <f t="shared" si="30"/>
        <v>0</v>
      </c>
      <c r="H97" s="121">
        <f t="shared" si="31"/>
        <v>0</v>
      </c>
      <c r="I97" s="121">
        <f t="shared" si="32"/>
        <v>0</v>
      </c>
    </row>
    <row r="98" spans="1:9" ht="39.950000000000003" customHeight="1" x14ac:dyDescent="0.3">
      <c r="A98" s="119">
        <v>13515</v>
      </c>
      <c r="B98" s="74" t="s">
        <v>670</v>
      </c>
      <c r="C98" s="120">
        <v>146621.7991</v>
      </c>
      <c r="D98" s="120">
        <v>209208</v>
      </c>
      <c r="E98" s="120">
        <v>209208</v>
      </c>
      <c r="F98" s="120">
        <f>+'1. Ekamutner'!D104</f>
        <v>106752</v>
      </c>
      <c r="G98" s="121">
        <f t="shared" si="30"/>
        <v>-39869.799100000004</v>
      </c>
      <c r="H98" s="121">
        <f t="shared" si="31"/>
        <v>-102456</v>
      </c>
      <c r="I98" s="121">
        <f t="shared" si="32"/>
        <v>-102456</v>
      </c>
    </row>
    <row r="99" spans="1:9" ht="39.950000000000003" customHeight="1" x14ac:dyDescent="0.3">
      <c r="A99" s="119">
        <v>13516</v>
      </c>
      <c r="B99" s="74" t="s">
        <v>671</v>
      </c>
      <c r="C99" s="120">
        <v>95396.051000000007</v>
      </c>
      <c r="D99" s="120">
        <v>104784.2</v>
      </c>
      <c r="E99" s="120">
        <v>104784.2</v>
      </c>
      <c r="F99" s="120">
        <f>+'1. Ekamutner'!D105</f>
        <v>90177.5</v>
      </c>
      <c r="G99" s="121">
        <f t="shared" si="30"/>
        <v>-5218.5510000000068</v>
      </c>
      <c r="H99" s="121">
        <f t="shared" si="31"/>
        <v>-14606.699999999997</v>
      </c>
      <c r="I99" s="121">
        <f t="shared" si="32"/>
        <v>-14606.699999999997</v>
      </c>
    </row>
    <row r="100" spans="1:9" ht="39.950000000000003" customHeight="1" x14ac:dyDescent="0.3">
      <c r="A100" s="119">
        <v>13517</v>
      </c>
      <c r="B100" s="74" t="s">
        <v>672</v>
      </c>
      <c r="C100" s="120">
        <v>0</v>
      </c>
      <c r="D100" s="120">
        <v>0</v>
      </c>
      <c r="E100" s="120">
        <v>0</v>
      </c>
      <c r="F100" s="120">
        <f>+'1. Ekamutner'!D106</f>
        <v>0</v>
      </c>
      <c r="G100" s="121">
        <f t="shared" si="30"/>
        <v>0</v>
      </c>
      <c r="H100" s="121">
        <f t="shared" si="31"/>
        <v>0</v>
      </c>
      <c r="I100" s="121">
        <f t="shared" si="32"/>
        <v>0</v>
      </c>
    </row>
    <row r="101" spans="1:9" ht="28.5" customHeight="1" x14ac:dyDescent="0.3">
      <c r="A101" s="119">
        <v>13518</v>
      </c>
      <c r="B101" s="74" t="s">
        <v>382</v>
      </c>
      <c r="C101" s="120">
        <v>0</v>
      </c>
      <c r="D101" s="120">
        <v>0</v>
      </c>
      <c r="E101" s="120">
        <v>0</v>
      </c>
      <c r="F101" s="120">
        <f>+'1. Ekamutner'!D107</f>
        <v>25140</v>
      </c>
      <c r="G101" s="121">
        <f t="shared" si="30"/>
        <v>25140</v>
      </c>
      <c r="H101" s="121">
        <f t="shared" si="31"/>
        <v>25140</v>
      </c>
      <c r="I101" s="121">
        <f t="shared" si="32"/>
        <v>25140</v>
      </c>
    </row>
    <row r="102" spans="1:9" ht="39.950000000000003" customHeight="1" x14ac:dyDescent="0.3">
      <c r="A102" s="119">
        <v>13519</v>
      </c>
      <c r="B102" s="74" t="s">
        <v>673</v>
      </c>
      <c r="C102" s="120">
        <v>0</v>
      </c>
      <c r="D102" s="120">
        <v>0</v>
      </c>
      <c r="E102" s="120">
        <v>0</v>
      </c>
      <c r="F102" s="120"/>
      <c r="G102" s="121">
        <f t="shared" si="30"/>
        <v>0</v>
      </c>
      <c r="H102" s="121">
        <f t="shared" si="31"/>
        <v>0</v>
      </c>
      <c r="I102" s="121">
        <f t="shared" si="32"/>
        <v>0</v>
      </c>
    </row>
    <row r="103" spans="1:9" ht="39.950000000000003" customHeight="1" x14ac:dyDescent="0.3">
      <c r="A103" s="119">
        <v>13520</v>
      </c>
      <c r="B103" s="74" t="s">
        <v>386</v>
      </c>
      <c r="C103" s="120">
        <v>36</v>
      </c>
      <c r="D103" s="120">
        <v>90</v>
      </c>
      <c r="E103" s="120">
        <v>90</v>
      </c>
      <c r="F103" s="120">
        <f>+'1. Ekamutner'!D109</f>
        <v>90</v>
      </c>
      <c r="G103" s="121">
        <f t="shared" si="30"/>
        <v>54</v>
      </c>
      <c r="H103" s="121">
        <f t="shared" si="31"/>
        <v>0</v>
      </c>
      <c r="I103" s="121">
        <f t="shared" si="32"/>
        <v>0</v>
      </c>
    </row>
    <row r="104" spans="1:9" ht="39.950000000000003" customHeight="1" x14ac:dyDescent="0.3">
      <c r="A104" s="119">
        <v>1352</v>
      </c>
      <c r="B104" s="74" t="s">
        <v>674</v>
      </c>
      <c r="C104" s="120">
        <v>0</v>
      </c>
      <c r="D104" s="120">
        <v>0</v>
      </c>
      <c r="E104" s="120">
        <v>0</v>
      </c>
      <c r="F104" s="120"/>
      <c r="G104" s="121">
        <f t="shared" si="30"/>
        <v>0</v>
      </c>
      <c r="H104" s="121">
        <f t="shared" si="31"/>
        <v>0</v>
      </c>
      <c r="I104" s="121">
        <f t="shared" si="32"/>
        <v>0</v>
      </c>
    </row>
    <row r="105" spans="1:9" ht="39.950000000000003" customHeight="1" x14ac:dyDescent="0.3">
      <c r="A105" s="119">
        <v>1353</v>
      </c>
      <c r="B105" s="74" t="s">
        <v>388</v>
      </c>
      <c r="C105" s="120">
        <v>0</v>
      </c>
      <c r="D105" s="120">
        <v>0</v>
      </c>
      <c r="E105" s="120">
        <v>0</v>
      </c>
      <c r="F105" s="120"/>
      <c r="G105" s="121">
        <f t="shared" si="30"/>
        <v>0</v>
      </c>
      <c r="H105" s="121">
        <f t="shared" si="31"/>
        <v>0</v>
      </c>
      <c r="I105" s="121">
        <f t="shared" si="32"/>
        <v>0</v>
      </c>
    </row>
    <row r="106" spans="1:9" ht="36" customHeight="1" x14ac:dyDescent="0.3">
      <c r="A106" s="117">
        <v>1360</v>
      </c>
      <c r="B106" s="74" t="s">
        <v>675</v>
      </c>
      <c r="C106" s="120">
        <v>85170.51</v>
      </c>
      <c r="D106" s="120">
        <v>40000</v>
      </c>
      <c r="E106" s="120">
        <v>40000</v>
      </c>
      <c r="F106" s="120">
        <f>+'1. Ekamutner'!D110</f>
        <v>60000</v>
      </c>
      <c r="G106" s="121">
        <f t="shared" si="30"/>
        <v>-25170.509999999995</v>
      </c>
      <c r="H106" s="121">
        <f t="shared" si="31"/>
        <v>20000</v>
      </c>
      <c r="I106" s="121">
        <f t="shared" si="32"/>
        <v>20000</v>
      </c>
    </row>
    <row r="107" spans="1:9" ht="39.950000000000003" customHeight="1" x14ac:dyDescent="0.3">
      <c r="A107" s="119">
        <v>1361</v>
      </c>
      <c r="B107" s="74" t="s">
        <v>676</v>
      </c>
      <c r="C107" s="120">
        <v>0</v>
      </c>
      <c r="D107" s="120">
        <v>0</v>
      </c>
      <c r="E107" s="120">
        <v>0</v>
      </c>
      <c r="F107" s="120"/>
      <c r="G107" s="121">
        <f t="shared" si="30"/>
        <v>0</v>
      </c>
      <c r="H107" s="121">
        <f t="shared" si="31"/>
        <v>0</v>
      </c>
      <c r="I107" s="121">
        <f t="shared" si="32"/>
        <v>0</v>
      </c>
    </row>
    <row r="108" spans="1:9" ht="39.950000000000003" customHeight="1" x14ac:dyDescent="0.3">
      <c r="A108" s="119">
        <v>1362</v>
      </c>
      <c r="B108" s="118" t="s">
        <v>677</v>
      </c>
      <c r="C108" s="116">
        <f t="shared" ref="C108:I108" si="33">SUM(C109,C110)</f>
        <v>6432.3360000000002</v>
      </c>
      <c r="D108" s="116">
        <f t="shared" si="33"/>
        <v>8750</v>
      </c>
      <c r="E108" s="116">
        <f t="shared" si="33"/>
        <v>8750</v>
      </c>
      <c r="F108" s="116">
        <f t="shared" si="33"/>
        <v>8750</v>
      </c>
      <c r="G108" s="116">
        <f t="shared" si="33"/>
        <v>2317.6639999999998</v>
      </c>
      <c r="H108" s="116">
        <f t="shared" si="33"/>
        <v>0</v>
      </c>
      <c r="I108" s="116">
        <f t="shared" si="33"/>
        <v>0</v>
      </c>
    </row>
    <row r="109" spans="1:9" ht="39.950000000000003" customHeight="1" x14ac:dyDescent="0.3">
      <c r="A109" s="117">
        <v>1370</v>
      </c>
      <c r="B109" s="74" t="s">
        <v>678</v>
      </c>
      <c r="C109" s="120">
        <v>6432.3360000000002</v>
      </c>
      <c r="D109" s="120">
        <v>8750</v>
      </c>
      <c r="E109" s="120">
        <v>8750</v>
      </c>
      <c r="F109" s="120">
        <f>+'1. Ekamutner'!D113</f>
        <v>8750</v>
      </c>
      <c r="G109" s="121">
        <f>+F109-C109</f>
        <v>2317.6639999999998</v>
      </c>
      <c r="H109" s="121">
        <f>+F109-D109</f>
        <v>0</v>
      </c>
      <c r="I109" s="121">
        <f>+F109-E109</f>
        <v>0</v>
      </c>
    </row>
    <row r="110" spans="1:9" ht="39.950000000000003" customHeight="1" x14ac:dyDescent="0.3">
      <c r="A110" s="119">
        <v>1371</v>
      </c>
      <c r="B110" s="74" t="s">
        <v>429</v>
      </c>
      <c r="C110" s="120">
        <v>0</v>
      </c>
      <c r="D110" s="120">
        <v>0</v>
      </c>
      <c r="E110" s="120">
        <v>0</v>
      </c>
      <c r="F110" s="120"/>
      <c r="G110" s="121">
        <f>+F110-C110</f>
        <v>0</v>
      </c>
      <c r="H110" s="121">
        <f>+F110-D110</f>
        <v>0</v>
      </c>
      <c r="I110" s="121">
        <f>+F110-E110</f>
        <v>0</v>
      </c>
    </row>
    <row r="111" spans="1:9" ht="39.950000000000003" customHeight="1" x14ac:dyDescent="0.3">
      <c r="A111" s="119">
        <v>1372</v>
      </c>
      <c r="B111" s="118" t="s">
        <v>679</v>
      </c>
      <c r="C111" s="116">
        <f t="shared" ref="C111:I111" si="34">SUM(C112,C113)</f>
        <v>18.399999999999999</v>
      </c>
      <c r="D111" s="116">
        <f t="shared" si="34"/>
        <v>0</v>
      </c>
      <c r="E111" s="116">
        <f t="shared" si="34"/>
        <v>0</v>
      </c>
      <c r="F111" s="116">
        <f t="shared" si="34"/>
        <v>0</v>
      </c>
      <c r="G111" s="116">
        <f t="shared" si="34"/>
        <v>-18.399999999999999</v>
      </c>
      <c r="H111" s="116">
        <f t="shared" si="34"/>
        <v>0</v>
      </c>
      <c r="I111" s="116">
        <f t="shared" si="34"/>
        <v>0</v>
      </c>
    </row>
    <row r="112" spans="1:9" ht="39.950000000000003" customHeight="1" x14ac:dyDescent="0.3">
      <c r="A112" s="117">
        <v>1380</v>
      </c>
      <c r="B112" s="74" t="s">
        <v>680</v>
      </c>
      <c r="C112" s="120">
        <v>0</v>
      </c>
      <c r="D112" s="120">
        <v>0</v>
      </c>
      <c r="E112" s="120">
        <v>0</v>
      </c>
      <c r="F112" s="120"/>
      <c r="G112" s="121">
        <f>+F112-C112</f>
        <v>0</v>
      </c>
      <c r="H112" s="121">
        <f>+F112-D112</f>
        <v>0</v>
      </c>
      <c r="I112" s="121">
        <f>+F112-E112</f>
        <v>0</v>
      </c>
    </row>
    <row r="113" spans="1:10" ht="39.950000000000003" customHeight="1" x14ac:dyDescent="0.3">
      <c r="A113" s="119">
        <v>1381</v>
      </c>
      <c r="B113" s="74" t="s">
        <v>681</v>
      </c>
      <c r="C113" s="120">
        <v>18.399999999999999</v>
      </c>
      <c r="D113" s="120">
        <v>0</v>
      </c>
      <c r="E113" s="120">
        <v>0</v>
      </c>
      <c r="F113" s="120"/>
      <c r="G113" s="121">
        <f>+F113-C113</f>
        <v>-18.399999999999999</v>
      </c>
      <c r="H113" s="121">
        <f>+F113-D113</f>
        <v>0</v>
      </c>
      <c r="I113" s="121">
        <f>+F113-E113</f>
        <v>0</v>
      </c>
    </row>
    <row r="114" spans="1:10" ht="39.950000000000003" customHeight="1" x14ac:dyDescent="0.3">
      <c r="A114" s="119">
        <v>1382</v>
      </c>
      <c r="B114" s="118" t="s">
        <v>432</v>
      </c>
      <c r="C114" s="116">
        <f t="shared" ref="C114:I114" si="35">SUM(C115,C116)</f>
        <v>0</v>
      </c>
      <c r="D114" s="116">
        <f t="shared" si="35"/>
        <v>0</v>
      </c>
      <c r="E114" s="116">
        <f t="shared" si="35"/>
        <v>0</v>
      </c>
      <c r="F114" s="116">
        <f t="shared" si="35"/>
        <v>0</v>
      </c>
      <c r="G114" s="116">
        <f t="shared" si="35"/>
        <v>0</v>
      </c>
      <c r="H114" s="116">
        <f t="shared" si="35"/>
        <v>0</v>
      </c>
      <c r="I114" s="116">
        <f t="shared" si="35"/>
        <v>0</v>
      </c>
    </row>
    <row r="115" spans="1:10" ht="19.5" customHeight="1" x14ac:dyDescent="0.3">
      <c r="A115" s="117">
        <v>1390</v>
      </c>
      <c r="B115" s="74" t="s">
        <v>682</v>
      </c>
      <c r="C115" s="120">
        <v>0</v>
      </c>
      <c r="D115" s="120">
        <v>0</v>
      </c>
      <c r="E115" s="120">
        <v>0</v>
      </c>
      <c r="F115" s="120"/>
      <c r="G115" s="121">
        <f>+F115-C115</f>
        <v>0</v>
      </c>
      <c r="H115" s="121">
        <f>+F115-D115</f>
        <v>0</v>
      </c>
      <c r="I115" s="121">
        <f>+F115-E115</f>
        <v>0</v>
      </c>
    </row>
    <row r="116" spans="1:10" ht="39.950000000000003" customHeight="1" x14ac:dyDescent="0.3">
      <c r="A116" s="119">
        <v>1391</v>
      </c>
      <c r="B116" s="74" t="s">
        <v>683</v>
      </c>
      <c r="C116" s="120">
        <v>0</v>
      </c>
      <c r="D116" s="120">
        <v>0</v>
      </c>
      <c r="E116" s="120">
        <v>0</v>
      </c>
      <c r="F116" s="120"/>
      <c r="G116" s="121">
        <f>+F116-C116</f>
        <v>0</v>
      </c>
      <c r="H116" s="121">
        <f>+F116-D116</f>
        <v>0</v>
      </c>
      <c r="I116" s="121">
        <f>+F116-E116</f>
        <v>0</v>
      </c>
    </row>
    <row r="117" spans="1:10" ht="39.950000000000003" customHeight="1" x14ac:dyDescent="0.3">
      <c r="A117" s="119">
        <v>1392</v>
      </c>
      <c r="B117" s="118" t="s">
        <v>684</v>
      </c>
      <c r="C117" s="116">
        <f t="shared" ref="C117:I117" si="36">+C118+C120</f>
        <v>4630.9665000000005</v>
      </c>
      <c r="D117" s="116">
        <f t="shared" si="36"/>
        <v>6500</v>
      </c>
      <c r="E117" s="116">
        <f t="shared" si="36"/>
        <v>6500</v>
      </c>
      <c r="F117" s="116">
        <f t="shared" si="36"/>
        <v>23600</v>
      </c>
      <c r="G117" s="116">
        <f t="shared" si="36"/>
        <v>18969.033499999998</v>
      </c>
      <c r="H117" s="116">
        <f t="shared" si="36"/>
        <v>17100</v>
      </c>
      <c r="I117" s="116">
        <f t="shared" si="36"/>
        <v>17100</v>
      </c>
    </row>
    <row r="118" spans="1:10" ht="39.950000000000003" customHeight="1" x14ac:dyDescent="0.3">
      <c r="A118" s="123">
        <v>1393</v>
      </c>
      <c r="B118" s="74" t="s">
        <v>523</v>
      </c>
      <c r="C118" s="120">
        <v>0</v>
      </c>
      <c r="D118" s="120">
        <v>0</v>
      </c>
      <c r="E118" s="120">
        <v>0</v>
      </c>
      <c r="F118" s="120"/>
      <c r="G118" s="121">
        <f t="shared" ref="G118:G123" si="37">+F118-C118</f>
        <v>0</v>
      </c>
      <c r="H118" s="121">
        <f t="shared" ref="H118:H123" si="38">+F118-D118</f>
        <v>0</v>
      </c>
      <c r="I118" s="121">
        <f t="shared" ref="I118:I123" si="39">+F118-E118</f>
        <v>0</v>
      </c>
      <c r="J118" s="128"/>
    </row>
    <row r="119" spans="1:10" ht="40.5" x14ac:dyDescent="0.3">
      <c r="A119" s="129"/>
      <c r="B119" s="74" t="s">
        <v>434</v>
      </c>
      <c r="C119" s="120">
        <v>200000</v>
      </c>
      <c r="D119" s="120">
        <v>609828.69999999995</v>
      </c>
      <c r="E119" s="120">
        <v>609828.69999999995</v>
      </c>
      <c r="F119" s="120">
        <f>+'1. Ekamutner'!D123</f>
        <v>346884.7</v>
      </c>
      <c r="G119" s="122">
        <f t="shared" si="37"/>
        <v>146884.70000000001</v>
      </c>
      <c r="H119" s="122">
        <f t="shared" si="38"/>
        <v>-262943.99999999994</v>
      </c>
      <c r="I119" s="122">
        <f t="shared" si="39"/>
        <v>-262943.99999999994</v>
      </c>
      <c r="J119" s="128"/>
    </row>
    <row r="120" spans="1:10" ht="40.5" x14ac:dyDescent="0.3">
      <c r="A120" s="129"/>
      <c r="B120" s="124" t="s">
        <v>435</v>
      </c>
      <c r="C120" s="125">
        <v>4630.9665000000005</v>
      </c>
      <c r="D120" s="125">
        <v>6500</v>
      </c>
      <c r="E120" s="125">
        <v>6500</v>
      </c>
      <c r="F120" s="126">
        <f>+'1. Ekamutner'!D124</f>
        <v>23600</v>
      </c>
      <c r="G120" s="127">
        <f t="shared" si="37"/>
        <v>18969.033499999998</v>
      </c>
      <c r="H120" s="127">
        <f t="shared" si="38"/>
        <v>17100</v>
      </c>
      <c r="I120" s="127">
        <f t="shared" si="39"/>
        <v>17100</v>
      </c>
      <c r="J120" s="128"/>
    </row>
    <row r="121" spans="1:10" x14ac:dyDescent="0.3">
      <c r="A121" s="129"/>
      <c r="B121" s="130" t="s">
        <v>685</v>
      </c>
      <c r="C121" s="131">
        <f>-'Caxser hamematakan'!G352</f>
        <v>751201.71010000003</v>
      </c>
      <c r="D121" s="131">
        <f>-'Caxser hamematakan'!H352</f>
        <v>174959.2</v>
      </c>
      <c r="E121" s="131">
        <f>-'Caxser hamematakan'!I352</f>
        <v>174959.2</v>
      </c>
      <c r="F121" s="131" t="e">
        <f>-'Caxser hamematakan'!J352</f>
        <v>#REF!</v>
      </c>
      <c r="G121" s="131" t="e">
        <f>+F121-C121</f>
        <v>#REF!</v>
      </c>
      <c r="H121" s="131" t="e">
        <f>+F121-D121</f>
        <v>#REF!</v>
      </c>
      <c r="I121" s="131" t="e">
        <f>+F121-E121</f>
        <v>#REF!</v>
      </c>
      <c r="J121" s="128"/>
    </row>
    <row r="122" spans="1:10" x14ac:dyDescent="0.3">
      <c r="A122" s="129"/>
      <c r="B122" s="130" t="s">
        <v>686</v>
      </c>
      <c r="C122" s="131">
        <f>C12+C67-C79</f>
        <v>1631235.6743000001</v>
      </c>
      <c r="D122" s="131">
        <f>D12+D67-D79</f>
        <v>1911077.2709999999</v>
      </c>
      <c r="E122" s="131">
        <f>E12+E67-E79</f>
        <v>1941976.99</v>
      </c>
      <c r="F122" s="131">
        <f>F12+F67-F79</f>
        <v>1968011.6920000003</v>
      </c>
      <c r="G122" s="132">
        <f t="shared" si="37"/>
        <v>336776.0177000002</v>
      </c>
      <c r="H122" s="132">
        <f t="shared" si="38"/>
        <v>56934.421000000322</v>
      </c>
      <c r="I122" s="132">
        <f t="shared" si="39"/>
        <v>26034.702000000281</v>
      </c>
      <c r="J122" s="128"/>
    </row>
    <row r="123" spans="1:10" x14ac:dyDescent="0.3">
      <c r="A123" s="129"/>
      <c r="B123" s="130" t="s">
        <v>687</v>
      </c>
      <c r="C123" s="131">
        <f>C121+C122</f>
        <v>2382437.3843999999</v>
      </c>
      <c r="D123" s="131">
        <f>D121+D122</f>
        <v>2086036.4709999999</v>
      </c>
      <c r="E123" s="131">
        <f>E121+E122</f>
        <v>2116936.19</v>
      </c>
      <c r="F123" s="131" t="e">
        <f>F121+F122</f>
        <v>#REF!</v>
      </c>
      <c r="G123" s="132" t="e">
        <f t="shared" si="37"/>
        <v>#REF!</v>
      </c>
      <c r="H123" s="132" t="e">
        <f t="shared" si="38"/>
        <v>#REF!</v>
      </c>
      <c r="I123" s="132" t="e">
        <f t="shared" si="39"/>
        <v>#REF!</v>
      </c>
      <c r="J123" s="128"/>
    </row>
    <row r="124" spans="1:10" x14ac:dyDescent="0.3">
      <c r="A124" s="129"/>
      <c r="B124" s="133" t="s">
        <v>688</v>
      </c>
      <c r="C124" s="131">
        <v>754941.9</v>
      </c>
      <c r="D124" s="131"/>
      <c r="E124" s="131">
        <v>1151693.1179000002</v>
      </c>
      <c r="F124" s="131">
        <f>+'6.Havelurd '!D16</f>
        <v>571759.48580000002</v>
      </c>
      <c r="G124" s="132"/>
      <c r="H124" s="132"/>
      <c r="I124" s="132"/>
    </row>
    <row r="125" spans="1:10" x14ac:dyDescent="0.3">
      <c r="A125" s="129"/>
      <c r="B125" s="133" t="s">
        <v>689</v>
      </c>
      <c r="C125" s="129"/>
      <c r="D125" s="129"/>
      <c r="E125" s="129"/>
      <c r="F125" s="129"/>
      <c r="G125" s="129"/>
      <c r="H125" s="129"/>
      <c r="I125" s="129"/>
    </row>
    <row r="126" spans="1:10" x14ac:dyDescent="0.3">
      <c r="B126" s="134" t="s">
        <v>704</v>
      </c>
    </row>
    <row r="129" spans="5:9" x14ac:dyDescent="0.3">
      <c r="E129" s="135"/>
      <c r="F129" s="135"/>
      <c r="G129" s="135"/>
      <c r="I129" s="135"/>
    </row>
    <row r="130" spans="5:9" x14ac:dyDescent="0.3">
      <c r="G130" s="135"/>
      <c r="I130" s="135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86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5" customFormat="1" ht="20.25" customHeight="1" x14ac:dyDescent="0.25">
      <c r="A1" s="244" t="s">
        <v>551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8" s="5" customFormat="1" ht="13.5" customHeight="1" x14ac:dyDescent="0.25">
      <c r="A2" s="247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/>
    </row>
    <row r="3" spans="1:18" s="5" customFormat="1" ht="13.5" customHeight="1" x14ac:dyDescent="0.25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</row>
    <row r="4" spans="1:18" s="5" customFormat="1" ht="13.5" customHeight="1" x14ac:dyDescent="0.25">
      <c r="A4" s="247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</row>
    <row r="5" spans="1:18" ht="59.25" customHeight="1" x14ac:dyDescent="0.2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9"/>
    </row>
    <row r="6" spans="1:18" ht="51" customHeight="1" x14ac:dyDescent="0.25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2"/>
    </row>
    <row r="7" spans="1:18" ht="16.5" x14ac:dyDescent="0.3">
      <c r="A7" s="88"/>
      <c r="B7" s="88"/>
      <c r="C7" s="88"/>
      <c r="D7" s="88"/>
      <c r="E7" s="88"/>
      <c r="F7" s="88"/>
      <c r="G7" s="88"/>
      <c r="H7" s="88"/>
      <c r="I7" s="88" t="s">
        <v>552</v>
      </c>
      <c r="J7" s="88"/>
      <c r="K7" s="88"/>
      <c r="L7" s="88"/>
      <c r="M7" s="88"/>
      <c r="N7" s="88"/>
      <c r="O7" s="88"/>
    </row>
    <row r="8" spans="1:18" ht="13.5" customHeight="1" x14ac:dyDescent="0.25">
      <c r="A8" s="234" t="s">
        <v>36</v>
      </c>
      <c r="B8" s="237" t="s">
        <v>37</v>
      </c>
      <c r="C8" s="236" t="s">
        <v>38</v>
      </c>
      <c r="D8" s="233" t="s">
        <v>39</v>
      </c>
      <c r="E8" s="253" t="s">
        <v>40</v>
      </c>
      <c r="F8" s="235" t="s">
        <v>41</v>
      </c>
      <c r="G8" s="89" t="s">
        <v>553</v>
      </c>
      <c r="H8" s="255" t="s">
        <v>554</v>
      </c>
      <c r="I8" s="256"/>
      <c r="J8" s="89" t="s">
        <v>690</v>
      </c>
      <c r="K8" s="257" t="s">
        <v>44</v>
      </c>
      <c r="L8" s="258"/>
      <c r="M8" s="255" t="s">
        <v>555</v>
      </c>
      <c r="N8" s="259"/>
      <c r="O8" s="256"/>
    </row>
    <row r="9" spans="1:18" ht="113.25" customHeight="1" x14ac:dyDescent="0.25">
      <c r="A9" s="234"/>
      <c r="B9" s="234"/>
      <c r="C9" s="234"/>
      <c r="D9" s="234"/>
      <c r="E9" s="254"/>
      <c r="F9" s="235"/>
      <c r="G9" s="90" t="s">
        <v>556</v>
      </c>
      <c r="H9" s="91" t="s">
        <v>557</v>
      </c>
      <c r="I9" s="91" t="s">
        <v>558</v>
      </c>
      <c r="J9" s="91" t="s">
        <v>559</v>
      </c>
      <c r="K9" s="91" t="s">
        <v>234</v>
      </c>
      <c r="L9" s="91" t="s">
        <v>235</v>
      </c>
      <c r="M9" s="91" t="s">
        <v>696</v>
      </c>
      <c r="N9" s="91" t="s">
        <v>697</v>
      </c>
      <c r="O9" s="91" t="s">
        <v>698</v>
      </c>
    </row>
    <row r="10" spans="1:18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 t="s">
        <v>11</v>
      </c>
      <c r="K10" s="7">
        <v>11</v>
      </c>
      <c r="L10" s="7">
        <v>12</v>
      </c>
      <c r="M10" s="7" t="s">
        <v>560</v>
      </c>
      <c r="N10" s="7" t="s">
        <v>561</v>
      </c>
      <c r="O10" s="7" t="s">
        <v>562</v>
      </c>
    </row>
    <row r="11" spans="1:18" s="32" customFormat="1" ht="18" customHeight="1" x14ac:dyDescent="0.25">
      <c r="A11" s="92"/>
      <c r="B11" s="92"/>
      <c r="C11" s="92"/>
      <c r="D11" s="92"/>
      <c r="E11" s="93" t="s">
        <v>563</v>
      </c>
      <c r="F11" s="92"/>
      <c r="G11" s="94">
        <f t="shared" ref="G11:O11" si="0">G12+G130+G165+G221+G356+G410+G465+G539+G637+G706+G776</f>
        <v>5242548.1378000006</v>
      </c>
      <c r="H11" s="94">
        <f>H12+H130+H165+H221+H356+H410+H465+H539+H637+H706</f>
        <v>4717234.7709999997</v>
      </c>
      <c r="I11" s="94">
        <f>I12+I130+I165+I221+I356+I410+I465+I539+I637+I706</f>
        <v>6273078.7149999999</v>
      </c>
      <c r="J11" s="94" t="e">
        <f>J12+J130+J165+J221+J356+J410+J465+J539+J637+J706</f>
        <v>#REF!</v>
      </c>
      <c r="K11" s="94" t="e">
        <f t="shared" si="0"/>
        <v>#REF!</v>
      </c>
      <c r="L11" s="94" t="e">
        <f>L12+L130+L165+L221+L356+L410+L465+L539+L637+L706</f>
        <v>#REF!</v>
      </c>
      <c r="M11" s="94" t="e">
        <f t="shared" si="0"/>
        <v>#REF!</v>
      </c>
      <c r="N11" s="94" t="e">
        <f t="shared" si="0"/>
        <v>#REF!</v>
      </c>
      <c r="O11" s="94" t="e">
        <f t="shared" si="0"/>
        <v>#REF!</v>
      </c>
      <c r="P11" s="189"/>
      <c r="Q11" s="189"/>
      <c r="R11" s="189"/>
    </row>
    <row r="12" spans="1:18" s="32" customFormat="1" ht="30.75" customHeight="1" x14ac:dyDescent="0.25">
      <c r="A12" s="92">
        <v>2100</v>
      </c>
      <c r="B12" s="92" t="s">
        <v>1</v>
      </c>
      <c r="C12" s="92">
        <v>0</v>
      </c>
      <c r="D12" s="92">
        <v>0</v>
      </c>
      <c r="E12" s="93" t="s">
        <v>564</v>
      </c>
      <c r="F12" s="92"/>
      <c r="G12" s="94">
        <f t="shared" ref="G12:O12" si="1">+G14+G66+G87+G93+G100+G114+G120</f>
        <v>714931.2797999999</v>
      </c>
      <c r="H12" s="94">
        <f t="shared" si="1"/>
        <v>803795.571</v>
      </c>
      <c r="I12" s="94">
        <f t="shared" si="1"/>
        <v>807684.10000000009</v>
      </c>
      <c r="J12" s="94" t="e">
        <f t="shared" si="1"/>
        <v>#REF!</v>
      </c>
      <c r="K12" s="94" t="e">
        <f t="shared" si="1"/>
        <v>#REF!</v>
      </c>
      <c r="L12" s="94" t="e">
        <f t="shared" si="1"/>
        <v>#REF!</v>
      </c>
      <c r="M12" s="94" t="e">
        <f t="shared" si="1"/>
        <v>#REF!</v>
      </c>
      <c r="N12" s="94" t="e">
        <f t="shared" si="1"/>
        <v>#REF!</v>
      </c>
      <c r="O12" s="94" t="e">
        <f t="shared" si="1"/>
        <v>#REF!</v>
      </c>
    </row>
    <row r="13" spans="1:18" s="32" customFormat="1" ht="14.25" customHeight="1" x14ac:dyDescent="0.25">
      <c r="A13" s="92"/>
      <c r="B13" s="92"/>
      <c r="C13" s="92"/>
      <c r="D13" s="92"/>
      <c r="E13" s="95" t="s">
        <v>44</v>
      </c>
      <c r="F13" s="92"/>
      <c r="G13" s="94"/>
      <c r="H13" s="94"/>
      <c r="I13" s="94"/>
      <c r="J13" s="94"/>
      <c r="K13" s="94"/>
      <c r="L13" s="94"/>
      <c r="M13" s="94"/>
      <c r="N13" s="94"/>
      <c r="O13" s="94"/>
    </row>
    <row r="14" spans="1:18" s="32" customFormat="1" ht="60.75" customHeight="1" x14ac:dyDescent="0.25">
      <c r="A14" s="92">
        <v>2110</v>
      </c>
      <c r="B14" s="92" t="s">
        <v>1</v>
      </c>
      <c r="C14" s="92">
        <v>1</v>
      </c>
      <c r="D14" s="92">
        <v>0</v>
      </c>
      <c r="E14" s="96" t="s">
        <v>45</v>
      </c>
      <c r="F14" s="92"/>
      <c r="G14" s="94">
        <f t="shared" ref="G14:O14" si="2">G16+G48+G52</f>
        <v>520388.29379999998</v>
      </c>
      <c r="H14" s="94">
        <f t="shared" si="2"/>
        <v>618167.97100000002</v>
      </c>
      <c r="I14" s="94">
        <f t="shared" si="2"/>
        <v>617806.5</v>
      </c>
      <c r="J14" s="94" t="e">
        <f t="shared" si="2"/>
        <v>#REF!</v>
      </c>
      <c r="K14" s="94" t="e">
        <f t="shared" si="2"/>
        <v>#REF!</v>
      </c>
      <c r="L14" s="94" t="e">
        <f t="shared" si="2"/>
        <v>#REF!</v>
      </c>
      <c r="M14" s="94" t="e">
        <f t="shared" si="2"/>
        <v>#REF!</v>
      </c>
      <c r="N14" s="94" t="e">
        <f t="shared" si="2"/>
        <v>#REF!</v>
      </c>
      <c r="O14" s="94" t="e">
        <f t="shared" si="2"/>
        <v>#REF!</v>
      </c>
    </row>
    <row r="15" spans="1:18" x14ac:dyDescent="0.25">
      <c r="A15" s="7"/>
      <c r="B15" s="7"/>
      <c r="C15" s="7"/>
      <c r="D15" s="7"/>
      <c r="E15" s="9" t="s">
        <v>46</v>
      </c>
      <c r="F15" s="7"/>
      <c r="G15" s="6"/>
      <c r="H15" s="6"/>
      <c r="I15" s="6"/>
      <c r="J15" s="6"/>
      <c r="K15" s="6"/>
      <c r="L15" s="6"/>
      <c r="M15" s="6"/>
      <c r="N15" s="6"/>
      <c r="O15" s="6"/>
    </row>
    <row r="16" spans="1:18" s="32" customFormat="1" ht="30.75" customHeight="1" x14ac:dyDescent="0.25">
      <c r="A16" s="92">
        <v>2111</v>
      </c>
      <c r="B16" s="92" t="s">
        <v>1</v>
      </c>
      <c r="C16" s="92">
        <v>1</v>
      </c>
      <c r="D16" s="92">
        <v>1</v>
      </c>
      <c r="E16" s="95" t="s">
        <v>565</v>
      </c>
      <c r="F16" s="92"/>
      <c r="G16" s="94">
        <f>+G18+G46</f>
        <v>520388.29379999998</v>
      </c>
      <c r="H16" s="94">
        <f t="shared" ref="H16:O16" si="3">+H18+H46</f>
        <v>618167.97100000002</v>
      </c>
      <c r="I16" s="94">
        <f t="shared" si="3"/>
        <v>617806.5</v>
      </c>
      <c r="J16" s="94" t="e">
        <f t="shared" si="3"/>
        <v>#REF!</v>
      </c>
      <c r="K16" s="94" t="e">
        <f t="shared" si="3"/>
        <v>#REF!</v>
      </c>
      <c r="L16" s="94" t="e">
        <f t="shared" si="3"/>
        <v>#REF!</v>
      </c>
      <c r="M16" s="94" t="e">
        <f t="shared" si="3"/>
        <v>#REF!</v>
      </c>
      <c r="N16" s="94" t="e">
        <f t="shared" si="3"/>
        <v>#REF!</v>
      </c>
      <c r="O16" s="94" t="e">
        <f t="shared" si="3"/>
        <v>#REF!</v>
      </c>
    </row>
    <row r="17" spans="1:15" ht="17.25" customHeight="1" x14ac:dyDescent="0.25">
      <c r="A17" s="7"/>
      <c r="B17" s="7"/>
      <c r="C17" s="7"/>
      <c r="D17" s="7"/>
      <c r="E17" s="9" t="s">
        <v>44</v>
      </c>
      <c r="F17" s="7"/>
      <c r="G17" s="6"/>
      <c r="H17" s="6"/>
      <c r="I17" s="6"/>
      <c r="J17" s="6"/>
      <c r="K17" s="6"/>
      <c r="L17" s="6"/>
      <c r="M17" s="6"/>
      <c r="N17" s="6"/>
      <c r="O17" s="6"/>
    </row>
    <row r="18" spans="1:15" s="32" customFormat="1" ht="18" customHeight="1" x14ac:dyDescent="0.25">
      <c r="A18" s="92"/>
      <c r="B18" s="92"/>
      <c r="C18" s="92"/>
      <c r="D18" s="92"/>
      <c r="E18" s="96" t="s">
        <v>566</v>
      </c>
      <c r="F18" s="92"/>
      <c r="G18" s="94">
        <f>SUM(G19:G45)</f>
        <v>518025.21779999998</v>
      </c>
      <c r="H18" s="94">
        <f t="shared" ref="H18:O18" si="4">SUM(H19:H45)</f>
        <v>616667.97100000002</v>
      </c>
      <c r="I18" s="94">
        <f t="shared" si="4"/>
        <v>615304</v>
      </c>
      <c r="J18" s="94" t="e">
        <f t="shared" si="4"/>
        <v>#REF!</v>
      </c>
      <c r="K18" s="94" t="e">
        <f t="shared" si="4"/>
        <v>#REF!</v>
      </c>
      <c r="L18" s="94" t="e">
        <f t="shared" si="4"/>
        <v>#REF!</v>
      </c>
      <c r="M18" s="94" t="e">
        <f t="shared" si="4"/>
        <v>#REF!</v>
      </c>
      <c r="N18" s="94" t="e">
        <f t="shared" si="4"/>
        <v>#REF!</v>
      </c>
      <c r="O18" s="94" t="e">
        <f t="shared" si="4"/>
        <v>#REF!</v>
      </c>
    </row>
    <row r="19" spans="1:15" ht="24.75" customHeight="1" x14ac:dyDescent="0.25">
      <c r="A19" s="7"/>
      <c r="B19" s="7"/>
      <c r="C19" s="7"/>
      <c r="D19" s="7"/>
      <c r="E19" s="9" t="s">
        <v>47</v>
      </c>
      <c r="F19" s="7">
        <v>4111</v>
      </c>
      <c r="G19" s="6">
        <v>417964.25</v>
      </c>
      <c r="H19" s="6">
        <v>505028.071</v>
      </c>
      <c r="I19" s="6">
        <v>475853</v>
      </c>
      <c r="J19" s="6" t="e">
        <f>+K19+L19</f>
        <v>#REF!</v>
      </c>
      <c r="K19" s="6" t="e">
        <f>+#REF!</f>
        <v>#REF!</v>
      </c>
      <c r="L19" s="6"/>
      <c r="M19" s="6" t="e">
        <f>+J19-G19</f>
        <v>#REF!</v>
      </c>
      <c r="N19" s="6" t="e">
        <f>+J19-H19</f>
        <v>#REF!</v>
      </c>
      <c r="O19" s="6" t="e">
        <f>+J19-I19</f>
        <v>#REF!</v>
      </c>
    </row>
    <row r="20" spans="1:15" ht="24.75" customHeight="1" x14ac:dyDescent="0.25">
      <c r="A20" s="7"/>
      <c r="B20" s="7"/>
      <c r="C20" s="7"/>
      <c r="D20" s="7"/>
      <c r="E20" s="9" t="s">
        <v>702</v>
      </c>
      <c r="F20" s="7" t="s">
        <v>14</v>
      </c>
      <c r="G20" s="6"/>
      <c r="H20" s="6"/>
      <c r="I20" s="6"/>
      <c r="J20" s="6" t="e">
        <f t="shared" ref="J20:J45" si="5">+K20+L20</f>
        <v>#REF!</v>
      </c>
      <c r="K20" s="6" t="e">
        <f>+#REF!</f>
        <v>#REF!</v>
      </c>
      <c r="L20" s="6"/>
      <c r="M20" s="6" t="e">
        <f t="shared" ref="M20:M45" si="6">+J20-G20</f>
        <v>#REF!</v>
      </c>
      <c r="N20" s="6" t="e">
        <f t="shared" ref="N20:N45" si="7">+J20-H20</f>
        <v>#REF!</v>
      </c>
      <c r="O20" s="6" t="e">
        <f t="shared" ref="O20:O45" si="8">+J20-I20</f>
        <v>#REF!</v>
      </c>
    </row>
    <row r="21" spans="1:15" x14ac:dyDescent="0.25">
      <c r="A21" s="7"/>
      <c r="B21" s="7"/>
      <c r="C21" s="7"/>
      <c r="D21" s="7"/>
      <c r="E21" s="10" t="s">
        <v>72</v>
      </c>
      <c r="F21" s="7">
        <v>4212</v>
      </c>
      <c r="G21" s="6">
        <v>18745.866600000001</v>
      </c>
      <c r="H21" s="6">
        <v>22560.1</v>
      </c>
      <c r="I21" s="6">
        <v>25799.5</v>
      </c>
      <c r="J21" s="6" t="e">
        <f t="shared" si="5"/>
        <v>#REF!</v>
      </c>
      <c r="K21" s="6" t="e">
        <f>+#REF!</f>
        <v>#REF!</v>
      </c>
      <c r="L21" s="6"/>
      <c r="M21" s="6" t="e">
        <f t="shared" si="6"/>
        <v>#REF!</v>
      </c>
      <c r="N21" s="6" t="e">
        <f t="shared" si="7"/>
        <v>#REF!</v>
      </c>
      <c r="O21" s="6" t="e">
        <f t="shared" si="8"/>
        <v>#REF!</v>
      </c>
    </row>
    <row r="22" spans="1:15" x14ac:dyDescent="0.25">
      <c r="A22" s="7"/>
      <c r="B22" s="7"/>
      <c r="C22" s="7"/>
      <c r="D22" s="7"/>
      <c r="E22" s="9" t="s">
        <v>48</v>
      </c>
      <c r="F22" s="7">
        <v>4213</v>
      </c>
      <c r="G22" s="6">
        <v>2761.38</v>
      </c>
      <c r="H22" s="6">
        <v>7935.8</v>
      </c>
      <c r="I22" s="6">
        <v>8706.7000000000007</v>
      </c>
      <c r="J22" s="6" t="e">
        <f t="shared" si="5"/>
        <v>#REF!</v>
      </c>
      <c r="K22" s="6" t="e">
        <f>+#REF!</f>
        <v>#REF!</v>
      </c>
      <c r="L22" s="6"/>
      <c r="M22" s="6" t="e">
        <f t="shared" si="6"/>
        <v>#REF!</v>
      </c>
      <c r="N22" s="6" t="e">
        <f t="shared" si="7"/>
        <v>#REF!</v>
      </c>
      <c r="O22" s="6" t="e">
        <f t="shared" si="8"/>
        <v>#REF!</v>
      </c>
    </row>
    <row r="23" spans="1:15" x14ac:dyDescent="0.25">
      <c r="A23" s="7"/>
      <c r="B23" s="7"/>
      <c r="C23" s="7"/>
      <c r="D23" s="7"/>
      <c r="E23" s="9" t="s">
        <v>49</v>
      </c>
      <c r="F23" s="7">
        <v>4214</v>
      </c>
      <c r="G23" s="6">
        <v>7576.0276000000003</v>
      </c>
      <c r="H23" s="6">
        <v>8820</v>
      </c>
      <c r="I23" s="6">
        <v>9157.2999999999993</v>
      </c>
      <c r="J23" s="6" t="e">
        <f t="shared" si="5"/>
        <v>#REF!</v>
      </c>
      <c r="K23" s="6" t="e">
        <f>+#REF!</f>
        <v>#REF!</v>
      </c>
      <c r="L23" s="6"/>
      <c r="M23" s="6" t="e">
        <f t="shared" si="6"/>
        <v>#REF!</v>
      </c>
      <c r="N23" s="6" t="e">
        <f t="shared" si="7"/>
        <v>#REF!</v>
      </c>
      <c r="O23" s="6" t="e">
        <f t="shared" si="8"/>
        <v>#REF!</v>
      </c>
    </row>
    <row r="24" spans="1:15" x14ac:dyDescent="0.25">
      <c r="A24" s="7"/>
      <c r="B24" s="7"/>
      <c r="C24" s="7"/>
      <c r="D24" s="7"/>
      <c r="E24" s="9" t="s">
        <v>50</v>
      </c>
      <c r="F24" s="7">
        <v>4215</v>
      </c>
      <c r="G24" s="6">
        <v>7209</v>
      </c>
      <c r="H24" s="6">
        <v>2000</v>
      </c>
      <c r="I24" s="6">
        <v>10000</v>
      </c>
      <c r="J24" s="6" t="e">
        <f t="shared" si="5"/>
        <v>#REF!</v>
      </c>
      <c r="K24" s="6" t="e">
        <f>+#REF!</f>
        <v>#REF!</v>
      </c>
      <c r="L24" s="6"/>
      <c r="M24" s="6" t="e">
        <f t="shared" si="6"/>
        <v>#REF!</v>
      </c>
      <c r="N24" s="6" t="e">
        <f t="shared" si="7"/>
        <v>#REF!</v>
      </c>
      <c r="O24" s="6" t="e">
        <f t="shared" si="8"/>
        <v>#REF!</v>
      </c>
    </row>
    <row r="25" spans="1:15" x14ac:dyDescent="0.25">
      <c r="A25" s="7"/>
      <c r="B25" s="7"/>
      <c r="C25" s="7"/>
      <c r="D25" s="7"/>
      <c r="E25" s="9" t="s">
        <v>301</v>
      </c>
      <c r="F25" s="7">
        <v>4216</v>
      </c>
      <c r="G25" s="6">
        <v>390</v>
      </c>
      <c r="H25" s="6">
        <v>400</v>
      </c>
      <c r="I25" s="6">
        <v>400</v>
      </c>
      <c r="J25" s="6" t="e">
        <f t="shared" si="5"/>
        <v>#REF!</v>
      </c>
      <c r="K25" s="6" t="e">
        <f>+#REF!</f>
        <v>#REF!</v>
      </c>
      <c r="L25" s="6"/>
      <c r="M25" s="6" t="e">
        <f t="shared" si="6"/>
        <v>#REF!</v>
      </c>
      <c r="N25" s="6" t="e">
        <f t="shared" si="7"/>
        <v>#REF!</v>
      </c>
      <c r="O25" s="6" t="e">
        <f t="shared" si="8"/>
        <v>#REF!</v>
      </c>
    </row>
    <row r="26" spans="1:15" x14ac:dyDescent="0.25">
      <c r="A26" s="7"/>
      <c r="B26" s="7"/>
      <c r="C26" s="7"/>
      <c r="D26" s="7"/>
      <c r="E26" s="9" t="s">
        <v>567</v>
      </c>
      <c r="F26" s="7" t="s">
        <v>23</v>
      </c>
      <c r="G26" s="6"/>
      <c r="H26" s="6"/>
      <c r="I26" s="6"/>
      <c r="J26" s="6">
        <f t="shared" si="5"/>
        <v>0</v>
      </c>
      <c r="K26" s="6"/>
      <c r="L26" s="6"/>
      <c r="M26" s="6">
        <f t="shared" si="6"/>
        <v>0</v>
      </c>
      <c r="N26" s="6">
        <f t="shared" si="7"/>
        <v>0</v>
      </c>
      <c r="O26" s="6">
        <f t="shared" si="8"/>
        <v>0</v>
      </c>
    </row>
    <row r="27" spans="1:15" x14ac:dyDescent="0.25">
      <c r="A27" s="7"/>
      <c r="B27" s="7"/>
      <c r="C27" s="7"/>
      <c r="D27" s="7"/>
      <c r="E27" s="9" t="s">
        <v>51</v>
      </c>
      <c r="F27" s="7">
        <v>4217</v>
      </c>
      <c r="G27" s="6"/>
      <c r="H27" s="6">
        <v>124</v>
      </c>
      <c r="I27" s="6">
        <v>124</v>
      </c>
      <c r="J27" s="6" t="e">
        <f t="shared" si="5"/>
        <v>#REF!</v>
      </c>
      <c r="K27" s="6" t="e">
        <f>+#REF!</f>
        <v>#REF!</v>
      </c>
      <c r="L27" s="6"/>
      <c r="M27" s="6" t="e">
        <f t="shared" si="6"/>
        <v>#REF!</v>
      </c>
      <c r="N27" s="6" t="e">
        <f t="shared" si="7"/>
        <v>#REF!</v>
      </c>
      <c r="O27" s="6" t="e">
        <f t="shared" si="8"/>
        <v>#REF!</v>
      </c>
    </row>
    <row r="28" spans="1:15" x14ac:dyDescent="0.25">
      <c r="A28" s="7"/>
      <c r="B28" s="7"/>
      <c r="C28" s="7"/>
      <c r="D28" s="7"/>
      <c r="E28" s="9" t="s">
        <v>52</v>
      </c>
      <c r="F28" s="7">
        <v>4221</v>
      </c>
      <c r="G28" s="6">
        <v>440</v>
      </c>
      <c r="H28" s="6">
        <v>1500</v>
      </c>
      <c r="I28" s="6">
        <v>1500</v>
      </c>
      <c r="J28" s="6" t="e">
        <f t="shared" si="5"/>
        <v>#REF!</v>
      </c>
      <c r="K28" s="6" t="e">
        <f>+#REF!</f>
        <v>#REF!</v>
      </c>
      <c r="L28" s="6"/>
      <c r="M28" s="6" t="e">
        <f t="shared" si="6"/>
        <v>#REF!</v>
      </c>
      <c r="N28" s="6" t="e">
        <f t="shared" si="7"/>
        <v>#REF!</v>
      </c>
      <c r="O28" s="6" t="e">
        <f t="shared" si="8"/>
        <v>#REF!</v>
      </c>
    </row>
    <row r="29" spans="1:15" x14ac:dyDescent="0.25">
      <c r="A29" s="7"/>
      <c r="B29" s="7"/>
      <c r="C29" s="7"/>
      <c r="D29" s="7"/>
      <c r="E29" s="9" t="s">
        <v>53</v>
      </c>
      <c r="F29" s="7">
        <v>4222</v>
      </c>
      <c r="G29" s="6"/>
      <c r="H29" s="6">
        <v>800</v>
      </c>
      <c r="I29" s="6">
        <v>3800</v>
      </c>
      <c r="J29" s="6" t="e">
        <f t="shared" si="5"/>
        <v>#REF!</v>
      </c>
      <c r="K29" s="6" t="e">
        <f>+#REF!</f>
        <v>#REF!</v>
      </c>
      <c r="L29" s="6"/>
      <c r="M29" s="6" t="e">
        <f t="shared" si="6"/>
        <v>#REF!</v>
      </c>
      <c r="N29" s="6" t="e">
        <f t="shared" si="7"/>
        <v>#REF!</v>
      </c>
      <c r="O29" s="6" t="e">
        <f t="shared" si="8"/>
        <v>#REF!</v>
      </c>
    </row>
    <row r="30" spans="1:15" x14ac:dyDescent="0.25">
      <c r="A30" s="7"/>
      <c r="B30" s="7"/>
      <c r="C30" s="7"/>
      <c r="D30" s="7"/>
      <c r="E30" s="9" t="s">
        <v>703</v>
      </c>
      <c r="F30" s="7" t="s">
        <v>17</v>
      </c>
      <c r="G30" s="6"/>
      <c r="H30" s="6"/>
      <c r="I30" s="6"/>
      <c r="J30" s="6" t="e">
        <f t="shared" si="5"/>
        <v>#REF!</v>
      </c>
      <c r="K30" s="6" t="e">
        <f>+#REF!</f>
        <v>#REF!</v>
      </c>
      <c r="L30" s="6"/>
      <c r="M30" s="6" t="e">
        <f t="shared" si="6"/>
        <v>#REF!</v>
      </c>
      <c r="N30" s="6" t="e">
        <f t="shared" si="7"/>
        <v>#REF!</v>
      </c>
      <c r="O30" s="6" t="e">
        <f t="shared" si="8"/>
        <v>#REF!</v>
      </c>
    </row>
    <row r="31" spans="1:15" x14ac:dyDescent="0.25">
      <c r="A31" s="7"/>
      <c r="B31" s="7"/>
      <c r="C31" s="7"/>
      <c r="D31" s="7"/>
      <c r="E31" s="9" t="s">
        <v>54</v>
      </c>
      <c r="F31" s="7">
        <v>4234</v>
      </c>
      <c r="G31" s="6">
        <v>2498.0830000000001</v>
      </c>
      <c r="H31" s="6">
        <v>5000</v>
      </c>
      <c r="I31" s="6">
        <v>5000</v>
      </c>
      <c r="J31" s="6" t="e">
        <f t="shared" si="5"/>
        <v>#REF!</v>
      </c>
      <c r="K31" s="6" t="e">
        <f>+#REF!</f>
        <v>#REF!</v>
      </c>
      <c r="L31" s="6"/>
      <c r="M31" s="6" t="e">
        <f t="shared" si="6"/>
        <v>#REF!</v>
      </c>
      <c r="N31" s="6" t="e">
        <f t="shared" si="7"/>
        <v>#REF!</v>
      </c>
      <c r="O31" s="6" t="e">
        <f t="shared" si="8"/>
        <v>#REF!</v>
      </c>
    </row>
    <row r="32" spans="1:15" x14ac:dyDescent="0.25">
      <c r="A32" s="7"/>
      <c r="B32" s="7"/>
      <c r="C32" s="7"/>
      <c r="D32" s="7"/>
      <c r="E32" s="9" t="s">
        <v>55</v>
      </c>
      <c r="F32" s="7">
        <v>4237</v>
      </c>
      <c r="G32" s="6">
        <v>8416.3320000000003</v>
      </c>
      <c r="H32" s="6">
        <v>11500</v>
      </c>
      <c r="I32" s="6">
        <v>11624.5</v>
      </c>
      <c r="J32" s="6" t="e">
        <f t="shared" si="5"/>
        <v>#REF!</v>
      </c>
      <c r="K32" s="6" t="e">
        <f>+#REF!</f>
        <v>#REF!</v>
      </c>
      <c r="L32" s="6"/>
      <c r="M32" s="6" t="e">
        <f t="shared" si="6"/>
        <v>#REF!</v>
      </c>
      <c r="N32" s="6" t="e">
        <f t="shared" si="7"/>
        <v>#REF!</v>
      </c>
      <c r="O32" s="6" t="e">
        <f t="shared" si="8"/>
        <v>#REF!</v>
      </c>
    </row>
    <row r="33" spans="1:15" x14ac:dyDescent="0.25">
      <c r="A33" s="7"/>
      <c r="B33" s="7"/>
      <c r="C33" s="7"/>
      <c r="D33" s="7"/>
      <c r="E33" s="9" t="s">
        <v>56</v>
      </c>
      <c r="F33" s="7">
        <v>4239</v>
      </c>
      <c r="G33" s="6">
        <v>6354.7</v>
      </c>
      <c r="H33" s="6">
        <v>5000</v>
      </c>
      <c r="I33" s="6">
        <v>5000</v>
      </c>
      <c r="J33" s="6" t="e">
        <f t="shared" si="5"/>
        <v>#REF!</v>
      </c>
      <c r="K33" s="6" t="e">
        <f>+#REF!</f>
        <v>#REF!</v>
      </c>
      <c r="L33" s="6"/>
      <c r="M33" s="6" t="e">
        <f t="shared" si="6"/>
        <v>#REF!</v>
      </c>
      <c r="N33" s="6" t="e">
        <f t="shared" si="7"/>
        <v>#REF!</v>
      </c>
      <c r="O33" s="6" t="e">
        <f t="shared" si="8"/>
        <v>#REF!</v>
      </c>
    </row>
    <row r="34" spans="1:15" x14ac:dyDescent="0.25">
      <c r="A34" s="7"/>
      <c r="B34" s="7"/>
      <c r="C34" s="7"/>
      <c r="D34" s="7"/>
      <c r="E34" s="9" t="s">
        <v>57</v>
      </c>
      <c r="F34" s="7">
        <v>4241</v>
      </c>
      <c r="G34" s="6">
        <v>15266.189</v>
      </c>
      <c r="H34" s="6">
        <v>18000</v>
      </c>
      <c r="I34" s="6">
        <v>18000</v>
      </c>
      <c r="J34" s="6" t="e">
        <f t="shared" si="5"/>
        <v>#REF!</v>
      </c>
      <c r="K34" s="6" t="e">
        <f>+#REF!</f>
        <v>#REF!</v>
      </c>
      <c r="L34" s="6"/>
      <c r="M34" s="6" t="e">
        <f t="shared" si="6"/>
        <v>#REF!</v>
      </c>
      <c r="N34" s="6" t="e">
        <f t="shared" si="7"/>
        <v>#REF!</v>
      </c>
      <c r="O34" s="6" t="e">
        <f t="shared" si="8"/>
        <v>#REF!</v>
      </c>
    </row>
    <row r="35" spans="1:15" x14ac:dyDescent="0.25">
      <c r="A35" s="7"/>
      <c r="B35" s="7"/>
      <c r="C35" s="7"/>
      <c r="D35" s="7"/>
      <c r="E35" s="9" t="s">
        <v>58</v>
      </c>
      <c r="F35" s="7">
        <v>4252</v>
      </c>
      <c r="G35" s="6">
        <v>353</v>
      </c>
      <c r="H35" s="6">
        <v>1500</v>
      </c>
      <c r="I35" s="6">
        <v>1500</v>
      </c>
      <c r="J35" s="6" t="e">
        <f t="shared" si="5"/>
        <v>#REF!</v>
      </c>
      <c r="K35" s="6" t="e">
        <f>+#REF!</f>
        <v>#REF!</v>
      </c>
      <c r="L35" s="6"/>
      <c r="M35" s="6" t="e">
        <f t="shared" si="6"/>
        <v>#REF!</v>
      </c>
      <c r="N35" s="6" t="e">
        <f t="shared" si="7"/>
        <v>#REF!</v>
      </c>
      <c r="O35" s="6" t="e">
        <f t="shared" si="8"/>
        <v>#REF!</v>
      </c>
    </row>
    <row r="36" spans="1:15" x14ac:dyDescent="0.25">
      <c r="A36" s="7"/>
      <c r="B36" s="7"/>
      <c r="C36" s="7"/>
      <c r="D36" s="7"/>
      <c r="E36" s="9" t="s">
        <v>59</v>
      </c>
      <c r="F36" s="7">
        <v>4261</v>
      </c>
      <c r="G36" s="6">
        <v>2449.1999999999998</v>
      </c>
      <c r="H36" s="6">
        <v>5000</v>
      </c>
      <c r="I36" s="6">
        <v>5000</v>
      </c>
      <c r="J36" s="6" t="e">
        <f t="shared" si="5"/>
        <v>#REF!</v>
      </c>
      <c r="K36" s="6" t="e">
        <f>+#REF!</f>
        <v>#REF!</v>
      </c>
      <c r="L36" s="6"/>
      <c r="M36" s="6" t="e">
        <f t="shared" si="6"/>
        <v>#REF!</v>
      </c>
      <c r="N36" s="6" t="e">
        <f t="shared" si="7"/>
        <v>#REF!</v>
      </c>
      <c r="O36" s="6" t="e">
        <f t="shared" si="8"/>
        <v>#REF!</v>
      </c>
    </row>
    <row r="37" spans="1:15" x14ac:dyDescent="0.25">
      <c r="A37" s="7"/>
      <c r="B37" s="7"/>
      <c r="C37" s="7"/>
      <c r="D37" s="7"/>
      <c r="E37" s="9" t="s">
        <v>60</v>
      </c>
      <c r="F37" s="7">
        <v>4264</v>
      </c>
      <c r="G37" s="6">
        <v>11800.5296</v>
      </c>
      <c r="H37" s="6">
        <v>12500</v>
      </c>
      <c r="I37" s="6">
        <v>12500</v>
      </c>
      <c r="J37" s="6" t="e">
        <f t="shared" si="5"/>
        <v>#REF!</v>
      </c>
      <c r="K37" s="6" t="e">
        <f>+#REF!</f>
        <v>#REF!</v>
      </c>
      <c r="L37" s="6"/>
      <c r="M37" s="6" t="e">
        <f t="shared" si="6"/>
        <v>#REF!</v>
      </c>
      <c r="N37" s="6" t="e">
        <f t="shared" si="7"/>
        <v>#REF!</v>
      </c>
      <c r="O37" s="6" t="e">
        <f t="shared" si="8"/>
        <v>#REF!</v>
      </c>
    </row>
    <row r="38" spans="1:15" x14ac:dyDescent="0.25">
      <c r="A38" s="7"/>
      <c r="B38" s="7"/>
      <c r="C38" s="7"/>
      <c r="D38" s="7"/>
      <c r="E38" s="9" t="s">
        <v>61</v>
      </c>
      <c r="F38" s="7">
        <v>4269</v>
      </c>
      <c r="G38" s="6">
        <v>4343.74</v>
      </c>
      <c r="H38" s="6">
        <v>4000</v>
      </c>
      <c r="I38" s="6">
        <v>6000</v>
      </c>
      <c r="J38" s="6" t="e">
        <f t="shared" si="5"/>
        <v>#REF!</v>
      </c>
      <c r="K38" s="6" t="e">
        <f>+#REF!</f>
        <v>#REF!</v>
      </c>
      <c r="L38" s="6"/>
      <c r="M38" s="6" t="e">
        <f t="shared" si="6"/>
        <v>#REF!</v>
      </c>
      <c r="N38" s="6" t="e">
        <f t="shared" si="7"/>
        <v>#REF!</v>
      </c>
      <c r="O38" s="6" t="e">
        <f t="shared" si="8"/>
        <v>#REF!</v>
      </c>
    </row>
    <row r="39" spans="1:15" x14ac:dyDescent="0.25">
      <c r="A39" s="7"/>
      <c r="B39" s="7"/>
      <c r="C39" s="7"/>
      <c r="D39" s="7"/>
      <c r="E39" s="9" t="s">
        <v>62</v>
      </c>
      <c r="F39" s="7">
        <v>4823</v>
      </c>
      <c r="G39" s="6">
        <v>1920</v>
      </c>
      <c r="H39" s="6">
        <v>2000</v>
      </c>
      <c r="I39" s="6">
        <v>2000</v>
      </c>
      <c r="J39" s="6" t="e">
        <f t="shared" si="5"/>
        <v>#REF!</v>
      </c>
      <c r="K39" s="6" t="e">
        <f>+#REF!</f>
        <v>#REF!</v>
      </c>
      <c r="L39" s="6"/>
      <c r="M39" s="6" t="e">
        <f t="shared" si="6"/>
        <v>#REF!</v>
      </c>
      <c r="N39" s="6" t="e">
        <f t="shared" si="7"/>
        <v>#REF!</v>
      </c>
      <c r="O39" s="6" t="e">
        <f t="shared" si="8"/>
        <v>#REF!</v>
      </c>
    </row>
    <row r="40" spans="1:15" x14ac:dyDescent="0.25">
      <c r="A40" s="7"/>
      <c r="B40" s="7"/>
      <c r="C40" s="7"/>
      <c r="D40" s="7"/>
      <c r="E40" s="9" t="s">
        <v>63</v>
      </c>
      <c r="F40" s="7">
        <v>4861</v>
      </c>
      <c r="G40" s="6"/>
      <c r="H40" s="6">
        <v>0</v>
      </c>
      <c r="I40" s="6">
        <v>0</v>
      </c>
      <c r="J40" s="6" t="e">
        <f t="shared" si="5"/>
        <v>#REF!</v>
      </c>
      <c r="K40" s="6" t="e">
        <f>+#REF!</f>
        <v>#REF!</v>
      </c>
      <c r="L40" s="6"/>
      <c r="M40" s="6" t="e">
        <f t="shared" si="6"/>
        <v>#REF!</v>
      </c>
      <c r="N40" s="6" t="e">
        <f t="shared" si="7"/>
        <v>#REF!</v>
      </c>
      <c r="O40" s="6" t="e">
        <f t="shared" si="8"/>
        <v>#REF!</v>
      </c>
    </row>
    <row r="41" spans="1:15" ht="15" customHeight="1" x14ac:dyDescent="0.25">
      <c r="A41" s="7"/>
      <c r="B41" s="7"/>
      <c r="C41" s="7"/>
      <c r="D41" s="7"/>
      <c r="E41" s="9" t="s">
        <v>64</v>
      </c>
      <c r="F41" s="7">
        <v>5111</v>
      </c>
      <c r="G41" s="6"/>
      <c r="H41" s="6">
        <v>0</v>
      </c>
      <c r="I41" s="6">
        <v>0</v>
      </c>
      <c r="J41" s="6" t="e">
        <f t="shared" si="5"/>
        <v>#REF!</v>
      </c>
      <c r="K41" s="6"/>
      <c r="L41" s="6" t="e">
        <f>+#REF!</f>
        <v>#REF!</v>
      </c>
      <c r="M41" s="6" t="e">
        <f t="shared" si="6"/>
        <v>#REF!</v>
      </c>
      <c r="N41" s="6" t="e">
        <f t="shared" si="7"/>
        <v>#REF!</v>
      </c>
      <c r="O41" s="6" t="e">
        <f t="shared" si="8"/>
        <v>#REF!</v>
      </c>
    </row>
    <row r="42" spans="1:15" x14ac:dyDescent="0.25">
      <c r="A42" s="7"/>
      <c r="B42" s="7"/>
      <c r="C42" s="7"/>
      <c r="D42" s="7"/>
      <c r="E42" s="11" t="s">
        <v>65</v>
      </c>
      <c r="F42" s="7">
        <v>5121</v>
      </c>
      <c r="G42" s="6"/>
      <c r="H42" s="6">
        <v>0</v>
      </c>
      <c r="I42" s="6">
        <v>0</v>
      </c>
      <c r="J42" s="6" t="e">
        <f t="shared" si="5"/>
        <v>#REF!</v>
      </c>
      <c r="K42" s="6"/>
      <c r="L42" s="6" t="e">
        <f>+#REF!</f>
        <v>#REF!</v>
      </c>
      <c r="M42" s="6" t="e">
        <f t="shared" si="6"/>
        <v>#REF!</v>
      </c>
      <c r="N42" s="6" t="e">
        <f t="shared" si="7"/>
        <v>#REF!</v>
      </c>
      <c r="O42" s="6" t="e">
        <f t="shared" si="8"/>
        <v>#REF!</v>
      </c>
    </row>
    <row r="43" spans="1:15" x14ac:dyDescent="0.25">
      <c r="A43" s="7"/>
      <c r="B43" s="7"/>
      <c r="C43" s="7"/>
      <c r="D43" s="7"/>
      <c r="E43" s="9" t="s">
        <v>66</v>
      </c>
      <c r="F43" s="7">
        <v>5122</v>
      </c>
      <c r="G43" s="6">
        <v>9536.92</v>
      </c>
      <c r="H43" s="6">
        <v>3000</v>
      </c>
      <c r="I43" s="6">
        <v>13339</v>
      </c>
      <c r="J43" s="6" t="e">
        <f t="shared" si="5"/>
        <v>#REF!</v>
      </c>
      <c r="K43" s="6"/>
      <c r="L43" s="6" t="e">
        <f>+#REF!</f>
        <v>#REF!</v>
      </c>
      <c r="M43" s="6" t="e">
        <f t="shared" si="6"/>
        <v>#REF!</v>
      </c>
      <c r="N43" s="6" t="e">
        <f t="shared" si="7"/>
        <v>#REF!</v>
      </c>
      <c r="O43" s="6" t="e">
        <f t="shared" si="8"/>
        <v>#REF!</v>
      </c>
    </row>
    <row r="44" spans="1:15" x14ac:dyDescent="0.25">
      <c r="A44" s="7"/>
      <c r="B44" s="7"/>
      <c r="C44" s="7"/>
      <c r="D44" s="7"/>
      <c r="E44" s="9" t="s">
        <v>568</v>
      </c>
      <c r="F44" s="7">
        <v>5132</v>
      </c>
      <c r="G44" s="6"/>
      <c r="H44" s="6">
        <v>0</v>
      </c>
      <c r="I44" s="6">
        <v>0</v>
      </c>
      <c r="J44" s="6" t="e">
        <f>+K44+L44</f>
        <v>#REF!</v>
      </c>
      <c r="K44" s="6"/>
      <c r="L44" s="6" t="e">
        <f>+#REF!</f>
        <v>#REF!</v>
      </c>
      <c r="M44" s="6" t="e">
        <f t="shared" si="6"/>
        <v>#REF!</v>
      </c>
      <c r="N44" s="6" t="e">
        <f t="shared" si="7"/>
        <v>#REF!</v>
      </c>
      <c r="O44" s="6" t="e">
        <f t="shared" si="8"/>
        <v>#REF!</v>
      </c>
    </row>
    <row r="45" spans="1:15" ht="15" customHeight="1" x14ac:dyDescent="0.25">
      <c r="A45" s="7"/>
      <c r="B45" s="7"/>
      <c r="C45" s="7"/>
      <c r="D45" s="7"/>
      <c r="E45" s="9" t="s">
        <v>252</v>
      </c>
      <c r="F45" s="7">
        <v>5129</v>
      </c>
      <c r="G45" s="6"/>
      <c r="H45" s="6">
        <v>0</v>
      </c>
      <c r="I45" s="6">
        <v>0</v>
      </c>
      <c r="J45" s="6" t="e">
        <f t="shared" si="5"/>
        <v>#REF!</v>
      </c>
      <c r="K45" s="6"/>
      <c r="L45" s="6" t="e">
        <f>+#REF!</f>
        <v>#REF!</v>
      </c>
      <c r="M45" s="6" t="e">
        <f t="shared" si="6"/>
        <v>#REF!</v>
      </c>
      <c r="N45" s="6" t="e">
        <f t="shared" si="7"/>
        <v>#REF!</v>
      </c>
      <c r="O45" s="6" t="e">
        <f t="shared" si="8"/>
        <v>#REF!</v>
      </c>
    </row>
    <row r="46" spans="1:15" ht="18.75" customHeight="1" x14ac:dyDescent="0.25">
      <c r="A46" s="7"/>
      <c r="B46" s="7"/>
      <c r="C46" s="7"/>
      <c r="D46" s="7"/>
      <c r="E46" s="96" t="s">
        <v>569</v>
      </c>
      <c r="F46" s="7"/>
      <c r="G46" s="94">
        <f>+G47</f>
        <v>2363.076</v>
      </c>
      <c r="H46" s="94">
        <f t="shared" ref="H46:O46" si="9">+H47</f>
        <v>1500</v>
      </c>
      <c r="I46" s="94">
        <f t="shared" si="9"/>
        <v>2502.5</v>
      </c>
      <c r="J46" s="94" t="e">
        <f t="shared" si="9"/>
        <v>#REF!</v>
      </c>
      <c r="K46" s="94">
        <f t="shared" si="9"/>
        <v>0</v>
      </c>
      <c r="L46" s="94" t="e">
        <f t="shared" si="9"/>
        <v>#REF!</v>
      </c>
      <c r="M46" s="94" t="e">
        <f t="shared" si="9"/>
        <v>#REF!</v>
      </c>
      <c r="N46" s="94" t="e">
        <f t="shared" si="9"/>
        <v>#REF!</v>
      </c>
      <c r="O46" s="94" t="e">
        <f t="shared" si="9"/>
        <v>#REF!</v>
      </c>
    </row>
    <row r="47" spans="1:15" ht="18.75" customHeight="1" x14ac:dyDescent="0.25">
      <c r="A47" s="7"/>
      <c r="B47" s="7"/>
      <c r="C47" s="7"/>
      <c r="D47" s="7"/>
      <c r="E47" s="9" t="s">
        <v>284</v>
      </c>
      <c r="F47" s="7" t="s">
        <v>33</v>
      </c>
      <c r="G47" s="6">
        <v>2363.076</v>
      </c>
      <c r="H47" s="6">
        <v>1500</v>
      </c>
      <c r="I47" s="6">
        <v>2502.5</v>
      </c>
      <c r="J47" s="6" t="e">
        <f>+K47+L47</f>
        <v>#REF!</v>
      </c>
      <c r="K47" s="6"/>
      <c r="L47" s="6" t="e">
        <f>+#REF!</f>
        <v>#REF!</v>
      </c>
      <c r="M47" s="6" t="e">
        <f>+J47-G47</f>
        <v>#REF!</v>
      </c>
      <c r="N47" s="6" t="e">
        <f>+J47-H47</f>
        <v>#REF!</v>
      </c>
      <c r="O47" s="6" t="e">
        <f>+J47-I47</f>
        <v>#REF!</v>
      </c>
    </row>
    <row r="48" spans="1:15" ht="48.75" customHeight="1" x14ac:dyDescent="0.25">
      <c r="A48" s="7">
        <v>2112</v>
      </c>
      <c r="B48" s="7" t="s">
        <v>1</v>
      </c>
      <c r="C48" s="7">
        <v>1</v>
      </c>
      <c r="D48" s="7">
        <v>2</v>
      </c>
      <c r="E48" s="9" t="s">
        <v>67</v>
      </c>
      <c r="F48" s="7"/>
      <c r="G48" s="6"/>
      <c r="H48" s="6"/>
      <c r="I48" s="6"/>
      <c r="J48" s="6"/>
      <c r="K48" s="6"/>
      <c r="L48" s="6"/>
      <c r="M48" s="6"/>
      <c r="N48" s="6"/>
      <c r="O48" s="6"/>
    </row>
    <row r="49" spans="1:15" ht="40.5" x14ac:dyDescent="0.25">
      <c r="A49" s="7"/>
      <c r="B49" s="7"/>
      <c r="C49" s="7"/>
      <c r="D49" s="7"/>
      <c r="E49" s="9" t="s">
        <v>68</v>
      </c>
      <c r="F49" s="7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7"/>
      <c r="B50" s="7"/>
      <c r="C50" s="7"/>
      <c r="D50" s="7"/>
      <c r="E50" s="187"/>
      <c r="F50" s="7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7"/>
      <c r="B51" s="7"/>
      <c r="C51" s="7"/>
      <c r="D51" s="7"/>
      <c r="E51" s="187"/>
      <c r="F51" s="7"/>
      <c r="G51" s="6"/>
      <c r="H51" s="6"/>
      <c r="I51" s="6"/>
      <c r="J51" s="6"/>
      <c r="K51" s="6"/>
      <c r="L51" s="6"/>
      <c r="M51" s="6"/>
      <c r="N51" s="6"/>
      <c r="O51" s="6"/>
    </row>
    <row r="52" spans="1:15" ht="49.5" customHeight="1" x14ac:dyDescent="0.25">
      <c r="A52" s="7">
        <v>2113</v>
      </c>
      <c r="B52" s="7" t="s">
        <v>1</v>
      </c>
      <c r="C52" s="7">
        <v>1</v>
      </c>
      <c r="D52" s="7">
        <v>3</v>
      </c>
      <c r="E52" s="9" t="s">
        <v>73</v>
      </c>
      <c r="F52" s="7"/>
      <c r="G52" s="6"/>
      <c r="H52" s="6"/>
      <c r="I52" s="6"/>
      <c r="J52" s="6"/>
      <c r="K52" s="6"/>
      <c r="L52" s="6"/>
      <c r="M52" s="6"/>
      <c r="N52" s="6"/>
      <c r="O52" s="6"/>
    </row>
    <row r="53" spans="1:15" ht="40.5" x14ac:dyDescent="0.25">
      <c r="A53" s="7"/>
      <c r="B53" s="7"/>
      <c r="C53" s="7"/>
      <c r="D53" s="7"/>
      <c r="E53" s="9" t="s">
        <v>68</v>
      </c>
      <c r="F53" s="7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7"/>
      <c r="B54" s="7"/>
      <c r="C54" s="7"/>
      <c r="D54" s="7"/>
      <c r="E54" s="9" t="s">
        <v>74</v>
      </c>
      <c r="F54" s="7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7"/>
      <c r="B55" s="7"/>
      <c r="C55" s="7"/>
      <c r="D55" s="7"/>
      <c r="E55" s="9" t="s">
        <v>46</v>
      </c>
      <c r="F55" s="7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7">
        <v>2120</v>
      </c>
      <c r="B56" s="7" t="s">
        <v>1</v>
      </c>
      <c r="C56" s="7">
        <v>2</v>
      </c>
      <c r="D56" s="7">
        <v>0</v>
      </c>
      <c r="E56" s="187" t="s">
        <v>74</v>
      </c>
      <c r="F56" s="7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7"/>
      <c r="B57" s="7"/>
      <c r="C57" s="7"/>
      <c r="D57" s="7"/>
      <c r="E57" s="187" t="s">
        <v>76</v>
      </c>
      <c r="F57" s="7"/>
      <c r="G57" s="6"/>
      <c r="H57" s="6"/>
      <c r="I57" s="6"/>
      <c r="J57" s="6"/>
      <c r="K57" s="6"/>
      <c r="L57" s="6"/>
      <c r="M57" s="6"/>
      <c r="N57" s="6"/>
      <c r="O57" s="6"/>
    </row>
    <row r="58" spans="1:15" ht="53.25" customHeight="1" x14ac:dyDescent="0.25">
      <c r="A58" s="7">
        <v>2121</v>
      </c>
      <c r="B58" s="7" t="s">
        <v>1</v>
      </c>
      <c r="C58" s="7">
        <v>2</v>
      </c>
      <c r="D58" s="7">
        <v>1</v>
      </c>
      <c r="E58" s="9" t="s">
        <v>70</v>
      </c>
      <c r="F58" s="7"/>
      <c r="G58" s="6"/>
      <c r="H58" s="6"/>
      <c r="I58" s="6"/>
      <c r="J58" s="6"/>
      <c r="K58" s="6"/>
      <c r="L58" s="6"/>
      <c r="M58" s="6"/>
      <c r="N58" s="6"/>
      <c r="O58" s="6"/>
    </row>
    <row r="59" spans="1:15" ht="40.5" x14ac:dyDescent="0.25">
      <c r="A59" s="7"/>
      <c r="B59" s="7"/>
      <c r="C59" s="7"/>
      <c r="D59" s="7"/>
      <c r="E59" s="9" t="s">
        <v>68</v>
      </c>
      <c r="F59" s="7"/>
      <c r="G59" s="6"/>
      <c r="H59" s="6"/>
      <c r="I59" s="6"/>
      <c r="J59" s="6"/>
      <c r="K59" s="6"/>
      <c r="L59" s="6"/>
      <c r="M59" s="6"/>
      <c r="N59" s="6"/>
      <c r="O59" s="6"/>
    </row>
    <row r="60" spans="1:15" ht="51.75" customHeight="1" x14ac:dyDescent="0.25">
      <c r="A60" s="7"/>
      <c r="B60" s="7"/>
      <c r="C60" s="7"/>
      <c r="D60" s="7"/>
      <c r="E60" s="9" t="s">
        <v>71</v>
      </c>
      <c r="F60" s="7"/>
      <c r="G60" s="6"/>
      <c r="H60" s="6"/>
      <c r="I60" s="6"/>
      <c r="J60" s="6"/>
      <c r="K60" s="6"/>
      <c r="L60" s="6"/>
      <c r="M60" s="6"/>
      <c r="N60" s="6"/>
      <c r="O60" s="6"/>
    </row>
    <row r="61" spans="1:15" ht="40.5" x14ac:dyDescent="0.25">
      <c r="A61" s="7"/>
      <c r="B61" s="7"/>
      <c r="C61" s="7"/>
      <c r="D61" s="7"/>
      <c r="E61" s="9" t="s">
        <v>68</v>
      </c>
      <c r="F61" s="7"/>
      <c r="G61" s="6"/>
      <c r="H61" s="6"/>
      <c r="I61" s="6"/>
      <c r="J61" s="6"/>
      <c r="K61" s="6"/>
      <c r="L61" s="6"/>
      <c r="M61" s="6"/>
      <c r="N61" s="6"/>
      <c r="O61" s="6"/>
    </row>
    <row r="62" spans="1:15" ht="59.25" customHeight="1" x14ac:dyDescent="0.25">
      <c r="A62" s="7">
        <v>2122</v>
      </c>
      <c r="B62" s="7" t="s">
        <v>1</v>
      </c>
      <c r="C62" s="7">
        <v>2</v>
      </c>
      <c r="D62" s="7">
        <v>2</v>
      </c>
      <c r="E62" s="9" t="s">
        <v>71</v>
      </c>
      <c r="F62" s="7"/>
      <c r="G62" s="6"/>
      <c r="H62" s="6"/>
      <c r="I62" s="6"/>
      <c r="J62" s="6"/>
      <c r="K62" s="6"/>
      <c r="L62" s="6"/>
      <c r="M62" s="6"/>
      <c r="N62" s="6"/>
      <c r="O62" s="6"/>
    </row>
    <row r="63" spans="1:15" ht="40.5" x14ac:dyDescent="0.25">
      <c r="A63" s="7"/>
      <c r="B63" s="7"/>
      <c r="C63" s="7"/>
      <c r="D63" s="7"/>
      <c r="E63" s="9" t="s">
        <v>268</v>
      </c>
      <c r="F63" s="7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7"/>
      <c r="B64" s="7"/>
      <c r="C64" s="7"/>
      <c r="D64" s="7"/>
      <c r="E64" s="9" t="s">
        <v>69</v>
      </c>
      <c r="F64" s="7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7"/>
      <c r="B65" s="7"/>
      <c r="C65" s="7"/>
      <c r="D65" s="7"/>
      <c r="E65" s="9" t="s">
        <v>69</v>
      </c>
      <c r="F65" s="7"/>
      <c r="G65" s="6"/>
      <c r="H65" s="6"/>
      <c r="I65" s="6"/>
      <c r="J65" s="6"/>
      <c r="K65" s="6"/>
      <c r="L65" s="6"/>
      <c r="M65" s="6"/>
      <c r="N65" s="6"/>
      <c r="O65" s="6"/>
    </row>
    <row r="66" spans="1:15" s="32" customFormat="1" ht="14.25" x14ac:dyDescent="0.25">
      <c r="A66" s="92">
        <v>2130</v>
      </c>
      <c r="B66" s="92" t="s">
        <v>1</v>
      </c>
      <c r="C66" s="92">
        <v>3</v>
      </c>
      <c r="D66" s="92">
        <v>0</v>
      </c>
      <c r="E66" s="96" t="s">
        <v>82</v>
      </c>
      <c r="F66" s="92"/>
      <c r="G66" s="94">
        <f>G68+G72+G76</f>
        <v>9499.85</v>
      </c>
      <c r="H66" s="94">
        <f>H68+H72+H76</f>
        <v>9559.4</v>
      </c>
      <c r="I66" s="94">
        <f>I68+I72+I76</f>
        <v>9559.4</v>
      </c>
      <c r="J66" s="94" t="e">
        <f t="shared" ref="J66:O66" si="10">J68+J72+J76</f>
        <v>#REF!</v>
      </c>
      <c r="K66" s="94" t="e">
        <f t="shared" si="10"/>
        <v>#REF!</v>
      </c>
      <c r="L66" s="94">
        <f t="shared" si="10"/>
        <v>0</v>
      </c>
      <c r="M66" s="94" t="e">
        <f t="shared" si="10"/>
        <v>#REF!</v>
      </c>
      <c r="N66" s="94" t="e">
        <f t="shared" si="10"/>
        <v>#REF!</v>
      </c>
      <c r="O66" s="94" t="e">
        <f t="shared" si="10"/>
        <v>#REF!</v>
      </c>
    </row>
    <row r="67" spans="1:15" ht="15.75" customHeight="1" x14ac:dyDescent="0.25">
      <c r="A67" s="7"/>
      <c r="B67" s="7"/>
      <c r="C67" s="7"/>
      <c r="D67" s="7"/>
      <c r="E67" s="9" t="s">
        <v>46</v>
      </c>
      <c r="F67" s="7"/>
      <c r="G67" s="6"/>
      <c r="H67" s="6"/>
      <c r="I67" s="6"/>
      <c r="J67" s="6"/>
      <c r="K67" s="6"/>
      <c r="L67" s="6"/>
      <c r="M67" s="6"/>
      <c r="N67" s="6"/>
      <c r="O67" s="6"/>
    </row>
    <row r="68" spans="1:15" ht="47.25" customHeight="1" x14ac:dyDescent="0.25">
      <c r="A68" s="7">
        <v>2131</v>
      </c>
      <c r="B68" s="7" t="s">
        <v>1</v>
      </c>
      <c r="C68" s="7">
        <v>3</v>
      </c>
      <c r="D68" s="7">
        <v>1</v>
      </c>
      <c r="E68" s="9" t="s">
        <v>83</v>
      </c>
      <c r="F68" s="7"/>
      <c r="G68" s="6"/>
      <c r="H68" s="6"/>
      <c r="I68" s="6"/>
      <c r="J68" s="6"/>
      <c r="K68" s="6"/>
      <c r="L68" s="6"/>
      <c r="M68" s="6"/>
      <c r="N68" s="6"/>
      <c r="O68" s="6"/>
    </row>
    <row r="69" spans="1:15" ht="40.5" x14ac:dyDescent="0.25">
      <c r="A69" s="7"/>
      <c r="B69" s="7"/>
      <c r="C69" s="7"/>
      <c r="D69" s="7"/>
      <c r="E69" s="9" t="s">
        <v>268</v>
      </c>
      <c r="F69" s="7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7"/>
      <c r="B70" s="7"/>
      <c r="C70" s="7"/>
      <c r="D70" s="7"/>
      <c r="E70" s="9" t="s">
        <v>69</v>
      </c>
      <c r="F70" s="7"/>
      <c r="G70" s="6"/>
      <c r="H70" s="6"/>
      <c r="I70" s="6"/>
      <c r="J70" s="6"/>
      <c r="K70" s="6"/>
      <c r="L70" s="6"/>
      <c r="M70" s="6"/>
      <c r="N70" s="6"/>
      <c r="O70" s="6"/>
    </row>
    <row r="71" spans="1:15" ht="34.5" customHeight="1" x14ac:dyDescent="0.25">
      <c r="A71" s="7"/>
      <c r="B71" s="7"/>
      <c r="C71" s="7"/>
      <c r="D71" s="7"/>
      <c r="E71" s="9" t="s">
        <v>69</v>
      </c>
      <c r="F71" s="7"/>
      <c r="G71" s="6"/>
      <c r="H71" s="6"/>
      <c r="I71" s="6"/>
      <c r="J71" s="6"/>
      <c r="K71" s="6"/>
      <c r="L71" s="6"/>
      <c r="M71" s="6"/>
      <c r="N71" s="6"/>
      <c r="O71" s="6"/>
    </row>
    <row r="72" spans="1:15" ht="51" customHeight="1" x14ac:dyDescent="0.25">
      <c r="A72" s="7">
        <v>2132</v>
      </c>
      <c r="B72" s="7" t="s">
        <v>1</v>
      </c>
      <c r="C72" s="7">
        <v>3</v>
      </c>
      <c r="D72" s="7">
        <v>2</v>
      </c>
      <c r="E72" s="9" t="s">
        <v>84</v>
      </c>
      <c r="F72" s="7"/>
      <c r="G72" s="6"/>
      <c r="H72" s="6"/>
      <c r="I72" s="6"/>
      <c r="J72" s="6"/>
      <c r="K72" s="6"/>
      <c r="L72" s="6"/>
      <c r="M72" s="6"/>
      <c r="N72" s="6"/>
      <c r="O72" s="6"/>
    </row>
    <row r="73" spans="1:15" ht="40.5" x14ac:dyDescent="0.25">
      <c r="A73" s="7"/>
      <c r="B73" s="7"/>
      <c r="C73" s="7"/>
      <c r="D73" s="7"/>
      <c r="E73" s="9" t="s">
        <v>68</v>
      </c>
      <c r="F73" s="7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7"/>
      <c r="B74" s="7"/>
      <c r="C74" s="7"/>
      <c r="D74" s="7"/>
      <c r="E74" s="9" t="s">
        <v>69</v>
      </c>
      <c r="F74" s="7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7"/>
      <c r="B75" s="7"/>
      <c r="C75" s="7"/>
      <c r="D75" s="7"/>
      <c r="E75" s="9" t="s">
        <v>69</v>
      </c>
      <c r="F75" s="7"/>
      <c r="G75" s="6"/>
      <c r="H75" s="6"/>
      <c r="I75" s="6"/>
      <c r="J75" s="6"/>
      <c r="K75" s="6"/>
      <c r="L75" s="6"/>
      <c r="M75" s="6"/>
      <c r="N75" s="6"/>
      <c r="O75" s="6"/>
    </row>
    <row r="76" spans="1:15" s="32" customFormat="1" ht="18" customHeight="1" x14ac:dyDescent="0.25">
      <c r="A76" s="92">
        <v>2133</v>
      </c>
      <c r="B76" s="92" t="s">
        <v>1</v>
      </c>
      <c r="C76" s="92">
        <v>3</v>
      </c>
      <c r="D76" s="92">
        <v>3</v>
      </c>
      <c r="E76" s="96" t="s">
        <v>85</v>
      </c>
      <c r="F76" s="92"/>
      <c r="G76" s="94">
        <f>SUM(G79:G86)</f>
        <v>9499.85</v>
      </c>
      <c r="H76" s="94">
        <f t="shared" ref="H76:O76" si="11">SUM(H79:H86)</f>
        <v>9559.4</v>
      </c>
      <c r="I76" s="94">
        <f t="shared" si="11"/>
        <v>9559.4</v>
      </c>
      <c r="J76" s="94" t="e">
        <f t="shared" si="11"/>
        <v>#REF!</v>
      </c>
      <c r="K76" s="94" t="e">
        <f t="shared" si="11"/>
        <v>#REF!</v>
      </c>
      <c r="L76" s="94">
        <f t="shared" si="11"/>
        <v>0</v>
      </c>
      <c r="M76" s="94" t="e">
        <f t="shared" si="11"/>
        <v>#REF!</v>
      </c>
      <c r="N76" s="94" t="e">
        <f t="shared" si="11"/>
        <v>#REF!</v>
      </c>
      <c r="O76" s="94" t="e">
        <f t="shared" si="11"/>
        <v>#REF!</v>
      </c>
    </row>
    <row r="77" spans="1:15" x14ac:dyDescent="0.25">
      <c r="A77" s="7"/>
      <c r="B77" s="7"/>
      <c r="C77" s="7"/>
      <c r="D77" s="7"/>
      <c r="E77" s="9" t="s">
        <v>44</v>
      </c>
      <c r="F77" s="7"/>
      <c r="G77" s="6"/>
      <c r="H77" s="6"/>
      <c r="I77" s="6"/>
      <c r="J77" s="6"/>
      <c r="K77" s="6"/>
      <c r="L77" s="6"/>
      <c r="M77" s="6"/>
      <c r="N77" s="6"/>
      <c r="O77" s="6"/>
    </row>
    <row r="78" spans="1:15" ht="42.75" x14ac:dyDescent="0.25">
      <c r="A78" s="7"/>
      <c r="B78" s="7"/>
      <c r="C78" s="7"/>
      <c r="D78" s="7"/>
      <c r="E78" s="96" t="s">
        <v>570</v>
      </c>
      <c r="F78" s="7"/>
      <c r="G78" s="6"/>
      <c r="H78" s="6"/>
      <c r="I78" s="6"/>
      <c r="J78" s="6"/>
      <c r="K78" s="6"/>
      <c r="L78" s="6"/>
      <c r="M78" s="6"/>
      <c r="N78" s="6"/>
      <c r="O78" s="6"/>
    </row>
    <row r="79" spans="1:15" ht="27" x14ac:dyDescent="0.25">
      <c r="A79" s="7"/>
      <c r="B79" s="7"/>
      <c r="C79" s="7"/>
      <c r="D79" s="7"/>
      <c r="E79" s="9" t="s">
        <v>47</v>
      </c>
      <c r="F79" s="7">
        <v>4111</v>
      </c>
      <c r="G79" s="6">
        <v>8932.4</v>
      </c>
      <c r="H79" s="6">
        <v>8884.4</v>
      </c>
      <c r="I79" s="6">
        <v>8884.4</v>
      </c>
      <c r="J79" s="6" t="e">
        <f>K79+L79</f>
        <v>#REF!</v>
      </c>
      <c r="K79" s="6" t="e">
        <f>+#REF!</f>
        <v>#REF!</v>
      </c>
      <c r="L79" s="6"/>
      <c r="M79" s="6" t="e">
        <f t="shared" ref="M79:M86" si="12">+J79-G79</f>
        <v>#REF!</v>
      </c>
      <c r="N79" s="6" t="e">
        <f t="shared" ref="N79:N86" si="13">+J79-H79</f>
        <v>#REF!</v>
      </c>
      <c r="O79" s="6" t="e">
        <f t="shared" ref="O79:O86" si="14">+J79-I79</f>
        <v>#REF!</v>
      </c>
    </row>
    <row r="80" spans="1:15" x14ac:dyDescent="0.25">
      <c r="A80" s="7"/>
      <c r="B80" s="7"/>
      <c r="C80" s="7"/>
      <c r="D80" s="7"/>
      <c r="E80" s="9" t="s">
        <v>239</v>
      </c>
      <c r="F80" s="7">
        <v>4212</v>
      </c>
      <c r="G80" s="6">
        <v>0</v>
      </c>
      <c r="H80" s="6">
        <v>0</v>
      </c>
      <c r="I80" s="6">
        <v>0</v>
      </c>
      <c r="J80" s="6" t="e">
        <f t="shared" ref="J80:J86" si="15">K80+L80</f>
        <v>#REF!</v>
      </c>
      <c r="K80" s="6" t="e">
        <f>+#REF!</f>
        <v>#REF!</v>
      </c>
      <c r="L80" s="6"/>
      <c r="M80" s="6" t="e">
        <f t="shared" si="12"/>
        <v>#REF!</v>
      </c>
      <c r="N80" s="6" t="e">
        <f t="shared" si="13"/>
        <v>#REF!</v>
      </c>
      <c r="O80" s="6" t="e">
        <f t="shared" si="14"/>
        <v>#REF!</v>
      </c>
    </row>
    <row r="81" spans="1:15" x14ac:dyDescent="0.25">
      <c r="A81" s="7"/>
      <c r="B81" s="7"/>
      <c r="C81" s="7"/>
      <c r="D81" s="7"/>
      <c r="E81" s="9" t="s">
        <v>240</v>
      </c>
      <c r="F81" s="7">
        <v>4213</v>
      </c>
      <c r="G81" s="6">
        <v>0</v>
      </c>
      <c r="H81" s="6">
        <v>0</v>
      </c>
      <c r="I81" s="6">
        <v>0</v>
      </c>
      <c r="J81" s="6" t="e">
        <f t="shared" si="15"/>
        <v>#REF!</v>
      </c>
      <c r="K81" s="6" t="e">
        <f>+#REF!</f>
        <v>#REF!</v>
      </c>
      <c r="L81" s="6"/>
      <c r="M81" s="6" t="e">
        <f t="shared" si="12"/>
        <v>#REF!</v>
      </c>
      <c r="N81" s="6" t="e">
        <f t="shared" si="13"/>
        <v>#REF!</v>
      </c>
      <c r="O81" s="6" t="e">
        <f t="shared" si="14"/>
        <v>#REF!</v>
      </c>
    </row>
    <row r="82" spans="1:15" x14ac:dyDescent="0.25">
      <c r="A82" s="7"/>
      <c r="B82" s="7"/>
      <c r="C82" s="7"/>
      <c r="D82" s="7"/>
      <c r="E82" s="9" t="s">
        <v>241</v>
      </c>
      <c r="F82" s="7">
        <v>4214</v>
      </c>
      <c r="G82" s="6">
        <v>127</v>
      </c>
      <c r="H82" s="6">
        <v>0</v>
      </c>
      <c r="I82" s="6">
        <v>0</v>
      </c>
      <c r="J82" s="6" t="e">
        <f t="shared" si="15"/>
        <v>#REF!</v>
      </c>
      <c r="K82" s="6" t="e">
        <f>+#REF!</f>
        <v>#REF!</v>
      </c>
      <c r="L82" s="6"/>
      <c r="M82" s="6" t="e">
        <f t="shared" si="12"/>
        <v>#REF!</v>
      </c>
      <c r="N82" s="6" t="e">
        <f t="shared" si="13"/>
        <v>#REF!</v>
      </c>
      <c r="O82" s="6" t="e">
        <f t="shared" si="14"/>
        <v>#REF!</v>
      </c>
    </row>
    <row r="83" spans="1:15" x14ac:dyDescent="0.25">
      <c r="A83" s="7"/>
      <c r="B83" s="7"/>
      <c r="C83" s="7"/>
      <c r="D83" s="7"/>
      <c r="E83" s="9" t="s">
        <v>56</v>
      </c>
      <c r="F83" s="7">
        <v>4239</v>
      </c>
      <c r="G83" s="6">
        <v>75</v>
      </c>
      <c r="H83" s="6">
        <v>150</v>
      </c>
      <c r="I83" s="6">
        <v>200</v>
      </c>
      <c r="J83" s="6" t="e">
        <f t="shared" si="15"/>
        <v>#REF!</v>
      </c>
      <c r="K83" s="6" t="e">
        <f>+#REF!</f>
        <v>#REF!</v>
      </c>
      <c r="L83" s="6"/>
      <c r="M83" s="6" t="e">
        <f t="shared" si="12"/>
        <v>#REF!</v>
      </c>
      <c r="N83" s="6" t="e">
        <f t="shared" si="13"/>
        <v>#REF!</v>
      </c>
      <c r="O83" s="6" t="e">
        <f t="shared" si="14"/>
        <v>#REF!</v>
      </c>
    </row>
    <row r="84" spans="1:15" x14ac:dyDescent="0.25">
      <c r="A84" s="7"/>
      <c r="B84" s="7"/>
      <c r="C84" s="7"/>
      <c r="D84" s="7"/>
      <c r="E84" s="9" t="s">
        <v>242</v>
      </c>
      <c r="F84" s="7">
        <v>4261</v>
      </c>
      <c r="G84" s="6">
        <v>324.45</v>
      </c>
      <c r="H84" s="6">
        <v>325</v>
      </c>
      <c r="I84" s="6">
        <v>150</v>
      </c>
      <c r="J84" s="6" t="e">
        <f t="shared" si="15"/>
        <v>#REF!</v>
      </c>
      <c r="K84" s="6" t="e">
        <f>+#REF!</f>
        <v>#REF!</v>
      </c>
      <c r="L84" s="6"/>
      <c r="M84" s="6" t="e">
        <f t="shared" si="12"/>
        <v>#REF!</v>
      </c>
      <c r="N84" s="6" t="e">
        <f t="shared" si="13"/>
        <v>#REF!</v>
      </c>
      <c r="O84" s="6" t="e">
        <f t="shared" si="14"/>
        <v>#REF!</v>
      </c>
    </row>
    <row r="85" spans="1:15" x14ac:dyDescent="0.25">
      <c r="A85" s="7"/>
      <c r="B85" s="7"/>
      <c r="C85" s="7"/>
      <c r="D85" s="7"/>
      <c r="E85" s="9" t="s">
        <v>571</v>
      </c>
      <c r="F85" s="7" t="s">
        <v>442</v>
      </c>
      <c r="G85" s="6">
        <v>41</v>
      </c>
      <c r="H85" s="6">
        <v>200</v>
      </c>
      <c r="I85" s="6">
        <v>325</v>
      </c>
      <c r="J85" s="6" t="e">
        <f t="shared" si="15"/>
        <v>#REF!</v>
      </c>
      <c r="K85" s="6" t="e">
        <f>+#REF!</f>
        <v>#REF!</v>
      </c>
      <c r="L85" s="6"/>
      <c r="M85" s="6" t="e">
        <f t="shared" si="12"/>
        <v>#REF!</v>
      </c>
      <c r="N85" s="6" t="e">
        <f t="shared" si="13"/>
        <v>#REF!</v>
      </c>
      <c r="O85" s="6" t="e">
        <f t="shared" si="14"/>
        <v>#REF!</v>
      </c>
    </row>
    <row r="86" spans="1:15" ht="14.25" customHeight="1" x14ac:dyDescent="0.25">
      <c r="A86" s="7"/>
      <c r="B86" s="7"/>
      <c r="C86" s="7"/>
      <c r="D86" s="7"/>
      <c r="E86" s="9" t="s">
        <v>61</v>
      </c>
      <c r="F86" s="7" t="s">
        <v>25</v>
      </c>
      <c r="G86" s="6">
        <v>0</v>
      </c>
      <c r="H86" s="6">
        <v>0</v>
      </c>
      <c r="I86" s="6">
        <v>0</v>
      </c>
      <c r="J86" s="6" t="e">
        <f t="shared" si="15"/>
        <v>#REF!</v>
      </c>
      <c r="K86" s="6" t="e">
        <f>+#REF!</f>
        <v>#REF!</v>
      </c>
      <c r="L86" s="6"/>
      <c r="M86" s="6" t="e">
        <f t="shared" si="12"/>
        <v>#REF!</v>
      </c>
      <c r="N86" s="6" t="e">
        <f t="shared" si="13"/>
        <v>#REF!</v>
      </c>
      <c r="O86" s="6" t="e">
        <f t="shared" si="14"/>
        <v>#REF!</v>
      </c>
    </row>
    <row r="87" spans="1:15" x14ac:dyDescent="0.25">
      <c r="A87" s="7">
        <v>2140</v>
      </c>
      <c r="B87" s="7" t="s">
        <v>1</v>
      </c>
      <c r="C87" s="7">
        <v>4</v>
      </c>
      <c r="D87" s="7">
        <v>0</v>
      </c>
      <c r="E87" s="9" t="s">
        <v>86</v>
      </c>
      <c r="F87" s="7"/>
      <c r="G87" s="6"/>
      <c r="H87" s="6"/>
      <c r="I87" s="6"/>
      <c r="J87" s="6"/>
      <c r="K87" s="6"/>
      <c r="L87" s="6"/>
      <c r="M87" s="6"/>
      <c r="N87" s="6"/>
      <c r="O87" s="6"/>
    </row>
    <row r="88" spans="1:15" ht="36" customHeight="1" x14ac:dyDescent="0.25">
      <c r="A88" s="7"/>
      <c r="B88" s="7"/>
      <c r="C88" s="7"/>
      <c r="D88" s="7"/>
      <c r="E88" s="9" t="s">
        <v>46</v>
      </c>
      <c r="F88" s="7"/>
      <c r="G88" s="6"/>
      <c r="H88" s="6"/>
      <c r="I88" s="6"/>
      <c r="J88" s="6"/>
      <c r="K88" s="6"/>
      <c r="L88" s="6"/>
      <c r="M88" s="6"/>
      <c r="N88" s="6"/>
      <c r="O88" s="6"/>
    </row>
    <row r="89" spans="1:15" ht="47.25" customHeight="1" x14ac:dyDescent="0.25">
      <c r="A89" s="7">
        <v>2141</v>
      </c>
      <c r="B89" s="7" t="s">
        <v>1</v>
      </c>
      <c r="C89" s="7">
        <v>4</v>
      </c>
      <c r="D89" s="7">
        <v>1</v>
      </c>
      <c r="E89" s="9" t="s">
        <v>86</v>
      </c>
      <c r="F89" s="7"/>
      <c r="G89" s="6"/>
      <c r="H89" s="6"/>
      <c r="I89" s="6"/>
      <c r="J89" s="6"/>
      <c r="K89" s="6"/>
      <c r="L89" s="6"/>
      <c r="M89" s="6"/>
      <c r="N89" s="6"/>
      <c r="O89" s="6"/>
    </row>
    <row r="90" spans="1:15" ht="40.5" x14ac:dyDescent="0.25">
      <c r="A90" s="7"/>
      <c r="B90" s="7"/>
      <c r="C90" s="7"/>
      <c r="D90" s="7"/>
      <c r="E90" s="9" t="s">
        <v>68</v>
      </c>
      <c r="F90" s="7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7"/>
      <c r="B91" s="7"/>
      <c r="C91" s="7"/>
      <c r="D91" s="7"/>
      <c r="E91" s="9" t="s">
        <v>69</v>
      </c>
      <c r="F91" s="7"/>
      <c r="G91" s="6"/>
      <c r="H91" s="6"/>
      <c r="I91" s="6"/>
      <c r="J91" s="6"/>
      <c r="K91" s="6"/>
      <c r="L91" s="6"/>
      <c r="M91" s="6"/>
      <c r="N91" s="6"/>
      <c r="O91" s="6"/>
    </row>
    <row r="92" spans="1:15" ht="50.25" customHeight="1" x14ac:dyDescent="0.25">
      <c r="A92" s="7"/>
      <c r="B92" s="7"/>
      <c r="C92" s="7"/>
      <c r="D92" s="7"/>
      <c r="E92" s="9" t="s">
        <v>69</v>
      </c>
      <c r="F92" s="7"/>
      <c r="G92" s="6"/>
      <c r="H92" s="6"/>
      <c r="I92" s="6"/>
      <c r="J92" s="6"/>
      <c r="K92" s="6"/>
      <c r="L92" s="6"/>
      <c r="M92" s="6"/>
      <c r="N92" s="6"/>
      <c r="O92" s="6"/>
    </row>
    <row r="93" spans="1:15" s="32" customFormat="1" ht="42.75" x14ac:dyDescent="0.25">
      <c r="A93" s="92">
        <v>2150</v>
      </c>
      <c r="B93" s="92" t="s">
        <v>1</v>
      </c>
      <c r="C93" s="92">
        <v>5</v>
      </c>
      <c r="D93" s="92">
        <v>0</v>
      </c>
      <c r="E93" s="96" t="s">
        <v>87</v>
      </c>
      <c r="F93" s="92"/>
      <c r="G93" s="94">
        <f>G95</f>
        <v>11269.913</v>
      </c>
      <c r="H93" s="94">
        <f t="shared" ref="H93:O93" si="16">H95</f>
        <v>22106</v>
      </c>
      <c r="I93" s="94">
        <f t="shared" si="16"/>
        <v>24856</v>
      </c>
      <c r="J93" s="94" t="e">
        <f t="shared" si="16"/>
        <v>#REF!</v>
      </c>
      <c r="K93" s="94" t="e">
        <f t="shared" si="16"/>
        <v>#REF!</v>
      </c>
      <c r="L93" s="94" t="e">
        <f t="shared" si="16"/>
        <v>#REF!</v>
      </c>
      <c r="M93" s="94" t="e">
        <f t="shared" si="16"/>
        <v>#REF!</v>
      </c>
      <c r="N93" s="94" t="e">
        <f t="shared" si="16"/>
        <v>#REF!</v>
      </c>
      <c r="O93" s="94" t="e">
        <f t="shared" si="16"/>
        <v>#REF!</v>
      </c>
    </row>
    <row r="94" spans="1:15" ht="15.75" customHeight="1" x14ac:dyDescent="0.25">
      <c r="A94" s="7"/>
      <c r="B94" s="7"/>
      <c r="C94" s="7"/>
      <c r="D94" s="7"/>
      <c r="E94" s="9" t="s">
        <v>46</v>
      </c>
      <c r="F94" s="7"/>
      <c r="G94" s="6"/>
      <c r="H94" s="6"/>
      <c r="I94" s="6"/>
      <c r="J94" s="6"/>
      <c r="K94" s="6"/>
      <c r="L94" s="6"/>
      <c r="M94" s="6"/>
      <c r="N94" s="6"/>
      <c r="O94" s="6"/>
    </row>
    <row r="95" spans="1:15" ht="41.25" customHeight="1" x14ac:dyDescent="0.25">
      <c r="A95" s="7">
        <v>2151</v>
      </c>
      <c r="B95" s="7" t="s">
        <v>1</v>
      </c>
      <c r="C95" s="7">
        <v>5</v>
      </c>
      <c r="D95" s="7" t="s">
        <v>2</v>
      </c>
      <c r="E95" s="9" t="s">
        <v>572</v>
      </c>
      <c r="F95" s="7"/>
      <c r="G95" s="6">
        <f>G97+G98</f>
        <v>11269.913</v>
      </c>
      <c r="H95" s="6">
        <f t="shared" ref="H95:O95" si="17">H97+H98</f>
        <v>22106</v>
      </c>
      <c r="I95" s="6">
        <f t="shared" si="17"/>
        <v>24856</v>
      </c>
      <c r="J95" s="6" t="e">
        <f t="shared" si="17"/>
        <v>#REF!</v>
      </c>
      <c r="K95" s="6" t="e">
        <f t="shared" si="17"/>
        <v>#REF!</v>
      </c>
      <c r="L95" s="6" t="e">
        <f t="shared" si="17"/>
        <v>#REF!</v>
      </c>
      <c r="M95" s="6" t="e">
        <f t="shared" si="17"/>
        <v>#REF!</v>
      </c>
      <c r="N95" s="6" t="e">
        <f t="shared" si="17"/>
        <v>#REF!</v>
      </c>
      <c r="O95" s="6" t="e">
        <f t="shared" si="17"/>
        <v>#REF!</v>
      </c>
    </row>
    <row r="96" spans="1:15" ht="28.5" x14ac:dyDescent="0.25">
      <c r="A96" s="7"/>
      <c r="B96" s="7"/>
      <c r="C96" s="7"/>
      <c r="D96" s="7"/>
      <c r="E96" s="96" t="s">
        <v>573</v>
      </c>
      <c r="F96" s="7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7"/>
      <c r="B97" s="7"/>
      <c r="C97" s="7"/>
      <c r="D97" s="7"/>
      <c r="E97" s="9" t="s">
        <v>243</v>
      </c>
      <c r="F97" s="7">
        <v>4241</v>
      </c>
      <c r="G97" s="6">
        <v>4041</v>
      </c>
      <c r="H97" s="6">
        <v>10946</v>
      </c>
      <c r="I97" s="6">
        <v>6446</v>
      </c>
      <c r="J97" s="6" t="e">
        <f>K97+L97</f>
        <v>#REF!</v>
      </c>
      <c r="K97" s="6" t="e">
        <f>+#REF!</f>
        <v>#REF!</v>
      </c>
      <c r="L97" s="6"/>
      <c r="M97" s="6" t="e">
        <f>+J97-G97</f>
        <v>#REF!</v>
      </c>
      <c r="N97" s="6" t="e">
        <f>+J97-H97</f>
        <v>#REF!</v>
      </c>
      <c r="O97" s="6" t="e">
        <f>+J97-I97</f>
        <v>#REF!</v>
      </c>
    </row>
    <row r="98" spans="1:15" x14ac:dyDescent="0.25">
      <c r="A98" s="7"/>
      <c r="B98" s="7"/>
      <c r="C98" s="7"/>
      <c r="D98" s="7"/>
      <c r="E98" s="9" t="s">
        <v>297</v>
      </c>
      <c r="F98" s="7">
        <v>5134</v>
      </c>
      <c r="G98" s="6">
        <v>7228.9129999999996</v>
      </c>
      <c r="H98" s="6">
        <v>11160</v>
      </c>
      <c r="I98" s="6">
        <v>18410</v>
      </c>
      <c r="J98" s="6" t="e">
        <f>K98+L98</f>
        <v>#REF!</v>
      </c>
      <c r="K98" s="6"/>
      <c r="L98" s="6" t="e">
        <f>+#REF!</f>
        <v>#REF!</v>
      </c>
      <c r="M98" s="6" t="e">
        <f>+J98-G98</f>
        <v>#REF!</v>
      </c>
      <c r="N98" s="6" t="e">
        <f>+J98-H98</f>
        <v>#REF!</v>
      </c>
      <c r="O98" s="6" t="e">
        <f>+J98-I98</f>
        <v>#REF!</v>
      </c>
    </row>
    <row r="99" spans="1:15" ht="37.5" customHeight="1" x14ac:dyDescent="0.25">
      <c r="A99" s="7"/>
      <c r="B99" s="7"/>
      <c r="C99" s="7"/>
      <c r="D99" s="7"/>
      <c r="E99" s="9" t="s">
        <v>69</v>
      </c>
      <c r="F99" s="7"/>
      <c r="G99" s="6"/>
      <c r="H99" s="6"/>
      <c r="I99" s="6"/>
      <c r="J99" s="6"/>
      <c r="K99" s="6"/>
      <c r="L99" s="6"/>
      <c r="M99" s="6"/>
      <c r="N99" s="6"/>
      <c r="O99" s="6"/>
    </row>
    <row r="100" spans="1:15" s="32" customFormat="1" ht="28.5" x14ac:dyDescent="0.25">
      <c r="A100" s="92">
        <v>2160</v>
      </c>
      <c r="B100" s="92" t="s">
        <v>1</v>
      </c>
      <c r="C100" s="92">
        <v>6</v>
      </c>
      <c r="D100" s="92">
        <v>0</v>
      </c>
      <c r="E100" s="96" t="s">
        <v>88</v>
      </c>
      <c r="F100" s="92"/>
      <c r="G100" s="94">
        <f>+G102</f>
        <v>173773.223</v>
      </c>
      <c r="H100" s="94">
        <f t="shared" ref="H100:O100" si="18">+H102</f>
        <v>153962.20000000001</v>
      </c>
      <c r="I100" s="94">
        <f t="shared" si="18"/>
        <v>155462.20000000001</v>
      </c>
      <c r="J100" s="94" t="e">
        <f t="shared" si="18"/>
        <v>#REF!</v>
      </c>
      <c r="K100" s="94" t="e">
        <f t="shared" si="18"/>
        <v>#REF!</v>
      </c>
      <c r="L100" s="94">
        <f t="shared" si="18"/>
        <v>0</v>
      </c>
      <c r="M100" s="94" t="e">
        <f t="shared" si="18"/>
        <v>#REF!</v>
      </c>
      <c r="N100" s="94" t="e">
        <f t="shared" si="18"/>
        <v>#REF!</v>
      </c>
      <c r="O100" s="94" t="e">
        <f t="shared" si="18"/>
        <v>#REF!</v>
      </c>
    </row>
    <row r="101" spans="1:15" ht="17.25" customHeight="1" x14ac:dyDescent="0.25">
      <c r="A101" s="7"/>
      <c r="B101" s="7"/>
      <c r="C101" s="7"/>
      <c r="D101" s="7"/>
      <c r="E101" s="9" t="s">
        <v>46</v>
      </c>
      <c r="F101" s="7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27" x14ac:dyDescent="0.25">
      <c r="A102" s="7">
        <v>2161</v>
      </c>
      <c r="B102" s="7" t="s">
        <v>1</v>
      </c>
      <c r="C102" s="7">
        <v>6</v>
      </c>
      <c r="D102" s="7">
        <v>1</v>
      </c>
      <c r="E102" s="9" t="s">
        <v>574</v>
      </c>
      <c r="F102" s="7"/>
      <c r="G102" s="6">
        <f>+G104+G108</f>
        <v>173773.223</v>
      </c>
      <c r="H102" s="6">
        <f t="shared" ref="H102:O102" si="19">+H104+H108</f>
        <v>153962.20000000001</v>
      </c>
      <c r="I102" s="6">
        <f>+I104+I108+I113</f>
        <v>155462.20000000001</v>
      </c>
      <c r="J102" s="6" t="e">
        <f t="shared" si="19"/>
        <v>#REF!</v>
      </c>
      <c r="K102" s="6" t="e">
        <f t="shared" si="19"/>
        <v>#REF!</v>
      </c>
      <c r="L102" s="6">
        <f t="shared" si="19"/>
        <v>0</v>
      </c>
      <c r="M102" s="6" t="e">
        <f t="shared" si="19"/>
        <v>#REF!</v>
      </c>
      <c r="N102" s="6" t="e">
        <f t="shared" si="19"/>
        <v>#REF!</v>
      </c>
      <c r="O102" s="6" t="e">
        <f t="shared" si="19"/>
        <v>#REF!</v>
      </c>
    </row>
    <row r="103" spans="1:15" x14ac:dyDescent="0.25">
      <c r="A103" s="7"/>
      <c r="B103" s="7"/>
      <c r="C103" s="7"/>
      <c r="D103" s="7"/>
      <c r="E103" s="9" t="s">
        <v>44</v>
      </c>
      <c r="F103" s="7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59.25" customHeight="1" x14ac:dyDescent="0.25">
      <c r="A104" s="7"/>
      <c r="B104" s="7"/>
      <c r="C104" s="7"/>
      <c r="D104" s="7"/>
      <c r="E104" s="96" t="s">
        <v>575</v>
      </c>
      <c r="F104" s="7"/>
      <c r="G104" s="94">
        <f>+G105+G106</f>
        <v>22718.825000000001</v>
      </c>
      <c r="H104" s="94">
        <f t="shared" ref="H104:O104" si="20">+H105+H106</f>
        <v>23962.2</v>
      </c>
      <c r="I104" s="94">
        <f t="shared" si="20"/>
        <v>25462.2</v>
      </c>
      <c r="J104" s="94" t="e">
        <f t="shared" si="20"/>
        <v>#REF!</v>
      </c>
      <c r="K104" s="94" t="e">
        <f t="shared" si="20"/>
        <v>#REF!</v>
      </c>
      <c r="L104" s="94">
        <f t="shared" si="20"/>
        <v>0</v>
      </c>
      <c r="M104" s="94" t="e">
        <f t="shared" si="20"/>
        <v>#REF!</v>
      </c>
      <c r="N104" s="94" t="e">
        <f t="shared" si="20"/>
        <v>#REF!</v>
      </c>
      <c r="O104" s="94" t="e">
        <f t="shared" si="20"/>
        <v>#REF!</v>
      </c>
    </row>
    <row r="105" spans="1:15" x14ac:dyDescent="0.25">
      <c r="A105" s="7"/>
      <c r="B105" s="7"/>
      <c r="C105" s="7"/>
      <c r="D105" s="7"/>
      <c r="E105" s="9" t="s">
        <v>244</v>
      </c>
      <c r="F105" s="7">
        <v>4241</v>
      </c>
      <c r="G105" s="6">
        <v>5383.5</v>
      </c>
      <c r="H105" s="6">
        <v>5543.8</v>
      </c>
      <c r="I105" s="6">
        <v>7043.8</v>
      </c>
      <c r="J105" s="6" t="e">
        <f>K105+L105</f>
        <v>#REF!</v>
      </c>
      <c r="K105" s="6" t="e">
        <f>+#REF!</f>
        <v>#REF!</v>
      </c>
      <c r="L105" s="6"/>
      <c r="M105" s="6" t="e">
        <f>+J105-G105</f>
        <v>#REF!</v>
      </c>
      <c r="N105" s="6" t="e">
        <f>+J105-H105</f>
        <v>#REF!</v>
      </c>
      <c r="O105" s="6" t="e">
        <f>+J105-I105</f>
        <v>#REF!</v>
      </c>
    </row>
    <row r="106" spans="1:15" x14ac:dyDescent="0.25">
      <c r="A106" s="7"/>
      <c r="B106" s="7"/>
      <c r="C106" s="7"/>
      <c r="D106" s="7"/>
      <c r="E106" s="9" t="s">
        <v>62</v>
      </c>
      <c r="F106" s="7">
        <v>4823</v>
      </c>
      <c r="G106" s="6">
        <v>17335.325000000001</v>
      </c>
      <c r="H106" s="6">
        <v>18418.400000000001</v>
      </c>
      <c r="I106" s="6">
        <v>18418.400000000001</v>
      </c>
      <c r="J106" s="6" t="e">
        <f>K106+L106</f>
        <v>#REF!</v>
      </c>
      <c r="K106" s="6" t="e">
        <f>+#REF!</f>
        <v>#REF!</v>
      </c>
      <c r="L106" s="6"/>
      <c r="M106" s="6" t="e">
        <f>+J106-G106</f>
        <v>#REF!</v>
      </c>
      <c r="N106" s="6" t="e">
        <f>+J106-H106</f>
        <v>#REF!</v>
      </c>
      <c r="O106" s="6" t="e">
        <f>+J106-I106</f>
        <v>#REF!</v>
      </c>
    </row>
    <row r="107" spans="1:15" x14ac:dyDescent="0.25">
      <c r="A107" s="7"/>
      <c r="B107" s="7"/>
      <c r="C107" s="7"/>
      <c r="D107" s="7"/>
      <c r="E107" s="9"/>
      <c r="F107" s="7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4.25" x14ac:dyDescent="0.25">
      <c r="A108" s="7"/>
      <c r="B108" s="7"/>
      <c r="C108" s="7"/>
      <c r="D108" s="7"/>
      <c r="E108" s="96" t="s">
        <v>576</v>
      </c>
      <c r="F108" s="7"/>
      <c r="G108" s="94">
        <f>+G109</f>
        <v>151054.39799999999</v>
      </c>
      <c r="H108" s="94">
        <f t="shared" ref="H108:O108" si="21">+H109</f>
        <v>130000</v>
      </c>
      <c r="I108" s="94">
        <f t="shared" si="21"/>
        <v>90000</v>
      </c>
      <c r="J108" s="94" t="e">
        <f t="shared" si="21"/>
        <v>#REF!</v>
      </c>
      <c r="K108" s="94" t="e">
        <f t="shared" si="21"/>
        <v>#REF!</v>
      </c>
      <c r="L108" s="94">
        <f t="shared" si="21"/>
        <v>0</v>
      </c>
      <c r="M108" s="94" t="e">
        <f t="shared" si="21"/>
        <v>#REF!</v>
      </c>
      <c r="N108" s="94" t="e">
        <f t="shared" si="21"/>
        <v>#REF!</v>
      </c>
      <c r="O108" s="94" t="e">
        <f t="shared" si="21"/>
        <v>#REF!</v>
      </c>
    </row>
    <row r="109" spans="1:15" x14ac:dyDescent="0.25">
      <c r="A109" s="7"/>
      <c r="B109" s="7"/>
      <c r="C109" s="7"/>
      <c r="D109" s="7"/>
      <c r="E109" s="9" t="s">
        <v>333</v>
      </c>
      <c r="F109" s="7" t="s">
        <v>26</v>
      </c>
      <c r="G109" s="6">
        <v>151054.39799999999</v>
      </c>
      <c r="H109" s="6">
        <v>130000</v>
      </c>
      <c r="I109" s="6">
        <v>90000</v>
      </c>
      <c r="J109" s="6" t="e">
        <f>K109+L109</f>
        <v>#REF!</v>
      </c>
      <c r="K109" s="6" t="e">
        <f>+#REF!</f>
        <v>#REF!</v>
      </c>
      <c r="L109" s="6"/>
      <c r="M109" s="6" t="e">
        <f>+J109-G109</f>
        <v>#REF!</v>
      </c>
      <c r="N109" s="6" t="e">
        <f>+J109-H109</f>
        <v>#REF!</v>
      </c>
      <c r="O109" s="6" t="e">
        <f>+J109-I109</f>
        <v>#REF!</v>
      </c>
    </row>
    <row r="110" spans="1:15" x14ac:dyDescent="0.25">
      <c r="A110" s="7"/>
      <c r="B110" s="7"/>
      <c r="C110" s="7"/>
      <c r="D110" s="7"/>
      <c r="E110" s="9"/>
      <c r="F110" s="7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7"/>
      <c r="C111" s="7"/>
      <c r="D111" s="7"/>
      <c r="E111" s="9" t="s">
        <v>69</v>
      </c>
      <c r="F111" s="7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7"/>
      <c r="B112" s="7"/>
      <c r="C112" s="7"/>
      <c r="D112" s="7"/>
      <c r="E112" s="9" t="s">
        <v>69</v>
      </c>
      <c r="F112" s="7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7"/>
      <c r="B113" s="7"/>
      <c r="C113" s="7"/>
      <c r="D113" s="7"/>
      <c r="E113" s="9" t="s">
        <v>246</v>
      </c>
      <c r="F113" s="7">
        <v>4861</v>
      </c>
      <c r="G113" s="6">
        <v>0</v>
      </c>
      <c r="H113" s="6">
        <v>0</v>
      </c>
      <c r="I113" s="6">
        <v>40000</v>
      </c>
      <c r="J113" s="6" t="e">
        <f>K113+L113</f>
        <v>#REF!</v>
      </c>
      <c r="K113" s="6" t="e">
        <f>+#REF!</f>
        <v>#REF!</v>
      </c>
      <c r="L113" s="6"/>
      <c r="M113" s="6" t="e">
        <f>+J113-G113</f>
        <v>#REF!</v>
      </c>
      <c r="N113" s="6" t="e">
        <f>+J113-H113</f>
        <v>#REF!</v>
      </c>
      <c r="O113" s="6" t="e">
        <f>+J113-I113</f>
        <v>#REF!</v>
      </c>
    </row>
    <row r="114" spans="1:15" x14ac:dyDescent="0.25">
      <c r="A114" s="7">
        <v>2170</v>
      </c>
      <c r="B114" s="7" t="s">
        <v>1</v>
      </c>
      <c r="C114" s="7">
        <v>7</v>
      </c>
      <c r="D114" s="7">
        <v>0</v>
      </c>
      <c r="E114" s="9" t="s">
        <v>89</v>
      </c>
      <c r="F114" s="7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7"/>
      <c r="C115" s="7"/>
      <c r="D115" s="7"/>
      <c r="E115" s="9" t="s">
        <v>46</v>
      </c>
      <c r="F115" s="7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49.5" customHeight="1" x14ac:dyDescent="0.25">
      <c r="A116" s="7">
        <v>2171</v>
      </c>
      <c r="B116" s="7" t="s">
        <v>1</v>
      </c>
      <c r="C116" s="7">
        <v>7</v>
      </c>
      <c r="D116" s="7">
        <v>1</v>
      </c>
      <c r="E116" s="9" t="s">
        <v>296</v>
      </c>
      <c r="F116" s="7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40.5" x14ac:dyDescent="0.25">
      <c r="A117" s="7"/>
      <c r="B117" s="7"/>
      <c r="C117" s="7"/>
      <c r="D117" s="7"/>
      <c r="E117" s="9" t="s">
        <v>68</v>
      </c>
      <c r="F117" s="7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7"/>
      <c r="B118" s="7"/>
      <c r="C118" s="7"/>
      <c r="D118" s="7"/>
      <c r="E118" s="9" t="s">
        <v>69</v>
      </c>
      <c r="F118" s="7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7"/>
      <c r="B119" s="7"/>
      <c r="C119" s="7"/>
      <c r="D119" s="7"/>
      <c r="E119" s="9" t="s">
        <v>69</v>
      </c>
      <c r="F119" s="7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40.5" x14ac:dyDescent="0.25">
      <c r="A120" s="7">
        <v>2180</v>
      </c>
      <c r="B120" s="7" t="s">
        <v>1</v>
      </c>
      <c r="C120" s="7">
        <v>8</v>
      </c>
      <c r="D120" s="7">
        <v>0</v>
      </c>
      <c r="E120" s="9" t="s">
        <v>90</v>
      </c>
      <c r="F120" s="7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52.5" customHeight="1" x14ac:dyDescent="0.25">
      <c r="A121" s="7"/>
      <c r="B121" s="7"/>
      <c r="C121" s="7"/>
      <c r="D121" s="7"/>
      <c r="E121" s="9" t="s">
        <v>46</v>
      </c>
      <c r="F121" s="7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40.5" x14ac:dyDescent="0.25">
      <c r="A122" s="7">
        <v>2181</v>
      </c>
      <c r="B122" s="7" t="s">
        <v>1</v>
      </c>
      <c r="C122" s="7">
        <v>8</v>
      </c>
      <c r="D122" s="7">
        <v>1</v>
      </c>
      <c r="E122" s="9" t="s">
        <v>90</v>
      </c>
      <c r="F122" s="7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7"/>
      <c r="B123" s="7"/>
      <c r="C123" s="7"/>
      <c r="D123" s="7"/>
      <c r="E123" s="9" t="s">
        <v>46</v>
      </c>
      <c r="F123" s="7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35.25" customHeight="1" x14ac:dyDescent="0.25">
      <c r="A124" s="7">
        <v>2182</v>
      </c>
      <c r="B124" s="7" t="s">
        <v>1</v>
      </c>
      <c r="C124" s="7">
        <v>8</v>
      </c>
      <c r="D124" s="7">
        <v>1</v>
      </c>
      <c r="E124" s="9" t="s">
        <v>91</v>
      </c>
      <c r="F124" s="7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40.5" customHeight="1" x14ac:dyDescent="0.25">
      <c r="A125" s="7">
        <v>2183</v>
      </c>
      <c r="B125" s="7" t="s">
        <v>1</v>
      </c>
      <c r="C125" s="7">
        <v>8</v>
      </c>
      <c r="D125" s="7">
        <v>1</v>
      </c>
      <c r="E125" s="9" t="s">
        <v>92</v>
      </c>
      <c r="F125" s="7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47.25" customHeight="1" x14ac:dyDescent="0.25">
      <c r="A126" s="7">
        <v>2184</v>
      </c>
      <c r="B126" s="7" t="s">
        <v>1</v>
      </c>
      <c r="C126" s="7">
        <v>8</v>
      </c>
      <c r="D126" s="7">
        <v>1</v>
      </c>
      <c r="E126" s="9" t="s">
        <v>247</v>
      </c>
      <c r="F126" s="7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40.5" x14ac:dyDescent="0.25">
      <c r="A127" s="7"/>
      <c r="B127" s="7"/>
      <c r="C127" s="7"/>
      <c r="D127" s="7"/>
      <c r="E127" s="9" t="s">
        <v>68</v>
      </c>
      <c r="F127" s="7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7"/>
      <c r="B128" s="7"/>
      <c r="C128" s="7"/>
      <c r="D128" s="7"/>
      <c r="E128" s="9" t="s">
        <v>69</v>
      </c>
      <c r="F128" s="7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5">
      <c r="A129" s="7"/>
      <c r="B129" s="7"/>
      <c r="C129" s="7"/>
      <c r="D129" s="7"/>
      <c r="E129" s="9" t="s">
        <v>69</v>
      </c>
      <c r="F129" s="7"/>
      <c r="G129" s="6"/>
      <c r="H129" s="6"/>
      <c r="I129" s="6"/>
      <c r="J129" s="6"/>
      <c r="K129" s="6"/>
      <c r="L129" s="6"/>
      <c r="M129" s="6"/>
      <c r="N129" s="6"/>
      <c r="O129" s="6"/>
    </row>
    <row r="130" spans="1:15" s="32" customFormat="1" ht="14.25" x14ac:dyDescent="0.25">
      <c r="A130" s="92">
        <v>2200</v>
      </c>
      <c r="B130" s="92" t="s">
        <v>3</v>
      </c>
      <c r="C130" s="92">
        <v>0</v>
      </c>
      <c r="D130" s="92">
        <v>0</v>
      </c>
      <c r="E130" s="93" t="s">
        <v>577</v>
      </c>
      <c r="F130" s="92"/>
      <c r="G130" s="94">
        <f>G131+G138+G144+G150+G154</f>
        <v>1741.7003</v>
      </c>
      <c r="H130" s="94">
        <f t="shared" ref="H130:O130" si="22">H131+H138+H144+H150+H154</f>
        <v>4800</v>
      </c>
      <c r="I130" s="94">
        <f t="shared" si="22"/>
        <v>2400</v>
      </c>
      <c r="J130" s="94" t="e">
        <f t="shared" si="22"/>
        <v>#REF!</v>
      </c>
      <c r="K130" s="94" t="e">
        <f t="shared" si="22"/>
        <v>#REF!</v>
      </c>
      <c r="L130" s="94">
        <f t="shared" si="22"/>
        <v>0</v>
      </c>
      <c r="M130" s="94" t="e">
        <f t="shared" si="22"/>
        <v>#REF!</v>
      </c>
      <c r="N130" s="94" t="e">
        <f t="shared" si="22"/>
        <v>#REF!</v>
      </c>
      <c r="O130" s="94" t="e">
        <f t="shared" si="22"/>
        <v>#REF!</v>
      </c>
    </row>
    <row r="131" spans="1:15" x14ac:dyDescent="0.25">
      <c r="A131" s="7"/>
      <c r="B131" s="7"/>
      <c r="C131" s="7"/>
      <c r="D131" s="7"/>
      <c r="E131" s="9" t="s">
        <v>44</v>
      </c>
      <c r="F131" s="7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5">
      <c r="A132" s="7">
        <v>2210</v>
      </c>
      <c r="B132" s="7" t="s">
        <v>3</v>
      </c>
      <c r="C132" s="7">
        <v>1</v>
      </c>
      <c r="D132" s="7">
        <v>0</v>
      </c>
      <c r="E132" s="9" t="s">
        <v>93</v>
      </c>
      <c r="F132" s="7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5">
      <c r="A133" s="7"/>
      <c r="B133" s="7"/>
      <c r="C133" s="7"/>
      <c r="D133" s="7"/>
      <c r="E133" s="9" t="s">
        <v>46</v>
      </c>
      <c r="F133" s="7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21.75" customHeight="1" x14ac:dyDescent="0.25">
      <c r="A134" s="7">
        <v>2211</v>
      </c>
      <c r="B134" s="7" t="s">
        <v>3</v>
      </c>
      <c r="C134" s="7">
        <v>1</v>
      </c>
      <c r="D134" s="7">
        <v>1</v>
      </c>
      <c r="E134" s="9" t="s">
        <v>94</v>
      </c>
      <c r="F134" s="7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40.5" x14ac:dyDescent="0.25">
      <c r="A135" s="7"/>
      <c r="B135" s="7"/>
      <c r="C135" s="7"/>
      <c r="D135" s="7"/>
      <c r="E135" s="9" t="s">
        <v>68</v>
      </c>
      <c r="F135" s="7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5">
      <c r="A136" s="7"/>
      <c r="B136" s="7"/>
      <c r="C136" s="7"/>
      <c r="D136" s="7"/>
      <c r="E136" s="9" t="s">
        <v>69</v>
      </c>
      <c r="F136" s="7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5">
      <c r="A137" s="7"/>
      <c r="B137" s="7"/>
      <c r="C137" s="7"/>
      <c r="D137" s="7"/>
      <c r="E137" s="9" t="s">
        <v>69</v>
      </c>
      <c r="F137" s="7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5">
      <c r="A138" s="7">
        <v>2220</v>
      </c>
      <c r="B138" s="7" t="s">
        <v>3</v>
      </c>
      <c r="C138" s="7">
        <v>2</v>
      </c>
      <c r="D138" s="7">
        <v>0</v>
      </c>
      <c r="E138" s="9" t="s">
        <v>95</v>
      </c>
      <c r="F138" s="7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5">
      <c r="A139" s="7"/>
      <c r="B139" s="7"/>
      <c r="C139" s="7"/>
      <c r="D139" s="7"/>
      <c r="E139" s="9" t="s">
        <v>46</v>
      </c>
      <c r="F139" s="7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51" customHeight="1" x14ac:dyDescent="0.25">
      <c r="A140" s="7">
        <v>2221</v>
      </c>
      <c r="B140" s="7" t="s">
        <v>3</v>
      </c>
      <c r="C140" s="7">
        <v>2</v>
      </c>
      <c r="D140" s="7">
        <v>1</v>
      </c>
      <c r="E140" s="9" t="s">
        <v>95</v>
      </c>
      <c r="F140" s="7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40.5" x14ac:dyDescent="0.25">
      <c r="A141" s="7"/>
      <c r="B141" s="7"/>
      <c r="C141" s="7"/>
      <c r="D141" s="7"/>
      <c r="E141" s="9" t="s">
        <v>68</v>
      </c>
      <c r="F141" s="7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5">
      <c r="A142" s="7"/>
      <c r="B142" s="7"/>
      <c r="C142" s="7"/>
      <c r="D142" s="7"/>
      <c r="E142" s="9" t="s">
        <v>69</v>
      </c>
      <c r="F142" s="7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5">
      <c r="A143" s="7"/>
      <c r="B143" s="7"/>
      <c r="C143" s="7"/>
      <c r="D143" s="7"/>
      <c r="E143" s="9" t="s">
        <v>69</v>
      </c>
      <c r="F143" s="7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5">
      <c r="A144" s="7">
        <v>2230</v>
      </c>
      <c r="B144" s="7" t="s">
        <v>3</v>
      </c>
      <c r="C144" s="7">
        <v>3</v>
      </c>
      <c r="D144" s="7">
        <v>0</v>
      </c>
      <c r="E144" s="9" t="s">
        <v>96</v>
      </c>
      <c r="F144" s="7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5">
      <c r="A145" s="7"/>
      <c r="B145" s="7"/>
      <c r="C145" s="7"/>
      <c r="D145" s="7"/>
      <c r="E145" s="9" t="s">
        <v>46</v>
      </c>
      <c r="F145" s="7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52.5" customHeight="1" x14ac:dyDescent="0.25">
      <c r="A146" s="7">
        <v>2231</v>
      </c>
      <c r="B146" s="7" t="s">
        <v>3</v>
      </c>
      <c r="C146" s="7">
        <v>3</v>
      </c>
      <c r="D146" s="7">
        <v>1</v>
      </c>
      <c r="E146" s="9" t="s">
        <v>97</v>
      </c>
      <c r="F146" s="7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40.5" x14ac:dyDescent="0.25">
      <c r="A147" s="7"/>
      <c r="B147" s="7"/>
      <c r="C147" s="7"/>
      <c r="D147" s="7"/>
      <c r="E147" s="9" t="s">
        <v>68</v>
      </c>
      <c r="F147" s="7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5">
      <c r="A148" s="7"/>
      <c r="B148" s="7"/>
      <c r="C148" s="7"/>
      <c r="D148" s="7"/>
      <c r="E148" s="9" t="s">
        <v>69</v>
      </c>
      <c r="F148" s="7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35.25" customHeight="1" x14ac:dyDescent="0.25">
      <c r="A149" s="7"/>
      <c r="B149" s="7"/>
      <c r="C149" s="7"/>
      <c r="D149" s="7"/>
      <c r="E149" s="9" t="s">
        <v>69</v>
      </c>
      <c r="F149" s="7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27" x14ac:dyDescent="0.25">
      <c r="A150" s="7">
        <v>2240</v>
      </c>
      <c r="B150" s="7" t="s">
        <v>3</v>
      </c>
      <c r="C150" s="7">
        <v>4</v>
      </c>
      <c r="D150" s="7">
        <v>0</v>
      </c>
      <c r="E150" s="9" t="s">
        <v>98</v>
      </c>
      <c r="F150" s="7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35.25" customHeight="1" x14ac:dyDescent="0.25">
      <c r="A151" s="7"/>
      <c r="B151" s="7"/>
      <c r="C151" s="7"/>
      <c r="D151" s="7"/>
      <c r="E151" s="9" t="s">
        <v>46</v>
      </c>
      <c r="F151" s="7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27" x14ac:dyDescent="0.25">
      <c r="A152" s="7">
        <v>2241</v>
      </c>
      <c r="B152" s="7" t="s">
        <v>3</v>
      </c>
      <c r="C152" s="7">
        <v>4</v>
      </c>
      <c r="D152" s="7">
        <v>1</v>
      </c>
      <c r="E152" s="9" t="s">
        <v>98</v>
      </c>
      <c r="F152" s="7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5">
      <c r="A153" s="7"/>
      <c r="B153" s="7"/>
      <c r="C153" s="7"/>
      <c r="D153" s="7"/>
      <c r="E153" s="9" t="s">
        <v>46</v>
      </c>
      <c r="F153" s="7"/>
      <c r="G153" s="6"/>
      <c r="H153" s="6"/>
      <c r="I153" s="6"/>
      <c r="J153" s="6"/>
      <c r="K153" s="6"/>
      <c r="L153" s="6"/>
      <c r="M153" s="6"/>
      <c r="N153" s="6"/>
      <c r="O153" s="6"/>
    </row>
    <row r="154" spans="1:15" s="32" customFormat="1" ht="14.25" x14ac:dyDescent="0.25">
      <c r="A154" s="92">
        <v>2250</v>
      </c>
      <c r="B154" s="92" t="s">
        <v>3</v>
      </c>
      <c r="C154" s="92">
        <v>5</v>
      </c>
      <c r="D154" s="92">
        <v>0</v>
      </c>
      <c r="E154" s="95" t="s">
        <v>99</v>
      </c>
      <c r="F154" s="92"/>
      <c r="G154" s="94">
        <f>G156</f>
        <v>1741.7003</v>
      </c>
      <c r="H154" s="94">
        <f t="shared" ref="H154:O154" si="23">H156</f>
        <v>4800</v>
      </c>
      <c r="I154" s="94">
        <f t="shared" si="23"/>
        <v>2400</v>
      </c>
      <c r="J154" s="94" t="e">
        <f t="shared" si="23"/>
        <v>#REF!</v>
      </c>
      <c r="K154" s="94" t="e">
        <f t="shared" si="23"/>
        <v>#REF!</v>
      </c>
      <c r="L154" s="94">
        <f t="shared" si="23"/>
        <v>0</v>
      </c>
      <c r="M154" s="94" t="e">
        <f t="shared" si="23"/>
        <v>#REF!</v>
      </c>
      <c r="N154" s="94" t="e">
        <f t="shared" si="23"/>
        <v>#REF!</v>
      </c>
      <c r="O154" s="94" t="e">
        <f t="shared" si="23"/>
        <v>#REF!</v>
      </c>
    </row>
    <row r="155" spans="1:15" x14ac:dyDescent="0.25">
      <c r="A155" s="7"/>
      <c r="B155" s="7"/>
      <c r="C155" s="7"/>
      <c r="D155" s="7"/>
      <c r="E155" s="9" t="s">
        <v>46</v>
      </c>
      <c r="F155" s="7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5.75" customHeight="1" x14ac:dyDescent="0.25">
      <c r="A156" s="7">
        <v>2251</v>
      </c>
      <c r="B156" s="7" t="s">
        <v>3</v>
      </c>
      <c r="C156" s="7">
        <v>5</v>
      </c>
      <c r="D156" s="7">
        <v>1</v>
      </c>
      <c r="E156" s="9" t="s">
        <v>99</v>
      </c>
      <c r="F156" s="7"/>
      <c r="G156" s="6">
        <f>SUM(G158:G164)</f>
        <v>1741.7003</v>
      </c>
      <c r="H156" s="6">
        <f t="shared" ref="H156:O156" si="24">SUM(H158:H164)</f>
        <v>4800</v>
      </c>
      <c r="I156" s="6">
        <f t="shared" si="24"/>
        <v>2400</v>
      </c>
      <c r="J156" s="6" t="e">
        <f t="shared" si="24"/>
        <v>#REF!</v>
      </c>
      <c r="K156" s="6" t="e">
        <f t="shared" si="24"/>
        <v>#REF!</v>
      </c>
      <c r="L156" s="6">
        <f t="shared" si="24"/>
        <v>0</v>
      </c>
      <c r="M156" s="6" t="e">
        <f t="shared" si="24"/>
        <v>#REF!</v>
      </c>
      <c r="N156" s="6" t="e">
        <f t="shared" si="24"/>
        <v>#REF!</v>
      </c>
      <c r="O156" s="6" t="e">
        <f t="shared" si="24"/>
        <v>#REF!</v>
      </c>
    </row>
    <row r="157" spans="1:15" ht="40.5" customHeight="1" x14ac:dyDescent="0.25">
      <c r="A157" s="7"/>
      <c r="B157" s="7"/>
      <c r="C157" s="7"/>
      <c r="D157" s="7"/>
      <c r="E157" s="9" t="s">
        <v>68</v>
      </c>
      <c r="F157" s="4"/>
      <c r="G157" s="190"/>
      <c r="H157" s="190"/>
      <c r="I157" s="190"/>
      <c r="J157" s="190"/>
      <c r="K157" s="190"/>
      <c r="L157" s="190"/>
      <c r="M157" s="6"/>
      <c r="N157" s="6"/>
      <c r="O157" s="6"/>
    </row>
    <row r="158" spans="1:15" x14ac:dyDescent="0.25">
      <c r="A158" s="7"/>
      <c r="B158" s="7"/>
      <c r="C158" s="7"/>
      <c r="D158" s="7"/>
      <c r="E158" s="187" t="s">
        <v>242</v>
      </c>
      <c r="F158" s="7">
        <v>4261</v>
      </c>
      <c r="G158" s="6">
        <v>0</v>
      </c>
      <c r="H158" s="6">
        <v>600</v>
      </c>
      <c r="I158" s="6">
        <v>600</v>
      </c>
      <c r="J158" s="6" t="e">
        <f>K158+L158</f>
        <v>#REF!</v>
      </c>
      <c r="K158" s="6" t="e">
        <f>+#REF!</f>
        <v>#REF!</v>
      </c>
      <c r="L158" s="6"/>
      <c r="M158" s="6" t="e">
        <f t="shared" ref="M158:M164" si="25">+J158-G158</f>
        <v>#REF!</v>
      </c>
      <c r="N158" s="6" t="e">
        <f t="shared" ref="N158:N164" si="26">+J158-H158</f>
        <v>#REF!</v>
      </c>
      <c r="O158" s="6" t="e">
        <f t="shared" ref="O158:O164" si="27">+J158-I158</f>
        <v>#REF!</v>
      </c>
    </row>
    <row r="159" spans="1:15" ht="17.25" customHeight="1" x14ac:dyDescent="0.25">
      <c r="A159" s="7"/>
      <c r="B159" s="7"/>
      <c r="C159" s="7"/>
      <c r="D159" s="7"/>
      <c r="E159" s="183" t="s">
        <v>248</v>
      </c>
      <c r="F159" s="7">
        <v>4264</v>
      </c>
      <c r="G159" s="6">
        <v>256.20030000000003</v>
      </c>
      <c r="H159" s="6">
        <v>800</v>
      </c>
      <c r="I159" s="6">
        <v>800</v>
      </c>
      <c r="J159" s="6" t="e">
        <f t="shared" ref="J159:J164" si="28">K159+L159</f>
        <v>#REF!</v>
      </c>
      <c r="K159" s="6" t="e">
        <f>+#REF!</f>
        <v>#REF!</v>
      </c>
      <c r="L159" s="6"/>
      <c r="M159" s="6" t="e">
        <f t="shared" si="25"/>
        <v>#REF!</v>
      </c>
      <c r="N159" s="6" t="e">
        <f t="shared" si="26"/>
        <v>#REF!</v>
      </c>
      <c r="O159" s="6" t="e">
        <f t="shared" si="27"/>
        <v>#REF!</v>
      </c>
    </row>
    <row r="160" spans="1:15" ht="27" x14ac:dyDescent="0.25">
      <c r="A160" s="7"/>
      <c r="B160" s="7"/>
      <c r="C160" s="7"/>
      <c r="D160" s="7"/>
      <c r="E160" s="9" t="s">
        <v>258</v>
      </c>
      <c r="F160" s="7" t="s">
        <v>28</v>
      </c>
      <c r="G160" s="6">
        <v>0</v>
      </c>
      <c r="H160" s="6">
        <v>2400</v>
      </c>
      <c r="I160" s="6">
        <v>0</v>
      </c>
      <c r="J160" s="6" t="e">
        <f t="shared" si="28"/>
        <v>#REF!</v>
      </c>
      <c r="K160" s="6" t="e">
        <f>+#REF!</f>
        <v>#REF!</v>
      </c>
      <c r="L160" s="6"/>
      <c r="M160" s="6" t="e">
        <f t="shared" si="25"/>
        <v>#REF!</v>
      </c>
      <c r="N160" s="6" t="e">
        <f t="shared" si="26"/>
        <v>#REF!</v>
      </c>
      <c r="O160" s="6" t="e">
        <f t="shared" si="27"/>
        <v>#REF!</v>
      </c>
    </row>
    <row r="161" spans="1:15" x14ac:dyDescent="0.25">
      <c r="A161" s="7"/>
      <c r="B161" s="7"/>
      <c r="C161" s="7"/>
      <c r="D161" s="7"/>
      <c r="E161" s="9" t="s">
        <v>571</v>
      </c>
      <c r="F161" s="7" t="s">
        <v>18</v>
      </c>
      <c r="G161" s="6">
        <v>1370</v>
      </c>
      <c r="H161" s="6">
        <v>1000</v>
      </c>
      <c r="I161" s="6">
        <v>1000</v>
      </c>
      <c r="J161" s="6" t="e">
        <f t="shared" si="28"/>
        <v>#REF!</v>
      </c>
      <c r="K161" s="6" t="e">
        <f>+#REF!</f>
        <v>#REF!</v>
      </c>
      <c r="L161" s="6"/>
      <c r="M161" s="6" t="e">
        <f t="shared" si="25"/>
        <v>#REF!</v>
      </c>
      <c r="N161" s="6" t="e">
        <f t="shared" si="26"/>
        <v>#REF!</v>
      </c>
      <c r="O161" s="6" t="e">
        <f t="shared" si="27"/>
        <v>#REF!</v>
      </c>
    </row>
    <row r="162" spans="1:15" x14ac:dyDescent="0.25">
      <c r="A162" s="7"/>
      <c r="B162" s="7"/>
      <c r="C162" s="7"/>
      <c r="D162" s="7"/>
      <c r="E162" s="9" t="s">
        <v>443</v>
      </c>
      <c r="F162" s="7" t="s">
        <v>24</v>
      </c>
      <c r="G162" s="6">
        <v>115.5</v>
      </c>
      <c r="H162" s="6">
        <v>0</v>
      </c>
      <c r="I162" s="6">
        <v>0</v>
      </c>
      <c r="J162" s="6">
        <f t="shared" si="28"/>
        <v>0</v>
      </c>
      <c r="K162" s="6"/>
      <c r="L162" s="6"/>
      <c r="M162" s="6">
        <f t="shared" si="25"/>
        <v>-115.5</v>
      </c>
      <c r="N162" s="6">
        <f t="shared" si="26"/>
        <v>0</v>
      </c>
      <c r="O162" s="6">
        <f t="shared" si="27"/>
        <v>0</v>
      </c>
    </row>
    <row r="163" spans="1:15" ht="15" customHeight="1" x14ac:dyDescent="0.25">
      <c r="A163" s="7"/>
      <c r="B163" s="7"/>
      <c r="C163" s="7"/>
      <c r="D163" s="7"/>
      <c r="E163" s="9" t="s">
        <v>66</v>
      </c>
      <c r="F163" s="7" t="s">
        <v>34</v>
      </c>
      <c r="G163" s="6">
        <v>0</v>
      </c>
      <c r="H163" s="6">
        <v>0</v>
      </c>
      <c r="I163" s="6">
        <v>0</v>
      </c>
      <c r="J163" s="6">
        <f t="shared" si="28"/>
        <v>0</v>
      </c>
      <c r="K163" s="6"/>
      <c r="L163" s="6"/>
      <c r="M163" s="6">
        <f t="shared" si="25"/>
        <v>0</v>
      </c>
      <c r="N163" s="6">
        <f t="shared" si="26"/>
        <v>0</v>
      </c>
      <c r="O163" s="6">
        <f t="shared" si="27"/>
        <v>0</v>
      </c>
    </row>
    <row r="164" spans="1:15" x14ac:dyDescent="0.25">
      <c r="A164" s="7"/>
      <c r="B164" s="7"/>
      <c r="C164" s="7"/>
      <c r="D164" s="7"/>
      <c r="E164" s="9" t="s">
        <v>578</v>
      </c>
      <c r="F164" s="7" t="s">
        <v>25</v>
      </c>
      <c r="G164" s="6">
        <v>0</v>
      </c>
      <c r="H164" s="6">
        <v>0</v>
      </c>
      <c r="I164" s="6">
        <v>0</v>
      </c>
      <c r="J164" s="6">
        <f t="shared" si="28"/>
        <v>0</v>
      </c>
      <c r="K164" s="6"/>
      <c r="L164" s="6"/>
      <c r="M164" s="6">
        <f t="shared" si="25"/>
        <v>0</v>
      </c>
      <c r="N164" s="6">
        <f t="shared" si="26"/>
        <v>0</v>
      </c>
      <c r="O164" s="6">
        <f t="shared" si="27"/>
        <v>0</v>
      </c>
    </row>
    <row r="165" spans="1:15" ht="27" customHeight="1" x14ac:dyDescent="0.25">
      <c r="A165" s="7">
        <v>2300</v>
      </c>
      <c r="B165" s="7" t="s">
        <v>4</v>
      </c>
      <c r="C165" s="7">
        <v>0</v>
      </c>
      <c r="D165" s="7">
        <v>0</v>
      </c>
      <c r="E165" s="9" t="s">
        <v>100</v>
      </c>
      <c r="F165" s="7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50.25" customHeight="1" x14ac:dyDescent="0.25">
      <c r="A166" s="7"/>
      <c r="B166" s="7"/>
      <c r="C166" s="7"/>
      <c r="D166" s="7"/>
      <c r="E166" s="9" t="s">
        <v>44</v>
      </c>
      <c r="F166" s="7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7">
        <v>2310</v>
      </c>
      <c r="B167" s="7" t="s">
        <v>4</v>
      </c>
      <c r="C167" s="7">
        <v>1</v>
      </c>
      <c r="D167" s="7">
        <v>0</v>
      </c>
      <c r="E167" s="9" t="s">
        <v>101</v>
      </c>
      <c r="F167" s="7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5">
      <c r="A168" s="7"/>
      <c r="B168" s="7"/>
      <c r="C168" s="7"/>
      <c r="D168" s="7"/>
      <c r="E168" s="9" t="s">
        <v>46</v>
      </c>
      <c r="F168" s="7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7">
        <v>2311</v>
      </c>
      <c r="B169" s="7" t="s">
        <v>4</v>
      </c>
      <c r="C169" s="7">
        <v>1</v>
      </c>
      <c r="D169" s="7">
        <v>1</v>
      </c>
      <c r="E169" s="9" t="s">
        <v>102</v>
      </c>
      <c r="F169" s="7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48" customHeight="1" x14ac:dyDescent="0.25">
      <c r="A170" s="7"/>
      <c r="B170" s="7"/>
      <c r="C170" s="7"/>
      <c r="D170" s="7"/>
      <c r="E170" s="9" t="s">
        <v>68</v>
      </c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25">
      <c r="A171" s="7"/>
      <c r="B171" s="7"/>
      <c r="C171" s="7"/>
      <c r="D171" s="7"/>
      <c r="E171" s="9" t="s">
        <v>69</v>
      </c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7"/>
      <c r="B172" s="7"/>
      <c r="C172" s="7"/>
      <c r="D172" s="7"/>
      <c r="E172" s="9" t="s">
        <v>69</v>
      </c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7">
        <v>2312</v>
      </c>
      <c r="B173" s="7" t="s">
        <v>4</v>
      </c>
      <c r="C173" s="7">
        <v>1</v>
      </c>
      <c r="D173" s="7">
        <v>2</v>
      </c>
      <c r="E173" s="9" t="s">
        <v>103</v>
      </c>
      <c r="F173" s="7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50.25" customHeight="1" x14ac:dyDescent="0.25">
      <c r="A174" s="7"/>
      <c r="B174" s="7"/>
      <c r="C174" s="7"/>
      <c r="D174" s="7"/>
      <c r="E174" s="9" t="s">
        <v>68</v>
      </c>
      <c r="F174" s="7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7"/>
      <c r="B175" s="7"/>
      <c r="C175" s="7"/>
      <c r="D175" s="7"/>
      <c r="E175" s="9" t="s">
        <v>69</v>
      </c>
      <c r="F175" s="7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25">
      <c r="A176" s="7"/>
      <c r="B176" s="7"/>
      <c r="C176" s="7"/>
      <c r="D176" s="7"/>
      <c r="E176" s="9" t="s">
        <v>69</v>
      </c>
      <c r="F176" s="7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25">
      <c r="A177" s="7">
        <v>2313</v>
      </c>
      <c r="B177" s="7" t="s">
        <v>4</v>
      </c>
      <c r="C177" s="7">
        <v>1</v>
      </c>
      <c r="D177" s="7">
        <v>3</v>
      </c>
      <c r="E177" s="9" t="s">
        <v>104</v>
      </c>
      <c r="F177" s="7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40.5" x14ac:dyDescent="0.25">
      <c r="A178" s="7"/>
      <c r="B178" s="7"/>
      <c r="C178" s="7"/>
      <c r="D178" s="7"/>
      <c r="E178" s="9" t="s">
        <v>68</v>
      </c>
      <c r="F178" s="7"/>
      <c r="G178" s="6"/>
      <c r="H178" s="6"/>
      <c r="I178" s="6"/>
      <c r="J178" s="6"/>
      <c r="K178" s="6"/>
      <c r="L178" s="6"/>
      <c r="M178" s="6"/>
      <c r="N178" s="6"/>
      <c r="O178" s="6"/>
    </row>
    <row r="179" spans="1:15" x14ac:dyDescent="0.25">
      <c r="A179" s="7"/>
      <c r="B179" s="7"/>
      <c r="C179" s="7"/>
      <c r="D179" s="7"/>
      <c r="E179" s="9" t="s">
        <v>69</v>
      </c>
      <c r="F179" s="7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54.75" customHeight="1" x14ac:dyDescent="0.25">
      <c r="A180" s="7"/>
      <c r="B180" s="7"/>
      <c r="C180" s="7"/>
      <c r="D180" s="7"/>
      <c r="E180" s="9" t="s">
        <v>69</v>
      </c>
      <c r="F180" s="7"/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25">
      <c r="A181" s="7">
        <v>2320</v>
      </c>
      <c r="B181" s="7" t="s">
        <v>4</v>
      </c>
      <c r="C181" s="7">
        <v>2</v>
      </c>
      <c r="D181" s="7">
        <v>0</v>
      </c>
      <c r="E181" s="9" t="s">
        <v>105</v>
      </c>
      <c r="F181" s="7"/>
      <c r="G181" s="6"/>
      <c r="H181" s="6"/>
      <c r="I181" s="6"/>
      <c r="J181" s="6"/>
      <c r="K181" s="6"/>
      <c r="L181" s="6"/>
      <c r="M181" s="6"/>
      <c r="N181" s="6"/>
      <c r="O181" s="6"/>
    </row>
    <row r="182" spans="1:15" x14ac:dyDescent="0.25">
      <c r="A182" s="7"/>
      <c r="B182" s="7"/>
      <c r="C182" s="7"/>
      <c r="D182" s="7"/>
      <c r="E182" s="9" t="s">
        <v>46</v>
      </c>
      <c r="F182" s="7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33.75" customHeight="1" x14ac:dyDescent="0.25">
      <c r="A183" s="7">
        <v>2321</v>
      </c>
      <c r="B183" s="7" t="s">
        <v>4</v>
      </c>
      <c r="C183" s="7">
        <v>2</v>
      </c>
      <c r="D183" s="7">
        <v>1</v>
      </c>
      <c r="E183" s="9" t="s">
        <v>106</v>
      </c>
      <c r="F183" s="7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40.5" x14ac:dyDescent="0.25">
      <c r="A184" s="7"/>
      <c r="B184" s="7"/>
      <c r="C184" s="7"/>
      <c r="D184" s="7"/>
      <c r="E184" s="9" t="s">
        <v>68</v>
      </c>
      <c r="F184" s="7"/>
      <c r="G184" s="6"/>
      <c r="H184" s="6"/>
      <c r="I184" s="6"/>
      <c r="J184" s="6"/>
      <c r="K184" s="6"/>
      <c r="L184" s="6"/>
      <c r="M184" s="6"/>
      <c r="N184" s="6"/>
      <c r="O184" s="6"/>
    </row>
    <row r="185" spans="1:15" x14ac:dyDescent="0.25">
      <c r="A185" s="7"/>
      <c r="B185" s="7"/>
      <c r="C185" s="7"/>
      <c r="D185" s="7"/>
      <c r="E185" s="9" t="s">
        <v>69</v>
      </c>
      <c r="F185" s="7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48.75" customHeight="1" x14ac:dyDescent="0.25">
      <c r="A186" s="7"/>
      <c r="B186" s="7"/>
      <c r="C186" s="7"/>
      <c r="D186" s="7"/>
      <c r="E186" s="9" t="s">
        <v>69</v>
      </c>
      <c r="F186" s="7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27" x14ac:dyDescent="0.25">
      <c r="A187" s="7">
        <v>2330</v>
      </c>
      <c r="B187" s="7" t="s">
        <v>4</v>
      </c>
      <c r="C187" s="7">
        <v>3</v>
      </c>
      <c r="D187" s="7">
        <v>0</v>
      </c>
      <c r="E187" s="9" t="s">
        <v>107</v>
      </c>
      <c r="F187" s="7"/>
      <c r="G187" s="6"/>
      <c r="H187" s="6"/>
      <c r="I187" s="6"/>
      <c r="J187" s="6"/>
      <c r="K187" s="6"/>
      <c r="L187" s="6"/>
      <c r="M187" s="6"/>
      <c r="N187" s="6"/>
      <c r="O187" s="6"/>
    </row>
    <row r="188" spans="1:15" x14ac:dyDescent="0.25">
      <c r="A188" s="7"/>
      <c r="B188" s="7"/>
      <c r="C188" s="7"/>
      <c r="D188" s="7"/>
      <c r="E188" s="9" t="s">
        <v>46</v>
      </c>
      <c r="F188" s="7"/>
      <c r="G188" s="6"/>
      <c r="H188" s="6"/>
      <c r="I188" s="6"/>
      <c r="J188" s="6"/>
      <c r="K188" s="6"/>
      <c r="L188" s="6"/>
      <c r="M188" s="6"/>
      <c r="N188" s="6"/>
      <c r="O188" s="6"/>
    </row>
    <row r="189" spans="1:15" x14ac:dyDescent="0.25">
      <c r="A189" s="7">
        <v>2331</v>
      </c>
      <c r="B189" s="7" t="s">
        <v>4</v>
      </c>
      <c r="C189" s="7">
        <v>3</v>
      </c>
      <c r="D189" s="7">
        <v>1</v>
      </c>
      <c r="E189" s="9" t="s">
        <v>108</v>
      </c>
      <c r="F189" s="7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55.5" customHeight="1" x14ac:dyDescent="0.25">
      <c r="A190" s="7"/>
      <c r="B190" s="7"/>
      <c r="C190" s="7"/>
      <c r="D190" s="7"/>
      <c r="E190" s="9" t="s">
        <v>68</v>
      </c>
      <c r="F190" s="7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25">
      <c r="A191" s="7"/>
      <c r="B191" s="7"/>
      <c r="C191" s="7"/>
      <c r="D191" s="7"/>
      <c r="E191" s="9" t="s">
        <v>69</v>
      </c>
      <c r="F191" s="7"/>
      <c r="G191" s="6"/>
      <c r="H191" s="6"/>
      <c r="I191" s="6"/>
      <c r="J191" s="6"/>
      <c r="K191" s="6"/>
      <c r="L191" s="6"/>
      <c r="M191" s="6"/>
      <c r="N191" s="6"/>
      <c r="O191" s="6"/>
    </row>
    <row r="192" spans="1:15" x14ac:dyDescent="0.25">
      <c r="A192" s="7"/>
      <c r="B192" s="7"/>
      <c r="C192" s="7"/>
      <c r="D192" s="7"/>
      <c r="E192" s="9" t="s">
        <v>69</v>
      </c>
      <c r="F192" s="7"/>
      <c r="G192" s="6"/>
      <c r="H192" s="6"/>
      <c r="I192" s="6"/>
      <c r="J192" s="6"/>
      <c r="K192" s="6"/>
      <c r="L192" s="6"/>
      <c r="M192" s="6"/>
      <c r="N192" s="6"/>
      <c r="O192" s="6"/>
    </row>
    <row r="193" spans="1:15" x14ac:dyDescent="0.25">
      <c r="A193" s="7">
        <v>2332</v>
      </c>
      <c r="B193" s="7" t="s">
        <v>4</v>
      </c>
      <c r="C193" s="7">
        <v>3</v>
      </c>
      <c r="D193" s="7">
        <v>2</v>
      </c>
      <c r="E193" s="9" t="s">
        <v>109</v>
      </c>
      <c r="F193" s="7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40.5" x14ac:dyDescent="0.25">
      <c r="A194" s="7"/>
      <c r="B194" s="7"/>
      <c r="C194" s="7"/>
      <c r="D194" s="7"/>
      <c r="E194" s="9" t="s">
        <v>68</v>
      </c>
      <c r="F194" s="7"/>
      <c r="G194" s="6"/>
      <c r="H194" s="6"/>
      <c r="I194" s="6"/>
      <c r="J194" s="6"/>
      <c r="K194" s="6"/>
      <c r="L194" s="6"/>
      <c r="M194" s="6"/>
      <c r="N194" s="6"/>
      <c r="O194" s="6"/>
    </row>
    <row r="195" spans="1:15" x14ac:dyDescent="0.25">
      <c r="A195" s="7"/>
      <c r="B195" s="7"/>
      <c r="C195" s="7"/>
      <c r="D195" s="7"/>
      <c r="E195" s="9" t="s">
        <v>69</v>
      </c>
      <c r="F195" s="7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53.25" customHeight="1" x14ac:dyDescent="0.25">
      <c r="A196" s="7"/>
      <c r="B196" s="7"/>
      <c r="C196" s="7"/>
      <c r="D196" s="7"/>
      <c r="E196" s="9" t="s">
        <v>69</v>
      </c>
      <c r="F196" s="7"/>
      <c r="G196" s="6"/>
      <c r="H196" s="6"/>
      <c r="I196" s="6"/>
      <c r="J196" s="6"/>
      <c r="K196" s="6"/>
      <c r="L196" s="6"/>
      <c r="M196" s="6"/>
      <c r="N196" s="6"/>
      <c r="O196" s="6"/>
    </row>
    <row r="197" spans="1:15" x14ac:dyDescent="0.25">
      <c r="A197" s="7">
        <v>2340</v>
      </c>
      <c r="B197" s="7" t="s">
        <v>4</v>
      </c>
      <c r="C197" s="7">
        <v>4</v>
      </c>
      <c r="D197" s="7">
        <v>0</v>
      </c>
      <c r="E197" s="9" t="s">
        <v>110</v>
      </c>
      <c r="F197" s="7"/>
      <c r="G197" s="6"/>
      <c r="H197" s="6"/>
      <c r="I197" s="6"/>
      <c r="J197" s="6"/>
      <c r="K197" s="6"/>
      <c r="L197" s="6"/>
      <c r="M197" s="6"/>
      <c r="N197" s="6"/>
      <c r="O197" s="6"/>
    </row>
    <row r="198" spans="1:15" x14ac:dyDescent="0.25">
      <c r="A198" s="7"/>
      <c r="B198" s="7"/>
      <c r="C198" s="7"/>
      <c r="D198" s="7"/>
      <c r="E198" s="9" t="s">
        <v>46</v>
      </c>
      <c r="F198" s="7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25">
      <c r="A199" s="7">
        <v>2341</v>
      </c>
      <c r="B199" s="7" t="s">
        <v>4</v>
      </c>
      <c r="C199" s="7">
        <v>4</v>
      </c>
      <c r="D199" s="7">
        <v>1</v>
      </c>
      <c r="E199" s="9" t="s">
        <v>110</v>
      </c>
      <c r="F199" s="7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40.5" x14ac:dyDescent="0.25">
      <c r="A200" s="7"/>
      <c r="B200" s="7"/>
      <c r="C200" s="7"/>
      <c r="D200" s="7"/>
      <c r="E200" s="9" t="s">
        <v>68</v>
      </c>
      <c r="F200" s="7"/>
      <c r="G200" s="6"/>
      <c r="H200" s="6"/>
      <c r="I200" s="6"/>
      <c r="J200" s="6"/>
      <c r="K200" s="6"/>
      <c r="L200" s="6"/>
      <c r="M200" s="6"/>
      <c r="N200" s="6"/>
      <c r="O200" s="6"/>
    </row>
    <row r="201" spans="1:15" x14ac:dyDescent="0.25">
      <c r="A201" s="7"/>
      <c r="B201" s="7"/>
      <c r="C201" s="7"/>
      <c r="D201" s="7"/>
      <c r="E201" s="9" t="s">
        <v>69</v>
      </c>
      <c r="F201" s="7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54" customHeight="1" x14ac:dyDescent="0.25">
      <c r="A202" s="7"/>
      <c r="B202" s="7"/>
      <c r="C202" s="7"/>
      <c r="D202" s="7"/>
      <c r="E202" s="9" t="s">
        <v>69</v>
      </c>
      <c r="F202" s="7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5">
      <c r="A203" s="7">
        <v>2350</v>
      </c>
      <c r="B203" s="7" t="s">
        <v>4</v>
      </c>
      <c r="C203" s="7">
        <v>5</v>
      </c>
      <c r="D203" s="7">
        <v>0</v>
      </c>
      <c r="E203" s="9" t="s">
        <v>111</v>
      </c>
      <c r="F203" s="7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7"/>
      <c r="B204" s="7"/>
      <c r="C204" s="7"/>
      <c r="D204" s="7"/>
      <c r="E204" s="9" t="s">
        <v>46</v>
      </c>
      <c r="F204" s="7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56.25" customHeight="1" x14ac:dyDescent="0.25">
      <c r="A205" s="7">
        <v>2351</v>
      </c>
      <c r="B205" s="7" t="s">
        <v>4</v>
      </c>
      <c r="C205" s="7">
        <v>5</v>
      </c>
      <c r="D205" s="7">
        <v>1</v>
      </c>
      <c r="E205" s="9" t="s">
        <v>112</v>
      </c>
      <c r="F205" s="7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40.5" x14ac:dyDescent="0.25">
      <c r="A206" s="7"/>
      <c r="B206" s="7"/>
      <c r="C206" s="7"/>
      <c r="D206" s="7"/>
      <c r="E206" s="9" t="s">
        <v>68</v>
      </c>
      <c r="F206" s="7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53.25" customHeight="1" x14ac:dyDescent="0.25">
      <c r="A207" s="7"/>
      <c r="B207" s="7"/>
      <c r="C207" s="7"/>
      <c r="D207" s="7"/>
      <c r="E207" s="9" t="s">
        <v>69</v>
      </c>
      <c r="F207" s="7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51" customHeight="1" x14ac:dyDescent="0.25">
      <c r="A208" s="7"/>
      <c r="B208" s="7"/>
      <c r="C208" s="7"/>
      <c r="D208" s="7"/>
      <c r="E208" s="9" t="s">
        <v>69</v>
      </c>
      <c r="F208" s="7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40.5" x14ac:dyDescent="0.25">
      <c r="A209" s="7">
        <v>2360</v>
      </c>
      <c r="B209" s="7" t="s">
        <v>4</v>
      </c>
      <c r="C209" s="7">
        <v>6</v>
      </c>
      <c r="D209" s="7">
        <v>0</v>
      </c>
      <c r="E209" s="9" t="s">
        <v>113</v>
      </c>
      <c r="F209" s="7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25">
      <c r="A210" s="7"/>
      <c r="B210" s="7"/>
      <c r="C210" s="7"/>
      <c r="D210" s="7"/>
      <c r="E210" s="9" t="s">
        <v>46</v>
      </c>
      <c r="F210" s="7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36" customHeight="1" x14ac:dyDescent="0.25">
      <c r="A211" s="7">
        <v>2361</v>
      </c>
      <c r="B211" s="7" t="s">
        <v>4</v>
      </c>
      <c r="C211" s="7">
        <v>6</v>
      </c>
      <c r="D211" s="7">
        <v>1</v>
      </c>
      <c r="E211" s="9" t="s">
        <v>113</v>
      </c>
      <c r="F211" s="7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40.5" x14ac:dyDescent="0.25">
      <c r="A212" s="7"/>
      <c r="B212" s="7"/>
      <c r="C212" s="7"/>
      <c r="D212" s="7"/>
      <c r="E212" s="9" t="s">
        <v>68</v>
      </c>
      <c r="F212" s="7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36.75" customHeight="1" x14ac:dyDescent="0.25">
      <c r="A213" s="7"/>
      <c r="B213" s="7"/>
      <c r="C213" s="7"/>
      <c r="D213" s="7"/>
      <c r="E213" s="9" t="s">
        <v>69</v>
      </c>
      <c r="F213" s="7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52.5" customHeight="1" x14ac:dyDescent="0.25">
      <c r="A214" s="7"/>
      <c r="B214" s="7"/>
      <c r="C214" s="7"/>
      <c r="D214" s="7"/>
      <c r="E214" s="9" t="s">
        <v>69</v>
      </c>
      <c r="F214" s="7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27" x14ac:dyDescent="0.25">
      <c r="A215" s="7">
        <v>2370</v>
      </c>
      <c r="B215" s="7" t="s">
        <v>4</v>
      </c>
      <c r="C215" s="7">
        <v>7</v>
      </c>
      <c r="D215" s="7">
        <v>0</v>
      </c>
      <c r="E215" s="9" t="s">
        <v>114</v>
      </c>
      <c r="F215" s="7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7"/>
      <c r="B216" s="7"/>
      <c r="C216" s="7"/>
      <c r="D216" s="7"/>
      <c r="E216" s="9" t="s">
        <v>46</v>
      </c>
      <c r="F216" s="7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27" x14ac:dyDescent="0.25">
      <c r="A217" s="7">
        <v>2371</v>
      </c>
      <c r="B217" s="7" t="s">
        <v>4</v>
      </c>
      <c r="C217" s="7">
        <v>7</v>
      </c>
      <c r="D217" s="7">
        <v>1</v>
      </c>
      <c r="E217" s="9" t="s">
        <v>114</v>
      </c>
      <c r="F217" s="7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40.5" x14ac:dyDescent="0.25">
      <c r="A218" s="7"/>
      <c r="B218" s="7"/>
      <c r="C218" s="7"/>
      <c r="D218" s="7"/>
      <c r="E218" s="9" t="s">
        <v>68</v>
      </c>
      <c r="F218" s="7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7"/>
      <c r="B219" s="7"/>
      <c r="C219" s="7"/>
      <c r="D219" s="7"/>
      <c r="E219" s="9" t="s">
        <v>69</v>
      </c>
      <c r="F219" s="7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7"/>
      <c r="B220" s="7"/>
      <c r="C220" s="7"/>
      <c r="D220" s="7"/>
      <c r="E220" s="9" t="s">
        <v>69</v>
      </c>
      <c r="F220" s="7"/>
      <c r="G220" s="6"/>
      <c r="H220" s="6"/>
      <c r="I220" s="6"/>
      <c r="J220" s="6"/>
      <c r="K220" s="6"/>
      <c r="L220" s="6"/>
      <c r="M220" s="6"/>
      <c r="N220" s="6"/>
      <c r="O220" s="6"/>
    </row>
    <row r="221" spans="1:15" s="32" customFormat="1" ht="18.75" customHeight="1" x14ac:dyDescent="0.25">
      <c r="A221" s="92">
        <v>2400</v>
      </c>
      <c r="B221" s="92" t="s">
        <v>5</v>
      </c>
      <c r="C221" s="92">
        <v>0</v>
      </c>
      <c r="D221" s="92">
        <v>0</v>
      </c>
      <c r="E221" s="93" t="s">
        <v>579</v>
      </c>
      <c r="F221" s="92"/>
      <c r="G221" s="94">
        <f t="shared" ref="G221:O221" si="29">G223+G233+G253+G267+G281+G308+G314+G332+G350</f>
        <v>1106995.7257000001</v>
      </c>
      <c r="H221" s="94">
        <f t="shared" si="29"/>
        <v>332103</v>
      </c>
      <c r="I221" s="94">
        <f t="shared" si="29"/>
        <v>1665773.5150000001</v>
      </c>
      <c r="J221" s="94" t="e">
        <f t="shared" si="29"/>
        <v>#REF!</v>
      </c>
      <c r="K221" s="94" t="e">
        <f t="shared" si="29"/>
        <v>#REF!</v>
      </c>
      <c r="L221" s="94" t="e">
        <f t="shared" si="29"/>
        <v>#REF!</v>
      </c>
      <c r="M221" s="94" t="e">
        <f t="shared" si="29"/>
        <v>#REF!</v>
      </c>
      <c r="N221" s="94" t="e">
        <f t="shared" si="29"/>
        <v>#REF!</v>
      </c>
      <c r="O221" s="94" t="e">
        <f t="shared" si="29"/>
        <v>#REF!</v>
      </c>
    </row>
    <row r="222" spans="1:15" ht="18.75" customHeight="1" x14ac:dyDescent="0.25">
      <c r="A222" s="7"/>
      <c r="B222" s="7"/>
      <c r="C222" s="7"/>
      <c r="D222" s="7"/>
      <c r="E222" s="9" t="s">
        <v>44</v>
      </c>
      <c r="F222" s="7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27" x14ac:dyDescent="0.25">
      <c r="A223" s="7">
        <v>2410</v>
      </c>
      <c r="B223" s="7" t="s">
        <v>5</v>
      </c>
      <c r="C223" s="7">
        <v>1</v>
      </c>
      <c r="D223" s="7">
        <v>0</v>
      </c>
      <c r="E223" s="9" t="s">
        <v>115</v>
      </c>
      <c r="F223" s="7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7"/>
      <c r="B224" s="7"/>
      <c r="C224" s="7"/>
      <c r="D224" s="7"/>
      <c r="E224" s="9" t="s">
        <v>46</v>
      </c>
      <c r="F224" s="7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38.25" customHeight="1" x14ac:dyDescent="0.25">
      <c r="A225" s="7">
        <v>2411</v>
      </c>
      <c r="B225" s="7" t="s">
        <v>5</v>
      </c>
      <c r="C225" s="7">
        <v>1</v>
      </c>
      <c r="D225" s="7">
        <v>1</v>
      </c>
      <c r="E225" s="9" t="s">
        <v>116</v>
      </c>
      <c r="F225" s="7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54" customHeight="1" x14ac:dyDescent="0.25">
      <c r="A226" s="7"/>
      <c r="B226" s="7"/>
      <c r="C226" s="7"/>
      <c r="D226" s="7"/>
      <c r="E226" s="9" t="s">
        <v>68</v>
      </c>
      <c r="F226" s="7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7"/>
      <c r="B227" s="7"/>
      <c r="C227" s="7"/>
      <c r="D227" s="7"/>
      <c r="E227" s="9" t="s">
        <v>69</v>
      </c>
      <c r="F227" s="7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7"/>
      <c r="B228" s="7"/>
      <c r="C228" s="7"/>
      <c r="D228" s="7"/>
      <c r="E228" s="9" t="s">
        <v>69</v>
      </c>
      <c r="F228" s="7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38.25" customHeight="1" x14ac:dyDescent="0.25">
      <c r="A229" s="7">
        <v>2412</v>
      </c>
      <c r="B229" s="7" t="s">
        <v>5</v>
      </c>
      <c r="C229" s="7">
        <v>1</v>
      </c>
      <c r="D229" s="7">
        <v>2</v>
      </c>
      <c r="E229" s="9" t="s">
        <v>117</v>
      </c>
      <c r="F229" s="7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40.5" x14ac:dyDescent="0.25">
      <c r="A230" s="7"/>
      <c r="B230" s="7"/>
      <c r="C230" s="7"/>
      <c r="D230" s="7"/>
      <c r="E230" s="9" t="s">
        <v>68</v>
      </c>
      <c r="F230" s="7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9.5" customHeight="1" x14ac:dyDescent="0.25">
      <c r="A231" s="7"/>
      <c r="B231" s="7"/>
      <c r="C231" s="7"/>
      <c r="D231" s="7"/>
      <c r="E231" s="9" t="s">
        <v>69</v>
      </c>
      <c r="F231" s="7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51" customHeight="1" x14ac:dyDescent="0.25">
      <c r="A232" s="7"/>
      <c r="B232" s="7"/>
      <c r="C232" s="7"/>
      <c r="D232" s="7"/>
      <c r="E232" s="9" t="s">
        <v>69</v>
      </c>
      <c r="F232" s="7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27" x14ac:dyDescent="0.25">
      <c r="A233" s="7">
        <v>2420</v>
      </c>
      <c r="B233" s="7" t="s">
        <v>5</v>
      </c>
      <c r="C233" s="7">
        <v>2</v>
      </c>
      <c r="D233" s="7">
        <v>0</v>
      </c>
      <c r="E233" s="9" t="s">
        <v>118</v>
      </c>
      <c r="F233" s="7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7"/>
      <c r="C234" s="7"/>
      <c r="D234" s="7"/>
      <c r="E234" s="9" t="s">
        <v>46</v>
      </c>
      <c r="F234" s="7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7">
        <v>2421</v>
      </c>
      <c r="B235" s="7" t="s">
        <v>5</v>
      </c>
      <c r="C235" s="7">
        <v>2</v>
      </c>
      <c r="D235" s="7">
        <v>1</v>
      </c>
      <c r="E235" s="9" t="s">
        <v>119</v>
      </c>
      <c r="F235" s="7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40.5" x14ac:dyDescent="0.25">
      <c r="A236" s="7"/>
      <c r="B236" s="7"/>
      <c r="C236" s="7"/>
      <c r="D236" s="7"/>
      <c r="E236" s="9" t="s">
        <v>68</v>
      </c>
      <c r="F236" s="7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7"/>
      <c r="C237" s="7"/>
      <c r="D237" s="7"/>
      <c r="E237" s="9"/>
      <c r="F237" s="7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52.5" customHeight="1" x14ac:dyDescent="0.25">
      <c r="A238" s="7"/>
      <c r="B238" s="7"/>
      <c r="C238" s="7"/>
      <c r="D238" s="7"/>
      <c r="E238" s="9"/>
      <c r="F238" s="7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7"/>
      <c r="B239" s="7"/>
      <c r="C239" s="7"/>
      <c r="D239" s="7"/>
      <c r="E239" s="9" t="s">
        <v>69</v>
      </c>
      <c r="F239" s="7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25">
      <c r="A240" s="7"/>
      <c r="B240" s="7"/>
      <c r="C240" s="7"/>
      <c r="D240" s="7"/>
      <c r="E240" s="9" t="s">
        <v>69</v>
      </c>
      <c r="F240" s="7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8.75" customHeight="1" x14ac:dyDescent="0.25">
      <c r="A241" s="7">
        <v>2422</v>
      </c>
      <c r="B241" s="7" t="s">
        <v>5</v>
      </c>
      <c r="C241" s="7">
        <v>2</v>
      </c>
      <c r="D241" s="7">
        <v>2</v>
      </c>
      <c r="E241" s="9" t="s">
        <v>120</v>
      </c>
      <c r="F241" s="7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49.5" customHeight="1" x14ac:dyDescent="0.25">
      <c r="A242" s="7"/>
      <c r="B242" s="7"/>
      <c r="C242" s="7"/>
      <c r="D242" s="7"/>
      <c r="E242" s="9" t="s">
        <v>68</v>
      </c>
      <c r="F242" s="7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7"/>
      <c r="B243" s="7"/>
      <c r="C243" s="7"/>
      <c r="D243" s="7"/>
      <c r="E243" s="9" t="s">
        <v>69</v>
      </c>
      <c r="F243" s="7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25">
      <c r="A244" s="7"/>
      <c r="B244" s="7"/>
      <c r="C244" s="7"/>
      <c r="D244" s="7"/>
      <c r="E244" s="9" t="s">
        <v>69</v>
      </c>
      <c r="F244" s="7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25">
      <c r="A245" s="7">
        <v>2423</v>
      </c>
      <c r="B245" s="7" t="s">
        <v>5</v>
      </c>
      <c r="C245" s="7">
        <v>2</v>
      </c>
      <c r="D245" s="7">
        <v>3</v>
      </c>
      <c r="E245" s="9" t="s">
        <v>121</v>
      </c>
      <c r="F245" s="7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57" customHeight="1" x14ac:dyDescent="0.25">
      <c r="A246" s="7"/>
      <c r="B246" s="7"/>
      <c r="C246" s="7"/>
      <c r="D246" s="7"/>
      <c r="E246" s="9" t="s">
        <v>68</v>
      </c>
      <c r="F246" s="7"/>
      <c r="G246" s="6"/>
      <c r="H246" s="6"/>
      <c r="I246" s="6"/>
      <c r="J246" s="6"/>
      <c r="K246" s="6"/>
      <c r="L246" s="6"/>
      <c r="M246" s="6"/>
      <c r="N246" s="6"/>
      <c r="O246" s="6"/>
    </row>
    <row r="247" spans="1:15" x14ac:dyDescent="0.25">
      <c r="A247" s="7"/>
      <c r="B247" s="7"/>
      <c r="C247" s="7"/>
      <c r="D247" s="7"/>
      <c r="E247" s="9" t="s">
        <v>69</v>
      </c>
      <c r="F247" s="7"/>
      <c r="G247" s="6"/>
      <c r="H247" s="6"/>
      <c r="I247" s="6"/>
      <c r="J247" s="6"/>
      <c r="K247" s="6"/>
      <c r="L247" s="6"/>
      <c r="M247" s="6"/>
      <c r="N247" s="6"/>
      <c r="O247" s="6"/>
    </row>
    <row r="248" spans="1:15" x14ac:dyDescent="0.25">
      <c r="A248" s="7"/>
      <c r="B248" s="7"/>
      <c r="C248" s="7"/>
      <c r="D248" s="7"/>
      <c r="E248" s="9" t="s">
        <v>69</v>
      </c>
      <c r="F248" s="7"/>
      <c r="G248" s="6"/>
      <c r="H248" s="6"/>
      <c r="I248" s="6"/>
      <c r="J248" s="6"/>
      <c r="K248" s="6"/>
      <c r="L248" s="6"/>
      <c r="M248" s="6"/>
      <c r="N248" s="6"/>
      <c r="O248" s="6"/>
    </row>
    <row r="249" spans="1:15" x14ac:dyDescent="0.25">
      <c r="A249" s="7">
        <v>2424</v>
      </c>
      <c r="B249" s="7" t="s">
        <v>5</v>
      </c>
      <c r="C249" s="7">
        <v>2</v>
      </c>
      <c r="D249" s="7">
        <v>4</v>
      </c>
      <c r="E249" s="9" t="s">
        <v>122</v>
      </c>
      <c r="F249" s="7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40.5" x14ac:dyDescent="0.25">
      <c r="A250" s="7"/>
      <c r="B250" s="7"/>
      <c r="C250" s="7"/>
      <c r="D250" s="7"/>
      <c r="E250" s="9" t="s">
        <v>68</v>
      </c>
      <c r="F250" s="7"/>
      <c r="G250" s="6"/>
      <c r="H250" s="6"/>
      <c r="I250" s="6"/>
      <c r="J250" s="6"/>
      <c r="K250" s="6"/>
      <c r="L250" s="6"/>
      <c r="M250" s="6"/>
      <c r="N250" s="6"/>
      <c r="O250" s="6"/>
    </row>
    <row r="251" spans="1:15" x14ac:dyDescent="0.25">
      <c r="A251" s="7"/>
      <c r="B251" s="7"/>
      <c r="C251" s="7"/>
      <c r="D251" s="7"/>
      <c r="E251" s="9" t="s">
        <v>69</v>
      </c>
      <c r="F251" s="7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48" customHeight="1" x14ac:dyDescent="0.25">
      <c r="A252" s="7"/>
      <c r="B252" s="7"/>
      <c r="C252" s="7"/>
      <c r="D252" s="7"/>
      <c r="E252" s="9" t="s">
        <v>69</v>
      </c>
      <c r="F252" s="7"/>
      <c r="G252" s="6"/>
      <c r="H252" s="6"/>
      <c r="I252" s="6"/>
      <c r="J252" s="6"/>
      <c r="K252" s="6"/>
      <c r="L252" s="6"/>
      <c r="M252" s="6"/>
      <c r="N252" s="6"/>
      <c r="O252" s="6"/>
    </row>
    <row r="253" spans="1:15" x14ac:dyDescent="0.25">
      <c r="A253" s="7">
        <v>2430</v>
      </c>
      <c r="B253" s="7" t="s">
        <v>5</v>
      </c>
      <c r="C253" s="7">
        <v>3</v>
      </c>
      <c r="D253" s="7">
        <v>0</v>
      </c>
      <c r="E253" s="9" t="s">
        <v>123</v>
      </c>
      <c r="F253" s="7"/>
      <c r="G253" s="6"/>
      <c r="H253" s="6"/>
      <c r="I253" s="6"/>
      <c r="J253" s="6"/>
      <c r="K253" s="6"/>
      <c r="L253" s="6"/>
      <c r="M253" s="6"/>
      <c r="N253" s="6"/>
      <c r="O253" s="6"/>
    </row>
    <row r="254" spans="1:15" x14ac:dyDescent="0.25">
      <c r="A254" s="7"/>
      <c r="B254" s="7"/>
      <c r="C254" s="7"/>
      <c r="D254" s="7"/>
      <c r="E254" s="9" t="s">
        <v>46</v>
      </c>
      <c r="F254" s="7"/>
      <c r="G254" s="6"/>
      <c r="H254" s="6"/>
      <c r="I254" s="6"/>
      <c r="J254" s="6"/>
      <c r="K254" s="6"/>
      <c r="L254" s="6"/>
      <c r="M254" s="6"/>
      <c r="N254" s="6"/>
      <c r="O254" s="6"/>
    </row>
    <row r="255" spans="1:15" x14ac:dyDescent="0.25">
      <c r="A255" s="7">
        <v>2431</v>
      </c>
      <c r="B255" s="7" t="s">
        <v>5</v>
      </c>
      <c r="C255" s="7">
        <v>3</v>
      </c>
      <c r="D255" s="7">
        <v>1</v>
      </c>
      <c r="E255" s="9" t="s">
        <v>124</v>
      </c>
      <c r="F255" s="7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54.75" customHeight="1" x14ac:dyDescent="0.25">
      <c r="A256" s="7"/>
      <c r="B256" s="7"/>
      <c r="C256" s="7"/>
      <c r="D256" s="7"/>
      <c r="E256" s="9" t="s">
        <v>68</v>
      </c>
      <c r="F256" s="7"/>
      <c r="G256" s="6"/>
      <c r="H256" s="6"/>
      <c r="I256" s="6"/>
      <c r="J256" s="6"/>
      <c r="K256" s="6"/>
      <c r="L256" s="6"/>
      <c r="M256" s="6"/>
      <c r="N256" s="6"/>
      <c r="O256" s="6"/>
    </row>
    <row r="257" spans="1:15" x14ac:dyDescent="0.25">
      <c r="A257" s="7"/>
      <c r="B257" s="7"/>
      <c r="C257" s="7"/>
      <c r="D257" s="7"/>
      <c r="E257" s="9" t="s">
        <v>69</v>
      </c>
      <c r="F257" s="7"/>
      <c r="G257" s="6"/>
      <c r="H257" s="6"/>
      <c r="I257" s="6"/>
      <c r="J257" s="6"/>
      <c r="K257" s="6"/>
      <c r="L257" s="6"/>
      <c r="M257" s="6"/>
      <c r="N257" s="6"/>
      <c r="O257" s="6"/>
    </row>
    <row r="258" spans="1:15" x14ac:dyDescent="0.25">
      <c r="A258" s="7"/>
      <c r="B258" s="7"/>
      <c r="C258" s="7"/>
      <c r="D258" s="7"/>
      <c r="E258" s="9" t="s">
        <v>69</v>
      </c>
      <c r="F258" s="7"/>
      <c r="G258" s="6"/>
      <c r="H258" s="6"/>
      <c r="I258" s="6"/>
      <c r="J258" s="6"/>
      <c r="K258" s="6"/>
      <c r="L258" s="6"/>
      <c r="M258" s="6"/>
      <c r="N258" s="6"/>
      <c r="O258" s="6"/>
    </row>
    <row r="259" spans="1:15" x14ac:dyDescent="0.25">
      <c r="A259" s="7">
        <v>2432</v>
      </c>
      <c r="B259" s="7" t="s">
        <v>5</v>
      </c>
      <c r="C259" s="7">
        <v>3</v>
      </c>
      <c r="D259" s="7">
        <v>2</v>
      </c>
      <c r="E259" s="9" t="s">
        <v>125</v>
      </c>
      <c r="F259" s="7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54" customHeight="1" x14ac:dyDescent="0.25">
      <c r="A260" s="7"/>
      <c r="B260" s="7"/>
      <c r="C260" s="7"/>
      <c r="D260" s="7"/>
      <c r="E260" s="9" t="s">
        <v>68</v>
      </c>
      <c r="F260" s="7"/>
      <c r="G260" s="6"/>
      <c r="H260" s="6"/>
      <c r="I260" s="6"/>
      <c r="J260" s="6"/>
      <c r="K260" s="6"/>
      <c r="L260" s="6"/>
      <c r="M260" s="6"/>
      <c r="N260" s="6"/>
      <c r="O260" s="6"/>
    </row>
    <row r="261" spans="1:15" x14ac:dyDescent="0.25">
      <c r="A261" s="7"/>
      <c r="B261" s="7"/>
      <c r="C261" s="7"/>
      <c r="D261" s="7"/>
      <c r="E261" s="9" t="s">
        <v>69</v>
      </c>
      <c r="F261" s="7"/>
      <c r="G261" s="6"/>
      <c r="H261" s="6"/>
      <c r="I261" s="6"/>
      <c r="J261" s="6"/>
      <c r="K261" s="6"/>
      <c r="L261" s="6"/>
      <c r="M261" s="6"/>
      <c r="N261" s="6"/>
      <c r="O261" s="6"/>
    </row>
    <row r="262" spans="1:15" x14ac:dyDescent="0.25">
      <c r="A262" s="7"/>
      <c r="B262" s="7"/>
      <c r="C262" s="7"/>
      <c r="D262" s="7"/>
      <c r="E262" s="9" t="s">
        <v>69</v>
      </c>
      <c r="F262" s="7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36" customHeight="1" x14ac:dyDescent="0.25">
      <c r="A263" s="7">
        <v>2433</v>
      </c>
      <c r="B263" s="7" t="s">
        <v>5</v>
      </c>
      <c r="C263" s="7">
        <v>3</v>
      </c>
      <c r="D263" s="7">
        <v>3</v>
      </c>
      <c r="E263" s="9" t="s">
        <v>126</v>
      </c>
      <c r="F263" s="7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40.5" x14ac:dyDescent="0.25">
      <c r="A264" s="7"/>
      <c r="B264" s="7"/>
      <c r="C264" s="7"/>
      <c r="D264" s="7"/>
      <c r="E264" s="9" t="s">
        <v>68</v>
      </c>
      <c r="F264" s="7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36.75" customHeight="1" x14ac:dyDescent="0.25">
      <c r="A265" s="7"/>
      <c r="B265" s="7"/>
      <c r="C265" s="7"/>
      <c r="D265" s="7"/>
      <c r="E265" s="9" t="s">
        <v>69</v>
      </c>
      <c r="F265" s="7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51.75" customHeight="1" x14ac:dyDescent="0.25">
      <c r="A266" s="7"/>
      <c r="B266" s="7"/>
      <c r="C266" s="7"/>
      <c r="D266" s="7"/>
      <c r="E266" s="9" t="s">
        <v>69</v>
      </c>
      <c r="F266" s="7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27" x14ac:dyDescent="0.25">
      <c r="A267" s="7">
        <v>2440</v>
      </c>
      <c r="B267" s="7" t="s">
        <v>5</v>
      </c>
      <c r="C267" s="7">
        <v>4</v>
      </c>
      <c r="D267" s="7">
        <v>0</v>
      </c>
      <c r="E267" s="9" t="s">
        <v>127</v>
      </c>
      <c r="F267" s="7"/>
      <c r="G267" s="6"/>
      <c r="H267" s="6"/>
      <c r="I267" s="6"/>
      <c r="J267" s="6"/>
      <c r="K267" s="6"/>
      <c r="L267" s="6"/>
      <c r="M267" s="6"/>
      <c r="N267" s="6"/>
      <c r="O267" s="6"/>
    </row>
    <row r="268" spans="1:15" x14ac:dyDescent="0.25">
      <c r="A268" s="7"/>
      <c r="B268" s="7"/>
      <c r="C268" s="7"/>
      <c r="D268" s="7"/>
      <c r="E268" s="9" t="s">
        <v>46</v>
      </c>
      <c r="F268" s="7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27" x14ac:dyDescent="0.25">
      <c r="A269" s="7">
        <v>2441</v>
      </c>
      <c r="B269" s="7" t="s">
        <v>5</v>
      </c>
      <c r="C269" s="7">
        <v>4</v>
      </c>
      <c r="D269" s="7">
        <v>1</v>
      </c>
      <c r="E269" s="9" t="s">
        <v>128</v>
      </c>
      <c r="F269" s="7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54" customHeight="1" x14ac:dyDescent="0.25">
      <c r="A270" s="7"/>
      <c r="B270" s="7"/>
      <c r="C270" s="7"/>
      <c r="D270" s="7"/>
      <c r="E270" s="9" t="s">
        <v>68</v>
      </c>
      <c r="F270" s="7"/>
      <c r="G270" s="6"/>
      <c r="H270" s="6"/>
      <c r="I270" s="6"/>
      <c r="J270" s="6"/>
      <c r="K270" s="6"/>
      <c r="L270" s="6"/>
      <c r="M270" s="6"/>
      <c r="N270" s="6"/>
      <c r="O270" s="6"/>
    </row>
    <row r="271" spans="1:15" x14ac:dyDescent="0.25">
      <c r="A271" s="7"/>
      <c r="B271" s="7"/>
      <c r="C271" s="7"/>
      <c r="D271" s="7"/>
      <c r="E271" s="9" t="s">
        <v>69</v>
      </c>
      <c r="F271" s="7"/>
      <c r="G271" s="6"/>
      <c r="H271" s="6"/>
      <c r="I271" s="6"/>
      <c r="J271" s="6"/>
      <c r="K271" s="6"/>
      <c r="L271" s="6"/>
      <c r="M271" s="6"/>
      <c r="N271" s="6"/>
      <c r="O271" s="6"/>
    </row>
    <row r="272" spans="1:15" x14ac:dyDescent="0.25">
      <c r="A272" s="7"/>
      <c r="B272" s="7"/>
      <c r="C272" s="7"/>
      <c r="D272" s="7"/>
      <c r="E272" s="9" t="s">
        <v>69</v>
      </c>
      <c r="F272" s="7"/>
      <c r="G272" s="6"/>
      <c r="H272" s="6"/>
      <c r="I272" s="6"/>
      <c r="J272" s="6"/>
      <c r="K272" s="6"/>
      <c r="L272" s="6"/>
      <c r="M272" s="6"/>
      <c r="N272" s="6"/>
      <c r="O272" s="6"/>
    </row>
    <row r="273" spans="1:15" x14ac:dyDescent="0.25">
      <c r="A273" s="7">
        <v>2442</v>
      </c>
      <c r="B273" s="7" t="s">
        <v>5</v>
      </c>
      <c r="C273" s="7">
        <v>4</v>
      </c>
      <c r="D273" s="7">
        <v>2</v>
      </c>
      <c r="E273" s="9" t="s">
        <v>129</v>
      </c>
      <c r="F273" s="7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54" customHeight="1" x14ac:dyDescent="0.25">
      <c r="A274" s="7"/>
      <c r="B274" s="7"/>
      <c r="C274" s="7"/>
      <c r="D274" s="7"/>
      <c r="E274" s="9" t="s">
        <v>68</v>
      </c>
      <c r="F274" s="7"/>
      <c r="G274" s="6"/>
      <c r="H274" s="6"/>
      <c r="I274" s="6"/>
      <c r="J274" s="6"/>
      <c r="K274" s="6"/>
      <c r="L274" s="6"/>
      <c r="M274" s="6"/>
      <c r="N274" s="6"/>
      <c r="O274" s="6"/>
    </row>
    <row r="275" spans="1:15" x14ac:dyDescent="0.25">
      <c r="A275" s="7"/>
      <c r="B275" s="7"/>
      <c r="C275" s="7"/>
      <c r="D275" s="7"/>
      <c r="E275" s="9" t="s">
        <v>69</v>
      </c>
      <c r="F275" s="7"/>
      <c r="G275" s="6"/>
      <c r="H275" s="6"/>
      <c r="I275" s="6"/>
      <c r="J275" s="6"/>
      <c r="K275" s="6"/>
      <c r="L275" s="6"/>
      <c r="M275" s="6"/>
      <c r="N275" s="6"/>
      <c r="O275" s="6"/>
    </row>
    <row r="276" spans="1:15" x14ac:dyDescent="0.25">
      <c r="A276" s="7"/>
      <c r="B276" s="7"/>
      <c r="C276" s="7"/>
      <c r="D276" s="7"/>
      <c r="E276" s="9" t="s">
        <v>69</v>
      </c>
      <c r="F276" s="7"/>
      <c r="G276" s="6"/>
      <c r="H276" s="6"/>
      <c r="I276" s="6"/>
      <c r="J276" s="6"/>
      <c r="K276" s="6"/>
      <c r="L276" s="6"/>
      <c r="M276" s="6"/>
      <c r="N276" s="6"/>
      <c r="O276" s="6"/>
    </row>
    <row r="277" spans="1:15" x14ac:dyDescent="0.25">
      <c r="A277" s="7">
        <v>2443</v>
      </c>
      <c r="B277" s="7" t="s">
        <v>5</v>
      </c>
      <c r="C277" s="7">
        <v>4</v>
      </c>
      <c r="D277" s="7">
        <v>3</v>
      </c>
      <c r="E277" s="9" t="s">
        <v>130</v>
      </c>
      <c r="F277" s="7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40.5" x14ac:dyDescent="0.25">
      <c r="A278" s="7"/>
      <c r="B278" s="7"/>
      <c r="C278" s="7"/>
      <c r="D278" s="7"/>
      <c r="E278" s="9" t="s">
        <v>68</v>
      </c>
      <c r="F278" s="7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25">
      <c r="A279" s="7"/>
      <c r="B279" s="7"/>
      <c r="C279" s="7"/>
      <c r="D279" s="7"/>
      <c r="E279" s="9" t="s">
        <v>69</v>
      </c>
      <c r="F279" s="7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51.75" customHeight="1" x14ac:dyDescent="0.25">
      <c r="A280" s="7"/>
      <c r="B280" s="7"/>
      <c r="C280" s="7"/>
      <c r="D280" s="7"/>
      <c r="E280" s="9" t="s">
        <v>69</v>
      </c>
      <c r="F280" s="7"/>
      <c r="G280" s="6"/>
      <c r="H280" s="6"/>
      <c r="I280" s="6"/>
      <c r="J280" s="6"/>
      <c r="K280" s="6"/>
      <c r="L280" s="6"/>
      <c r="M280" s="6"/>
      <c r="N280" s="6"/>
      <c r="O280" s="6"/>
    </row>
    <row r="281" spans="1:15" s="32" customFormat="1" ht="28.5" x14ac:dyDescent="0.25">
      <c r="A281" s="92">
        <v>2450</v>
      </c>
      <c r="B281" s="92" t="s">
        <v>5</v>
      </c>
      <c r="C281" s="92">
        <v>5</v>
      </c>
      <c r="D281" s="92">
        <v>0</v>
      </c>
      <c r="E281" s="95" t="s">
        <v>131</v>
      </c>
      <c r="F281" s="92"/>
      <c r="G281" s="94">
        <f t="shared" ref="G281:O281" si="30">G283+G292+G296+G304</f>
        <v>1858197.4358000001</v>
      </c>
      <c r="H281" s="94">
        <f t="shared" si="30"/>
        <v>507062.2</v>
      </c>
      <c r="I281" s="94">
        <f t="shared" si="30"/>
        <v>1840732.7150000001</v>
      </c>
      <c r="J281" s="94" t="e">
        <f t="shared" si="30"/>
        <v>#REF!</v>
      </c>
      <c r="K281" s="94" t="e">
        <f t="shared" si="30"/>
        <v>#REF!</v>
      </c>
      <c r="L281" s="94" t="e">
        <f t="shared" si="30"/>
        <v>#REF!</v>
      </c>
      <c r="M281" s="94" t="e">
        <f t="shared" si="30"/>
        <v>#REF!</v>
      </c>
      <c r="N281" s="94" t="e">
        <f t="shared" si="30"/>
        <v>#REF!</v>
      </c>
      <c r="O281" s="94" t="e">
        <f t="shared" si="30"/>
        <v>#REF!</v>
      </c>
    </row>
    <row r="282" spans="1:15" x14ac:dyDescent="0.25">
      <c r="A282" s="7"/>
      <c r="B282" s="7"/>
      <c r="C282" s="7"/>
      <c r="D282" s="7"/>
      <c r="E282" s="9" t="s">
        <v>46</v>
      </c>
      <c r="F282" s="7"/>
      <c r="G282" s="6"/>
      <c r="H282" s="6"/>
      <c r="I282" s="6"/>
      <c r="J282" s="6"/>
      <c r="K282" s="6"/>
      <c r="L282" s="6"/>
      <c r="M282" s="6"/>
      <c r="N282" s="6"/>
      <c r="O282" s="6"/>
    </row>
    <row r="283" spans="1:15" s="32" customFormat="1" ht="28.5" x14ac:dyDescent="0.25">
      <c r="A283" s="92">
        <v>2451</v>
      </c>
      <c r="B283" s="92" t="s">
        <v>5</v>
      </c>
      <c r="C283" s="92">
        <v>5</v>
      </c>
      <c r="D283" s="92">
        <v>1</v>
      </c>
      <c r="E283" s="95" t="s">
        <v>132</v>
      </c>
      <c r="F283" s="92"/>
      <c r="G283" s="94">
        <f t="shared" ref="G283:O283" si="31">+G285+G286+G287+G288+G289+G290+G291</f>
        <v>1858197.4358000001</v>
      </c>
      <c r="H283" s="94">
        <f t="shared" si="31"/>
        <v>507062.2</v>
      </c>
      <c r="I283" s="94">
        <f t="shared" si="31"/>
        <v>1840732.7150000001</v>
      </c>
      <c r="J283" s="94" t="e">
        <f t="shared" si="31"/>
        <v>#REF!</v>
      </c>
      <c r="K283" s="94" t="e">
        <f t="shared" si="31"/>
        <v>#REF!</v>
      </c>
      <c r="L283" s="94" t="e">
        <f t="shared" si="31"/>
        <v>#REF!</v>
      </c>
      <c r="M283" s="94" t="e">
        <f t="shared" si="31"/>
        <v>#REF!</v>
      </c>
      <c r="N283" s="94" t="e">
        <f t="shared" si="31"/>
        <v>#REF!</v>
      </c>
      <c r="O283" s="94" t="e">
        <f t="shared" si="31"/>
        <v>#REF!</v>
      </c>
    </row>
    <row r="284" spans="1:15" x14ac:dyDescent="0.25">
      <c r="A284" s="7"/>
      <c r="B284" s="7"/>
      <c r="C284" s="7"/>
      <c r="D284" s="7"/>
      <c r="E284" s="9" t="s">
        <v>44</v>
      </c>
      <c r="F284" s="7"/>
      <c r="G284" s="6"/>
      <c r="H284" s="6"/>
      <c r="I284" s="6"/>
      <c r="J284" s="6"/>
      <c r="K284" s="6"/>
      <c r="L284" s="6"/>
      <c r="M284" s="6"/>
      <c r="N284" s="6"/>
      <c r="O284" s="6"/>
    </row>
    <row r="285" spans="1:15" x14ac:dyDescent="0.25">
      <c r="A285" s="7"/>
      <c r="B285" s="7"/>
      <c r="C285" s="7"/>
      <c r="D285" s="7"/>
      <c r="E285" s="9" t="s">
        <v>249</v>
      </c>
      <c r="F285" s="7">
        <v>4239</v>
      </c>
      <c r="G285" s="6">
        <v>2220</v>
      </c>
      <c r="H285" s="6">
        <v>3000</v>
      </c>
      <c r="I285" s="6">
        <v>3000</v>
      </c>
      <c r="J285" s="6" t="e">
        <f>K285+L285</f>
        <v>#REF!</v>
      </c>
      <c r="K285" s="6" t="e">
        <f>+#REF!</f>
        <v>#REF!</v>
      </c>
      <c r="L285" s="6"/>
      <c r="M285" s="6" t="e">
        <f t="shared" ref="M285:M291" si="32">+J285-G285</f>
        <v>#REF!</v>
      </c>
      <c r="N285" s="6" t="e">
        <f t="shared" ref="N285:N291" si="33">+J285-H285</f>
        <v>#REF!</v>
      </c>
      <c r="O285" s="6" t="e">
        <f t="shared" ref="O285:O291" si="34">+J285-I285</f>
        <v>#REF!</v>
      </c>
    </row>
    <row r="286" spans="1:15" x14ac:dyDescent="0.25">
      <c r="A286" s="7"/>
      <c r="B286" s="7"/>
      <c r="C286" s="7"/>
      <c r="D286" s="7"/>
      <c r="E286" s="9" t="s">
        <v>250</v>
      </c>
      <c r="F286" s="7">
        <v>4251</v>
      </c>
      <c r="G286" s="6">
        <v>143324.1428</v>
      </c>
      <c r="H286" s="6">
        <v>150000</v>
      </c>
      <c r="I286" s="6">
        <v>176460</v>
      </c>
      <c r="J286" s="6" t="e">
        <f t="shared" ref="J286:J291" si="35">K286+L286</f>
        <v>#REF!</v>
      </c>
      <c r="K286" s="6" t="e">
        <f>+#REF!</f>
        <v>#REF!</v>
      </c>
      <c r="L286" s="6"/>
      <c r="M286" s="6" t="e">
        <f>+J286-G286</f>
        <v>#REF!</v>
      </c>
      <c r="N286" s="6" t="e">
        <f>+J286-H286</f>
        <v>#REF!</v>
      </c>
      <c r="O286" s="6" t="e">
        <f>+J286-I286</f>
        <v>#REF!</v>
      </c>
    </row>
    <row r="287" spans="1:15" x14ac:dyDescent="0.25">
      <c r="A287" s="7"/>
      <c r="B287" s="7"/>
      <c r="C287" s="7"/>
      <c r="D287" s="7"/>
      <c r="E287" s="9" t="s">
        <v>61</v>
      </c>
      <c r="F287" s="7">
        <v>4269</v>
      </c>
      <c r="G287" s="6">
        <v>10805.2</v>
      </c>
      <c r="H287" s="6">
        <v>17000</v>
      </c>
      <c r="I287" s="6">
        <v>10000</v>
      </c>
      <c r="J287" s="6" t="e">
        <f t="shared" si="35"/>
        <v>#REF!</v>
      </c>
      <c r="K287" s="6" t="e">
        <f>+#REF!</f>
        <v>#REF!</v>
      </c>
      <c r="L287" s="6"/>
      <c r="M287" s="6" t="e">
        <f t="shared" si="32"/>
        <v>#REF!</v>
      </c>
      <c r="N287" s="6" t="e">
        <f t="shared" si="33"/>
        <v>#REF!</v>
      </c>
      <c r="O287" s="6" t="e">
        <f t="shared" si="34"/>
        <v>#REF!</v>
      </c>
    </row>
    <row r="288" spans="1:15" x14ac:dyDescent="0.25">
      <c r="A288" s="7"/>
      <c r="B288" s="7"/>
      <c r="C288" s="7"/>
      <c r="D288" s="7"/>
      <c r="E288" s="9" t="s">
        <v>295</v>
      </c>
      <c r="F288" s="7">
        <v>5113</v>
      </c>
      <c r="G288" s="6">
        <v>794406.85800000001</v>
      </c>
      <c r="H288" s="6">
        <v>317062.2</v>
      </c>
      <c r="I288" s="6">
        <v>1487242.5150000001</v>
      </c>
      <c r="J288" s="6" t="e">
        <f t="shared" si="35"/>
        <v>#REF!</v>
      </c>
      <c r="K288" s="6"/>
      <c r="L288" s="6" t="e">
        <f>+#REF!</f>
        <v>#REF!</v>
      </c>
      <c r="M288" s="6" t="e">
        <f>+J288-G288</f>
        <v>#REF!</v>
      </c>
      <c r="N288" s="6" t="e">
        <f>+J288-H288</f>
        <v>#REF!</v>
      </c>
      <c r="O288" s="6" t="e">
        <f>+J288-I288</f>
        <v>#REF!</v>
      </c>
    </row>
    <row r="289" spans="1:15" ht="15.75" customHeight="1" x14ac:dyDescent="0.25">
      <c r="A289" s="7"/>
      <c r="B289" s="7"/>
      <c r="C289" s="7"/>
      <c r="D289" s="7"/>
      <c r="E289" s="11" t="s">
        <v>65</v>
      </c>
      <c r="F289" s="7">
        <v>5121</v>
      </c>
      <c r="G289" s="6">
        <v>882100</v>
      </c>
      <c r="H289" s="6">
        <v>0</v>
      </c>
      <c r="I289" s="6">
        <v>83100</v>
      </c>
      <c r="J289" s="6" t="e">
        <f t="shared" si="35"/>
        <v>#REF!</v>
      </c>
      <c r="K289" s="6"/>
      <c r="L289" s="6" t="e">
        <f>+#REF!</f>
        <v>#REF!</v>
      </c>
      <c r="M289" s="6" t="e">
        <f t="shared" si="32"/>
        <v>#REF!</v>
      </c>
      <c r="N289" s="6" t="e">
        <f t="shared" si="33"/>
        <v>#REF!</v>
      </c>
      <c r="O289" s="6" t="e">
        <f t="shared" si="34"/>
        <v>#REF!</v>
      </c>
    </row>
    <row r="290" spans="1:15" x14ac:dyDescent="0.25">
      <c r="A290" s="7"/>
      <c r="B290" s="7"/>
      <c r="C290" s="7"/>
      <c r="D290" s="7"/>
      <c r="E290" s="9" t="s">
        <v>580</v>
      </c>
      <c r="F290" s="7">
        <v>5129</v>
      </c>
      <c r="G290" s="6">
        <v>0</v>
      </c>
      <c r="H290" s="6">
        <v>0</v>
      </c>
      <c r="I290" s="6">
        <v>0</v>
      </c>
      <c r="J290" s="6">
        <f t="shared" si="35"/>
        <v>0</v>
      </c>
      <c r="K290" s="6"/>
      <c r="L290" s="6"/>
      <c r="M290" s="6">
        <f t="shared" si="32"/>
        <v>0</v>
      </c>
      <c r="N290" s="6">
        <f t="shared" si="33"/>
        <v>0</v>
      </c>
      <c r="O290" s="6">
        <f t="shared" si="34"/>
        <v>0</v>
      </c>
    </row>
    <row r="291" spans="1:15" x14ac:dyDescent="0.25">
      <c r="A291" s="7"/>
      <c r="B291" s="7"/>
      <c r="C291" s="7"/>
      <c r="D291" s="7"/>
      <c r="E291" s="9" t="s">
        <v>448</v>
      </c>
      <c r="F291" s="7">
        <v>5134</v>
      </c>
      <c r="G291" s="6">
        <v>25341.235000000001</v>
      </c>
      <c r="H291" s="6">
        <v>20000</v>
      </c>
      <c r="I291" s="6">
        <v>80930.2</v>
      </c>
      <c r="J291" s="6" t="e">
        <f t="shared" si="35"/>
        <v>#REF!</v>
      </c>
      <c r="K291" s="6"/>
      <c r="L291" s="6" t="e">
        <f>+#REF!</f>
        <v>#REF!</v>
      </c>
      <c r="M291" s="6" t="e">
        <f t="shared" si="32"/>
        <v>#REF!</v>
      </c>
      <c r="N291" s="6" t="e">
        <f t="shared" si="33"/>
        <v>#REF!</v>
      </c>
      <c r="O291" s="6" t="e">
        <f t="shared" si="34"/>
        <v>#REF!</v>
      </c>
    </row>
    <row r="292" spans="1:15" x14ac:dyDescent="0.25">
      <c r="A292" s="7">
        <v>2452</v>
      </c>
      <c r="B292" s="7" t="s">
        <v>5</v>
      </c>
      <c r="C292" s="7">
        <v>5</v>
      </c>
      <c r="D292" s="7">
        <v>2</v>
      </c>
      <c r="E292" s="9" t="s">
        <v>133</v>
      </c>
      <c r="F292" s="7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53.25" customHeight="1" x14ac:dyDescent="0.25">
      <c r="A293" s="7"/>
      <c r="B293" s="7"/>
      <c r="C293" s="7"/>
      <c r="D293" s="7"/>
      <c r="E293" s="9" t="s">
        <v>68</v>
      </c>
      <c r="F293" s="7"/>
      <c r="G293" s="6"/>
      <c r="H293" s="6"/>
      <c r="I293" s="6"/>
      <c r="J293" s="6"/>
      <c r="K293" s="6"/>
      <c r="L293" s="6"/>
      <c r="M293" s="6"/>
      <c r="N293" s="6"/>
      <c r="O293" s="6"/>
    </row>
    <row r="294" spans="1:15" x14ac:dyDescent="0.25">
      <c r="A294" s="7"/>
      <c r="B294" s="7"/>
      <c r="C294" s="7"/>
      <c r="D294" s="7"/>
      <c r="E294" s="9" t="s">
        <v>69</v>
      </c>
      <c r="F294" s="7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25">
      <c r="A295" s="7"/>
      <c r="B295" s="7"/>
      <c r="C295" s="7"/>
      <c r="D295" s="7"/>
      <c r="E295" s="9" t="s">
        <v>69</v>
      </c>
      <c r="F295" s="7"/>
      <c r="G295" s="6"/>
      <c r="H295" s="6"/>
      <c r="I295" s="6"/>
      <c r="J295" s="6"/>
      <c r="K295" s="6"/>
      <c r="L295" s="6"/>
      <c r="M295" s="6"/>
      <c r="N295" s="6"/>
      <c r="O295" s="6"/>
    </row>
    <row r="296" spans="1:15" x14ac:dyDescent="0.25">
      <c r="A296" s="7">
        <v>2453</v>
      </c>
      <c r="B296" s="7" t="s">
        <v>5</v>
      </c>
      <c r="C296" s="7">
        <v>5</v>
      </c>
      <c r="D296" s="7">
        <v>3</v>
      </c>
      <c r="E296" s="9" t="s">
        <v>134</v>
      </c>
      <c r="F296" s="7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52.5" customHeight="1" x14ac:dyDescent="0.25">
      <c r="A297" s="7"/>
      <c r="B297" s="7"/>
      <c r="C297" s="7"/>
      <c r="D297" s="7"/>
      <c r="E297" s="9" t="s">
        <v>68</v>
      </c>
      <c r="F297" s="7"/>
      <c r="G297" s="6"/>
      <c r="H297" s="6"/>
      <c r="I297" s="6"/>
      <c r="J297" s="6"/>
      <c r="K297" s="6"/>
      <c r="L297" s="6"/>
      <c r="M297" s="6"/>
      <c r="N297" s="6"/>
      <c r="O297" s="6"/>
    </row>
    <row r="298" spans="1:15" x14ac:dyDescent="0.25">
      <c r="A298" s="7"/>
      <c r="B298" s="7"/>
      <c r="C298" s="7"/>
      <c r="D298" s="7"/>
      <c r="E298" s="9" t="s">
        <v>69</v>
      </c>
      <c r="F298" s="7"/>
      <c r="G298" s="6"/>
      <c r="H298" s="6"/>
      <c r="I298" s="6"/>
      <c r="J298" s="6"/>
      <c r="K298" s="6"/>
      <c r="L298" s="6"/>
      <c r="M298" s="6"/>
      <c r="N298" s="6"/>
      <c r="O298" s="6"/>
    </row>
    <row r="299" spans="1:15" x14ac:dyDescent="0.25">
      <c r="A299" s="7"/>
      <c r="B299" s="7"/>
      <c r="C299" s="7"/>
      <c r="D299" s="7"/>
      <c r="E299" s="9" t="s">
        <v>69</v>
      </c>
      <c r="F299" s="7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25">
      <c r="A300" s="7">
        <v>2454</v>
      </c>
      <c r="B300" s="7" t="s">
        <v>5</v>
      </c>
      <c r="C300" s="7">
        <v>5</v>
      </c>
      <c r="D300" s="7">
        <v>4</v>
      </c>
      <c r="E300" s="9" t="s">
        <v>135</v>
      </c>
      <c r="F300" s="7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51" customHeight="1" x14ac:dyDescent="0.25">
      <c r="A301" s="7"/>
      <c r="B301" s="7"/>
      <c r="C301" s="7"/>
      <c r="D301" s="7"/>
      <c r="E301" s="9" t="s">
        <v>68</v>
      </c>
      <c r="F301" s="7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25">
      <c r="A302" s="7"/>
      <c r="B302" s="7"/>
      <c r="C302" s="7"/>
      <c r="D302" s="7"/>
      <c r="E302" s="9" t="s">
        <v>69</v>
      </c>
      <c r="F302" s="7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25">
      <c r="A303" s="7"/>
      <c r="B303" s="7"/>
      <c r="C303" s="7"/>
      <c r="D303" s="7"/>
      <c r="E303" s="9" t="s">
        <v>69</v>
      </c>
      <c r="F303" s="7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5">
      <c r="A304" s="7">
        <v>2455</v>
      </c>
      <c r="B304" s="7" t="s">
        <v>5</v>
      </c>
      <c r="C304" s="7">
        <v>5</v>
      </c>
      <c r="D304" s="7">
        <v>5</v>
      </c>
      <c r="E304" s="9" t="s">
        <v>136</v>
      </c>
      <c r="F304" s="7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40.5" x14ac:dyDescent="0.25">
      <c r="A305" s="7"/>
      <c r="B305" s="7"/>
      <c r="C305" s="7"/>
      <c r="D305" s="7"/>
      <c r="E305" s="9" t="s">
        <v>68</v>
      </c>
      <c r="F305" s="7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25">
      <c r="A306" s="7"/>
      <c r="B306" s="7"/>
      <c r="C306" s="7"/>
      <c r="D306" s="7"/>
      <c r="E306" s="9" t="s">
        <v>69</v>
      </c>
      <c r="F306" s="7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52.5" customHeight="1" x14ac:dyDescent="0.25">
      <c r="A307" s="7"/>
      <c r="B307" s="7"/>
      <c r="C307" s="7"/>
      <c r="D307" s="7"/>
      <c r="E307" s="9" t="s">
        <v>69</v>
      </c>
      <c r="F307" s="7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25">
      <c r="A308" s="7">
        <v>2460</v>
      </c>
      <c r="B308" s="7" t="s">
        <v>5</v>
      </c>
      <c r="C308" s="7">
        <v>6</v>
      </c>
      <c r="D308" s="7">
        <v>0</v>
      </c>
      <c r="E308" s="9" t="s">
        <v>137</v>
      </c>
      <c r="F308" s="7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25">
      <c r="A309" s="7"/>
      <c r="B309" s="7"/>
      <c r="C309" s="7"/>
      <c r="D309" s="7"/>
      <c r="E309" s="9" t="s">
        <v>46</v>
      </c>
      <c r="F309" s="7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25">
      <c r="A310" s="7">
        <v>2461</v>
      </c>
      <c r="B310" s="7" t="s">
        <v>5</v>
      </c>
      <c r="C310" s="7">
        <v>6</v>
      </c>
      <c r="D310" s="7">
        <v>1</v>
      </c>
      <c r="E310" s="9" t="s">
        <v>138</v>
      </c>
      <c r="F310" s="7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40.5" x14ac:dyDescent="0.25">
      <c r="A311" s="7"/>
      <c r="B311" s="7"/>
      <c r="C311" s="7"/>
      <c r="D311" s="7"/>
      <c r="E311" s="9" t="s">
        <v>68</v>
      </c>
      <c r="F311" s="7"/>
      <c r="G311" s="6"/>
      <c r="H311" s="6"/>
      <c r="I311" s="6"/>
      <c r="J311" s="6"/>
      <c r="K311" s="6"/>
      <c r="L311" s="6"/>
      <c r="M311" s="6"/>
      <c r="N311" s="6"/>
      <c r="O311" s="6"/>
    </row>
    <row r="312" spans="1:15" x14ac:dyDescent="0.25">
      <c r="A312" s="7"/>
      <c r="B312" s="7"/>
      <c r="C312" s="7"/>
      <c r="D312" s="7"/>
      <c r="E312" s="9" t="s">
        <v>69</v>
      </c>
      <c r="F312" s="7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52.5" customHeight="1" x14ac:dyDescent="0.25">
      <c r="A313" s="7"/>
      <c r="B313" s="7"/>
      <c r="C313" s="7"/>
      <c r="D313" s="7"/>
      <c r="E313" s="9" t="s">
        <v>69</v>
      </c>
      <c r="F313" s="7"/>
      <c r="G313" s="6"/>
      <c r="H313" s="6"/>
      <c r="I313" s="6"/>
      <c r="J313" s="6"/>
      <c r="K313" s="6"/>
      <c r="L313" s="6"/>
      <c r="M313" s="6"/>
      <c r="N313" s="6"/>
      <c r="O313" s="6"/>
    </row>
    <row r="314" spans="1:15" x14ac:dyDescent="0.25">
      <c r="A314" s="7">
        <v>2470</v>
      </c>
      <c r="B314" s="7" t="s">
        <v>5</v>
      </c>
      <c r="C314" s="7">
        <v>7</v>
      </c>
      <c r="D314" s="7">
        <v>0</v>
      </c>
      <c r="E314" s="9" t="s">
        <v>139</v>
      </c>
      <c r="F314" s="7"/>
      <c r="G314" s="6"/>
      <c r="H314" s="6"/>
      <c r="I314" s="6"/>
      <c r="J314" s="6"/>
      <c r="K314" s="6"/>
      <c r="L314" s="6"/>
      <c r="M314" s="6"/>
      <c r="N314" s="6"/>
      <c r="O314" s="6"/>
    </row>
    <row r="315" spans="1:15" x14ac:dyDescent="0.25">
      <c r="A315" s="7"/>
      <c r="B315" s="7"/>
      <c r="C315" s="7"/>
      <c r="D315" s="7"/>
      <c r="E315" s="9" t="s">
        <v>46</v>
      </c>
      <c r="F315" s="7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42" customHeight="1" x14ac:dyDescent="0.25">
      <c r="A316" s="7">
        <v>2471</v>
      </c>
      <c r="B316" s="7" t="s">
        <v>5</v>
      </c>
      <c r="C316" s="7">
        <v>7</v>
      </c>
      <c r="D316" s="7">
        <v>1</v>
      </c>
      <c r="E316" s="9" t="s">
        <v>140</v>
      </c>
      <c r="F316" s="7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51.75" customHeight="1" x14ac:dyDescent="0.25">
      <c r="A317" s="7"/>
      <c r="B317" s="7"/>
      <c r="C317" s="7"/>
      <c r="D317" s="7"/>
      <c r="E317" s="9" t="s">
        <v>68</v>
      </c>
      <c r="F317" s="7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7"/>
      <c r="B318" s="7"/>
      <c r="C318" s="7"/>
      <c r="D318" s="7"/>
      <c r="E318" s="9" t="s">
        <v>69</v>
      </c>
      <c r="F318" s="7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7"/>
      <c r="B319" s="7"/>
      <c r="C319" s="7"/>
      <c r="D319" s="7"/>
      <c r="E319" s="9" t="s">
        <v>69</v>
      </c>
      <c r="F319" s="7"/>
      <c r="G319" s="6"/>
      <c r="H319" s="6"/>
      <c r="I319" s="6"/>
      <c r="J319" s="6"/>
      <c r="K319" s="6"/>
      <c r="L319" s="6"/>
      <c r="M319" s="6"/>
      <c r="N319" s="6"/>
      <c r="O319" s="6"/>
    </row>
    <row r="320" spans="1:15" x14ac:dyDescent="0.25">
      <c r="A320" s="7">
        <v>2472</v>
      </c>
      <c r="B320" s="7" t="s">
        <v>5</v>
      </c>
      <c r="C320" s="7">
        <v>7</v>
      </c>
      <c r="D320" s="7">
        <v>2</v>
      </c>
      <c r="E320" s="9" t="s">
        <v>141</v>
      </c>
      <c r="F320" s="7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51" customHeight="1" x14ac:dyDescent="0.25">
      <c r="A321" s="7"/>
      <c r="B321" s="7"/>
      <c r="C321" s="7"/>
      <c r="D321" s="7"/>
      <c r="E321" s="9" t="s">
        <v>68</v>
      </c>
      <c r="F321" s="7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7"/>
      <c r="B322" s="7"/>
      <c r="C322" s="7"/>
      <c r="D322" s="7"/>
      <c r="E322" s="9" t="s">
        <v>69</v>
      </c>
      <c r="F322" s="7"/>
      <c r="G322" s="6"/>
      <c r="H322" s="6"/>
      <c r="I322" s="6"/>
      <c r="J322" s="6"/>
      <c r="K322" s="6"/>
      <c r="L322" s="6"/>
      <c r="M322" s="6"/>
      <c r="N322" s="6"/>
      <c r="O322" s="6"/>
    </row>
    <row r="323" spans="1:15" x14ac:dyDescent="0.25">
      <c r="A323" s="7"/>
      <c r="B323" s="7"/>
      <c r="C323" s="7"/>
      <c r="D323" s="7"/>
      <c r="E323" s="9" t="s">
        <v>69</v>
      </c>
      <c r="F323" s="7"/>
      <c r="G323" s="6"/>
      <c r="H323" s="6"/>
      <c r="I323" s="6"/>
      <c r="J323" s="6"/>
      <c r="K323" s="6"/>
      <c r="L323" s="6"/>
      <c r="M323" s="6"/>
      <c r="N323" s="6"/>
      <c r="O323" s="6"/>
    </row>
    <row r="324" spans="1:15" x14ac:dyDescent="0.25">
      <c r="A324" s="7">
        <v>2473</v>
      </c>
      <c r="B324" s="7" t="s">
        <v>5</v>
      </c>
      <c r="C324" s="7">
        <v>7</v>
      </c>
      <c r="D324" s="7">
        <v>3</v>
      </c>
      <c r="E324" s="9" t="s">
        <v>142</v>
      </c>
      <c r="F324" s="7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51" customHeight="1" x14ac:dyDescent="0.25">
      <c r="A325" s="7"/>
      <c r="B325" s="7"/>
      <c r="C325" s="7"/>
      <c r="D325" s="7"/>
      <c r="E325" s="9" t="s">
        <v>68</v>
      </c>
      <c r="F325" s="7"/>
      <c r="G325" s="6"/>
      <c r="H325" s="6"/>
      <c r="I325" s="6"/>
      <c r="J325" s="6"/>
      <c r="K325" s="6"/>
      <c r="L325" s="6"/>
      <c r="M325" s="6"/>
      <c r="N325" s="6"/>
      <c r="O325" s="6"/>
    </row>
    <row r="326" spans="1:15" x14ac:dyDescent="0.25">
      <c r="A326" s="7"/>
      <c r="B326" s="7"/>
      <c r="C326" s="7"/>
      <c r="D326" s="7"/>
      <c r="E326" s="9" t="s">
        <v>69</v>
      </c>
      <c r="F326" s="7"/>
      <c r="G326" s="6"/>
      <c r="H326" s="6"/>
      <c r="I326" s="6"/>
      <c r="J326" s="6"/>
      <c r="K326" s="6"/>
      <c r="L326" s="6"/>
      <c r="M326" s="6"/>
      <c r="N326" s="6"/>
      <c r="O326" s="6"/>
    </row>
    <row r="327" spans="1:15" x14ac:dyDescent="0.25">
      <c r="A327" s="7"/>
      <c r="B327" s="7"/>
      <c r="C327" s="7"/>
      <c r="D327" s="7"/>
      <c r="E327" s="9" t="s">
        <v>69</v>
      </c>
      <c r="F327" s="7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50.25" customHeight="1" x14ac:dyDescent="0.25">
      <c r="A328" s="7">
        <v>2474</v>
      </c>
      <c r="B328" s="7" t="s">
        <v>5</v>
      </c>
      <c r="C328" s="7">
        <v>7</v>
      </c>
      <c r="D328" s="7">
        <v>4</v>
      </c>
      <c r="E328" s="9" t="s">
        <v>143</v>
      </c>
      <c r="F328" s="7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40.5" x14ac:dyDescent="0.25">
      <c r="A329" s="7"/>
      <c r="B329" s="7"/>
      <c r="C329" s="7"/>
      <c r="D329" s="7"/>
      <c r="E329" s="9" t="s">
        <v>68</v>
      </c>
      <c r="F329" s="7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64.5" customHeight="1" x14ac:dyDescent="0.25">
      <c r="A330" s="7"/>
      <c r="B330" s="7"/>
      <c r="C330" s="7"/>
      <c r="D330" s="7"/>
      <c r="E330" s="9" t="s">
        <v>69</v>
      </c>
      <c r="F330" s="7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51.75" customHeight="1" x14ac:dyDescent="0.25">
      <c r="A331" s="7"/>
      <c r="B331" s="7"/>
      <c r="C331" s="7"/>
      <c r="D331" s="7"/>
      <c r="E331" s="9" t="s">
        <v>69</v>
      </c>
      <c r="F331" s="7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27" x14ac:dyDescent="0.25">
      <c r="A332" s="7">
        <v>2480</v>
      </c>
      <c r="B332" s="7" t="s">
        <v>5</v>
      </c>
      <c r="C332" s="7">
        <v>8</v>
      </c>
      <c r="D332" s="7">
        <v>0</v>
      </c>
      <c r="E332" s="9" t="s">
        <v>144</v>
      </c>
      <c r="F332" s="7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7"/>
      <c r="C333" s="7"/>
      <c r="D333" s="7"/>
      <c r="E333" s="9" t="s">
        <v>46</v>
      </c>
      <c r="F333" s="7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67.5" customHeight="1" x14ac:dyDescent="0.25">
      <c r="A334" s="7">
        <v>2481</v>
      </c>
      <c r="B334" s="7" t="s">
        <v>5</v>
      </c>
      <c r="C334" s="7">
        <v>8</v>
      </c>
      <c r="D334" s="7">
        <v>1</v>
      </c>
      <c r="E334" s="9" t="s">
        <v>145</v>
      </c>
      <c r="F334" s="7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54" customHeight="1" x14ac:dyDescent="0.25">
      <c r="A335" s="7"/>
      <c r="B335" s="7"/>
      <c r="C335" s="7"/>
      <c r="D335" s="7"/>
      <c r="E335" s="9" t="s">
        <v>68</v>
      </c>
      <c r="F335" s="7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A336" s="7"/>
      <c r="B336" s="7"/>
      <c r="C336" s="7"/>
      <c r="D336" s="7"/>
      <c r="E336" s="9" t="s">
        <v>69</v>
      </c>
      <c r="F336" s="7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25">
      <c r="A337" s="7"/>
      <c r="B337" s="7"/>
      <c r="C337" s="7"/>
      <c r="D337" s="7"/>
      <c r="E337" s="9" t="s">
        <v>69</v>
      </c>
      <c r="F337" s="7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40.5" x14ac:dyDescent="0.25">
      <c r="A338" s="7">
        <v>2482</v>
      </c>
      <c r="B338" s="7" t="s">
        <v>5</v>
      </c>
      <c r="C338" s="7">
        <v>8</v>
      </c>
      <c r="D338" s="7">
        <v>2</v>
      </c>
      <c r="E338" s="9" t="s">
        <v>146</v>
      </c>
      <c r="F338" s="7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40.5" x14ac:dyDescent="0.25">
      <c r="A339" s="7"/>
      <c r="B339" s="7"/>
      <c r="C339" s="7"/>
      <c r="D339" s="7"/>
      <c r="E339" s="9" t="s">
        <v>68</v>
      </c>
      <c r="F339" s="7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5">
      <c r="A340" s="7"/>
      <c r="B340" s="7"/>
      <c r="C340" s="7"/>
      <c r="D340" s="7"/>
      <c r="E340" s="9" t="s">
        <v>69</v>
      </c>
      <c r="F340" s="7"/>
      <c r="G340" s="6"/>
      <c r="H340" s="6"/>
      <c r="I340" s="6"/>
      <c r="J340" s="6"/>
      <c r="K340" s="6"/>
      <c r="L340" s="6"/>
      <c r="M340" s="6"/>
      <c r="N340" s="6"/>
      <c r="O340" s="6"/>
    </row>
    <row r="341" spans="1:15" x14ac:dyDescent="0.25">
      <c r="A341" s="7"/>
      <c r="B341" s="7"/>
      <c r="C341" s="7"/>
      <c r="D341" s="7"/>
      <c r="E341" s="9" t="s">
        <v>69</v>
      </c>
      <c r="F341" s="7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27" x14ac:dyDescent="0.25">
      <c r="A342" s="7">
        <v>2483</v>
      </c>
      <c r="B342" s="7" t="s">
        <v>5</v>
      </c>
      <c r="C342" s="7">
        <v>8</v>
      </c>
      <c r="D342" s="7">
        <v>3</v>
      </c>
      <c r="E342" s="9" t="s">
        <v>147</v>
      </c>
      <c r="F342" s="7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56.25" customHeight="1" x14ac:dyDescent="0.25">
      <c r="A343" s="7"/>
      <c r="B343" s="7"/>
      <c r="C343" s="7"/>
      <c r="D343" s="7"/>
      <c r="E343" s="9" t="s">
        <v>68</v>
      </c>
      <c r="F343" s="7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25">
      <c r="A344" s="7"/>
      <c r="B344" s="7"/>
      <c r="C344" s="7"/>
      <c r="D344" s="7"/>
      <c r="E344" s="9" t="s">
        <v>69</v>
      </c>
      <c r="F344" s="7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25">
      <c r="A345" s="7"/>
      <c r="B345" s="7"/>
      <c r="C345" s="7"/>
      <c r="D345" s="7"/>
      <c r="E345" s="9" t="s">
        <v>69</v>
      </c>
      <c r="F345" s="7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44.25" customHeight="1" x14ac:dyDescent="0.25">
      <c r="A346" s="7">
        <v>2484</v>
      </c>
      <c r="B346" s="7" t="s">
        <v>5</v>
      </c>
      <c r="C346" s="7">
        <v>8</v>
      </c>
      <c r="D346" s="7">
        <v>4</v>
      </c>
      <c r="E346" s="9" t="s">
        <v>148</v>
      </c>
      <c r="F346" s="7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40.5" x14ac:dyDescent="0.25">
      <c r="A347" s="7"/>
      <c r="B347" s="7"/>
      <c r="C347" s="7"/>
      <c r="D347" s="7"/>
      <c r="E347" s="9" t="s">
        <v>68</v>
      </c>
      <c r="F347" s="7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46.5" customHeight="1" x14ac:dyDescent="0.25">
      <c r="A348" s="7"/>
      <c r="B348" s="7"/>
      <c r="C348" s="7"/>
      <c r="D348" s="7"/>
      <c r="E348" s="9" t="s">
        <v>69</v>
      </c>
      <c r="F348" s="7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48.75" customHeight="1" x14ac:dyDescent="0.25">
      <c r="A349" s="7"/>
      <c r="B349" s="7"/>
      <c r="C349" s="7"/>
      <c r="D349" s="7"/>
      <c r="E349" s="9" t="s">
        <v>69</v>
      </c>
      <c r="F349" s="7"/>
      <c r="G349" s="6"/>
      <c r="H349" s="6"/>
      <c r="I349" s="6"/>
      <c r="J349" s="6"/>
      <c r="K349" s="6"/>
      <c r="L349" s="6"/>
      <c r="M349" s="6"/>
      <c r="N349" s="6"/>
      <c r="O349" s="6"/>
    </row>
    <row r="350" spans="1:15" s="32" customFormat="1" ht="28.5" x14ac:dyDescent="0.25">
      <c r="A350" s="92">
        <v>2490</v>
      </c>
      <c r="B350" s="92" t="s">
        <v>5</v>
      </c>
      <c r="C350" s="92">
        <v>9</v>
      </c>
      <c r="D350" s="92">
        <v>0</v>
      </c>
      <c r="E350" s="95" t="s">
        <v>149</v>
      </c>
      <c r="F350" s="92"/>
      <c r="G350" s="94">
        <f>SUM(G352)</f>
        <v>-751201.71010000003</v>
      </c>
      <c r="H350" s="94">
        <f t="shared" ref="H350:O350" si="36">SUM(H352)</f>
        <v>-174959.2</v>
      </c>
      <c r="I350" s="94">
        <f t="shared" si="36"/>
        <v>-174959.2</v>
      </c>
      <c r="J350" s="94" t="e">
        <f t="shared" si="36"/>
        <v>#REF!</v>
      </c>
      <c r="K350" s="94">
        <f t="shared" si="36"/>
        <v>0</v>
      </c>
      <c r="L350" s="94" t="e">
        <f t="shared" si="36"/>
        <v>#REF!</v>
      </c>
      <c r="M350" s="94" t="e">
        <f t="shared" si="36"/>
        <v>#REF!</v>
      </c>
      <c r="N350" s="94" t="e">
        <f t="shared" si="36"/>
        <v>#REF!</v>
      </c>
      <c r="O350" s="94" t="e">
        <f t="shared" si="36"/>
        <v>#REF!</v>
      </c>
    </row>
    <row r="351" spans="1:15" x14ac:dyDescent="0.25">
      <c r="A351" s="7"/>
      <c r="B351" s="7"/>
      <c r="C351" s="7"/>
      <c r="D351" s="7"/>
      <c r="E351" s="9" t="s">
        <v>46</v>
      </c>
      <c r="F351" s="7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27" x14ac:dyDescent="0.25">
      <c r="A352" s="7">
        <v>2491</v>
      </c>
      <c r="B352" s="7" t="s">
        <v>5</v>
      </c>
      <c r="C352" s="7">
        <v>9</v>
      </c>
      <c r="D352" s="7">
        <v>1</v>
      </c>
      <c r="E352" s="9" t="s">
        <v>149</v>
      </c>
      <c r="F352" s="7"/>
      <c r="G352" s="6">
        <v>-751201.71010000003</v>
      </c>
      <c r="H352" s="6">
        <v>-174959.2</v>
      </c>
      <c r="I352" s="6">
        <v>-174959.2</v>
      </c>
      <c r="J352" s="6" t="e">
        <f>K352+L352</f>
        <v>#REF!</v>
      </c>
      <c r="K352" s="6"/>
      <c r="L352" s="6" t="e">
        <f>+#REF!</f>
        <v>#REF!</v>
      </c>
      <c r="M352" s="6" t="e">
        <f t="shared" ref="M352:M374" si="37">+J352-G352</f>
        <v>#REF!</v>
      </c>
      <c r="N352" s="6" t="e">
        <f t="shared" ref="N352:N374" si="38">+J352-H352</f>
        <v>#REF!</v>
      </c>
      <c r="O352" s="6" t="e">
        <f t="shared" ref="O352:O374" si="39">+J352-I352</f>
        <v>#REF!</v>
      </c>
    </row>
    <row r="353" spans="1:15" ht="40.5" x14ac:dyDescent="0.25">
      <c r="A353" s="7"/>
      <c r="B353" s="7"/>
      <c r="C353" s="7"/>
      <c r="D353" s="7"/>
      <c r="E353" s="9" t="s">
        <v>68</v>
      </c>
      <c r="F353" s="7"/>
      <c r="G353" s="6"/>
      <c r="H353" s="6"/>
      <c r="I353" s="6"/>
      <c r="J353" s="6"/>
      <c r="K353" s="6"/>
      <c r="L353" s="6"/>
      <c r="M353" s="6"/>
      <c r="N353" s="6"/>
      <c r="O353" s="6"/>
    </row>
    <row r="354" spans="1:15" x14ac:dyDescent="0.25">
      <c r="A354" s="7"/>
      <c r="B354" s="7"/>
      <c r="C354" s="7"/>
      <c r="D354" s="7"/>
      <c r="E354" s="9" t="s">
        <v>69</v>
      </c>
      <c r="F354" s="7"/>
      <c r="G354" s="6"/>
      <c r="H354" s="6"/>
      <c r="I354" s="6"/>
      <c r="J354" s="6"/>
      <c r="K354" s="6"/>
      <c r="L354" s="6"/>
      <c r="M354" s="6"/>
      <c r="N354" s="6"/>
      <c r="O354" s="6"/>
    </row>
    <row r="355" spans="1:15" x14ac:dyDescent="0.25">
      <c r="A355" s="7"/>
      <c r="B355" s="7"/>
      <c r="C355" s="7"/>
      <c r="D355" s="7"/>
      <c r="E355" s="9" t="s">
        <v>69</v>
      </c>
      <c r="F355" s="7"/>
      <c r="G355" s="6"/>
      <c r="H355" s="6"/>
      <c r="I355" s="6"/>
      <c r="J355" s="6"/>
      <c r="K355" s="6"/>
      <c r="L355" s="6"/>
      <c r="M355" s="6"/>
      <c r="N355" s="6"/>
      <c r="O355" s="6"/>
    </row>
    <row r="356" spans="1:15" s="32" customFormat="1" ht="28.5" x14ac:dyDescent="0.25">
      <c r="A356" s="92">
        <v>2500</v>
      </c>
      <c r="B356" s="92" t="s">
        <v>6</v>
      </c>
      <c r="C356" s="92">
        <v>0</v>
      </c>
      <c r="D356" s="92">
        <v>0</v>
      </c>
      <c r="E356" s="93" t="s">
        <v>581</v>
      </c>
      <c r="F356" s="92"/>
      <c r="G356" s="94">
        <f t="shared" ref="G356:O356" si="40">G358+G375+G381+G387+G393+G399</f>
        <v>508450.32750000001</v>
      </c>
      <c r="H356" s="94">
        <f t="shared" si="40"/>
        <v>624104.9</v>
      </c>
      <c r="I356" s="94">
        <f t="shared" si="40"/>
        <v>649832.9</v>
      </c>
      <c r="J356" s="94" t="e">
        <f t="shared" si="40"/>
        <v>#REF!</v>
      </c>
      <c r="K356" s="94" t="e">
        <f t="shared" si="40"/>
        <v>#REF!</v>
      </c>
      <c r="L356" s="94" t="e">
        <f t="shared" si="40"/>
        <v>#REF!</v>
      </c>
      <c r="M356" s="94" t="e">
        <f t="shared" si="40"/>
        <v>#REF!</v>
      </c>
      <c r="N356" s="94" t="e">
        <f t="shared" si="40"/>
        <v>#REF!</v>
      </c>
      <c r="O356" s="94" t="e">
        <f t="shared" si="40"/>
        <v>#REF!</v>
      </c>
    </row>
    <row r="357" spans="1:15" ht="14.25" customHeight="1" x14ac:dyDescent="0.25">
      <c r="A357" s="7"/>
      <c r="B357" s="7"/>
      <c r="C357" s="7"/>
      <c r="D357" s="7"/>
      <c r="E357" s="9" t="s">
        <v>44</v>
      </c>
      <c r="F357" s="7"/>
      <c r="G357" s="6"/>
      <c r="H357" s="6"/>
      <c r="I357" s="6"/>
      <c r="J357" s="6"/>
      <c r="K357" s="6"/>
      <c r="L357" s="6"/>
      <c r="M357" s="6"/>
      <c r="N357" s="6"/>
      <c r="O357" s="6"/>
    </row>
    <row r="358" spans="1:15" s="32" customFormat="1" ht="18" customHeight="1" x14ac:dyDescent="0.25">
      <c r="A358" s="92">
        <v>2510</v>
      </c>
      <c r="B358" s="92" t="s">
        <v>6</v>
      </c>
      <c r="C358" s="92">
        <v>1</v>
      </c>
      <c r="D358" s="92">
        <v>0</v>
      </c>
      <c r="E358" s="95" t="s">
        <v>150</v>
      </c>
      <c r="F358" s="92"/>
      <c r="G358" s="94">
        <f>G360</f>
        <v>419058.71650000004</v>
      </c>
      <c r="H358" s="94">
        <f t="shared" ref="H358:O358" si="41">H360</f>
        <v>509462.4</v>
      </c>
      <c r="I358" s="94">
        <f t="shared" si="41"/>
        <v>529305.4</v>
      </c>
      <c r="J358" s="94" t="e">
        <f t="shared" si="41"/>
        <v>#REF!</v>
      </c>
      <c r="K358" s="94" t="e">
        <f t="shared" si="41"/>
        <v>#REF!</v>
      </c>
      <c r="L358" s="94" t="e">
        <f t="shared" si="41"/>
        <v>#REF!</v>
      </c>
      <c r="M358" s="94" t="e">
        <f t="shared" si="41"/>
        <v>#REF!</v>
      </c>
      <c r="N358" s="94" t="e">
        <f t="shared" si="41"/>
        <v>#REF!</v>
      </c>
      <c r="O358" s="94" t="e">
        <f t="shared" si="41"/>
        <v>#REF!</v>
      </c>
    </row>
    <row r="359" spans="1:15" ht="16.5" customHeight="1" x14ac:dyDescent="0.25">
      <c r="A359" s="7"/>
      <c r="B359" s="7"/>
      <c r="C359" s="7"/>
      <c r="D359" s="7"/>
      <c r="E359" s="9" t="s">
        <v>46</v>
      </c>
      <c r="F359" s="7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8.75" customHeight="1" x14ac:dyDescent="0.25">
      <c r="A360" s="7">
        <v>2511</v>
      </c>
      <c r="B360" s="7" t="s">
        <v>6</v>
      </c>
      <c r="C360" s="7">
        <v>1</v>
      </c>
      <c r="D360" s="7">
        <v>1</v>
      </c>
      <c r="E360" s="9" t="s">
        <v>150</v>
      </c>
      <c r="F360" s="7"/>
      <c r="G360" s="6">
        <f t="shared" ref="G360:O360" si="42">SUM(G362:G374)</f>
        <v>419058.71650000004</v>
      </c>
      <c r="H360" s="6">
        <f t="shared" si="42"/>
        <v>509462.4</v>
      </c>
      <c r="I360" s="6">
        <f t="shared" si="42"/>
        <v>529305.4</v>
      </c>
      <c r="J360" s="6" t="e">
        <f t="shared" si="42"/>
        <v>#REF!</v>
      </c>
      <c r="K360" s="6" t="e">
        <f t="shared" si="42"/>
        <v>#REF!</v>
      </c>
      <c r="L360" s="6" t="e">
        <f t="shared" si="42"/>
        <v>#REF!</v>
      </c>
      <c r="M360" s="6" t="e">
        <f t="shared" si="42"/>
        <v>#REF!</v>
      </c>
      <c r="N360" s="6" t="e">
        <f t="shared" si="42"/>
        <v>#REF!</v>
      </c>
      <c r="O360" s="6" t="e">
        <f t="shared" si="42"/>
        <v>#REF!</v>
      </c>
    </row>
    <row r="361" spans="1:15" ht="15" customHeight="1" x14ac:dyDescent="0.25">
      <c r="A361" s="7"/>
      <c r="B361" s="7"/>
      <c r="C361" s="7"/>
      <c r="D361" s="7"/>
      <c r="E361" s="9" t="s">
        <v>44</v>
      </c>
      <c r="F361" s="7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27" customHeight="1" x14ac:dyDescent="0.25">
      <c r="A362" s="7"/>
      <c r="B362" s="7"/>
      <c r="C362" s="7"/>
      <c r="D362" s="7"/>
      <c r="E362" s="9" t="s">
        <v>47</v>
      </c>
      <c r="F362" s="7" t="s">
        <v>13</v>
      </c>
      <c r="G362" s="6">
        <v>361292.04800000001</v>
      </c>
      <c r="H362" s="6">
        <v>416778</v>
      </c>
      <c r="I362" s="6">
        <v>441203</v>
      </c>
      <c r="J362" s="6" t="e">
        <f>K362+L362</f>
        <v>#REF!</v>
      </c>
      <c r="K362" s="6" t="e">
        <f>+#REF!</f>
        <v>#REF!</v>
      </c>
      <c r="L362" s="6"/>
      <c r="M362" s="6" t="e">
        <f t="shared" si="37"/>
        <v>#REF!</v>
      </c>
      <c r="N362" s="6" t="e">
        <f t="shared" si="38"/>
        <v>#REF!</v>
      </c>
      <c r="O362" s="6" t="e">
        <f t="shared" si="39"/>
        <v>#REF!</v>
      </c>
    </row>
    <row r="363" spans="1:15" ht="18" customHeight="1" x14ac:dyDescent="0.25">
      <c r="A363" s="7"/>
      <c r="B363" s="7"/>
      <c r="C363" s="7"/>
      <c r="D363" s="7"/>
      <c r="E363" s="9" t="s">
        <v>301</v>
      </c>
      <c r="F363" s="7" t="s">
        <v>16</v>
      </c>
      <c r="G363" s="6">
        <v>0</v>
      </c>
      <c r="H363" s="6">
        <v>2000</v>
      </c>
      <c r="I363" s="6">
        <v>500</v>
      </c>
      <c r="J363" s="6" t="e">
        <f t="shared" ref="J363:J374" si="43">K363+L363</f>
        <v>#REF!</v>
      </c>
      <c r="K363" s="6" t="e">
        <f>+#REF!</f>
        <v>#REF!</v>
      </c>
      <c r="L363" s="6"/>
      <c r="M363" s="6" t="e">
        <f t="shared" si="37"/>
        <v>#REF!</v>
      </c>
      <c r="N363" s="6" t="e">
        <f t="shared" si="38"/>
        <v>#REF!</v>
      </c>
      <c r="O363" s="6" t="e">
        <f t="shared" si="39"/>
        <v>#REF!</v>
      </c>
    </row>
    <row r="364" spans="1:15" ht="18" customHeight="1" x14ac:dyDescent="0.25">
      <c r="A364" s="7"/>
      <c r="B364" s="7"/>
      <c r="C364" s="7"/>
      <c r="D364" s="7"/>
      <c r="E364" s="9" t="s">
        <v>249</v>
      </c>
      <c r="F364" s="7" t="s">
        <v>18</v>
      </c>
      <c r="G364" s="6">
        <v>9130.7000000000007</v>
      </c>
      <c r="H364" s="6">
        <v>12750</v>
      </c>
      <c r="I364" s="6">
        <v>9470</v>
      </c>
      <c r="J364" s="6" t="e">
        <f t="shared" si="43"/>
        <v>#REF!</v>
      </c>
      <c r="K364" s="6" t="e">
        <f>+#REF!</f>
        <v>#REF!</v>
      </c>
      <c r="L364" s="6"/>
      <c r="M364" s="6" t="e">
        <f t="shared" si="37"/>
        <v>#REF!</v>
      </c>
      <c r="N364" s="6" t="e">
        <f t="shared" si="38"/>
        <v>#REF!</v>
      </c>
      <c r="O364" s="6" t="e">
        <f t="shared" si="39"/>
        <v>#REF!</v>
      </c>
    </row>
    <row r="365" spans="1:15" ht="18" customHeight="1" x14ac:dyDescent="0.25">
      <c r="A365" s="7"/>
      <c r="B365" s="7"/>
      <c r="C365" s="7"/>
      <c r="D365" s="7"/>
      <c r="E365" s="9" t="s">
        <v>582</v>
      </c>
      <c r="F365" s="7">
        <v>4823</v>
      </c>
      <c r="G365" s="6">
        <v>481.05</v>
      </c>
      <c r="H365" s="6">
        <v>1200</v>
      </c>
      <c r="I365" s="6">
        <v>1700</v>
      </c>
      <c r="J365" s="6" t="e">
        <f t="shared" si="43"/>
        <v>#REF!</v>
      </c>
      <c r="K365" s="6" t="e">
        <f>+#REF!</f>
        <v>#REF!</v>
      </c>
      <c r="L365" s="6"/>
      <c r="M365" s="6" t="e">
        <f t="shared" si="37"/>
        <v>#REF!</v>
      </c>
      <c r="N365" s="6" t="e">
        <f t="shared" si="38"/>
        <v>#REF!</v>
      </c>
      <c r="O365" s="6" t="e">
        <f t="shared" si="39"/>
        <v>#REF!</v>
      </c>
    </row>
    <row r="366" spans="1:15" ht="18" customHeight="1" x14ac:dyDescent="0.25">
      <c r="A366" s="7"/>
      <c r="B366" s="7"/>
      <c r="C366" s="7"/>
      <c r="D366" s="7"/>
      <c r="E366" s="9" t="s">
        <v>251</v>
      </c>
      <c r="F366" s="7">
        <v>4213</v>
      </c>
      <c r="G366" s="6">
        <v>0</v>
      </c>
      <c r="H366" s="6">
        <v>0</v>
      </c>
      <c r="I366" s="6">
        <v>0</v>
      </c>
      <c r="J366" s="6">
        <f t="shared" si="43"/>
        <v>0</v>
      </c>
      <c r="K366" s="6"/>
      <c r="L366" s="6"/>
      <c r="M366" s="6">
        <f t="shared" si="37"/>
        <v>0</v>
      </c>
      <c r="N366" s="6">
        <f t="shared" si="38"/>
        <v>0</v>
      </c>
      <c r="O366" s="6">
        <f t="shared" si="39"/>
        <v>0</v>
      </c>
    </row>
    <row r="367" spans="1:15" ht="18.75" customHeight="1" x14ac:dyDescent="0.25">
      <c r="A367" s="7"/>
      <c r="B367" s="7"/>
      <c r="C367" s="7"/>
      <c r="D367" s="7"/>
      <c r="E367" s="9" t="s">
        <v>444</v>
      </c>
      <c r="F367" s="7" t="s">
        <v>15</v>
      </c>
      <c r="G367" s="6">
        <v>2031.5</v>
      </c>
      <c r="H367" s="6">
        <v>2894</v>
      </c>
      <c r="I367" s="6">
        <v>2894</v>
      </c>
      <c r="J367" s="6" t="e">
        <f t="shared" si="43"/>
        <v>#REF!</v>
      </c>
      <c r="K367" s="6" t="e">
        <f>+#REF!</f>
        <v>#REF!</v>
      </c>
      <c r="L367" s="6"/>
      <c r="M367" s="6" t="e">
        <f t="shared" si="37"/>
        <v>#REF!</v>
      </c>
      <c r="N367" s="6" t="e">
        <f t="shared" si="38"/>
        <v>#REF!</v>
      </c>
      <c r="O367" s="6" t="e">
        <f t="shared" si="39"/>
        <v>#REF!</v>
      </c>
    </row>
    <row r="368" spans="1:15" x14ac:dyDescent="0.25">
      <c r="A368" s="7"/>
      <c r="B368" s="7"/>
      <c r="C368" s="7"/>
      <c r="D368" s="7"/>
      <c r="E368" s="9" t="s">
        <v>243</v>
      </c>
      <c r="F368" s="7" t="s">
        <v>19</v>
      </c>
      <c r="G368" s="6">
        <v>95</v>
      </c>
      <c r="H368" s="6">
        <v>351.4</v>
      </c>
      <c r="I368" s="6">
        <v>351.4</v>
      </c>
      <c r="J368" s="6" t="e">
        <f t="shared" si="43"/>
        <v>#REF!</v>
      </c>
      <c r="K368" s="6" t="e">
        <f>+#REF!</f>
        <v>#REF!</v>
      </c>
      <c r="L368" s="6"/>
      <c r="M368" s="6" t="e">
        <f t="shared" si="37"/>
        <v>#REF!</v>
      </c>
      <c r="N368" s="6" t="e">
        <f t="shared" si="38"/>
        <v>#REF!</v>
      </c>
      <c r="O368" s="6" t="e">
        <f t="shared" si="39"/>
        <v>#REF!</v>
      </c>
    </row>
    <row r="369" spans="1:15" ht="15.75" customHeight="1" x14ac:dyDescent="0.25">
      <c r="A369" s="7"/>
      <c r="B369" s="7"/>
      <c r="C369" s="7"/>
      <c r="D369" s="7"/>
      <c r="E369" s="9" t="s">
        <v>58</v>
      </c>
      <c r="F369" s="7">
        <v>4252</v>
      </c>
      <c r="G369" s="6">
        <v>1399.086</v>
      </c>
      <c r="H369" s="6">
        <v>2520</v>
      </c>
      <c r="I369" s="6">
        <v>2520</v>
      </c>
      <c r="J369" s="6" t="e">
        <f t="shared" si="43"/>
        <v>#REF!</v>
      </c>
      <c r="K369" s="6" t="e">
        <f>+#REF!</f>
        <v>#REF!</v>
      </c>
      <c r="L369" s="6"/>
      <c r="M369" s="6" t="e">
        <f t="shared" si="37"/>
        <v>#REF!</v>
      </c>
      <c r="N369" s="6" t="e">
        <f t="shared" si="38"/>
        <v>#REF!</v>
      </c>
      <c r="O369" s="6" t="e">
        <f t="shared" si="39"/>
        <v>#REF!</v>
      </c>
    </row>
    <row r="370" spans="1:15" x14ac:dyDescent="0.25">
      <c r="A370" s="7"/>
      <c r="B370" s="7"/>
      <c r="C370" s="7"/>
      <c r="D370" s="7"/>
      <c r="E370" s="3" t="s">
        <v>242</v>
      </c>
      <c r="F370" s="7" t="s">
        <v>21</v>
      </c>
      <c r="G370" s="6">
        <v>209.69</v>
      </c>
      <c r="H370" s="6">
        <v>560</v>
      </c>
      <c r="I370" s="6">
        <v>560</v>
      </c>
      <c r="J370" s="6" t="e">
        <f t="shared" si="43"/>
        <v>#REF!</v>
      </c>
      <c r="K370" s="6" t="e">
        <f>+#REF!</f>
        <v>#REF!</v>
      </c>
      <c r="L370" s="6"/>
      <c r="M370" s="6" t="e">
        <f t="shared" si="37"/>
        <v>#REF!</v>
      </c>
      <c r="N370" s="6" t="e">
        <f t="shared" si="38"/>
        <v>#REF!</v>
      </c>
      <c r="O370" s="6" t="e">
        <f t="shared" si="39"/>
        <v>#REF!</v>
      </c>
    </row>
    <row r="371" spans="1:15" x14ac:dyDescent="0.25">
      <c r="A371" s="7"/>
      <c r="B371" s="7"/>
      <c r="C371" s="7"/>
      <c r="D371" s="7"/>
      <c r="E371" s="9" t="s">
        <v>275</v>
      </c>
      <c r="F371" s="7">
        <v>4264</v>
      </c>
      <c r="G371" s="6">
        <v>37863.612399999998</v>
      </c>
      <c r="H371" s="6">
        <v>55279</v>
      </c>
      <c r="I371" s="6">
        <v>59177</v>
      </c>
      <c r="J371" s="6" t="e">
        <f t="shared" si="43"/>
        <v>#REF!</v>
      </c>
      <c r="K371" s="6" t="e">
        <f>+#REF!</f>
        <v>#REF!</v>
      </c>
      <c r="L371" s="6"/>
      <c r="M371" s="6" t="e">
        <f t="shared" si="37"/>
        <v>#REF!</v>
      </c>
      <c r="N371" s="6" t="e">
        <f t="shared" si="38"/>
        <v>#REF!</v>
      </c>
      <c r="O371" s="6" t="e">
        <f t="shared" si="39"/>
        <v>#REF!</v>
      </c>
    </row>
    <row r="372" spans="1:15" x14ac:dyDescent="0.25">
      <c r="A372" s="7"/>
      <c r="B372" s="7"/>
      <c r="C372" s="7"/>
      <c r="D372" s="7"/>
      <c r="E372" s="9" t="s">
        <v>293</v>
      </c>
      <c r="F372" s="7" t="s">
        <v>25</v>
      </c>
      <c r="G372" s="6">
        <v>2710.8301000000001</v>
      </c>
      <c r="H372" s="6">
        <v>4130</v>
      </c>
      <c r="I372" s="6">
        <v>7930</v>
      </c>
      <c r="J372" s="6" t="e">
        <f t="shared" si="43"/>
        <v>#REF!</v>
      </c>
      <c r="K372" s="6" t="e">
        <f>+#REF!</f>
        <v>#REF!</v>
      </c>
      <c r="L372" s="6"/>
      <c r="M372" s="6" t="e">
        <f t="shared" si="37"/>
        <v>#REF!</v>
      </c>
      <c r="N372" s="6" t="e">
        <f t="shared" si="38"/>
        <v>#REF!</v>
      </c>
      <c r="O372" s="6" t="e">
        <f t="shared" si="39"/>
        <v>#REF!</v>
      </c>
    </row>
    <row r="373" spans="1:15" x14ac:dyDescent="0.25">
      <c r="A373" s="7"/>
      <c r="B373" s="7"/>
      <c r="C373" s="7"/>
      <c r="D373" s="7"/>
      <c r="E373" s="9" t="s">
        <v>66</v>
      </c>
      <c r="F373" s="7">
        <v>5122</v>
      </c>
      <c r="G373" s="6">
        <v>196</v>
      </c>
      <c r="H373" s="6">
        <v>1000</v>
      </c>
      <c r="I373" s="6">
        <v>1000</v>
      </c>
      <c r="J373" s="6" t="e">
        <f t="shared" si="43"/>
        <v>#REF!</v>
      </c>
      <c r="K373" s="6"/>
      <c r="L373" s="6" t="e">
        <f>+#REF!</f>
        <v>#REF!</v>
      </c>
      <c r="M373" s="6" t="e">
        <f t="shared" si="37"/>
        <v>#REF!</v>
      </c>
      <c r="N373" s="6" t="e">
        <f t="shared" si="38"/>
        <v>#REF!</v>
      </c>
      <c r="O373" s="6" t="e">
        <f t="shared" si="39"/>
        <v>#REF!</v>
      </c>
    </row>
    <row r="374" spans="1:15" ht="17.25" customHeight="1" x14ac:dyDescent="0.25">
      <c r="A374" s="7"/>
      <c r="B374" s="7"/>
      <c r="C374" s="7"/>
      <c r="D374" s="7"/>
      <c r="E374" s="9" t="s">
        <v>252</v>
      </c>
      <c r="F374" s="7">
        <v>5129</v>
      </c>
      <c r="G374" s="6">
        <v>3649.2</v>
      </c>
      <c r="H374" s="6">
        <v>10000</v>
      </c>
      <c r="I374" s="6">
        <v>2000</v>
      </c>
      <c r="J374" s="6" t="e">
        <f t="shared" si="43"/>
        <v>#REF!</v>
      </c>
      <c r="K374" s="6"/>
      <c r="L374" s="6" t="e">
        <f>+#REF!</f>
        <v>#REF!</v>
      </c>
      <c r="M374" s="6" t="e">
        <f t="shared" si="37"/>
        <v>#REF!</v>
      </c>
      <c r="N374" s="6" t="e">
        <f t="shared" si="38"/>
        <v>#REF!</v>
      </c>
      <c r="O374" s="6" t="e">
        <f t="shared" si="39"/>
        <v>#REF!</v>
      </c>
    </row>
    <row r="375" spans="1:15" x14ac:dyDescent="0.25">
      <c r="A375" s="7">
        <v>2520</v>
      </c>
      <c r="B375" s="7" t="s">
        <v>6</v>
      </c>
      <c r="C375" s="7">
        <v>2</v>
      </c>
      <c r="D375" s="7">
        <v>0</v>
      </c>
      <c r="E375" s="9" t="s">
        <v>151</v>
      </c>
      <c r="F375" s="7"/>
      <c r="G375" s="6"/>
      <c r="H375" s="6"/>
      <c r="I375" s="6"/>
      <c r="J375" s="6"/>
      <c r="K375" s="6"/>
      <c r="L375" s="6"/>
      <c r="M375" s="6"/>
      <c r="N375" s="6"/>
      <c r="O375" s="6"/>
    </row>
    <row r="376" spans="1:15" x14ac:dyDescent="0.25">
      <c r="A376" s="7"/>
      <c r="B376" s="7"/>
      <c r="C376" s="7"/>
      <c r="D376" s="7"/>
      <c r="E376" s="9" t="s">
        <v>46</v>
      </c>
      <c r="F376" s="7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22.5" customHeight="1" x14ac:dyDescent="0.25">
      <c r="A377" s="7">
        <v>2521</v>
      </c>
      <c r="B377" s="7" t="s">
        <v>6</v>
      </c>
      <c r="C377" s="7">
        <v>2</v>
      </c>
      <c r="D377" s="7">
        <v>1</v>
      </c>
      <c r="E377" s="9" t="s">
        <v>152</v>
      </c>
      <c r="F377" s="7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40.5" x14ac:dyDescent="0.25">
      <c r="A378" s="7"/>
      <c r="B378" s="7"/>
      <c r="C378" s="7"/>
      <c r="D378" s="7"/>
      <c r="E378" s="9" t="s">
        <v>68</v>
      </c>
      <c r="F378" s="7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21.75" customHeight="1" x14ac:dyDescent="0.25">
      <c r="A379" s="7"/>
      <c r="B379" s="7"/>
      <c r="C379" s="7"/>
      <c r="D379" s="7"/>
      <c r="E379" s="9" t="s">
        <v>69</v>
      </c>
      <c r="F379" s="7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54.75" customHeight="1" x14ac:dyDescent="0.25">
      <c r="A380" s="7"/>
      <c r="B380" s="7"/>
      <c r="C380" s="7"/>
      <c r="D380" s="7"/>
      <c r="E380" s="9" t="s">
        <v>69</v>
      </c>
      <c r="F380" s="7"/>
      <c r="G380" s="6"/>
      <c r="H380" s="6"/>
      <c r="I380" s="6"/>
      <c r="J380" s="6"/>
      <c r="K380" s="6"/>
      <c r="L380" s="6"/>
      <c r="M380" s="6"/>
      <c r="N380" s="6"/>
      <c r="O380" s="6"/>
    </row>
    <row r="381" spans="1:15" x14ac:dyDescent="0.25">
      <c r="A381" s="7">
        <v>2530</v>
      </c>
      <c r="B381" s="7" t="s">
        <v>6</v>
      </c>
      <c r="C381" s="7">
        <v>3</v>
      </c>
      <c r="D381" s="7">
        <v>0</v>
      </c>
      <c r="E381" s="9" t="s">
        <v>153</v>
      </c>
      <c r="F381" s="7"/>
      <c r="G381" s="6"/>
      <c r="H381" s="6"/>
      <c r="I381" s="6"/>
      <c r="J381" s="6"/>
      <c r="K381" s="6"/>
      <c r="L381" s="6"/>
      <c r="M381" s="6"/>
      <c r="N381" s="6"/>
      <c r="O381" s="6"/>
    </row>
    <row r="382" spans="1:15" x14ac:dyDescent="0.25">
      <c r="A382" s="7"/>
      <c r="B382" s="7"/>
      <c r="C382" s="7"/>
      <c r="D382" s="7"/>
      <c r="E382" s="9" t="s">
        <v>46</v>
      </c>
      <c r="F382" s="7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38.25" customHeight="1" x14ac:dyDescent="0.25">
      <c r="A383" s="7">
        <v>2531</v>
      </c>
      <c r="B383" s="7" t="s">
        <v>6</v>
      </c>
      <c r="C383" s="7">
        <v>3</v>
      </c>
      <c r="D383" s="7">
        <v>1</v>
      </c>
      <c r="E383" s="9" t="s">
        <v>153</v>
      </c>
      <c r="F383" s="7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40.5" x14ac:dyDescent="0.25">
      <c r="A384" s="7"/>
      <c r="B384" s="7"/>
      <c r="C384" s="7"/>
      <c r="D384" s="7"/>
      <c r="E384" s="9" t="s">
        <v>68</v>
      </c>
      <c r="F384" s="7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38.25" customHeight="1" x14ac:dyDescent="0.25">
      <c r="A385" s="7"/>
      <c r="B385" s="7"/>
      <c r="C385" s="7"/>
      <c r="D385" s="7"/>
      <c r="E385" s="9" t="s">
        <v>69</v>
      </c>
      <c r="F385" s="7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50.25" customHeight="1" x14ac:dyDescent="0.25">
      <c r="A386" s="7"/>
      <c r="B386" s="7"/>
      <c r="C386" s="7"/>
      <c r="D386" s="7"/>
      <c r="E386" s="9" t="s">
        <v>69</v>
      </c>
      <c r="F386" s="7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27" x14ac:dyDescent="0.25">
      <c r="A387" s="7">
        <v>2540</v>
      </c>
      <c r="B387" s="7" t="s">
        <v>6</v>
      </c>
      <c r="C387" s="7">
        <v>4</v>
      </c>
      <c r="D387" s="7">
        <v>0</v>
      </c>
      <c r="E387" s="9" t="s">
        <v>154</v>
      </c>
      <c r="F387" s="7"/>
      <c r="G387" s="6"/>
      <c r="H387" s="6"/>
      <c r="I387" s="6"/>
      <c r="J387" s="6"/>
      <c r="K387" s="6"/>
      <c r="L387" s="6"/>
      <c r="M387" s="6"/>
      <c r="N387" s="6"/>
      <c r="O387" s="6"/>
    </row>
    <row r="388" spans="1:15" x14ac:dyDescent="0.25">
      <c r="A388" s="7"/>
      <c r="B388" s="7"/>
      <c r="C388" s="7"/>
      <c r="D388" s="7"/>
      <c r="E388" s="9" t="s">
        <v>46</v>
      </c>
      <c r="F388" s="7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51" customHeight="1" x14ac:dyDescent="0.25">
      <c r="A389" s="7">
        <v>2541</v>
      </c>
      <c r="B389" s="7" t="s">
        <v>6</v>
      </c>
      <c r="C389" s="7">
        <v>4</v>
      </c>
      <c r="D389" s="7">
        <v>1</v>
      </c>
      <c r="E389" s="9" t="s">
        <v>154</v>
      </c>
      <c r="F389" s="7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40.5" x14ac:dyDescent="0.25">
      <c r="A390" s="7"/>
      <c r="B390" s="7"/>
      <c r="C390" s="7"/>
      <c r="D390" s="7"/>
      <c r="E390" s="9" t="s">
        <v>68</v>
      </c>
      <c r="F390" s="7"/>
      <c r="G390" s="6"/>
      <c r="H390" s="6"/>
      <c r="I390" s="6"/>
      <c r="J390" s="6"/>
      <c r="K390" s="6"/>
      <c r="L390" s="6"/>
      <c r="M390" s="6"/>
      <c r="N390" s="6"/>
      <c r="O390" s="6"/>
    </row>
    <row r="391" spans="1:15" x14ac:dyDescent="0.25">
      <c r="A391" s="7"/>
      <c r="B391" s="7"/>
      <c r="C391" s="7"/>
      <c r="D391" s="7"/>
      <c r="E391" s="9" t="s">
        <v>69</v>
      </c>
      <c r="F391" s="7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56.25" customHeight="1" x14ac:dyDescent="0.25">
      <c r="A392" s="7"/>
      <c r="B392" s="7"/>
      <c r="C392" s="7"/>
      <c r="D392" s="7"/>
      <c r="E392" s="9" t="s">
        <v>69</v>
      </c>
      <c r="F392" s="7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27" x14ac:dyDescent="0.25">
      <c r="A393" s="7">
        <v>2550</v>
      </c>
      <c r="B393" s="7" t="s">
        <v>6</v>
      </c>
      <c r="C393" s="7">
        <v>5</v>
      </c>
      <c r="D393" s="7">
        <v>0</v>
      </c>
      <c r="E393" s="9" t="s">
        <v>155</v>
      </c>
      <c r="F393" s="7"/>
      <c r="G393" s="6"/>
      <c r="H393" s="6"/>
      <c r="I393" s="6"/>
      <c r="J393" s="6"/>
      <c r="K393" s="6"/>
      <c r="L393" s="6"/>
      <c r="M393" s="6"/>
      <c r="N393" s="6"/>
      <c r="O393" s="6"/>
    </row>
    <row r="394" spans="1:15" x14ac:dyDescent="0.25">
      <c r="A394" s="7"/>
      <c r="B394" s="7"/>
      <c r="C394" s="7"/>
      <c r="D394" s="7"/>
      <c r="E394" s="9" t="s">
        <v>46</v>
      </c>
      <c r="F394" s="7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36.75" customHeight="1" x14ac:dyDescent="0.25">
      <c r="A395" s="7">
        <v>2551</v>
      </c>
      <c r="B395" s="7" t="s">
        <v>6</v>
      </c>
      <c r="C395" s="7">
        <v>5</v>
      </c>
      <c r="D395" s="7">
        <v>1</v>
      </c>
      <c r="E395" s="9" t="s">
        <v>155</v>
      </c>
      <c r="F395" s="7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40.5" x14ac:dyDescent="0.25">
      <c r="A396" s="7"/>
      <c r="B396" s="7"/>
      <c r="C396" s="7"/>
      <c r="D396" s="7"/>
      <c r="E396" s="9" t="s">
        <v>68</v>
      </c>
      <c r="F396" s="7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42.75" customHeight="1" x14ac:dyDescent="0.25">
      <c r="A397" s="7"/>
      <c r="B397" s="7"/>
      <c r="C397" s="7"/>
      <c r="D397" s="7"/>
      <c r="E397" s="9" t="s">
        <v>69</v>
      </c>
      <c r="F397" s="7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53.25" customHeight="1" x14ac:dyDescent="0.25">
      <c r="A398" s="7"/>
      <c r="B398" s="7"/>
      <c r="C398" s="7"/>
      <c r="D398" s="7"/>
      <c r="E398" s="9" t="s">
        <v>69</v>
      </c>
      <c r="F398" s="7"/>
      <c r="G398" s="6"/>
      <c r="H398" s="6"/>
      <c r="I398" s="6"/>
      <c r="J398" s="6"/>
      <c r="K398" s="6"/>
      <c r="L398" s="6"/>
      <c r="M398" s="6"/>
      <c r="N398" s="6"/>
      <c r="O398" s="6"/>
    </row>
    <row r="399" spans="1:15" s="32" customFormat="1" ht="30" customHeight="1" x14ac:dyDescent="0.25">
      <c r="A399" s="92">
        <v>2560</v>
      </c>
      <c r="B399" s="92" t="s">
        <v>6</v>
      </c>
      <c r="C399" s="92">
        <v>6</v>
      </c>
      <c r="D399" s="92">
        <v>0</v>
      </c>
      <c r="E399" s="95" t="s">
        <v>156</v>
      </c>
      <c r="F399" s="92"/>
      <c r="G399" s="94">
        <f>G401</f>
        <v>89391.61099999999</v>
      </c>
      <c r="H399" s="94">
        <f t="shared" ref="H399:O399" si="44">H401</f>
        <v>114642.5</v>
      </c>
      <c r="I399" s="94">
        <f t="shared" si="44"/>
        <v>120527.5</v>
      </c>
      <c r="J399" s="94" t="e">
        <f t="shared" si="44"/>
        <v>#REF!</v>
      </c>
      <c r="K399" s="94" t="e">
        <f t="shared" si="44"/>
        <v>#REF!</v>
      </c>
      <c r="L399" s="94" t="e">
        <f t="shared" si="44"/>
        <v>#REF!</v>
      </c>
      <c r="M399" s="94" t="e">
        <f t="shared" si="44"/>
        <v>#REF!</v>
      </c>
      <c r="N399" s="94" t="e">
        <f t="shared" si="44"/>
        <v>#REF!</v>
      </c>
      <c r="O399" s="94" t="e">
        <f t="shared" si="44"/>
        <v>#REF!</v>
      </c>
    </row>
    <row r="400" spans="1:15" ht="16.5" customHeight="1" x14ac:dyDescent="0.25">
      <c r="A400" s="7"/>
      <c r="B400" s="7"/>
      <c r="C400" s="7"/>
      <c r="D400" s="7"/>
      <c r="E400" s="9" t="s">
        <v>46</v>
      </c>
      <c r="F400" s="7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27" x14ac:dyDescent="0.25">
      <c r="A401" s="7">
        <v>2561</v>
      </c>
      <c r="B401" s="7" t="s">
        <v>6</v>
      </c>
      <c r="C401" s="7">
        <v>6</v>
      </c>
      <c r="D401" s="7">
        <v>1</v>
      </c>
      <c r="E401" s="9" t="s">
        <v>156</v>
      </c>
      <c r="F401" s="7"/>
      <c r="G401" s="6">
        <f>SUM(G403:G408)</f>
        <v>89391.61099999999</v>
      </c>
      <c r="H401" s="6">
        <f t="shared" ref="H401:O401" si="45">SUM(H403:H408)</f>
        <v>114642.5</v>
      </c>
      <c r="I401" s="6">
        <f t="shared" si="45"/>
        <v>120527.5</v>
      </c>
      <c r="J401" s="6" t="e">
        <f t="shared" si="45"/>
        <v>#REF!</v>
      </c>
      <c r="K401" s="6" t="e">
        <f t="shared" si="45"/>
        <v>#REF!</v>
      </c>
      <c r="L401" s="6" t="e">
        <f t="shared" si="45"/>
        <v>#REF!</v>
      </c>
      <c r="M401" s="6" t="e">
        <f t="shared" si="45"/>
        <v>#REF!</v>
      </c>
      <c r="N401" s="6" t="e">
        <f t="shared" si="45"/>
        <v>#REF!</v>
      </c>
      <c r="O401" s="6" t="e">
        <f t="shared" si="45"/>
        <v>#REF!</v>
      </c>
    </row>
    <row r="402" spans="1:15" ht="26.25" customHeight="1" x14ac:dyDescent="0.25">
      <c r="A402" s="7"/>
      <c r="B402" s="7"/>
      <c r="C402" s="7"/>
      <c r="D402" s="7"/>
      <c r="E402" s="9" t="s">
        <v>68</v>
      </c>
      <c r="F402" s="7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27" x14ac:dyDescent="0.25">
      <c r="A403" s="7"/>
      <c r="B403" s="7"/>
      <c r="C403" s="7"/>
      <c r="D403" s="7"/>
      <c r="E403" s="9" t="s">
        <v>47</v>
      </c>
      <c r="F403" s="7" t="s">
        <v>13</v>
      </c>
      <c r="G403" s="6">
        <v>52705.574000000001</v>
      </c>
      <c r="H403" s="6">
        <v>62548</v>
      </c>
      <c r="I403" s="6">
        <v>71948</v>
      </c>
      <c r="J403" s="6" t="e">
        <f t="shared" ref="J403:J408" si="46">K403+L403</f>
        <v>#REF!</v>
      </c>
      <c r="K403" s="6" t="e">
        <f>+#REF!</f>
        <v>#REF!</v>
      </c>
      <c r="L403" s="6"/>
      <c r="M403" s="6" t="e">
        <f t="shared" ref="M403:M408" si="47">+J403-G403</f>
        <v>#REF!</v>
      </c>
      <c r="N403" s="6" t="e">
        <f t="shared" ref="N403:N408" si="48">+J403-H403</f>
        <v>#REF!</v>
      </c>
      <c r="O403" s="6" t="e">
        <f t="shared" ref="O403:O408" si="49">+J403-I403</f>
        <v>#REF!</v>
      </c>
    </row>
    <row r="404" spans="1:15" ht="17.25" customHeight="1" x14ac:dyDescent="0.25">
      <c r="A404" s="7"/>
      <c r="B404" s="7"/>
      <c r="C404" s="7"/>
      <c r="D404" s="7"/>
      <c r="E404" s="9" t="s">
        <v>253</v>
      </c>
      <c r="F404" s="7">
        <v>4213</v>
      </c>
      <c r="G404" s="6">
        <v>25435</v>
      </c>
      <c r="H404" s="6">
        <v>30000</v>
      </c>
      <c r="I404" s="6">
        <v>30145</v>
      </c>
      <c r="J404" s="6" t="e">
        <f t="shared" si="46"/>
        <v>#REF!</v>
      </c>
      <c r="K404" s="6" t="e">
        <f>+#REF!</f>
        <v>#REF!</v>
      </c>
      <c r="L404" s="6"/>
      <c r="M404" s="6" t="e">
        <f t="shared" si="47"/>
        <v>#REF!</v>
      </c>
      <c r="N404" s="6" t="e">
        <f t="shared" si="48"/>
        <v>#REF!</v>
      </c>
      <c r="O404" s="6" t="e">
        <f t="shared" si="49"/>
        <v>#REF!</v>
      </c>
    </row>
    <row r="405" spans="1:15" x14ac:dyDescent="0.25">
      <c r="A405" s="7"/>
      <c r="B405" s="7"/>
      <c r="C405" s="7"/>
      <c r="D405" s="7"/>
      <c r="E405" s="9" t="s">
        <v>254</v>
      </c>
      <c r="F405" s="7">
        <v>4262</v>
      </c>
      <c r="G405" s="6">
        <v>1359.16</v>
      </c>
      <c r="H405" s="6">
        <v>3465</v>
      </c>
      <c r="I405" s="6">
        <v>3465</v>
      </c>
      <c r="J405" s="6" t="e">
        <f t="shared" si="46"/>
        <v>#REF!</v>
      </c>
      <c r="K405" s="6" t="e">
        <f>+#REF!</f>
        <v>#REF!</v>
      </c>
      <c r="L405" s="6"/>
      <c r="M405" s="6" t="e">
        <f t="shared" si="47"/>
        <v>#REF!</v>
      </c>
      <c r="N405" s="6" t="e">
        <f t="shared" si="48"/>
        <v>#REF!</v>
      </c>
      <c r="O405" s="6" t="e">
        <f t="shared" si="49"/>
        <v>#REF!</v>
      </c>
    </row>
    <row r="406" spans="1:15" x14ac:dyDescent="0.25">
      <c r="A406" s="7"/>
      <c r="B406" s="7"/>
      <c r="C406" s="7"/>
      <c r="D406" s="7"/>
      <c r="E406" s="9" t="s">
        <v>275</v>
      </c>
      <c r="F406" s="7" t="s">
        <v>22</v>
      </c>
      <c r="G406" s="6">
        <v>3431.95</v>
      </c>
      <c r="H406" s="6">
        <v>8629.5</v>
      </c>
      <c r="I406" s="6">
        <v>8629.5</v>
      </c>
      <c r="J406" s="6" t="e">
        <f t="shared" si="46"/>
        <v>#REF!</v>
      </c>
      <c r="K406" s="6" t="e">
        <f>+#REF!</f>
        <v>#REF!</v>
      </c>
      <c r="L406" s="6"/>
      <c r="M406" s="6" t="e">
        <f t="shared" si="47"/>
        <v>#REF!</v>
      </c>
      <c r="N406" s="6" t="e">
        <f t="shared" si="48"/>
        <v>#REF!</v>
      </c>
      <c r="O406" s="6" t="e">
        <f t="shared" si="49"/>
        <v>#REF!</v>
      </c>
    </row>
    <row r="407" spans="1:15" x14ac:dyDescent="0.25">
      <c r="A407" s="7"/>
      <c r="B407" s="7"/>
      <c r="C407" s="7"/>
      <c r="D407" s="7"/>
      <c r="E407" s="9" t="s">
        <v>293</v>
      </c>
      <c r="F407" s="7">
        <v>4269</v>
      </c>
      <c r="G407" s="6">
        <v>843.12699999999995</v>
      </c>
      <c r="H407" s="6">
        <v>2000</v>
      </c>
      <c r="I407" s="6">
        <v>2000</v>
      </c>
      <c r="J407" s="6" t="e">
        <f t="shared" si="46"/>
        <v>#REF!</v>
      </c>
      <c r="K407" s="6" t="e">
        <f>+#REF!</f>
        <v>#REF!</v>
      </c>
      <c r="L407" s="6"/>
      <c r="M407" s="6" t="e">
        <f t="shared" si="47"/>
        <v>#REF!</v>
      </c>
      <c r="N407" s="6" t="e">
        <f t="shared" si="48"/>
        <v>#REF!</v>
      </c>
      <c r="O407" s="6" t="e">
        <f t="shared" si="49"/>
        <v>#REF!</v>
      </c>
    </row>
    <row r="408" spans="1:15" x14ac:dyDescent="0.25">
      <c r="A408" s="7"/>
      <c r="B408" s="7"/>
      <c r="C408" s="7"/>
      <c r="D408" s="7"/>
      <c r="E408" s="9" t="s">
        <v>294</v>
      </c>
      <c r="F408" s="7">
        <v>5131</v>
      </c>
      <c r="G408" s="6">
        <v>5616.8</v>
      </c>
      <c r="H408" s="6">
        <v>8000</v>
      </c>
      <c r="I408" s="6">
        <v>4340</v>
      </c>
      <c r="J408" s="6" t="e">
        <f t="shared" si="46"/>
        <v>#REF!</v>
      </c>
      <c r="K408" s="6"/>
      <c r="L408" s="6" t="e">
        <f>+#REF!</f>
        <v>#REF!</v>
      </c>
      <c r="M408" s="6" t="e">
        <f t="shared" si="47"/>
        <v>#REF!</v>
      </c>
      <c r="N408" s="6" t="e">
        <f t="shared" si="48"/>
        <v>#REF!</v>
      </c>
      <c r="O408" s="6" t="e">
        <f t="shared" si="49"/>
        <v>#REF!</v>
      </c>
    </row>
    <row r="409" spans="1:15" x14ac:dyDescent="0.25">
      <c r="A409" s="7"/>
      <c r="B409" s="7"/>
      <c r="C409" s="7"/>
      <c r="D409" s="7"/>
      <c r="E409" s="9"/>
      <c r="F409" s="7"/>
      <c r="G409" s="6"/>
      <c r="H409" s="6"/>
      <c r="I409" s="6"/>
      <c r="J409" s="6"/>
      <c r="K409" s="6"/>
      <c r="L409" s="6"/>
      <c r="M409" s="6"/>
      <c r="N409" s="6"/>
      <c r="O409" s="6"/>
    </row>
    <row r="410" spans="1:15" s="32" customFormat="1" ht="28.5" x14ac:dyDescent="0.25">
      <c r="A410" s="92">
        <v>2600</v>
      </c>
      <c r="B410" s="92" t="s">
        <v>7</v>
      </c>
      <c r="C410" s="92">
        <v>0</v>
      </c>
      <c r="D410" s="92">
        <v>0</v>
      </c>
      <c r="E410" s="93" t="s">
        <v>583</v>
      </c>
      <c r="F410" s="92"/>
      <c r="G410" s="94">
        <f>G412+G418+G424+G430+G441+G446</f>
        <v>595161.1311</v>
      </c>
      <c r="H410" s="94">
        <f t="shared" ref="H410:O410" si="50">H412+H418+H424+H430+H441+H446</f>
        <v>691096.9</v>
      </c>
      <c r="I410" s="94">
        <f t="shared" si="50"/>
        <v>831835.3</v>
      </c>
      <c r="J410" s="94" t="e">
        <f t="shared" si="50"/>
        <v>#REF!</v>
      </c>
      <c r="K410" s="94" t="e">
        <f t="shared" si="50"/>
        <v>#REF!</v>
      </c>
      <c r="L410" s="94" t="e">
        <f t="shared" si="50"/>
        <v>#REF!</v>
      </c>
      <c r="M410" s="94" t="e">
        <f t="shared" si="50"/>
        <v>#REF!</v>
      </c>
      <c r="N410" s="94" t="e">
        <f t="shared" si="50"/>
        <v>#REF!</v>
      </c>
      <c r="O410" s="94" t="e">
        <f t="shared" si="50"/>
        <v>#REF!</v>
      </c>
    </row>
    <row r="411" spans="1:15" ht="16.5" customHeight="1" x14ac:dyDescent="0.25">
      <c r="A411" s="7"/>
      <c r="B411" s="7"/>
      <c r="C411" s="7"/>
      <c r="D411" s="7"/>
      <c r="E411" s="9" t="s">
        <v>44</v>
      </c>
      <c r="F411" s="7"/>
      <c r="G411" s="6"/>
      <c r="H411" s="6"/>
      <c r="I411" s="6"/>
      <c r="J411" s="6"/>
      <c r="K411" s="6"/>
      <c r="L411" s="6"/>
      <c r="M411" s="6"/>
      <c r="N411" s="6"/>
      <c r="O411" s="6"/>
    </row>
    <row r="412" spans="1:15" x14ac:dyDescent="0.25">
      <c r="A412" s="7">
        <v>2610</v>
      </c>
      <c r="B412" s="7" t="s">
        <v>7</v>
      </c>
      <c r="C412" s="7">
        <v>1</v>
      </c>
      <c r="D412" s="7">
        <v>0</v>
      </c>
      <c r="E412" s="9" t="s">
        <v>157</v>
      </c>
      <c r="F412" s="7"/>
      <c r="G412" s="6"/>
      <c r="H412" s="6"/>
      <c r="I412" s="6"/>
      <c r="J412" s="6"/>
      <c r="K412" s="6"/>
      <c r="L412" s="6"/>
      <c r="M412" s="6"/>
      <c r="N412" s="6"/>
      <c r="O412" s="6"/>
    </row>
    <row r="413" spans="1:15" x14ac:dyDescent="0.25">
      <c r="A413" s="7"/>
      <c r="B413" s="7"/>
      <c r="C413" s="7"/>
      <c r="D413" s="7"/>
      <c r="E413" s="9" t="s">
        <v>46</v>
      </c>
      <c r="F413" s="7"/>
      <c r="G413" s="6"/>
      <c r="H413" s="6"/>
      <c r="I413" s="6"/>
      <c r="J413" s="6"/>
      <c r="K413" s="6"/>
      <c r="L413" s="6"/>
      <c r="M413" s="6"/>
      <c r="N413" s="6"/>
      <c r="O413" s="6"/>
    </row>
    <row r="414" spans="1:15" x14ac:dyDescent="0.25">
      <c r="A414" s="7">
        <v>2611</v>
      </c>
      <c r="B414" s="7" t="s">
        <v>7</v>
      </c>
      <c r="C414" s="7">
        <v>1</v>
      </c>
      <c r="D414" s="7">
        <v>1</v>
      </c>
      <c r="E414" s="9" t="s">
        <v>158</v>
      </c>
      <c r="F414" s="7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40.5" x14ac:dyDescent="0.25">
      <c r="A415" s="7"/>
      <c r="B415" s="7"/>
      <c r="C415" s="7"/>
      <c r="D415" s="7"/>
      <c r="E415" s="9" t="s">
        <v>68</v>
      </c>
      <c r="F415" s="7"/>
      <c r="G415" s="6"/>
      <c r="H415" s="6"/>
      <c r="I415" s="6"/>
      <c r="J415" s="6"/>
      <c r="K415" s="6"/>
      <c r="L415" s="6"/>
      <c r="M415" s="6"/>
      <c r="N415" s="6"/>
      <c r="O415" s="6"/>
    </row>
    <row r="416" spans="1:15" x14ac:dyDescent="0.25">
      <c r="A416" s="7"/>
      <c r="B416" s="7"/>
      <c r="C416" s="7"/>
      <c r="D416" s="7"/>
      <c r="E416" s="9" t="s">
        <v>69</v>
      </c>
      <c r="F416" s="7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60.75" customHeight="1" x14ac:dyDescent="0.25">
      <c r="A417" s="7"/>
      <c r="B417" s="7"/>
      <c r="C417" s="7"/>
      <c r="D417" s="7"/>
      <c r="E417" s="9" t="s">
        <v>69</v>
      </c>
      <c r="F417" s="7"/>
      <c r="G417" s="6"/>
      <c r="H417" s="6"/>
      <c r="I417" s="6"/>
      <c r="J417" s="6"/>
      <c r="K417" s="6"/>
      <c r="L417" s="6"/>
      <c r="M417" s="6"/>
      <c r="N417" s="6"/>
      <c r="O417" s="6"/>
    </row>
    <row r="418" spans="1:15" x14ac:dyDescent="0.25">
      <c r="A418" s="7">
        <v>2620</v>
      </c>
      <c r="B418" s="7" t="s">
        <v>7</v>
      </c>
      <c r="C418" s="7">
        <v>2</v>
      </c>
      <c r="D418" s="7">
        <v>0</v>
      </c>
      <c r="E418" s="9" t="s">
        <v>159</v>
      </c>
      <c r="F418" s="7"/>
      <c r="G418" s="6"/>
      <c r="H418" s="6"/>
      <c r="I418" s="6"/>
      <c r="J418" s="6"/>
      <c r="K418" s="6"/>
      <c r="L418" s="6"/>
      <c r="M418" s="6"/>
      <c r="N418" s="6"/>
      <c r="O418" s="6"/>
    </row>
    <row r="419" spans="1:15" x14ac:dyDescent="0.25">
      <c r="A419" s="7"/>
      <c r="B419" s="7"/>
      <c r="C419" s="7"/>
      <c r="D419" s="7"/>
      <c r="E419" s="9" t="s">
        <v>46</v>
      </c>
      <c r="F419" s="7"/>
      <c r="G419" s="6"/>
      <c r="H419" s="6"/>
      <c r="I419" s="6"/>
      <c r="J419" s="6"/>
      <c r="K419" s="6"/>
      <c r="L419" s="6"/>
      <c r="M419" s="6"/>
      <c r="N419" s="6"/>
      <c r="O419" s="6"/>
    </row>
    <row r="420" spans="1:15" x14ac:dyDescent="0.25">
      <c r="A420" s="7">
        <v>2621</v>
      </c>
      <c r="B420" s="7" t="s">
        <v>7</v>
      </c>
      <c r="C420" s="7">
        <v>2</v>
      </c>
      <c r="D420" s="7">
        <v>1</v>
      </c>
      <c r="E420" s="9" t="s">
        <v>159</v>
      </c>
      <c r="F420" s="7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40.5" x14ac:dyDescent="0.25">
      <c r="A421" s="7"/>
      <c r="B421" s="7"/>
      <c r="C421" s="7"/>
      <c r="D421" s="7"/>
      <c r="E421" s="9" t="s">
        <v>68</v>
      </c>
      <c r="F421" s="7"/>
      <c r="G421" s="6"/>
      <c r="H421" s="6"/>
      <c r="I421" s="6"/>
      <c r="J421" s="6"/>
      <c r="K421" s="6"/>
      <c r="L421" s="6"/>
      <c r="M421" s="6"/>
      <c r="N421" s="6"/>
      <c r="O421" s="6"/>
    </row>
    <row r="422" spans="1:15" x14ac:dyDescent="0.25">
      <c r="A422" s="7"/>
      <c r="B422" s="7"/>
      <c r="C422" s="7"/>
      <c r="D422" s="7"/>
      <c r="E422" s="9" t="s">
        <v>292</v>
      </c>
      <c r="F422" s="7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56.25" customHeight="1" x14ac:dyDescent="0.25">
      <c r="A423" s="7"/>
      <c r="B423" s="7"/>
      <c r="C423" s="7"/>
      <c r="D423" s="7"/>
      <c r="E423" s="9" t="s">
        <v>69</v>
      </c>
      <c r="F423" s="7"/>
      <c r="G423" s="6"/>
      <c r="H423" s="6"/>
      <c r="I423" s="6"/>
      <c r="J423" s="6"/>
      <c r="K423" s="6"/>
      <c r="L423" s="6"/>
      <c r="M423" s="6"/>
      <c r="N423" s="6"/>
      <c r="O423" s="6"/>
    </row>
    <row r="424" spans="1:15" x14ac:dyDescent="0.25">
      <c r="A424" s="7">
        <v>2630</v>
      </c>
      <c r="B424" s="7" t="s">
        <v>7</v>
      </c>
      <c r="C424" s="7">
        <v>3</v>
      </c>
      <c r="D424" s="7">
        <v>0</v>
      </c>
      <c r="E424" s="9" t="s">
        <v>160</v>
      </c>
      <c r="F424" s="7"/>
      <c r="G424" s="6"/>
      <c r="H424" s="6"/>
      <c r="I424" s="6"/>
      <c r="J424" s="6"/>
      <c r="K424" s="6"/>
      <c r="L424" s="6"/>
      <c r="M424" s="6"/>
      <c r="N424" s="6"/>
      <c r="O424" s="6"/>
    </row>
    <row r="425" spans="1:15" x14ac:dyDescent="0.25">
      <c r="A425" s="7"/>
      <c r="B425" s="7"/>
      <c r="C425" s="7"/>
      <c r="D425" s="7"/>
      <c r="E425" s="9" t="s">
        <v>46</v>
      </c>
      <c r="F425" s="7"/>
      <c r="G425" s="6"/>
      <c r="H425" s="6"/>
      <c r="I425" s="6"/>
      <c r="J425" s="6"/>
      <c r="K425" s="6"/>
      <c r="L425" s="6"/>
      <c r="M425" s="6"/>
      <c r="N425" s="6"/>
      <c r="O425" s="6"/>
    </row>
    <row r="426" spans="1:15" x14ac:dyDescent="0.25">
      <c r="A426" s="7">
        <v>2631</v>
      </c>
      <c r="B426" s="7" t="s">
        <v>7</v>
      </c>
      <c r="C426" s="7">
        <v>3</v>
      </c>
      <c r="D426" s="7">
        <v>1</v>
      </c>
      <c r="E426" s="9" t="s">
        <v>161</v>
      </c>
      <c r="F426" s="7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40.5" x14ac:dyDescent="0.25">
      <c r="A427" s="7"/>
      <c r="B427" s="7"/>
      <c r="C427" s="7"/>
      <c r="D427" s="7"/>
      <c r="E427" s="9" t="s">
        <v>68</v>
      </c>
      <c r="F427" s="7"/>
      <c r="G427" s="6"/>
      <c r="H427" s="6"/>
      <c r="I427" s="6"/>
      <c r="J427" s="6"/>
      <c r="K427" s="6"/>
      <c r="L427" s="6"/>
      <c r="M427" s="6"/>
      <c r="N427" s="6"/>
      <c r="O427" s="6"/>
    </row>
    <row r="428" spans="1:15" x14ac:dyDescent="0.25">
      <c r="A428" s="7"/>
      <c r="B428" s="7"/>
      <c r="C428" s="7"/>
      <c r="D428" s="7"/>
      <c r="E428" s="9" t="s">
        <v>69</v>
      </c>
      <c r="F428" s="7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55.5" customHeight="1" x14ac:dyDescent="0.25">
      <c r="A429" s="7"/>
      <c r="B429" s="7"/>
      <c r="C429" s="7"/>
      <c r="D429" s="7"/>
      <c r="E429" s="9" t="s">
        <v>69</v>
      </c>
      <c r="F429" s="7"/>
      <c r="G429" s="6"/>
      <c r="H429" s="6"/>
      <c r="I429" s="6"/>
      <c r="J429" s="6"/>
      <c r="K429" s="6"/>
      <c r="L429" s="6"/>
      <c r="M429" s="6"/>
      <c r="N429" s="6"/>
      <c r="O429" s="6"/>
    </row>
    <row r="430" spans="1:15" s="32" customFormat="1" ht="28.5" x14ac:dyDescent="0.25">
      <c r="A430" s="92">
        <v>2640</v>
      </c>
      <c r="B430" s="92" t="s">
        <v>7</v>
      </c>
      <c r="C430" s="92">
        <v>4</v>
      </c>
      <c r="D430" s="92">
        <v>0</v>
      </c>
      <c r="E430" s="95" t="s">
        <v>162</v>
      </c>
      <c r="F430" s="92"/>
      <c r="G430" s="94">
        <f>G432</f>
        <v>181396.92749999999</v>
      </c>
      <c r="H430" s="94">
        <f t="shared" ref="H430:O430" si="51">H432</f>
        <v>186492.5</v>
      </c>
      <c r="I430" s="94">
        <f t="shared" si="51"/>
        <v>192244.3</v>
      </c>
      <c r="J430" s="94" t="e">
        <f t="shared" si="51"/>
        <v>#REF!</v>
      </c>
      <c r="K430" s="94" t="e">
        <f t="shared" si="51"/>
        <v>#REF!</v>
      </c>
      <c r="L430" s="94" t="e">
        <f t="shared" si="51"/>
        <v>#REF!</v>
      </c>
      <c r="M430" s="94" t="e">
        <f t="shared" si="51"/>
        <v>#REF!</v>
      </c>
      <c r="N430" s="94" t="e">
        <f t="shared" si="51"/>
        <v>#REF!</v>
      </c>
      <c r="O430" s="94" t="e">
        <f t="shared" si="51"/>
        <v>#REF!</v>
      </c>
    </row>
    <row r="431" spans="1:15" x14ac:dyDescent="0.25">
      <c r="A431" s="7"/>
      <c r="B431" s="7"/>
      <c r="C431" s="7"/>
      <c r="D431" s="7"/>
      <c r="E431" s="9" t="s">
        <v>46</v>
      </c>
      <c r="F431" s="7"/>
      <c r="G431" s="6"/>
      <c r="H431" s="6"/>
      <c r="I431" s="6"/>
      <c r="J431" s="6"/>
      <c r="K431" s="6"/>
      <c r="L431" s="6"/>
      <c r="M431" s="6"/>
      <c r="N431" s="6"/>
      <c r="O431" s="6"/>
    </row>
    <row r="432" spans="1:15" x14ac:dyDescent="0.25">
      <c r="A432" s="7">
        <v>2641</v>
      </c>
      <c r="B432" s="7" t="s">
        <v>7</v>
      </c>
      <c r="C432" s="7">
        <v>4</v>
      </c>
      <c r="D432" s="7">
        <v>1</v>
      </c>
      <c r="E432" s="9" t="s">
        <v>163</v>
      </c>
      <c r="F432" s="7"/>
      <c r="G432" s="6">
        <f>SUM(G434:G439)</f>
        <v>181396.92749999999</v>
      </c>
      <c r="H432" s="6">
        <f t="shared" ref="H432:O432" si="52">SUM(H434:H439)</f>
        <v>186492.5</v>
      </c>
      <c r="I432" s="6">
        <f t="shared" si="52"/>
        <v>192244.3</v>
      </c>
      <c r="J432" s="6" t="e">
        <f t="shared" si="52"/>
        <v>#REF!</v>
      </c>
      <c r="K432" s="6" t="e">
        <f t="shared" si="52"/>
        <v>#REF!</v>
      </c>
      <c r="L432" s="6" t="e">
        <f t="shared" si="52"/>
        <v>#REF!</v>
      </c>
      <c r="M432" s="6" t="e">
        <f t="shared" si="52"/>
        <v>#REF!</v>
      </c>
      <c r="N432" s="6" t="e">
        <f t="shared" si="52"/>
        <v>#REF!</v>
      </c>
      <c r="O432" s="6" t="e">
        <f t="shared" si="52"/>
        <v>#REF!</v>
      </c>
    </row>
    <row r="433" spans="1:15" ht="40.5" x14ac:dyDescent="0.25">
      <c r="A433" s="7"/>
      <c r="B433" s="7"/>
      <c r="C433" s="7"/>
      <c r="D433" s="7"/>
      <c r="E433" s="9" t="s">
        <v>68</v>
      </c>
      <c r="F433" s="7"/>
      <c r="G433" s="6"/>
      <c r="H433" s="6"/>
      <c r="I433" s="6"/>
      <c r="J433" s="6"/>
      <c r="K433" s="6"/>
      <c r="L433" s="6"/>
      <c r="M433" s="6"/>
      <c r="N433" s="6"/>
      <c r="O433" s="6"/>
    </row>
    <row r="434" spans="1:15" x14ac:dyDescent="0.25">
      <c r="A434" s="7"/>
      <c r="B434" s="7"/>
      <c r="C434" s="7"/>
      <c r="D434" s="7"/>
      <c r="E434" s="9" t="s">
        <v>290</v>
      </c>
      <c r="F434" s="7">
        <v>4212</v>
      </c>
      <c r="G434" s="6">
        <v>176617.92749999999</v>
      </c>
      <c r="H434" s="6">
        <v>180000</v>
      </c>
      <c r="I434" s="6">
        <v>185751.8</v>
      </c>
      <c r="J434" s="6" t="e">
        <f t="shared" ref="J434:J439" si="53">K434+L434</f>
        <v>#REF!</v>
      </c>
      <c r="K434" s="6" t="e">
        <f>+#REF!</f>
        <v>#REF!</v>
      </c>
      <c r="L434" s="6"/>
      <c r="M434" s="6" t="e">
        <f t="shared" ref="M434:M439" si="54">+J434-G434</f>
        <v>#REF!</v>
      </c>
      <c r="N434" s="6" t="e">
        <f t="shared" ref="N434:N439" si="55">+J434-H434</f>
        <v>#REF!</v>
      </c>
      <c r="O434" s="6" t="e">
        <f t="shared" ref="O434:O439" si="56">+J434-I434</f>
        <v>#REF!</v>
      </c>
    </row>
    <row r="435" spans="1:15" x14ac:dyDescent="0.25">
      <c r="A435" s="7"/>
      <c r="B435" s="7"/>
      <c r="C435" s="7"/>
      <c r="D435" s="7"/>
      <c r="E435" s="9" t="s">
        <v>249</v>
      </c>
      <c r="F435" s="7">
        <v>4239</v>
      </c>
      <c r="G435" s="6">
        <v>4489</v>
      </c>
      <c r="H435" s="6">
        <v>0</v>
      </c>
      <c r="I435" s="6">
        <v>0</v>
      </c>
      <c r="J435" s="6" t="e">
        <f t="shared" si="53"/>
        <v>#REF!</v>
      </c>
      <c r="K435" s="6" t="e">
        <f>+#REF!</f>
        <v>#REF!</v>
      </c>
      <c r="L435" s="6"/>
      <c r="M435" s="6" t="e">
        <f t="shared" si="54"/>
        <v>#REF!</v>
      </c>
      <c r="N435" s="6" t="e">
        <f t="shared" si="55"/>
        <v>#REF!</v>
      </c>
      <c r="O435" s="6" t="e">
        <f t="shared" si="56"/>
        <v>#REF!</v>
      </c>
    </row>
    <row r="436" spans="1:15" x14ac:dyDescent="0.25">
      <c r="A436" s="7"/>
      <c r="B436" s="7"/>
      <c r="C436" s="7"/>
      <c r="D436" s="7"/>
      <c r="E436" s="9" t="s">
        <v>61</v>
      </c>
      <c r="F436" s="7">
        <v>4269</v>
      </c>
      <c r="G436" s="6">
        <v>0</v>
      </c>
      <c r="H436" s="6">
        <v>5000</v>
      </c>
      <c r="I436" s="6">
        <v>5000</v>
      </c>
      <c r="J436" s="6" t="e">
        <f t="shared" si="53"/>
        <v>#REF!</v>
      </c>
      <c r="K436" s="6" t="e">
        <f>+#REF!</f>
        <v>#REF!</v>
      </c>
      <c r="L436" s="6"/>
      <c r="M436" s="6" t="e">
        <f t="shared" si="54"/>
        <v>#REF!</v>
      </c>
      <c r="N436" s="6" t="e">
        <f t="shared" si="55"/>
        <v>#REF!</v>
      </c>
      <c r="O436" s="6" t="e">
        <f t="shared" si="56"/>
        <v>#REF!</v>
      </c>
    </row>
    <row r="437" spans="1:15" ht="15.75" customHeight="1" x14ac:dyDescent="0.25">
      <c r="A437" s="7"/>
      <c r="B437" s="7"/>
      <c r="C437" s="7"/>
      <c r="D437" s="7"/>
      <c r="E437" s="9" t="s">
        <v>245</v>
      </c>
      <c r="F437" s="7">
        <v>4822</v>
      </c>
      <c r="G437" s="6">
        <v>0</v>
      </c>
      <c r="H437" s="6">
        <v>0</v>
      </c>
      <c r="I437" s="6">
        <v>0</v>
      </c>
      <c r="J437" s="6" t="e">
        <f t="shared" si="53"/>
        <v>#REF!</v>
      </c>
      <c r="K437" s="6" t="e">
        <f>+#REF!</f>
        <v>#REF!</v>
      </c>
      <c r="L437" s="6"/>
      <c r="M437" s="6" t="e">
        <f t="shared" si="54"/>
        <v>#REF!</v>
      </c>
      <c r="N437" s="6" t="e">
        <f t="shared" si="55"/>
        <v>#REF!</v>
      </c>
      <c r="O437" s="6" t="e">
        <f t="shared" si="56"/>
        <v>#REF!</v>
      </c>
    </row>
    <row r="438" spans="1:15" x14ac:dyDescent="0.25">
      <c r="A438" s="7"/>
      <c r="B438" s="7"/>
      <c r="C438" s="7"/>
      <c r="D438" s="7"/>
      <c r="E438" s="9" t="s">
        <v>255</v>
      </c>
      <c r="F438" s="7">
        <v>5112</v>
      </c>
      <c r="G438" s="6">
        <v>0</v>
      </c>
      <c r="H438" s="6">
        <v>680</v>
      </c>
      <c r="I438" s="6">
        <v>680</v>
      </c>
      <c r="J438" s="6" t="e">
        <f t="shared" si="53"/>
        <v>#REF!</v>
      </c>
      <c r="K438" s="6"/>
      <c r="L438" s="6" t="e">
        <f>+#REF!</f>
        <v>#REF!</v>
      </c>
      <c r="M438" s="6" t="e">
        <f t="shared" si="54"/>
        <v>#REF!</v>
      </c>
      <c r="N438" s="6" t="e">
        <f t="shared" si="55"/>
        <v>#REF!</v>
      </c>
      <c r="O438" s="6" t="e">
        <f t="shared" si="56"/>
        <v>#REF!</v>
      </c>
    </row>
    <row r="439" spans="1:15" ht="16.5" customHeight="1" x14ac:dyDescent="0.25">
      <c r="A439" s="7"/>
      <c r="B439" s="7"/>
      <c r="C439" s="7"/>
      <c r="D439" s="7"/>
      <c r="E439" s="9" t="s">
        <v>291</v>
      </c>
      <c r="F439" s="7">
        <v>5129</v>
      </c>
      <c r="G439" s="6">
        <v>290</v>
      </c>
      <c r="H439" s="6">
        <v>812.5</v>
      </c>
      <c r="I439" s="6">
        <v>812.5</v>
      </c>
      <c r="J439" s="6" t="e">
        <f t="shared" si="53"/>
        <v>#REF!</v>
      </c>
      <c r="K439" s="6"/>
      <c r="L439" s="6" t="e">
        <f>+#REF!</f>
        <v>#REF!</v>
      </c>
      <c r="M439" s="6" t="e">
        <f t="shared" si="54"/>
        <v>#REF!</v>
      </c>
      <c r="N439" s="6" t="e">
        <f t="shared" si="55"/>
        <v>#REF!</v>
      </c>
      <c r="O439" s="6" t="e">
        <f t="shared" si="56"/>
        <v>#REF!</v>
      </c>
    </row>
    <row r="440" spans="1:15" ht="54" customHeight="1" x14ac:dyDescent="0.25">
      <c r="A440" s="7"/>
      <c r="B440" s="7"/>
      <c r="C440" s="7"/>
      <c r="D440" s="7"/>
      <c r="E440" s="9" t="s">
        <v>69</v>
      </c>
      <c r="F440" s="7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40.5" x14ac:dyDescent="0.25">
      <c r="A441" s="7">
        <v>2650</v>
      </c>
      <c r="B441" s="7" t="s">
        <v>7</v>
      </c>
      <c r="C441" s="7">
        <v>5</v>
      </c>
      <c r="D441" s="7">
        <v>0</v>
      </c>
      <c r="E441" s="9" t="s">
        <v>164</v>
      </c>
      <c r="F441" s="7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37.5" customHeight="1" x14ac:dyDescent="0.25">
      <c r="A442" s="7"/>
      <c r="B442" s="7"/>
      <c r="C442" s="7"/>
      <c r="D442" s="7"/>
      <c r="E442" s="9" t="s">
        <v>46</v>
      </c>
      <c r="F442" s="7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40.5" x14ac:dyDescent="0.25">
      <c r="A443" s="7">
        <v>2651</v>
      </c>
      <c r="B443" s="7" t="s">
        <v>7</v>
      </c>
      <c r="C443" s="7">
        <v>5</v>
      </c>
      <c r="D443" s="7">
        <v>1</v>
      </c>
      <c r="E443" s="9" t="s">
        <v>164</v>
      </c>
      <c r="F443" s="7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36" customHeight="1" x14ac:dyDescent="0.25">
      <c r="A444" s="7"/>
      <c r="B444" s="7"/>
      <c r="C444" s="7"/>
      <c r="D444" s="7"/>
      <c r="E444" s="9" t="s">
        <v>68</v>
      </c>
      <c r="F444" s="7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55.5" customHeight="1" x14ac:dyDescent="0.25">
      <c r="A445" s="7"/>
      <c r="B445" s="7"/>
      <c r="C445" s="7"/>
      <c r="D445" s="7"/>
      <c r="E445" s="9" t="s">
        <v>69</v>
      </c>
      <c r="F445" s="7"/>
      <c r="G445" s="6"/>
      <c r="H445" s="6"/>
      <c r="I445" s="6"/>
      <c r="J445" s="6"/>
      <c r="K445" s="6"/>
      <c r="L445" s="6"/>
      <c r="M445" s="6"/>
      <c r="N445" s="6"/>
      <c r="O445" s="6"/>
    </row>
    <row r="446" spans="1:15" s="32" customFormat="1" ht="30.75" customHeight="1" x14ac:dyDescent="0.25">
      <c r="A446" s="92">
        <v>2660</v>
      </c>
      <c r="B446" s="92" t="s">
        <v>7</v>
      </c>
      <c r="C446" s="92">
        <v>6</v>
      </c>
      <c r="D446" s="92">
        <v>0</v>
      </c>
      <c r="E446" s="95" t="s">
        <v>165</v>
      </c>
      <c r="F446" s="92"/>
      <c r="G446" s="94">
        <f>G448</f>
        <v>413764.20360000001</v>
      </c>
      <c r="H446" s="94">
        <f t="shared" ref="H446:O446" si="57">H448</f>
        <v>504604.4</v>
      </c>
      <c r="I446" s="94">
        <f t="shared" si="57"/>
        <v>639591</v>
      </c>
      <c r="J446" s="94" t="e">
        <f t="shared" si="57"/>
        <v>#REF!</v>
      </c>
      <c r="K446" s="94" t="e">
        <f t="shared" si="57"/>
        <v>#REF!</v>
      </c>
      <c r="L446" s="94" t="e">
        <f t="shared" si="57"/>
        <v>#REF!</v>
      </c>
      <c r="M446" s="94" t="e">
        <f t="shared" si="57"/>
        <v>#REF!</v>
      </c>
      <c r="N446" s="94" t="e">
        <f t="shared" si="57"/>
        <v>#REF!</v>
      </c>
      <c r="O446" s="94" t="e">
        <f t="shared" si="57"/>
        <v>#REF!</v>
      </c>
    </row>
    <row r="447" spans="1:15" ht="15.75" customHeight="1" x14ac:dyDescent="0.25">
      <c r="A447" s="7"/>
      <c r="B447" s="7"/>
      <c r="C447" s="7"/>
      <c r="D447" s="7"/>
      <c r="E447" s="9" t="s">
        <v>46</v>
      </c>
      <c r="F447" s="7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27" customHeight="1" x14ac:dyDescent="0.25">
      <c r="A448" s="7">
        <v>2661</v>
      </c>
      <c r="B448" s="7" t="s">
        <v>7</v>
      </c>
      <c r="C448" s="7">
        <v>6</v>
      </c>
      <c r="D448" s="7">
        <v>1</v>
      </c>
      <c r="E448" s="9" t="s">
        <v>165</v>
      </c>
      <c r="F448" s="7"/>
      <c r="G448" s="6">
        <f t="shared" ref="G448:O448" si="58">SUM(G450:G464)</f>
        <v>413764.20360000001</v>
      </c>
      <c r="H448" s="6">
        <f t="shared" si="58"/>
        <v>504604.4</v>
      </c>
      <c r="I448" s="6">
        <f t="shared" si="58"/>
        <v>639591</v>
      </c>
      <c r="J448" s="6" t="e">
        <f t="shared" si="58"/>
        <v>#REF!</v>
      </c>
      <c r="K448" s="6" t="e">
        <f t="shared" si="58"/>
        <v>#REF!</v>
      </c>
      <c r="L448" s="6" t="e">
        <f t="shared" si="58"/>
        <v>#REF!</v>
      </c>
      <c r="M448" s="6" t="e">
        <f t="shared" si="58"/>
        <v>#REF!</v>
      </c>
      <c r="N448" s="6" t="e">
        <f t="shared" si="58"/>
        <v>#REF!</v>
      </c>
      <c r="O448" s="6" t="e">
        <f t="shared" si="58"/>
        <v>#REF!</v>
      </c>
    </row>
    <row r="449" spans="1:15" ht="20.25" customHeight="1" x14ac:dyDescent="0.25">
      <c r="A449" s="7"/>
      <c r="B449" s="7"/>
      <c r="C449" s="7"/>
      <c r="D449" s="7"/>
      <c r="E449" s="9" t="s">
        <v>68</v>
      </c>
      <c r="F449" s="7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27" x14ac:dyDescent="0.25">
      <c r="A450" s="7"/>
      <c r="B450" s="7"/>
      <c r="C450" s="7"/>
      <c r="D450" s="7"/>
      <c r="E450" s="9" t="s">
        <v>47</v>
      </c>
      <c r="F450" s="7" t="s">
        <v>13</v>
      </c>
      <c r="G450" s="6">
        <v>63854.328000000001</v>
      </c>
      <c r="H450" s="6">
        <v>72308</v>
      </c>
      <c r="I450" s="6">
        <v>76685.7</v>
      </c>
      <c r="J450" s="6" t="e">
        <f>K450+L450</f>
        <v>#REF!</v>
      </c>
      <c r="K450" s="6" t="e">
        <f>+#REF!</f>
        <v>#REF!</v>
      </c>
      <c r="L450" s="6"/>
      <c r="M450" s="6" t="e">
        <f t="shared" ref="M450:M464" si="59">+J450-G450</f>
        <v>#REF!</v>
      </c>
      <c r="N450" s="6" t="e">
        <f t="shared" ref="N450:N464" si="60">+J450-H450</f>
        <v>#REF!</v>
      </c>
      <c r="O450" s="6" t="e">
        <f t="shared" ref="O450:O464" si="61">+J450-I450</f>
        <v>#REF!</v>
      </c>
    </row>
    <row r="451" spans="1:15" x14ac:dyDescent="0.25">
      <c r="A451" s="7"/>
      <c r="B451" s="7"/>
      <c r="C451" s="7"/>
      <c r="D451" s="7"/>
      <c r="E451" s="9" t="s">
        <v>444</v>
      </c>
      <c r="F451" s="7" t="s">
        <v>15</v>
      </c>
      <c r="G451" s="6"/>
      <c r="H451" s="6">
        <v>638</v>
      </c>
      <c r="I451" s="6">
        <v>638</v>
      </c>
      <c r="J451" s="6" t="e">
        <f t="shared" ref="J451:J464" si="62">K451+L451</f>
        <v>#REF!</v>
      </c>
      <c r="K451" s="6" t="e">
        <f>+#REF!</f>
        <v>#REF!</v>
      </c>
      <c r="L451" s="6"/>
      <c r="M451" s="6" t="e">
        <f t="shared" si="59"/>
        <v>#REF!</v>
      </c>
      <c r="N451" s="6" t="e">
        <f t="shared" si="60"/>
        <v>#REF!</v>
      </c>
      <c r="O451" s="6" t="e">
        <f t="shared" si="61"/>
        <v>#REF!</v>
      </c>
    </row>
    <row r="452" spans="1:15" x14ac:dyDescent="0.25">
      <c r="A452" s="7"/>
      <c r="B452" s="7"/>
      <c r="C452" s="7"/>
      <c r="D452" s="7"/>
      <c r="E452" s="9" t="s">
        <v>249</v>
      </c>
      <c r="F452" s="7" t="s">
        <v>18</v>
      </c>
      <c r="G452" s="6">
        <v>1565.5439999999999</v>
      </c>
      <c r="H452" s="6">
        <v>3351</v>
      </c>
      <c r="I452" s="6">
        <v>2051</v>
      </c>
      <c r="J452" s="6" t="e">
        <f t="shared" si="62"/>
        <v>#REF!</v>
      </c>
      <c r="K452" s="6" t="e">
        <f>+#REF!</f>
        <v>#REF!</v>
      </c>
      <c r="L452" s="6"/>
      <c r="M452" s="6" t="e">
        <f t="shared" si="59"/>
        <v>#REF!</v>
      </c>
      <c r="N452" s="6" t="e">
        <f t="shared" si="60"/>
        <v>#REF!</v>
      </c>
      <c r="O452" s="6" t="e">
        <f t="shared" si="61"/>
        <v>#REF!</v>
      </c>
    </row>
    <row r="453" spans="1:15" ht="17.25" customHeight="1" x14ac:dyDescent="0.25">
      <c r="A453" s="7"/>
      <c r="B453" s="7"/>
      <c r="C453" s="7"/>
      <c r="D453" s="7"/>
      <c r="E453" s="9" t="s">
        <v>244</v>
      </c>
      <c r="F453" s="7" t="s">
        <v>19</v>
      </c>
      <c r="G453" s="6"/>
      <c r="H453" s="6">
        <v>351.5</v>
      </c>
      <c r="I453" s="6">
        <v>351.5</v>
      </c>
      <c r="J453" s="6" t="e">
        <f t="shared" si="62"/>
        <v>#REF!</v>
      </c>
      <c r="K453" s="6" t="e">
        <f>+#REF!</f>
        <v>#REF!</v>
      </c>
      <c r="L453" s="6"/>
      <c r="M453" s="6" t="e">
        <f t="shared" si="59"/>
        <v>#REF!</v>
      </c>
      <c r="N453" s="6" t="e">
        <f t="shared" si="60"/>
        <v>#REF!</v>
      </c>
      <c r="O453" s="6" t="e">
        <f t="shared" si="61"/>
        <v>#REF!</v>
      </c>
    </row>
    <row r="454" spans="1:15" x14ac:dyDescent="0.25">
      <c r="A454" s="7"/>
      <c r="B454" s="7"/>
      <c r="C454" s="7"/>
      <c r="D454" s="7"/>
      <c r="E454" s="9" t="s">
        <v>256</v>
      </c>
      <c r="F454" s="7">
        <v>4251</v>
      </c>
      <c r="G454" s="6">
        <v>1846.05</v>
      </c>
      <c r="H454" s="6">
        <v>3000</v>
      </c>
      <c r="I454" s="6">
        <v>1000</v>
      </c>
      <c r="J454" s="6" t="e">
        <f t="shared" si="62"/>
        <v>#REF!</v>
      </c>
      <c r="K454" s="6" t="e">
        <f>+#REF!</f>
        <v>#REF!</v>
      </c>
      <c r="L454" s="6"/>
      <c r="M454" s="6" t="e">
        <f t="shared" si="59"/>
        <v>#REF!</v>
      </c>
      <c r="N454" s="6" t="e">
        <f t="shared" si="60"/>
        <v>#REF!</v>
      </c>
      <c r="O454" s="6" t="e">
        <f t="shared" si="61"/>
        <v>#REF!</v>
      </c>
    </row>
    <row r="455" spans="1:15" ht="27" x14ac:dyDescent="0.25">
      <c r="A455" s="7"/>
      <c r="B455" s="7"/>
      <c r="C455" s="7"/>
      <c r="D455" s="7"/>
      <c r="E455" s="9" t="s">
        <v>449</v>
      </c>
      <c r="F455" s="7" t="s">
        <v>20</v>
      </c>
      <c r="G455" s="6">
        <v>2131.9740000000002</v>
      </c>
      <c r="H455" s="6">
        <v>2150</v>
      </c>
      <c r="I455" s="6">
        <v>650</v>
      </c>
      <c r="J455" s="6" t="e">
        <f t="shared" si="62"/>
        <v>#REF!</v>
      </c>
      <c r="K455" s="6" t="e">
        <f>+#REF!</f>
        <v>#REF!</v>
      </c>
      <c r="L455" s="6"/>
      <c r="M455" s="6" t="e">
        <f t="shared" si="59"/>
        <v>#REF!</v>
      </c>
      <c r="N455" s="6" t="e">
        <f t="shared" si="60"/>
        <v>#REF!</v>
      </c>
      <c r="O455" s="6" t="e">
        <f t="shared" si="61"/>
        <v>#REF!</v>
      </c>
    </row>
    <row r="456" spans="1:15" x14ac:dyDescent="0.25">
      <c r="A456" s="7"/>
      <c r="B456" s="7"/>
      <c r="C456" s="7"/>
      <c r="D456" s="7"/>
      <c r="E456" s="9" t="s">
        <v>257</v>
      </c>
      <c r="F456" s="7">
        <v>4264</v>
      </c>
      <c r="G456" s="6">
        <v>24535.104899999998</v>
      </c>
      <c r="H456" s="6">
        <v>40072.400000000001</v>
      </c>
      <c r="I456" s="6">
        <v>40654.400000000001</v>
      </c>
      <c r="J456" s="6" t="e">
        <f t="shared" si="62"/>
        <v>#REF!</v>
      </c>
      <c r="K456" s="6" t="e">
        <f>+#REF!</f>
        <v>#REF!</v>
      </c>
      <c r="L456" s="6"/>
      <c r="M456" s="6" t="e">
        <f t="shared" si="59"/>
        <v>#REF!</v>
      </c>
      <c r="N456" s="6" t="e">
        <f t="shared" si="60"/>
        <v>#REF!</v>
      </c>
      <c r="O456" s="6" t="e">
        <f t="shared" si="61"/>
        <v>#REF!</v>
      </c>
    </row>
    <row r="457" spans="1:15" x14ac:dyDescent="0.25">
      <c r="A457" s="7"/>
      <c r="B457" s="7"/>
      <c r="C457" s="7"/>
      <c r="D457" s="7"/>
      <c r="E457" s="9" t="s">
        <v>61</v>
      </c>
      <c r="F457" s="7">
        <v>4269</v>
      </c>
      <c r="G457" s="6">
        <v>21127.5353</v>
      </c>
      <c r="H457" s="6">
        <v>21000</v>
      </c>
      <c r="I457" s="6">
        <v>22638.5</v>
      </c>
      <c r="J457" s="6" t="e">
        <f t="shared" si="62"/>
        <v>#REF!</v>
      </c>
      <c r="K457" s="6" t="e">
        <f>+#REF!</f>
        <v>#REF!</v>
      </c>
      <c r="L457" s="6"/>
      <c r="M457" s="6" t="e">
        <f t="shared" si="59"/>
        <v>#REF!</v>
      </c>
      <c r="N457" s="6" t="e">
        <f t="shared" si="60"/>
        <v>#REF!</v>
      </c>
      <c r="O457" s="6" t="e">
        <f t="shared" si="61"/>
        <v>#REF!</v>
      </c>
    </row>
    <row r="458" spans="1:15" ht="27" x14ac:dyDescent="0.25">
      <c r="A458" s="7"/>
      <c r="B458" s="7"/>
      <c r="C458" s="7"/>
      <c r="D458" s="7"/>
      <c r="E458" s="9" t="s">
        <v>258</v>
      </c>
      <c r="F458" s="7">
        <v>4521</v>
      </c>
      <c r="G458" s="6">
        <v>14940</v>
      </c>
      <c r="H458" s="6">
        <v>32000</v>
      </c>
      <c r="I458" s="6">
        <v>34260</v>
      </c>
      <c r="J458" s="6" t="e">
        <f t="shared" si="62"/>
        <v>#REF!</v>
      </c>
      <c r="K458" s="6" t="e">
        <f>+#REF!</f>
        <v>#REF!</v>
      </c>
      <c r="L458" s="6"/>
      <c r="M458" s="6" t="e">
        <f t="shared" si="59"/>
        <v>#REF!</v>
      </c>
      <c r="N458" s="6" t="e">
        <f t="shared" si="60"/>
        <v>#REF!</v>
      </c>
      <c r="O458" s="6" t="e">
        <f t="shared" si="61"/>
        <v>#REF!</v>
      </c>
    </row>
    <row r="459" spans="1:15" x14ac:dyDescent="0.25">
      <c r="A459" s="7"/>
      <c r="B459" s="7"/>
      <c r="C459" s="7"/>
      <c r="D459" s="7"/>
      <c r="E459" s="9" t="s">
        <v>282</v>
      </c>
      <c r="F459" s="7" t="s">
        <v>27</v>
      </c>
      <c r="G459" s="6"/>
      <c r="H459" s="6">
        <v>0</v>
      </c>
      <c r="I459" s="6">
        <v>0</v>
      </c>
      <c r="J459" s="6" t="e">
        <f t="shared" si="62"/>
        <v>#REF!</v>
      </c>
      <c r="K459" s="6" t="e">
        <f>+#REF!</f>
        <v>#REF!</v>
      </c>
      <c r="L459" s="6"/>
      <c r="M459" s="6" t="e">
        <f t="shared" si="59"/>
        <v>#REF!</v>
      </c>
      <c r="N459" s="6" t="e">
        <f t="shared" si="60"/>
        <v>#REF!</v>
      </c>
      <c r="O459" s="6" t="e">
        <f t="shared" si="61"/>
        <v>#REF!</v>
      </c>
    </row>
    <row r="460" spans="1:15" ht="19.5" customHeight="1" x14ac:dyDescent="0.25">
      <c r="A460" s="7"/>
      <c r="B460" s="7"/>
      <c r="C460" s="7"/>
      <c r="D460" s="7"/>
      <c r="E460" s="9" t="s">
        <v>300</v>
      </c>
      <c r="F460" s="7" t="s">
        <v>33</v>
      </c>
      <c r="G460" s="6">
        <v>239938.96739999999</v>
      </c>
      <c r="H460" s="6">
        <v>305000</v>
      </c>
      <c r="I460" s="6">
        <v>404268.4</v>
      </c>
      <c r="J460" s="6" t="e">
        <f t="shared" si="62"/>
        <v>#REF!</v>
      </c>
      <c r="K460" s="6"/>
      <c r="L460" s="6" t="e">
        <f>+#REF!</f>
        <v>#REF!</v>
      </c>
      <c r="M460" s="6" t="e">
        <f t="shared" si="59"/>
        <v>#REF!</v>
      </c>
      <c r="N460" s="6" t="e">
        <f t="shared" si="60"/>
        <v>#REF!</v>
      </c>
      <c r="O460" s="6" t="e">
        <f t="shared" si="61"/>
        <v>#REF!</v>
      </c>
    </row>
    <row r="461" spans="1:15" x14ac:dyDescent="0.25">
      <c r="A461" s="7"/>
      <c r="B461" s="7"/>
      <c r="C461" s="7"/>
      <c r="D461" s="7"/>
      <c r="E461" s="9" t="s">
        <v>289</v>
      </c>
      <c r="F461" s="7">
        <v>5112</v>
      </c>
      <c r="G461" s="6"/>
      <c r="H461" s="6">
        <v>0</v>
      </c>
      <c r="I461" s="6">
        <v>0</v>
      </c>
      <c r="J461" s="6" t="e">
        <f t="shared" si="62"/>
        <v>#REF!</v>
      </c>
      <c r="K461" s="6"/>
      <c r="L461" s="6" t="e">
        <f>+#REF!</f>
        <v>#REF!</v>
      </c>
      <c r="M461" s="6" t="e">
        <f t="shared" si="59"/>
        <v>#REF!</v>
      </c>
      <c r="N461" s="6" t="e">
        <f t="shared" si="60"/>
        <v>#REF!</v>
      </c>
      <c r="O461" s="6" t="e">
        <f t="shared" si="61"/>
        <v>#REF!</v>
      </c>
    </row>
    <row r="462" spans="1:15" ht="17.25" customHeight="1" x14ac:dyDescent="0.25">
      <c r="A462" s="7"/>
      <c r="B462" s="7"/>
      <c r="C462" s="7"/>
      <c r="D462" s="7"/>
      <c r="E462" s="9" t="s">
        <v>75</v>
      </c>
      <c r="F462" s="7">
        <v>5122</v>
      </c>
      <c r="G462" s="6"/>
      <c r="H462" s="6">
        <v>0</v>
      </c>
      <c r="I462" s="6">
        <v>0</v>
      </c>
      <c r="J462" s="6" t="e">
        <f t="shared" si="62"/>
        <v>#REF!</v>
      </c>
      <c r="K462" s="6"/>
      <c r="L462" s="6" t="e">
        <f>+#REF!</f>
        <v>#REF!</v>
      </c>
      <c r="M462" s="6" t="e">
        <f t="shared" si="59"/>
        <v>#REF!</v>
      </c>
      <c r="N462" s="6" t="e">
        <f t="shared" si="60"/>
        <v>#REF!</v>
      </c>
      <c r="O462" s="6" t="e">
        <f t="shared" si="61"/>
        <v>#REF!</v>
      </c>
    </row>
    <row r="463" spans="1:15" x14ac:dyDescent="0.25">
      <c r="A463" s="7"/>
      <c r="B463" s="7"/>
      <c r="C463" s="7"/>
      <c r="D463" s="7"/>
      <c r="E463" s="9" t="s">
        <v>259</v>
      </c>
      <c r="F463" s="7">
        <v>5129</v>
      </c>
      <c r="G463" s="6">
        <v>28344.7</v>
      </c>
      <c r="H463" s="6">
        <v>15733.5</v>
      </c>
      <c r="I463" s="6">
        <v>27393.5</v>
      </c>
      <c r="J463" s="6" t="e">
        <f t="shared" si="62"/>
        <v>#REF!</v>
      </c>
      <c r="K463" s="6"/>
      <c r="L463" s="6" t="e">
        <f>+#REF!</f>
        <v>#REF!</v>
      </c>
      <c r="M463" s="6" t="e">
        <f t="shared" si="59"/>
        <v>#REF!</v>
      </c>
      <c r="N463" s="6" t="e">
        <f t="shared" si="60"/>
        <v>#REF!</v>
      </c>
      <c r="O463" s="6" t="e">
        <f t="shared" si="61"/>
        <v>#REF!</v>
      </c>
    </row>
    <row r="464" spans="1:15" x14ac:dyDescent="0.25">
      <c r="A464" s="7"/>
      <c r="B464" s="7"/>
      <c r="C464" s="7"/>
      <c r="D464" s="7"/>
      <c r="E464" s="9" t="s">
        <v>448</v>
      </c>
      <c r="F464" s="7" t="s">
        <v>35</v>
      </c>
      <c r="G464" s="6">
        <v>15480</v>
      </c>
      <c r="H464" s="6">
        <v>9000</v>
      </c>
      <c r="I464" s="6">
        <v>29000</v>
      </c>
      <c r="J464" s="6" t="e">
        <f t="shared" si="62"/>
        <v>#REF!</v>
      </c>
      <c r="K464" s="6"/>
      <c r="L464" s="6" t="e">
        <f>+#REF!</f>
        <v>#REF!</v>
      </c>
      <c r="M464" s="6" t="e">
        <f t="shared" si="59"/>
        <v>#REF!</v>
      </c>
      <c r="N464" s="6" t="e">
        <f t="shared" si="60"/>
        <v>#REF!</v>
      </c>
      <c r="O464" s="6" t="e">
        <f t="shared" si="61"/>
        <v>#REF!</v>
      </c>
    </row>
    <row r="465" spans="1:15" ht="51.75" customHeight="1" x14ac:dyDescent="0.25">
      <c r="A465" s="7">
        <v>2700</v>
      </c>
      <c r="B465" s="7" t="s">
        <v>8</v>
      </c>
      <c r="C465" s="7">
        <v>0</v>
      </c>
      <c r="D465" s="7">
        <v>0</v>
      </c>
      <c r="E465" s="9" t="s">
        <v>166</v>
      </c>
      <c r="F465" s="7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25">
      <c r="A466" s="7"/>
      <c r="B466" s="7"/>
      <c r="C466" s="7"/>
      <c r="D466" s="7"/>
      <c r="E466" s="9" t="s">
        <v>44</v>
      </c>
      <c r="F466" s="7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27" x14ac:dyDescent="0.25">
      <c r="A467" s="7">
        <v>2710</v>
      </c>
      <c r="B467" s="7" t="s">
        <v>8</v>
      </c>
      <c r="C467" s="7">
        <v>1</v>
      </c>
      <c r="D467" s="7">
        <v>0</v>
      </c>
      <c r="E467" s="9" t="s">
        <v>167</v>
      </c>
      <c r="F467" s="7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25">
      <c r="A468" s="7"/>
      <c r="B468" s="7"/>
      <c r="C468" s="7"/>
      <c r="D468" s="7"/>
      <c r="E468" s="9" t="s">
        <v>46</v>
      </c>
      <c r="F468" s="7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60" customHeight="1" x14ac:dyDescent="0.25">
      <c r="A469" s="7">
        <v>2711</v>
      </c>
      <c r="B469" s="7" t="s">
        <v>8</v>
      </c>
      <c r="C469" s="7">
        <v>1</v>
      </c>
      <c r="D469" s="7">
        <v>1</v>
      </c>
      <c r="E469" s="9" t="s">
        <v>168</v>
      </c>
      <c r="F469" s="7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40.5" x14ac:dyDescent="0.25">
      <c r="A470" s="7"/>
      <c r="B470" s="7"/>
      <c r="C470" s="7"/>
      <c r="D470" s="7"/>
      <c r="E470" s="9" t="s">
        <v>68</v>
      </c>
      <c r="F470" s="7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7"/>
      <c r="B471" s="7"/>
      <c r="C471" s="7"/>
      <c r="D471" s="7"/>
      <c r="E471" s="9" t="s">
        <v>69</v>
      </c>
      <c r="F471" s="7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25">
      <c r="A472" s="7"/>
      <c r="B472" s="7"/>
      <c r="C472" s="7"/>
      <c r="D472" s="7"/>
      <c r="E472" s="9" t="s">
        <v>69</v>
      </c>
      <c r="F472" s="7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54" customHeight="1" x14ac:dyDescent="0.25">
      <c r="A473" s="7">
        <v>2712</v>
      </c>
      <c r="B473" s="7" t="s">
        <v>8</v>
      </c>
      <c r="C473" s="7">
        <v>1</v>
      </c>
      <c r="D473" s="7">
        <v>2</v>
      </c>
      <c r="E473" s="9" t="s">
        <v>169</v>
      </c>
      <c r="F473" s="7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40.5" x14ac:dyDescent="0.25">
      <c r="A474" s="7"/>
      <c r="B474" s="7"/>
      <c r="C474" s="7"/>
      <c r="D474" s="7"/>
      <c r="E474" s="9" t="s">
        <v>68</v>
      </c>
      <c r="F474" s="7"/>
      <c r="G474" s="6"/>
      <c r="H474" s="6"/>
      <c r="I474" s="6"/>
      <c r="J474" s="6"/>
      <c r="K474" s="6"/>
      <c r="L474" s="6"/>
      <c r="M474" s="6"/>
      <c r="N474" s="6"/>
      <c r="O474" s="6"/>
    </row>
    <row r="475" spans="1:15" x14ac:dyDescent="0.25">
      <c r="A475" s="7"/>
      <c r="B475" s="7"/>
      <c r="C475" s="7"/>
      <c r="D475" s="7"/>
      <c r="E475" s="9" t="s">
        <v>69</v>
      </c>
      <c r="F475" s="7"/>
      <c r="G475" s="6"/>
      <c r="H475" s="6"/>
      <c r="I475" s="6"/>
      <c r="J475" s="6"/>
      <c r="K475" s="6"/>
      <c r="L475" s="6"/>
      <c r="M475" s="6"/>
      <c r="N475" s="6"/>
      <c r="O475" s="6"/>
    </row>
    <row r="476" spans="1:15" x14ac:dyDescent="0.25">
      <c r="A476" s="7"/>
      <c r="B476" s="7"/>
      <c r="C476" s="7"/>
      <c r="D476" s="7"/>
      <c r="E476" s="9" t="s">
        <v>69</v>
      </c>
      <c r="F476" s="7"/>
      <c r="G476" s="6"/>
      <c r="H476" s="6"/>
      <c r="I476" s="6"/>
      <c r="J476" s="6"/>
      <c r="K476" s="6"/>
      <c r="L476" s="6"/>
      <c r="M476" s="6"/>
      <c r="N476" s="6"/>
      <c r="O476" s="6"/>
    </row>
    <row r="477" spans="1:15" x14ac:dyDescent="0.25">
      <c r="A477" s="7">
        <v>2713</v>
      </c>
      <c r="B477" s="7" t="s">
        <v>8</v>
      </c>
      <c r="C477" s="7">
        <v>1</v>
      </c>
      <c r="D477" s="7">
        <v>3</v>
      </c>
      <c r="E477" s="9" t="s">
        <v>170</v>
      </c>
      <c r="F477" s="7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33.75" customHeight="1" x14ac:dyDescent="0.25">
      <c r="A478" s="7"/>
      <c r="B478" s="7"/>
      <c r="C478" s="7"/>
      <c r="D478" s="7"/>
      <c r="E478" s="9" t="s">
        <v>68</v>
      </c>
      <c r="F478" s="7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53.25" customHeight="1" x14ac:dyDescent="0.25">
      <c r="A479" s="7"/>
      <c r="B479" s="7"/>
      <c r="C479" s="7"/>
      <c r="D479" s="7"/>
      <c r="E479" s="9" t="s">
        <v>69</v>
      </c>
      <c r="F479" s="7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7"/>
      <c r="B480" s="7"/>
      <c r="C480" s="7"/>
      <c r="D480" s="7"/>
      <c r="E480" s="9" t="s">
        <v>69</v>
      </c>
      <c r="F480" s="7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7">
        <v>2720</v>
      </c>
      <c r="B481" s="7" t="s">
        <v>8</v>
      </c>
      <c r="C481" s="7">
        <v>2</v>
      </c>
      <c r="D481" s="7">
        <v>0</v>
      </c>
      <c r="E481" s="9" t="s">
        <v>171</v>
      </c>
      <c r="F481" s="7"/>
      <c r="G481" s="6"/>
      <c r="H481" s="6"/>
      <c r="I481" s="6"/>
      <c r="J481" s="6"/>
      <c r="K481" s="6"/>
      <c r="L481" s="6"/>
      <c r="M481" s="6"/>
      <c r="N481" s="6"/>
      <c r="O481" s="6"/>
    </row>
    <row r="482" spans="1:15" x14ac:dyDescent="0.25">
      <c r="A482" s="7"/>
      <c r="B482" s="7"/>
      <c r="C482" s="7"/>
      <c r="D482" s="7"/>
      <c r="E482" s="9" t="s">
        <v>46</v>
      </c>
      <c r="F482" s="7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51.75" customHeight="1" x14ac:dyDescent="0.25">
      <c r="A483" s="7">
        <v>2721</v>
      </c>
      <c r="B483" s="7" t="s">
        <v>8</v>
      </c>
      <c r="C483" s="7">
        <v>2</v>
      </c>
      <c r="D483" s="7">
        <v>1</v>
      </c>
      <c r="E483" s="9" t="s">
        <v>172</v>
      </c>
      <c r="F483" s="7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40.5" x14ac:dyDescent="0.25">
      <c r="A484" s="7"/>
      <c r="B484" s="7"/>
      <c r="C484" s="7"/>
      <c r="D484" s="7"/>
      <c r="E484" s="9" t="s">
        <v>68</v>
      </c>
      <c r="F484" s="7"/>
      <c r="G484" s="6"/>
      <c r="H484" s="6"/>
      <c r="I484" s="6"/>
      <c r="J484" s="6"/>
      <c r="K484" s="6"/>
      <c r="L484" s="6"/>
      <c r="M484" s="6"/>
      <c r="N484" s="6"/>
      <c r="O484" s="6"/>
    </row>
    <row r="485" spans="1:15" x14ac:dyDescent="0.25">
      <c r="A485" s="7"/>
      <c r="B485" s="7"/>
      <c r="C485" s="7"/>
      <c r="D485" s="7"/>
      <c r="E485" s="9" t="s">
        <v>69</v>
      </c>
      <c r="F485" s="7"/>
      <c r="G485" s="6"/>
      <c r="H485" s="6"/>
      <c r="I485" s="6"/>
      <c r="J485" s="6"/>
      <c r="K485" s="6"/>
      <c r="L485" s="6"/>
      <c r="M485" s="6"/>
      <c r="N485" s="6"/>
      <c r="O485" s="6"/>
    </row>
    <row r="486" spans="1:15" x14ac:dyDescent="0.25">
      <c r="A486" s="7"/>
      <c r="B486" s="7"/>
      <c r="C486" s="7"/>
      <c r="D486" s="7"/>
      <c r="E486" s="9" t="s">
        <v>69</v>
      </c>
      <c r="F486" s="7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53.25" customHeight="1" x14ac:dyDescent="0.25">
      <c r="A487" s="7">
        <v>2722</v>
      </c>
      <c r="B487" s="7" t="s">
        <v>8</v>
      </c>
      <c r="C487" s="7">
        <v>2</v>
      </c>
      <c r="D487" s="7">
        <v>2</v>
      </c>
      <c r="E487" s="9" t="s">
        <v>173</v>
      </c>
      <c r="F487" s="7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40.5" x14ac:dyDescent="0.25">
      <c r="A488" s="7"/>
      <c r="B488" s="7"/>
      <c r="C488" s="7"/>
      <c r="D488" s="7"/>
      <c r="E488" s="9" t="s">
        <v>68</v>
      </c>
      <c r="F488" s="7"/>
      <c r="G488" s="6"/>
      <c r="H488" s="6"/>
      <c r="I488" s="6"/>
      <c r="J488" s="6"/>
      <c r="K488" s="6"/>
      <c r="L488" s="6"/>
      <c r="M488" s="6"/>
      <c r="N488" s="6"/>
      <c r="O488" s="6"/>
    </row>
    <row r="489" spans="1:15" x14ac:dyDescent="0.25">
      <c r="A489" s="7"/>
      <c r="B489" s="7"/>
      <c r="C489" s="7"/>
      <c r="D489" s="7"/>
      <c r="E489" s="9" t="s">
        <v>69</v>
      </c>
      <c r="F489" s="7"/>
      <c r="G489" s="6"/>
      <c r="H489" s="6"/>
      <c r="I489" s="6"/>
      <c r="J489" s="6"/>
      <c r="K489" s="6"/>
      <c r="L489" s="6"/>
      <c r="M489" s="6"/>
      <c r="N489" s="6"/>
      <c r="O489" s="6"/>
    </row>
    <row r="490" spans="1:15" x14ac:dyDescent="0.25">
      <c r="A490" s="7"/>
      <c r="B490" s="7"/>
      <c r="C490" s="7"/>
      <c r="D490" s="7"/>
      <c r="E490" s="9" t="s">
        <v>69</v>
      </c>
      <c r="F490" s="7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54.75" customHeight="1" x14ac:dyDescent="0.25">
      <c r="A491" s="7">
        <v>2723</v>
      </c>
      <c r="B491" s="7" t="s">
        <v>8</v>
      </c>
      <c r="C491" s="7">
        <v>2</v>
      </c>
      <c r="D491" s="7">
        <v>3</v>
      </c>
      <c r="E491" s="9" t="s">
        <v>174</v>
      </c>
      <c r="F491" s="7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40.5" x14ac:dyDescent="0.25">
      <c r="A492" s="7"/>
      <c r="B492" s="7"/>
      <c r="C492" s="7"/>
      <c r="D492" s="7"/>
      <c r="E492" s="9" t="s">
        <v>68</v>
      </c>
      <c r="F492" s="7"/>
      <c r="G492" s="6"/>
      <c r="H492" s="6"/>
      <c r="I492" s="6"/>
      <c r="J492" s="6"/>
      <c r="K492" s="6"/>
      <c r="L492" s="6"/>
      <c r="M492" s="6"/>
      <c r="N492" s="6"/>
      <c r="O492" s="6"/>
    </row>
    <row r="493" spans="1:15" x14ac:dyDescent="0.25">
      <c r="A493" s="7"/>
      <c r="B493" s="7"/>
      <c r="C493" s="7"/>
      <c r="D493" s="7"/>
      <c r="E493" s="9" t="s">
        <v>69</v>
      </c>
      <c r="F493" s="7"/>
      <c r="G493" s="6"/>
      <c r="H493" s="6"/>
      <c r="I493" s="6"/>
      <c r="J493" s="6"/>
      <c r="K493" s="6"/>
      <c r="L493" s="6"/>
      <c r="M493" s="6"/>
      <c r="N493" s="6"/>
      <c r="O493" s="6"/>
    </row>
    <row r="494" spans="1:15" x14ac:dyDescent="0.25">
      <c r="A494" s="7"/>
      <c r="B494" s="7"/>
      <c r="C494" s="7"/>
      <c r="D494" s="7"/>
      <c r="E494" s="9" t="s">
        <v>69</v>
      </c>
      <c r="F494" s="7"/>
      <c r="G494" s="6"/>
      <c r="H494" s="6"/>
      <c r="I494" s="6"/>
      <c r="J494" s="6"/>
      <c r="K494" s="6"/>
      <c r="L494" s="6"/>
      <c r="M494" s="6"/>
      <c r="N494" s="6"/>
      <c r="O494" s="6"/>
    </row>
    <row r="495" spans="1:15" x14ac:dyDescent="0.25">
      <c r="A495" s="7">
        <v>2724</v>
      </c>
      <c r="B495" s="7" t="s">
        <v>8</v>
      </c>
      <c r="C495" s="7">
        <v>2</v>
      </c>
      <c r="D495" s="7">
        <v>4</v>
      </c>
      <c r="E495" s="9" t="s">
        <v>175</v>
      </c>
      <c r="F495" s="7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40.5" customHeight="1" x14ac:dyDescent="0.25">
      <c r="A496" s="7"/>
      <c r="B496" s="7"/>
      <c r="C496" s="7"/>
      <c r="D496" s="7"/>
      <c r="E496" s="9" t="s">
        <v>68</v>
      </c>
      <c r="F496" s="7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52.5" customHeight="1" x14ac:dyDescent="0.25">
      <c r="A497" s="7"/>
      <c r="B497" s="7"/>
      <c r="C497" s="7"/>
      <c r="D497" s="7"/>
      <c r="E497" s="9" t="s">
        <v>69</v>
      </c>
      <c r="F497" s="7"/>
      <c r="G497" s="6"/>
      <c r="H497" s="6"/>
      <c r="I497" s="6"/>
      <c r="J497" s="6"/>
      <c r="K497" s="6"/>
      <c r="L497" s="6"/>
      <c r="M497" s="6"/>
      <c r="N497" s="6"/>
      <c r="O497" s="6"/>
    </row>
    <row r="498" spans="1:15" x14ac:dyDescent="0.25">
      <c r="A498" s="7"/>
      <c r="B498" s="7"/>
      <c r="C498" s="7"/>
      <c r="D498" s="7"/>
      <c r="E498" s="9" t="s">
        <v>69</v>
      </c>
      <c r="F498" s="7"/>
      <c r="G498" s="6"/>
      <c r="H498" s="6"/>
      <c r="I498" s="6"/>
      <c r="J498" s="6"/>
      <c r="K498" s="6"/>
      <c r="L498" s="6"/>
      <c r="M498" s="6"/>
      <c r="N498" s="6"/>
      <c r="O498" s="6"/>
    </row>
    <row r="499" spans="1:15" x14ac:dyDescent="0.25">
      <c r="A499" s="7">
        <v>2730</v>
      </c>
      <c r="B499" s="7" t="s">
        <v>8</v>
      </c>
      <c r="C499" s="7">
        <v>3</v>
      </c>
      <c r="D499" s="7">
        <v>0</v>
      </c>
      <c r="E499" s="9" t="s">
        <v>176</v>
      </c>
      <c r="F499" s="7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37.5" customHeight="1" x14ac:dyDescent="0.25">
      <c r="A500" s="7"/>
      <c r="B500" s="7"/>
      <c r="C500" s="7"/>
      <c r="D500" s="7"/>
      <c r="E500" s="9" t="s">
        <v>46</v>
      </c>
      <c r="F500" s="7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57" customHeight="1" x14ac:dyDescent="0.25">
      <c r="A501" s="7">
        <v>2731</v>
      </c>
      <c r="B501" s="7" t="s">
        <v>8</v>
      </c>
      <c r="C501" s="7">
        <v>3</v>
      </c>
      <c r="D501" s="7">
        <v>1</v>
      </c>
      <c r="E501" s="9" t="s">
        <v>177</v>
      </c>
      <c r="F501" s="7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40.5" x14ac:dyDescent="0.25">
      <c r="A502" s="7"/>
      <c r="B502" s="7"/>
      <c r="C502" s="7"/>
      <c r="D502" s="7"/>
      <c r="E502" s="9" t="s">
        <v>68</v>
      </c>
      <c r="F502" s="7"/>
      <c r="G502" s="6"/>
      <c r="H502" s="6"/>
      <c r="I502" s="6"/>
      <c r="J502" s="6"/>
      <c r="K502" s="6"/>
      <c r="L502" s="6"/>
      <c r="M502" s="6"/>
      <c r="N502" s="6"/>
      <c r="O502" s="6"/>
    </row>
    <row r="503" spans="1:15" x14ac:dyDescent="0.25">
      <c r="A503" s="7"/>
      <c r="B503" s="7"/>
      <c r="C503" s="7"/>
      <c r="D503" s="7"/>
      <c r="E503" s="9" t="s">
        <v>69</v>
      </c>
      <c r="F503" s="7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33.75" customHeight="1" x14ac:dyDescent="0.25">
      <c r="A504" s="7"/>
      <c r="B504" s="7"/>
      <c r="C504" s="7"/>
      <c r="D504" s="7"/>
      <c r="E504" s="9" t="s">
        <v>69</v>
      </c>
      <c r="F504" s="7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53.25" customHeight="1" x14ac:dyDescent="0.25">
      <c r="A505" s="7">
        <v>2732</v>
      </c>
      <c r="B505" s="7" t="s">
        <v>8</v>
      </c>
      <c r="C505" s="7">
        <v>3</v>
      </c>
      <c r="D505" s="7">
        <v>2</v>
      </c>
      <c r="E505" s="9" t="s">
        <v>178</v>
      </c>
      <c r="F505" s="7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40.5" x14ac:dyDescent="0.25">
      <c r="A506" s="7"/>
      <c r="B506" s="7"/>
      <c r="C506" s="7"/>
      <c r="D506" s="7"/>
      <c r="E506" s="9" t="s">
        <v>68</v>
      </c>
      <c r="F506" s="7"/>
      <c r="G506" s="6"/>
      <c r="H506" s="6"/>
      <c r="I506" s="6"/>
      <c r="J506" s="6"/>
      <c r="K506" s="6"/>
      <c r="L506" s="6"/>
      <c r="M506" s="6"/>
      <c r="N506" s="6"/>
      <c r="O506" s="6"/>
    </row>
    <row r="507" spans="1:15" x14ac:dyDescent="0.25">
      <c r="A507" s="7"/>
      <c r="B507" s="7"/>
      <c r="C507" s="7"/>
      <c r="D507" s="7"/>
      <c r="E507" s="9" t="s">
        <v>69</v>
      </c>
      <c r="F507" s="7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40.5" customHeight="1" x14ac:dyDescent="0.25">
      <c r="A508" s="7"/>
      <c r="B508" s="7"/>
      <c r="C508" s="7"/>
      <c r="D508" s="7"/>
      <c r="E508" s="9" t="s">
        <v>69</v>
      </c>
      <c r="F508" s="7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52.5" customHeight="1" x14ac:dyDescent="0.25">
      <c r="A509" s="7">
        <v>2733</v>
      </c>
      <c r="B509" s="7" t="s">
        <v>8</v>
      </c>
      <c r="C509" s="7">
        <v>3</v>
      </c>
      <c r="D509" s="7">
        <v>3</v>
      </c>
      <c r="E509" s="9" t="s">
        <v>179</v>
      </c>
      <c r="F509" s="7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40.5" x14ac:dyDescent="0.25">
      <c r="A510" s="7"/>
      <c r="B510" s="7"/>
      <c r="C510" s="7"/>
      <c r="D510" s="7"/>
      <c r="E510" s="9" t="s">
        <v>68</v>
      </c>
      <c r="F510" s="7"/>
      <c r="G510" s="6"/>
      <c r="H510" s="6"/>
      <c r="I510" s="6"/>
      <c r="J510" s="6"/>
      <c r="K510" s="6"/>
      <c r="L510" s="6"/>
      <c r="M510" s="6"/>
      <c r="N510" s="6"/>
      <c r="O510" s="6"/>
    </row>
    <row r="511" spans="1:15" x14ac:dyDescent="0.25">
      <c r="A511" s="7"/>
      <c r="B511" s="7"/>
      <c r="C511" s="7"/>
      <c r="D511" s="7"/>
      <c r="E511" s="9" t="s">
        <v>69</v>
      </c>
      <c r="F511" s="7"/>
      <c r="G511" s="6"/>
      <c r="H511" s="6"/>
      <c r="I511" s="6"/>
      <c r="J511" s="6"/>
      <c r="K511" s="6"/>
      <c r="L511" s="6"/>
      <c r="M511" s="6"/>
      <c r="N511" s="6"/>
      <c r="O511" s="6"/>
    </row>
    <row r="512" spans="1:15" x14ac:dyDescent="0.25">
      <c r="A512" s="7"/>
      <c r="B512" s="7"/>
      <c r="C512" s="7"/>
      <c r="D512" s="7"/>
      <c r="E512" s="9" t="s">
        <v>69</v>
      </c>
      <c r="F512" s="7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27" x14ac:dyDescent="0.25">
      <c r="A513" s="7">
        <v>2734</v>
      </c>
      <c r="B513" s="7" t="s">
        <v>8</v>
      </c>
      <c r="C513" s="7">
        <v>3</v>
      </c>
      <c r="D513" s="7">
        <v>4</v>
      </c>
      <c r="E513" s="9" t="s">
        <v>180</v>
      </c>
      <c r="F513" s="7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40.5" x14ac:dyDescent="0.25">
      <c r="A514" s="7"/>
      <c r="B514" s="7"/>
      <c r="C514" s="7"/>
      <c r="D514" s="7"/>
      <c r="E514" s="9" t="s">
        <v>68</v>
      </c>
      <c r="F514" s="7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53.25" customHeight="1" x14ac:dyDescent="0.25">
      <c r="A515" s="7"/>
      <c r="B515" s="7"/>
      <c r="C515" s="7"/>
      <c r="D515" s="7"/>
      <c r="E515" s="9" t="s">
        <v>69</v>
      </c>
      <c r="F515" s="7"/>
      <c r="G515" s="6"/>
      <c r="H515" s="6"/>
      <c r="I515" s="6"/>
      <c r="J515" s="6"/>
      <c r="K515" s="6"/>
      <c r="L515" s="6"/>
      <c r="M515" s="6"/>
      <c r="N515" s="6"/>
      <c r="O515" s="6"/>
    </row>
    <row r="516" spans="1:15" x14ac:dyDescent="0.25">
      <c r="A516" s="7"/>
      <c r="B516" s="7"/>
      <c r="C516" s="7"/>
      <c r="D516" s="7"/>
      <c r="E516" s="9" t="s">
        <v>69</v>
      </c>
      <c r="F516" s="7"/>
      <c r="G516" s="6"/>
      <c r="H516" s="6"/>
      <c r="I516" s="6"/>
      <c r="J516" s="6"/>
      <c r="K516" s="6"/>
      <c r="L516" s="6"/>
      <c r="M516" s="6"/>
      <c r="N516" s="6"/>
      <c r="O516" s="6"/>
    </row>
    <row r="517" spans="1:15" x14ac:dyDescent="0.25">
      <c r="A517" s="7">
        <v>2740</v>
      </c>
      <c r="B517" s="7" t="s">
        <v>8</v>
      </c>
      <c r="C517" s="7">
        <v>4</v>
      </c>
      <c r="D517" s="7">
        <v>0</v>
      </c>
      <c r="E517" s="9" t="s">
        <v>181</v>
      </c>
      <c r="F517" s="7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39.75" customHeight="1" x14ac:dyDescent="0.25">
      <c r="A518" s="7"/>
      <c r="B518" s="7"/>
      <c r="C518" s="7"/>
      <c r="D518" s="7"/>
      <c r="E518" s="9" t="s">
        <v>46</v>
      </c>
      <c r="F518" s="7"/>
      <c r="G518" s="6"/>
      <c r="H518" s="6"/>
      <c r="I518" s="6"/>
      <c r="J518" s="6"/>
      <c r="K518" s="6"/>
      <c r="L518" s="6"/>
      <c r="M518" s="6"/>
      <c r="N518" s="6"/>
      <c r="O518" s="6"/>
    </row>
    <row r="519" spans="1:15" x14ac:dyDescent="0.25">
      <c r="A519" s="7">
        <v>2741</v>
      </c>
      <c r="B519" s="7" t="s">
        <v>8</v>
      </c>
      <c r="C519" s="7">
        <v>4</v>
      </c>
      <c r="D519" s="7">
        <v>1</v>
      </c>
      <c r="E519" s="9" t="s">
        <v>181</v>
      </c>
      <c r="F519" s="7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42.75" customHeight="1" x14ac:dyDescent="0.25">
      <c r="A520" s="7"/>
      <c r="B520" s="7"/>
      <c r="C520" s="7"/>
      <c r="D520" s="7"/>
      <c r="E520" s="9" t="s">
        <v>68</v>
      </c>
      <c r="F520" s="7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51" customHeight="1" x14ac:dyDescent="0.25">
      <c r="A521" s="7"/>
      <c r="B521" s="7"/>
      <c r="C521" s="7"/>
      <c r="D521" s="7"/>
      <c r="E521" s="9" t="s">
        <v>69</v>
      </c>
      <c r="F521" s="7"/>
      <c r="G521" s="6"/>
      <c r="H521" s="6"/>
      <c r="I521" s="6"/>
      <c r="J521" s="6"/>
      <c r="K521" s="6"/>
      <c r="L521" s="6"/>
      <c r="M521" s="6"/>
      <c r="N521" s="6"/>
      <c r="O521" s="6"/>
    </row>
    <row r="522" spans="1:15" x14ac:dyDescent="0.25">
      <c r="A522" s="7"/>
      <c r="B522" s="7"/>
      <c r="C522" s="7"/>
      <c r="D522" s="7"/>
      <c r="E522" s="9" t="s">
        <v>69</v>
      </c>
      <c r="F522" s="7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27" x14ac:dyDescent="0.25">
      <c r="A523" s="7">
        <v>2750</v>
      </c>
      <c r="B523" s="7" t="s">
        <v>8</v>
      </c>
      <c r="C523" s="7">
        <v>5</v>
      </c>
      <c r="D523" s="7">
        <v>0</v>
      </c>
      <c r="E523" s="9" t="s">
        <v>182</v>
      </c>
      <c r="F523" s="7"/>
      <c r="G523" s="6"/>
      <c r="H523" s="6"/>
      <c r="I523" s="6"/>
      <c r="J523" s="6"/>
      <c r="K523" s="6"/>
      <c r="L523" s="6"/>
      <c r="M523" s="6"/>
      <c r="N523" s="6"/>
      <c r="O523" s="6"/>
    </row>
    <row r="524" spans="1:15" x14ac:dyDescent="0.25">
      <c r="A524" s="7"/>
      <c r="B524" s="7"/>
      <c r="C524" s="7"/>
      <c r="D524" s="7"/>
      <c r="E524" s="9" t="s">
        <v>46</v>
      </c>
      <c r="F524" s="7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27" x14ac:dyDescent="0.25">
      <c r="A525" s="7">
        <v>2751</v>
      </c>
      <c r="B525" s="7" t="s">
        <v>8</v>
      </c>
      <c r="C525" s="7">
        <v>5</v>
      </c>
      <c r="D525" s="7">
        <v>1</v>
      </c>
      <c r="E525" s="9" t="s">
        <v>182</v>
      </c>
      <c r="F525" s="7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39" customHeight="1" x14ac:dyDescent="0.25">
      <c r="A526" s="7"/>
      <c r="B526" s="7"/>
      <c r="C526" s="7"/>
      <c r="D526" s="7"/>
      <c r="E526" s="9" t="s">
        <v>68</v>
      </c>
      <c r="F526" s="7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51" customHeight="1" x14ac:dyDescent="0.25">
      <c r="A527" s="7"/>
      <c r="B527" s="7"/>
      <c r="C527" s="7"/>
      <c r="D527" s="7"/>
      <c r="E527" s="9" t="s">
        <v>69</v>
      </c>
      <c r="F527" s="7"/>
      <c r="G527" s="6"/>
      <c r="H527" s="6"/>
      <c r="I527" s="6"/>
      <c r="J527" s="6"/>
      <c r="K527" s="6"/>
      <c r="L527" s="6"/>
      <c r="M527" s="6"/>
      <c r="N527" s="6"/>
      <c r="O527" s="6"/>
    </row>
    <row r="528" spans="1:15" x14ac:dyDescent="0.25">
      <c r="A528" s="7"/>
      <c r="B528" s="7"/>
      <c r="C528" s="7"/>
      <c r="D528" s="7"/>
      <c r="E528" s="9" t="s">
        <v>69</v>
      </c>
      <c r="F528" s="7"/>
      <c r="G528" s="6"/>
      <c r="H528" s="6"/>
      <c r="I528" s="6"/>
      <c r="J528" s="6"/>
      <c r="K528" s="6"/>
      <c r="L528" s="6"/>
      <c r="M528" s="6"/>
      <c r="N528" s="6"/>
      <c r="O528" s="6"/>
    </row>
    <row r="529" spans="1:15" x14ac:dyDescent="0.25">
      <c r="A529" s="7">
        <v>2760</v>
      </c>
      <c r="B529" s="7" t="s">
        <v>8</v>
      </c>
      <c r="C529" s="7">
        <v>6</v>
      </c>
      <c r="D529" s="7">
        <v>0</v>
      </c>
      <c r="E529" s="9" t="s">
        <v>183</v>
      </c>
      <c r="F529" s="7"/>
      <c r="G529" s="6"/>
      <c r="H529" s="6"/>
      <c r="I529" s="6"/>
      <c r="J529" s="6"/>
      <c r="K529" s="6"/>
      <c r="L529" s="6"/>
      <c r="M529" s="6"/>
      <c r="N529" s="6"/>
      <c r="O529" s="6"/>
    </row>
    <row r="530" spans="1:15" x14ac:dyDescent="0.25">
      <c r="A530" s="7"/>
      <c r="B530" s="7"/>
      <c r="C530" s="7"/>
      <c r="D530" s="7"/>
      <c r="E530" s="9" t="s">
        <v>46</v>
      </c>
      <c r="F530" s="7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57.75" customHeight="1" x14ac:dyDescent="0.25">
      <c r="A531" s="7">
        <v>2761</v>
      </c>
      <c r="B531" s="7" t="s">
        <v>8</v>
      </c>
      <c r="C531" s="7">
        <v>6</v>
      </c>
      <c r="D531" s="7">
        <v>1</v>
      </c>
      <c r="E531" s="9" t="s">
        <v>184</v>
      </c>
      <c r="F531" s="7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40.5" x14ac:dyDescent="0.25">
      <c r="A532" s="7"/>
      <c r="B532" s="7"/>
      <c r="C532" s="7"/>
      <c r="D532" s="7"/>
      <c r="E532" s="9" t="s">
        <v>68</v>
      </c>
      <c r="F532" s="7"/>
      <c r="G532" s="6"/>
      <c r="H532" s="6"/>
      <c r="I532" s="6"/>
      <c r="J532" s="6"/>
      <c r="K532" s="6"/>
      <c r="L532" s="6"/>
      <c r="M532" s="6"/>
      <c r="N532" s="6"/>
      <c r="O532" s="6"/>
    </row>
    <row r="533" spans="1:15" x14ac:dyDescent="0.25">
      <c r="A533" s="7"/>
      <c r="B533" s="7"/>
      <c r="C533" s="7"/>
      <c r="D533" s="7"/>
      <c r="E533" s="9" t="s">
        <v>69</v>
      </c>
      <c r="F533" s="7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60.75" customHeight="1" x14ac:dyDescent="0.25">
      <c r="A534" s="7"/>
      <c r="B534" s="7"/>
      <c r="C534" s="7"/>
      <c r="D534" s="7"/>
      <c r="E534" s="9" t="s">
        <v>69</v>
      </c>
      <c r="F534" s="7"/>
      <c r="G534" s="6"/>
      <c r="H534" s="6"/>
      <c r="I534" s="6"/>
      <c r="J534" s="6"/>
      <c r="K534" s="6"/>
      <c r="L534" s="6"/>
      <c r="M534" s="6"/>
      <c r="N534" s="6"/>
      <c r="O534" s="6"/>
    </row>
    <row r="535" spans="1:15" x14ac:dyDescent="0.25">
      <c r="A535" s="7">
        <v>2762</v>
      </c>
      <c r="B535" s="7" t="s">
        <v>8</v>
      </c>
      <c r="C535" s="7">
        <v>6</v>
      </c>
      <c r="D535" s="7">
        <v>2</v>
      </c>
      <c r="E535" s="9" t="s">
        <v>183</v>
      </c>
      <c r="F535" s="7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40.5" x14ac:dyDescent="0.25">
      <c r="A536" s="7"/>
      <c r="B536" s="7"/>
      <c r="C536" s="7"/>
      <c r="D536" s="7"/>
      <c r="E536" s="9" t="s">
        <v>68</v>
      </c>
      <c r="F536" s="7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7"/>
      <c r="B537" s="7"/>
      <c r="C537" s="7"/>
      <c r="D537" s="7"/>
      <c r="E537" s="9" t="s">
        <v>69</v>
      </c>
      <c r="F537" s="7"/>
      <c r="G537" s="6"/>
      <c r="H537" s="6"/>
      <c r="I537" s="6"/>
      <c r="J537" s="6"/>
      <c r="K537" s="6"/>
      <c r="L537" s="6"/>
      <c r="M537" s="6"/>
      <c r="N537" s="6"/>
      <c r="O537" s="6"/>
    </row>
    <row r="538" spans="1:15" x14ac:dyDescent="0.25">
      <c r="A538" s="7"/>
      <c r="B538" s="7"/>
      <c r="C538" s="7"/>
      <c r="D538" s="7"/>
      <c r="E538" s="9" t="s">
        <v>69</v>
      </c>
      <c r="F538" s="7"/>
      <c r="G538" s="6"/>
      <c r="H538" s="6"/>
      <c r="I538" s="6"/>
      <c r="J538" s="6"/>
      <c r="K538" s="6"/>
      <c r="L538" s="6"/>
      <c r="M538" s="6"/>
      <c r="N538" s="6"/>
      <c r="O538" s="6"/>
    </row>
    <row r="539" spans="1:15" s="32" customFormat="1" ht="21.75" customHeight="1" x14ac:dyDescent="0.25">
      <c r="A539" s="92">
        <v>2800</v>
      </c>
      <c r="B539" s="92" t="s">
        <v>9</v>
      </c>
      <c r="C539" s="92">
        <v>0</v>
      </c>
      <c r="D539" s="92">
        <v>0</v>
      </c>
      <c r="E539" s="93" t="s">
        <v>584</v>
      </c>
      <c r="F539" s="92"/>
      <c r="G539" s="94">
        <f>+G541+G554+G596+G609+G629</f>
        <v>1381527.5814000003</v>
      </c>
      <c r="H539" s="94">
        <f t="shared" ref="H539:O539" si="63">+H541+H554+H596+H609+H629</f>
        <v>1427901.5</v>
      </c>
      <c r="I539" s="94">
        <f t="shared" si="63"/>
        <v>1474737</v>
      </c>
      <c r="J539" s="94" t="e">
        <f t="shared" si="63"/>
        <v>#REF!</v>
      </c>
      <c r="K539" s="94" t="e">
        <f t="shared" si="63"/>
        <v>#REF!</v>
      </c>
      <c r="L539" s="94" t="e">
        <f t="shared" si="63"/>
        <v>#REF!</v>
      </c>
      <c r="M539" s="94" t="e">
        <f t="shared" si="63"/>
        <v>#REF!</v>
      </c>
      <c r="N539" s="94" t="e">
        <f t="shared" si="63"/>
        <v>#REF!</v>
      </c>
      <c r="O539" s="94" t="e">
        <f t="shared" si="63"/>
        <v>#REF!</v>
      </c>
    </row>
    <row r="540" spans="1:15" x14ac:dyDescent="0.25">
      <c r="A540" s="7"/>
      <c r="B540" s="7"/>
      <c r="C540" s="7"/>
      <c r="D540" s="7"/>
      <c r="E540" s="9" t="s">
        <v>44</v>
      </c>
      <c r="F540" s="7"/>
      <c r="G540" s="6"/>
      <c r="H540" s="6"/>
      <c r="I540" s="6"/>
      <c r="J540" s="6"/>
      <c r="K540" s="6"/>
      <c r="L540" s="6"/>
      <c r="M540" s="6"/>
      <c r="N540" s="6"/>
      <c r="O540" s="6"/>
    </row>
    <row r="541" spans="1:15" s="32" customFormat="1" ht="28.5" x14ac:dyDescent="0.25">
      <c r="A541" s="92">
        <v>2810</v>
      </c>
      <c r="B541" s="92" t="s">
        <v>9</v>
      </c>
      <c r="C541" s="92">
        <v>1</v>
      </c>
      <c r="D541" s="92">
        <v>0</v>
      </c>
      <c r="E541" s="95" t="s">
        <v>185</v>
      </c>
      <c r="F541" s="92"/>
      <c r="G541" s="94">
        <f>G543</f>
        <v>579926.91700000013</v>
      </c>
      <c r="H541" s="94">
        <f t="shared" ref="H541:O541" si="64">H543</f>
        <v>587590.6</v>
      </c>
      <c r="I541" s="94">
        <f t="shared" si="64"/>
        <v>612395.80000000005</v>
      </c>
      <c r="J541" s="94" t="e">
        <f t="shared" si="64"/>
        <v>#REF!</v>
      </c>
      <c r="K541" s="94" t="e">
        <f t="shared" si="64"/>
        <v>#REF!</v>
      </c>
      <c r="L541" s="94">
        <f t="shared" si="64"/>
        <v>0</v>
      </c>
      <c r="M541" s="94" t="e">
        <f t="shared" si="64"/>
        <v>#REF!</v>
      </c>
      <c r="N541" s="94" t="e">
        <f t="shared" si="64"/>
        <v>#REF!</v>
      </c>
      <c r="O541" s="94" t="e">
        <f t="shared" si="64"/>
        <v>#REF!</v>
      </c>
    </row>
    <row r="542" spans="1:15" x14ac:dyDescent="0.25">
      <c r="A542" s="7"/>
      <c r="B542" s="7"/>
      <c r="C542" s="7"/>
      <c r="D542" s="7"/>
      <c r="E542" s="9" t="s">
        <v>46</v>
      </c>
      <c r="F542" s="7"/>
      <c r="G542" s="6"/>
      <c r="H542" s="6"/>
      <c r="I542" s="6"/>
      <c r="J542" s="6"/>
      <c r="K542" s="6"/>
      <c r="L542" s="6"/>
      <c r="M542" s="6"/>
      <c r="N542" s="6"/>
      <c r="O542" s="6"/>
    </row>
    <row r="543" spans="1:15" x14ac:dyDescent="0.25">
      <c r="A543" s="7">
        <v>2811</v>
      </c>
      <c r="B543" s="7" t="s">
        <v>9</v>
      </c>
      <c r="C543" s="7">
        <v>1</v>
      </c>
      <c r="D543" s="7">
        <v>1</v>
      </c>
      <c r="E543" s="9" t="s">
        <v>185</v>
      </c>
      <c r="F543" s="7"/>
      <c r="G543" s="6">
        <f>SUM(G545:G552)</f>
        <v>579926.91700000013</v>
      </c>
      <c r="H543" s="6">
        <f t="shared" ref="H543:O543" si="65">SUM(H545:H552)</f>
        <v>587590.6</v>
      </c>
      <c r="I543" s="6">
        <f t="shared" si="65"/>
        <v>612395.80000000005</v>
      </c>
      <c r="J543" s="6" t="e">
        <f t="shared" si="65"/>
        <v>#REF!</v>
      </c>
      <c r="K543" s="6" t="e">
        <f t="shared" si="65"/>
        <v>#REF!</v>
      </c>
      <c r="L543" s="6">
        <f t="shared" si="65"/>
        <v>0</v>
      </c>
      <c r="M543" s="6" t="e">
        <f t="shared" si="65"/>
        <v>#REF!</v>
      </c>
      <c r="N543" s="6" t="e">
        <f t="shared" si="65"/>
        <v>#REF!</v>
      </c>
      <c r="O543" s="6" t="e">
        <f t="shared" si="65"/>
        <v>#REF!</v>
      </c>
    </row>
    <row r="544" spans="1:15" ht="40.5" x14ac:dyDescent="0.25">
      <c r="A544" s="7"/>
      <c r="B544" s="7"/>
      <c r="C544" s="7"/>
      <c r="D544" s="7"/>
      <c r="E544" s="9" t="s">
        <v>68</v>
      </c>
      <c r="F544" s="7"/>
      <c r="G544" s="6"/>
      <c r="H544" s="6"/>
      <c r="I544" s="6"/>
      <c r="J544" s="6"/>
      <c r="K544" s="6"/>
      <c r="L544" s="6"/>
      <c r="M544" s="6"/>
      <c r="N544" s="6"/>
      <c r="O544" s="6"/>
    </row>
    <row r="545" spans="1:15" x14ac:dyDescent="0.25">
      <c r="A545" s="7"/>
      <c r="B545" s="7"/>
      <c r="C545" s="7"/>
      <c r="D545" s="7"/>
      <c r="E545" s="9" t="s">
        <v>260</v>
      </c>
      <c r="F545" s="7">
        <v>4221</v>
      </c>
      <c r="G545" s="6">
        <v>23259.9</v>
      </c>
      <c r="H545" s="6">
        <v>33950</v>
      </c>
      <c r="I545" s="6">
        <v>30950</v>
      </c>
      <c r="J545" s="6" t="e">
        <f>K545+L545</f>
        <v>#REF!</v>
      </c>
      <c r="K545" s="6" t="e">
        <f>+#REF!</f>
        <v>#REF!</v>
      </c>
      <c r="L545" s="6"/>
      <c r="M545" s="6" t="e">
        <f t="shared" ref="M545:M552" si="66">+J545-G545</f>
        <v>#REF!</v>
      </c>
      <c r="N545" s="6" t="e">
        <f t="shared" ref="N545:N552" si="67">+J545-H545</f>
        <v>#REF!</v>
      </c>
      <c r="O545" s="6" t="e">
        <f t="shared" ref="O545:O552" si="68">+J545-I545</f>
        <v>#REF!</v>
      </c>
    </row>
    <row r="546" spans="1:15" x14ac:dyDescent="0.25">
      <c r="A546" s="7"/>
      <c r="B546" s="7"/>
      <c r="C546" s="7"/>
      <c r="D546" s="7"/>
      <c r="E546" s="9" t="s">
        <v>261</v>
      </c>
      <c r="F546" s="7">
        <v>4222</v>
      </c>
      <c r="G546" s="6">
        <v>721.68600000000004</v>
      </c>
      <c r="H546" s="6">
        <v>1500</v>
      </c>
      <c r="I546" s="6">
        <v>1500</v>
      </c>
      <c r="J546" s="6" t="e">
        <f t="shared" ref="J546:J552" si="69">K546+L546</f>
        <v>#REF!</v>
      </c>
      <c r="K546" s="6" t="e">
        <f>+#REF!</f>
        <v>#REF!</v>
      </c>
      <c r="L546" s="6"/>
      <c r="M546" s="6" t="e">
        <f t="shared" si="66"/>
        <v>#REF!</v>
      </c>
      <c r="N546" s="6" t="e">
        <f t="shared" si="67"/>
        <v>#REF!</v>
      </c>
      <c r="O546" s="6" t="e">
        <f t="shared" si="68"/>
        <v>#REF!</v>
      </c>
    </row>
    <row r="547" spans="1:15" x14ac:dyDescent="0.25">
      <c r="A547" s="7"/>
      <c r="B547" s="7"/>
      <c r="C547" s="7"/>
      <c r="D547" s="7"/>
      <c r="E547" s="9" t="s">
        <v>262</v>
      </c>
      <c r="F547" s="7">
        <v>4511</v>
      </c>
      <c r="G547" s="6">
        <v>466007.4</v>
      </c>
      <c r="H547" s="6">
        <v>470511.6</v>
      </c>
      <c r="I547" s="6">
        <v>498665.8</v>
      </c>
      <c r="J547" s="6" t="e">
        <f t="shared" si="69"/>
        <v>#REF!</v>
      </c>
      <c r="K547" s="6" t="e">
        <f>+#REF!</f>
        <v>#REF!</v>
      </c>
      <c r="L547" s="6"/>
      <c r="M547" s="6" t="e">
        <f t="shared" si="66"/>
        <v>#REF!</v>
      </c>
      <c r="N547" s="6" t="e">
        <f t="shared" si="67"/>
        <v>#REF!</v>
      </c>
      <c r="O547" s="6" t="e">
        <f t="shared" si="68"/>
        <v>#REF!</v>
      </c>
    </row>
    <row r="548" spans="1:15" x14ac:dyDescent="0.25">
      <c r="A548" s="7"/>
      <c r="B548" s="7"/>
      <c r="C548" s="7"/>
      <c r="D548" s="7"/>
      <c r="E548" s="9" t="s">
        <v>263</v>
      </c>
      <c r="F548" s="7">
        <v>4729</v>
      </c>
      <c r="G548" s="6">
        <v>40950</v>
      </c>
      <c r="H548" s="6">
        <v>15000</v>
      </c>
      <c r="I548" s="6">
        <v>18000</v>
      </c>
      <c r="J548" s="6" t="e">
        <f t="shared" si="69"/>
        <v>#REF!</v>
      </c>
      <c r="K548" s="6" t="e">
        <f>+#REF!</f>
        <v>#REF!</v>
      </c>
      <c r="L548" s="6"/>
      <c r="M548" s="6" t="e">
        <f t="shared" si="66"/>
        <v>#REF!</v>
      </c>
      <c r="N548" s="6" t="e">
        <f t="shared" si="67"/>
        <v>#REF!</v>
      </c>
      <c r="O548" s="6" t="e">
        <f t="shared" si="68"/>
        <v>#REF!</v>
      </c>
    </row>
    <row r="549" spans="1:15" ht="27" x14ac:dyDescent="0.25">
      <c r="A549" s="7"/>
      <c r="B549" s="7"/>
      <c r="C549" s="7"/>
      <c r="D549" s="7"/>
      <c r="E549" s="9" t="s">
        <v>266</v>
      </c>
      <c r="F549" s="7">
        <v>4819</v>
      </c>
      <c r="G549" s="6">
        <v>40482.93</v>
      </c>
      <c r="H549" s="6">
        <v>54249</v>
      </c>
      <c r="I549" s="6">
        <v>50186</v>
      </c>
      <c r="J549" s="6" t="e">
        <f t="shared" si="69"/>
        <v>#REF!</v>
      </c>
      <c r="K549" s="6" t="e">
        <f>+#REF!</f>
        <v>#REF!</v>
      </c>
      <c r="L549" s="6"/>
      <c r="M549" s="6" t="e">
        <f t="shared" si="66"/>
        <v>#REF!</v>
      </c>
      <c r="N549" s="6" t="e">
        <f t="shared" si="67"/>
        <v>#REF!</v>
      </c>
      <c r="O549" s="6" t="e">
        <f t="shared" si="68"/>
        <v>#REF!</v>
      </c>
    </row>
    <row r="550" spans="1:15" x14ac:dyDescent="0.25">
      <c r="A550" s="7"/>
      <c r="B550" s="7"/>
      <c r="C550" s="7"/>
      <c r="D550" s="7"/>
      <c r="E550" s="9" t="s">
        <v>246</v>
      </c>
      <c r="F550" s="7">
        <v>4861</v>
      </c>
      <c r="G550" s="6">
        <v>227</v>
      </c>
      <c r="H550" s="6">
        <v>2000</v>
      </c>
      <c r="I550" s="6">
        <v>2714</v>
      </c>
      <c r="J550" s="6" t="e">
        <f t="shared" si="69"/>
        <v>#REF!</v>
      </c>
      <c r="K550" s="6" t="e">
        <f>+#REF!</f>
        <v>#REF!</v>
      </c>
      <c r="L550" s="6"/>
      <c r="M550" s="6" t="e">
        <f t="shared" si="66"/>
        <v>#REF!</v>
      </c>
      <c r="N550" s="6" t="e">
        <f t="shared" si="67"/>
        <v>#REF!</v>
      </c>
      <c r="O550" s="6" t="e">
        <f t="shared" si="68"/>
        <v>#REF!</v>
      </c>
    </row>
    <row r="551" spans="1:15" x14ac:dyDescent="0.25">
      <c r="A551" s="7"/>
      <c r="B551" s="7"/>
      <c r="C551" s="7"/>
      <c r="D551" s="7"/>
      <c r="E551" s="9" t="s">
        <v>264</v>
      </c>
      <c r="F551" s="7">
        <v>4216</v>
      </c>
      <c r="G551" s="6">
        <v>2780.0010000000002</v>
      </c>
      <c r="H551" s="6">
        <v>3380</v>
      </c>
      <c r="I551" s="6">
        <v>3380</v>
      </c>
      <c r="J551" s="6" t="e">
        <f t="shared" si="69"/>
        <v>#REF!</v>
      </c>
      <c r="K551" s="6" t="e">
        <f>+#REF!</f>
        <v>#REF!</v>
      </c>
      <c r="L551" s="6"/>
      <c r="M551" s="6" t="e">
        <f t="shared" si="66"/>
        <v>#REF!</v>
      </c>
      <c r="N551" s="6" t="e">
        <f t="shared" si="67"/>
        <v>#REF!</v>
      </c>
      <c r="O551" s="6" t="e">
        <f t="shared" si="68"/>
        <v>#REF!</v>
      </c>
    </row>
    <row r="552" spans="1:15" ht="18.75" customHeight="1" x14ac:dyDescent="0.25">
      <c r="A552" s="7"/>
      <c r="B552" s="7"/>
      <c r="C552" s="7"/>
      <c r="D552" s="7"/>
      <c r="E552" s="9" t="s">
        <v>265</v>
      </c>
      <c r="F552" s="7">
        <v>4727</v>
      </c>
      <c r="G552" s="6">
        <v>5498</v>
      </c>
      <c r="H552" s="6">
        <v>7000</v>
      </c>
      <c r="I552" s="6">
        <v>7000</v>
      </c>
      <c r="J552" s="6" t="e">
        <f t="shared" si="69"/>
        <v>#REF!</v>
      </c>
      <c r="K552" s="6" t="e">
        <f>+#REF!</f>
        <v>#REF!</v>
      </c>
      <c r="L552" s="6"/>
      <c r="M552" s="6" t="e">
        <f t="shared" si="66"/>
        <v>#REF!</v>
      </c>
      <c r="N552" s="6" t="e">
        <f t="shared" si="67"/>
        <v>#REF!</v>
      </c>
      <c r="O552" s="6" t="e">
        <f t="shared" si="68"/>
        <v>#REF!</v>
      </c>
    </row>
    <row r="553" spans="1:15" x14ac:dyDescent="0.25">
      <c r="A553" s="7"/>
      <c r="B553" s="7"/>
      <c r="C553" s="7"/>
      <c r="D553" s="7"/>
      <c r="E553" s="9" t="s">
        <v>69</v>
      </c>
      <c r="F553" s="7"/>
      <c r="G553" s="6"/>
      <c r="H553" s="6"/>
      <c r="I553" s="6"/>
      <c r="J553" s="6"/>
      <c r="K553" s="6"/>
      <c r="L553" s="6"/>
      <c r="M553" s="6"/>
      <c r="N553" s="6"/>
      <c r="O553" s="6"/>
    </row>
    <row r="554" spans="1:15" s="32" customFormat="1" ht="28.5" x14ac:dyDescent="0.25">
      <c r="A554" s="92">
        <v>2820</v>
      </c>
      <c r="B554" s="92" t="s">
        <v>9</v>
      </c>
      <c r="C554" s="92">
        <v>2</v>
      </c>
      <c r="D554" s="92">
        <v>0</v>
      </c>
      <c r="E554" s="95" t="s">
        <v>186</v>
      </c>
      <c r="F554" s="92"/>
      <c r="G554" s="94">
        <f>G556+G562+G568+G574+G579+G583+G587</f>
        <v>786992.20940000005</v>
      </c>
      <c r="H554" s="94">
        <f t="shared" ref="H554:O554" si="70">H556+H562+H568+H574+H579+H583+H587</f>
        <v>790310.89999999991</v>
      </c>
      <c r="I554" s="94">
        <f t="shared" si="70"/>
        <v>812312.19999999984</v>
      </c>
      <c r="J554" s="94" t="e">
        <f t="shared" si="70"/>
        <v>#REF!</v>
      </c>
      <c r="K554" s="94" t="e">
        <f t="shared" si="70"/>
        <v>#REF!</v>
      </c>
      <c r="L554" s="94" t="e">
        <f t="shared" si="70"/>
        <v>#REF!</v>
      </c>
      <c r="M554" s="94" t="e">
        <f t="shared" si="70"/>
        <v>#REF!</v>
      </c>
      <c r="N554" s="94" t="e">
        <f t="shared" si="70"/>
        <v>#REF!</v>
      </c>
      <c r="O554" s="94" t="e">
        <f t="shared" si="70"/>
        <v>#REF!</v>
      </c>
    </row>
    <row r="555" spans="1:15" x14ac:dyDescent="0.25">
      <c r="A555" s="7"/>
      <c r="B555" s="7"/>
      <c r="C555" s="7"/>
      <c r="D555" s="7"/>
      <c r="E555" s="9" t="s">
        <v>46</v>
      </c>
      <c r="F555" s="7"/>
      <c r="G555" s="6"/>
      <c r="H555" s="6"/>
      <c r="I555" s="6"/>
      <c r="J555" s="6"/>
      <c r="K555" s="6"/>
      <c r="L555" s="6"/>
      <c r="M555" s="6"/>
      <c r="N555" s="6"/>
      <c r="O555" s="6"/>
    </row>
    <row r="556" spans="1:15" x14ac:dyDescent="0.25">
      <c r="A556" s="7">
        <v>2821</v>
      </c>
      <c r="B556" s="7" t="s">
        <v>9</v>
      </c>
      <c r="C556" s="7">
        <v>2</v>
      </c>
      <c r="D556" s="7">
        <v>1</v>
      </c>
      <c r="E556" s="9" t="s">
        <v>187</v>
      </c>
      <c r="F556" s="7"/>
      <c r="G556" s="6">
        <f>SUM(G558:G561)</f>
        <v>53809</v>
      </c>
      <c r="H556" s="6">
        <f t="shared" ref="H556:O556" si="71">SUM(H558:H561)</f>
        <v>52537.2</v>
      </c>
      <c r="I556" s="6">
        <f t="shared" si="71"/>
        <v>55601.5</v>
      </c>
      <c r="J556" s="6" t="e">
        <f t="shared" si="71"/>
        <v>#REF!</v>
      </c>
      <c r="K556" s="6" t="e">
        <f t="shared" si="71"/>
        <v>#REF!</v>
      </c>
      <c r="L556" s="6" t="e">
        <f t="shared" si="71"/>
        <v>#REF!</v>
      </c>
      <c r="M556" s="6" t="e">
        <f t="shared" si="71"/>
        <v>#REF!</v>
      </c>
      <c r="N556" s="6" t="e">
        <f t="shared" si="71"/>
        <v>#REF!</v>
      </c>
      <c r="O556" s="6" t="e">
        <f t="shared" si="71"/>
        <v>#REF!</v>
      </c>
    </row>
    <row r="557" spans="1:15" ht="40.5" x14ac:dyDescent="0.25">
      <c r="A557" s="7"/>
      <c r="B557" s="7"/>
      <c r="C557" s="7"/>
      <c r="D557" s="7"/>
      <c r="E557" s="9" t="s">
        <v>68</v>
      </c>
      <c r="F557" s="7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28.5" customHeight="1" x14ac:dyDescent="0.25">
      <c r="A558" s="7"/>
      <c r="B558" s="7"/>
      <c r="C558" s="7"/>
      <c r="D558" s="7"/>
      <c r="E558" s="9" t="s">
        <v>585</v>
      </c>
      <c r="F558" s="7">
        <v>4511</v>
      </c>
      <c r="G558" s="6">
        <v>50131</v>
      </c>
      <c r="H558" s="6">
        <v>49837.2</v>
      </c>
      <c r="I558" s="6">
        <v>52744.4</v>
      </c>
      <c r="J558" s="6" t="e">
        <f>K558+L558</f>
        <v>#REF!</v>
      </c>
      <c r="K558" s="6" t="e">
        <f>+#REF!</f>
        <v>#REF!</v>
      </c>
      <c r="L558" s="6"/>
      <c r="M558" s="6" t="e">
        <f>+J558-G558</f>
        <v>#REF!</v>
      </c>
      <c r="N558" s="6" t="e">
        <f>+J558-H558</f>
        <v>#REF!</v>
      </c>
      <c r="O558" s="6" t="e">
        <f>+J558-I558</f>
        <v>#REF!</v>
      </c>
    </row>
    <row r="559" spans="1:15" ht="16.5" customHeight="1" x14ac:dyDescent="0.25">
      <c r="A559" s="7"/>
      <c r="B559" s="7"/>
      <c r="C559" s="7"/>
      <c r="D559" s="7"/>
      <c r="E559" s="9" t="s">
        <v>264</v>
      </c>
      <c r="F559" s="7">
        <v>4216</v>
      </c>
      <c r="G559" s="6">
        <v>1200</v>
      </c>
      <c r="H559" s="6">
        <v>1200</v>
      </c>
      <c r="I559" s="6">
        <v>1200</v>
      </c>
      <c r="J559" s="6" t="e">
        <f>K559+L559</f>
        <v>#REF!</v>
      </c>
      <c r="K559" s="6" t="e">
        <f>+#REF!</f>
        <v>#REF!</v>
      </c>
      <c r="L559" s="6"/>
      <c r="M559" s="6" t="e">
        <f>+J559-G559</f>
        <v>#REF!</v>
      </c>
      <c r="N559" s="6" t="e">
        <f>+J559-H559</f>
        <v>#REF!</v>
      </c>
      <c r="O559" s="6" t="e">
        <f>+J559-I559</f>
        <v>#REF!</v>
      </c>
    </row>
    <row r="560" spans="1:15" ht="26.25" customHeight="1" x14ac:dyDescent="0.25">
      <c r="A560" s="7"/>
      <c r="B560" s="7"/>
      <c r="C560" s="7"/>
      <c r="D560" s="7"/>
      <c r="E560" s="9" t="s">
        <v>266</v>
      </c>
      <c r="F560" s="7">
        <v>4819</v>
      </c>
      <c r="G560" s="6">
        <v>2313</v>
      </c>
      <c r="H560" s="6">
        <v>1500</v>
      </c>
      <c r="I560" s="6">
        <v>1657.1</v>
      </c>
      <c r="J560" s="6" t="e">
        <f>K560+L560</f>
        <v>#REF!</v>
      </c>
      <c r="K560" s="6" t="e">
        <f>+#REF!</f>
        <v>#REF!</v>
      </c>
      <c r="L560" s="6"/>
      <c r="M560" s="6" t="e">
        <f>+J560-G560</f>
        <v>#REF!</v>
      </c>
      <c r="N560" s="6" t="e">
        <f>+J560-H560</f>
        <v>#REF!</v>
      </c>
      <c r="O560" s="6" t="e">
        <f>+J560-I560</f>
        <v>#REF!</v>
      </c>
    </row>
    <row r="561" spans="1:15" x14ac:dyDescent="0.25">
      <c r="A561" s="7"/>
      <c r="B561" s="7"/>
      <c r="C561" s="7"/>
      <c r="D561" s="7"/>
      <c r="E561" s="9" t="s">
        <v>75</v>
      </c>
      <c r="F561" s="7" t="s">
        <v>34</v>
      </c>
      <c r="G561" s="6">
        <v>165</v>
      </c>
      <c r="H561" s="6">
        <v>0</v>
      </c>
      <c r="I561" s="6">
        <v>0</v>
      </c>
      <c r="J561" s="6" t="e">
        <f>K561+L561</f>
        <v>#REF!</v>
      </c>
      <c r="K561" s="6"/>
      <c r="L561" s="6" t="e">
        <f>+#REF!</f>
        <v>#REF!</v>
      </c>
      <c r="M561" s="6" t="e">
        <f>+J561-G561</f>
        <v>#REF!</v>
      </c>
      <c r="N561" s="6" t="e">
        <f>+J561-H561</f>
        <v>#REF!</v>
      </c>
      <c r="O561" s="6" t="e">
        <f>+J561-I561</f>
        <v>#REF!</v>
      </c>
    </row>
    <row r="562" spans="1:15" x14ac:dyDescent="0.25">
      <c r="A562" s="7">
        <v>2822</v>
      </c>
      <c r="B562" s="7" t="s">
        <v>9</v>
      </c>
      <c r="C562" s="7">
        <v>2</v>
      </c>
      <c r="D562" s="7">
        <v>2</v>
      </c>
      <c r="E562" s="9" t="s">
        <v>188</v>
      </c>
      <c r="F562" s="7"/>
      <c r="G562" s="6">
        <f>SUM(G564:G565)</f>
        <v>91410.09</v>
      </c>
      <c r="H562" s="6">
        <f t="shared" ref="H562:O562" si="72">SUM(H564:H565)</f>
        <v>104793.09999999999</v>
      </c>
      <c r="I562" s="6">
        <f t="shared" si="72"/>
        <v>100328.79999999999</v>
      </c>
      <c r="J562" s="6" t="e">
        <f t="shared" si="72"/>
        <v>#REF!</v>
      </c>
      <c r="K562" s="6" t="e">
        <f t="shared" si="72"/>
        <v>#REF!</v>
      </c>
      <c r="L562" s="6">
        <f t="shared" si="72"/>
        <v>0</v>
      </c>
      <c r="M562" s="6" t="e">
        <f t="shared" si="72"/>
        <v>#REF!</v>
      </c>
      <c r="N562" s="6" t="e">
        <f t="shared" si="72"/>
        <v>#REF!</v>
      </c>
      <c r="O562" s="6" t="e">
        <f t="shared" si="72"/>
        <v>#REF!</v>
      </c>
    </row>
    <row r="563" spans="1:15" ht="40.5" x14ac:dyDescent="0.25">
      <c r="A563" s="7"/>
      <c r="B563" s="7"/>
      <c r="C563" s="7"/>
      <c r="D563" s="7"/>
      <c r="E563" s="9" t="s">
        <v>68</v>
      </c>
      <c r="F563" s="7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30.75" customHeight="1" x14ac:dyDescent="0.25">
      <c r="A564" s="7"/>
      <c r="B564" s="7"/>
      <c r="C564" s="7"/>
      <c r="D564" s="7"/>
      <c r="E564" s="9" t="s">
        <v>266</v>
      </c>
      <c r="F564" s="7">
        <v>4819</v>
      </c>
      <c r="G564" s="6">
        <v>10812.17</v>
      </c>
      <c r="H564" s="6">
        <v>22313.200000000001</v>
      </c>
      <c r="I564" s="6">
        <v>18360.599999999999</v>
      </c>
      <c r="J564" s="6" t="e">
        <f>K564+L564</f>
        <v>#REF!</v>
      </c>
      <c r="K564" s="6" t="e">
        <f>+#REF!</f>
        <v>#REF!</v>
      </c>
      <c r="L564" s="6"/>
      <c r="M564" s="6" t="e">
        <f>+J564-G564</f>
        <v>#REF!</v>
      </c>
      <c r="N564" s="6" t="e">
        <f>+J564-H564</f>
        <v>#REF!</v>
      </c>
      <c r="O564" s="6" t="e">
        <f>+J564-I564</f>
        <v>#REF!</v>
      </c>
    </row>
    <row r="565" spans="1:15" ht="19.5" customHeight="1" x14ac:dyDescent="0.25">
      <c r="A565" s="7"/>
      <c r="B565" s="7"/>
      <c r="C565" s="7"/>
      <c r="D565" s="7"/>
      <c r="E565" s="9" t="s">
        <v>288</v>
      </c>
      <c r="F565" s="7">
        <v>4511</v>
      </c>
      <c r="G565" s="6">
        <v>80597.919999999998</v>
      </c>
      <c r="H565" s="6">
        <v>82479.899999999994</v>
      </c>
      <c r="I565" s="6">
        <v>81968.2</v>
      </c>
      <c r="J565" s="6" t="e">
        <f>K565+L565</f>
        <v>#REF!</v>
      </c>
      <c r="K565" s="6" t="e">
        <f>+#REF!</f>
        <v>#REF!</v>
      </c>
      <c r="L565" s="6"/>
      <c r="M565" s="6" t="e">
        <f>+J565-G565</f>
        <v>#REF!</v>
      </c>
      <c r="N565" s="6" t="e">
        <f>+J565-H565</f>
        <v>#REF!</v>
      </c>
      <c r="O565" s="6" t="e">
        <f>+J565-I565</f>
        <v>#REF!</v>
      </c>
    </row>
    <row r="566" spans="1:15" ht="38.25" customHeight="1" x14ac:dyDescent="0.25">
      <c r="A566" s="7"/>
      <c r="B566" s="7"/>
      <c r="C566" s="7"/>
      <c r="D566" s="7"/>
      <c r="E566" s="9" t="s">
        <v>69</v>
      </c>
      <c r="F566" s="7"/>
      <c r="G566" s="6"/>
      <c r="H566" s="6"/>
      <c r="I566" s="6"/>
      <c r="J566" s="6"/>
      <c r="K566" s="6"/>
      <c r="L566" s="6"/>
      <c r="M566" s="6"/>
      <c r="N566" s="6"/>
      <c r="O566" s="6"/>
    </row>
    <row r="567" spans="1:15" x14ac:dyDescent="0.25">
      <c r="A567" s="7"/>
      <c r="B567" s="7"/>
      <c r="C567" s="7"/>
      <c r="D567" s="7"/>
      <c r="E567" s="9" t="s">
        <v>69</v>
      </c>
      <c r="F567" s="7"/>
      <c r="G567" s="6"/>
      <c r="H567" s="6"/>
      <c r="I567" s="6"/>
      <c r="J567" s="6"/>
      <c r="K567" s="6"/>
      <c r="L567" s="6"/>
      <c r="M567" s="6"/>
      <c r="N567" s="6"/>
      <c r="O567" s="6"/>
    </row>
    <row r="568" spans="1:15" x14ac:dyDescent="0.25">
      <c r="A568" s="7">
        <v>2823</v>
      </c>
      <c r="B568" s="7" t="s">
        <v>9</v>
      </c>
      <c r="C568" s="7">
        <v>2</v>
      </c>
      <c r="D568" s="7">
        <v>3</v>
      </c>
      <c r="E568" s="9" t="s">
        <v>189</v>
      </c>
      <c r="F568" s="7"/>
      <c r="G568" s="6">
        <f>SUM(G570:G571)</f>
        <v>521924.2</v>
      </c>
      <c r="H568" s="6">
        <f t="shared" ref="H568:O568" si="73">SUM(H570:H571)</f>
        <v>547190.6</v>
      </c>
      <c r="I568" s="6">
        <f t="shared" si="73"/>
        <v>570768.29999999993</v>
      </c>
      <c r="J568" s="6" t="e">
        <f t="shared" si="73"/>
        <v>#REF!</v>
      </c>
      <c r="K568" s="6" t="e">
        <f t="shared" si="73"/>
        <v>#REF!</v>
      </c>
      <c r="L568" s="6">
        <f t="shared" si="73"/>
        <v>0</v>
      </c>
      <c r="M568" s="6" t="e">
        <f t="shared" si="73"/>
        <v>#REF!</v>
      </c>
      <c r="N568" s="6" t="e">
        <f t="shared" si="73"/>
        <v>#REF!</v>
      </c>
      <c r="O568" s="6" t="e">
        <f t="shared" si="73"/>
        <v>#REF!</v>
      </c>
    </row>
    <row r="569" spans="1:15" ht="40.5" x14ac:dyDescent="0.25">
      <c r="A569" s="7"/>
      <c r="B569" s="7"/>
      <c r="C569" s="7"/>
      <c r="D569" s="7"/>
      <c r="E569" s="9" t="s">
        <v>68</v>
      </c>
      <c r="F569" s="7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32.25" customHeight="1" x14ac:dyDescent="0.25">
      <c r="A570" s="7"/>
      <c r="B570" s="7"/>
      <c r="C570" s="7"/>
      <c r="D570" s="7"/>
      <c r="E570" s="9" t="s">
        <v>266</v>
      </c>
      <c r="F570" s="7">
        <v>4819</v>
      </c>
      <c r="G570" s="6">
        <v>31180.400000000001</v>
      </c>
      <c r="H570" s="6">
        <v>57342</v>
      </c>
      <c r="I570" s="6">
        <v>50556.2</v>
      </c>
      <c r="J570" s="6" t="e">
        <f>K570+L570</f>
        <v>#REF!</v>
      </c>
      <c r="K570" s="6" t="e">
        <f>+#REF!</f>
        <v>#REF!</v>
      </c>
      <c r="L570" s="6"/>
      <c r="M570" s="6" t="e">
        <f>+J570-G570</f>
        <v>#REF!</v>
      </c>
      <c r="N570" s="6" t="e">
        <f>+J570-H570</f>
        <v>#REF!</v>
      </c>
      <c r="O570" s="6" t="e">
        <f>+J570-I570</f>
        <v>#REF!</v>
      </c>
    </row>
    <row r="571" spans="1:15" x14ac:dyDescent="0.25">
      <c r="A571" s="7"/>
      <c r="B571" s="7"/>
      <c r="C571" s="7"/>
      <c r="D571" s="7"/>
      <c r="E571" s="9" t="s">
        <v>287</v>
      </c>
      <c r="F571" s="7">
        <v>4511</v>
      </c>
      <c r="G571" s="6">
        <v>490743.8</v>
      </c>
      <c r="H571" s="6">
        <v>489848.6</v>
      </c>
      <c r="I571" s="6">
        <v>520212.1</v>
      </c>
      <c r="J571" s="6" t="e">
        <f>K571+L571</f>
        <v>#REF!</v>
      </c>
      <c r="K571" s="6" t="e">
        <f>+#REF!</f>
        <v>#REF!</v>
      </c>
      <c r="L571" s="6"/>
      <c r="M571" s="6" t="e">
        <f>+J571-G571</f>
        <v>#REF!</v>
      </c>
      <c r="N571" s="6" t="e">
        <f>+J571-H571</f>
        <v>#REF!</v>
      </c>
      <c r="O571" s="6" t="e">
        <f>+J571-I571</f>
        <v>#REF!</v>
      </c>
    </row>
    <row r="572" spans="1:15" x14ac:dyDescent="0.25">
      <c r="A572" s="7"/>
      <c r="B572" s="7"/>
      <c r="C572" s="7"/>
      <c r="D572" s="7"/>
      <c r="E572" s="9"/>
      <c r="F572" s="7"/>
      <c r="G572" s="6"/>
      <c r="H572" s="6"/>
      <c r="I572" s="6"/>
      <c r="J572" s="6"/>
      <c r="K572" s="6"/>
      <c r="L572" s="6"/>
      <c r="M572" s="6"/>
      <c r="N572" s="6"/>
      <c r="O572" s="6"/>
    </row>
    <row r="573" spans="1:15" x14ac:dyDescent="0.25">
      <c r="A573" s="7"/>
      <c r="B573" s="7"/>
      <c r="C573" s="7"/>
      <c r="D573" s="7"/>
      <c r="E573" s="9" t="s">
        <v>69</v>
      </c>
      <c r="F573" s="7"/>
      <c r="G573" s="6"/>
      <c r="H573" s="6"/>
      <c r="I573" s="6"/>
      <c r="J573" s="6"/>
      <c r="K573" s="6"/>
      <c r="L573" s="6"/>
      <c r="M573" s="6"/>
      <c r="N573" s="6"/>
      <c r="O573" s="6"/>
    </row>
    <row r="574" spans="1:15" x14ac:dyDescent="0.25">
      <c r="A574" s="7">
        <v>2824</v>
      </c>
      <c r="B574" s="7" t="s">
        <v>9</v>
      </c>
      <c r="C574" s="7">
        <v>2</v>
      </c>
      <c r="D574" s="7">
        <v>4</v>
      </c>
      <c r="E574" s="9" t="s">
        <v>190</v>
      </c>
      <c r="F574" s="7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51" customHeight="1" x14ac:dyDescent="0.25">
      <c r="A575" s="7"/>
      <c r="B575" s="7"/>
      <c r="C575" s="7"/>
      <c r="D575" s="7"/>
      <c r="E575" s="9" t="s">
        <v>68</v>
      </c>
      <c r="F575" s="7"/>
      <c r="G575" s="6"/>
      <c r="H575" s="6"/>
      <c r="I575" s="6"/>
      <c r="J575" s="6"/>
      <c r="K575" s="6"/>
      <c r="L575" s="6"/>
      <c r="M575" s="6"/>
      <c r="N575" s="6"/>
      <c r="O575" s="6"/>
    </row>
    <row r="576" spans="1:15" x14ac:dyDescent="0.25">
      <c r="A576" s="7"/>
      <c r="B576" s="7"/>
      <c r="C576" s="7"/>
      <c r="D576" s="7"/>
      <c r="E576" s="9"/>
      <c r="F576" s="7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25">
      <c r="A577" s="7"/>
      <c r="B577" s="7"/>
      <c r="C577" s="7"/>
      <c r="D577" s="7"/>
      <c r="E577" s="9" t="s">
        <v>69</v>
      </c>
      <c r="F577" s="7"/>
      <c r="G577" s="6"/>
      <c r="H577" s="6"/>
      <c r="I577" s="6"/>
      <c r="J577" s="6"/>
      <c r="K577" s="6"/>
      <c r="L577" s="6"/>
      <c r="M577" s="6"/>
      <c r="N577" s="6"/>
      <c r="O577" s="6"/>
    </row>
    <row r="578" spans="1:15" x14ac:dyDescent="0.25">
      <c r="A578" s="7"/>
      <c r="B578" s="7"/>
      <c r="C578" s="7"/>
      <c r="D578" s="7"/>
      <c r="E578" s="9" t="s">
        <v>69</v>
      </c>
      <c r="F578" s="7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52.5" customHeight="1" x14ac:dyDescent="0.25">
      <c r="A579" s="7">
        <v>2825</v>
      </c>
      <c r="B579" s="7" t="s">
        <v>9</v>
      </c>
      <c r="C579" s="7">
        <v>2</v>
      </c>
      <c r="D579" s="7">
        <v>5</v>
      </c>
      <c r="E579" s="9" t="s">
        <v>191</v>
      </c>
      <c r="F579" s="7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40.5" x14ac:dyDescent="0.25">
      <c r="A580" s="7"/>
      <c r="B580" s="7"/>
      <c r="C580" s="7"/>
      <c r="D580" s="7"/>
      <c r="E580" s="9" t="s">
        <v>68</v>
      </c>
      <c r="F580" s="7"/>
      <c r="G580" s="6"/>
      <c r="H580" s="6"/>
      <c r="I580" s="6"/>
      <c r="J580" s="6"/>
      <c r="K580" s="6"/>
      <c r="L580" s="6"/>
      <c r="M580" s="6"/>
      <c r="N580" s="6"/>
      <c r="O580" s="6"/>
    </row>
    <row r="581" spans="1:15" x14ac:dyDescent="0.25">
      <c r="A581" s="7"/>
      <c r="B581" s="7"/>
      <c r="C581" s="7"/>
      <c r="D581" s="7"/>
      <c r="E581" s="9" t="s">
        <v>69</v>
      </c>
      <c r="F581" s="7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38.25" customHeight="1" x14ac:dyDescent="0.25">
      <c r="A582" s="7"/>
      <c r="B582" s="7"/>
      <c r="C582" s="7"/>
      <c r="D582" s="7"/>
      <c r="E582" s="9" t="s">
        <v>69</v>
      </c>
      <c r="F582" s="7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55.5" customHeight="1" x14ac:dyDescent="0.25">
      <c r="A583" s="7">
        <v>2826</v>
      </c>
      <c r="B583" s="7" t="s">
        <v>9</v>
      </c>
      <c r="C583" s="7">
        <v>2</v>
      </c>
      <c r="D583" s="7">
        <v>6</v>
      </c>
      <c r="E583" s="9" t="s">
        <v>192</v>
      </c>
      <c r="F583" s="7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40.5" x14ac:dyDescent="0.25">
      <c r="A584" s="7"/>
      <c r="B584" s="7"/>
      <c r="C584" s="7"/>
      <c r="D584" s="7"/>
      <c r="E584" s="9" t="s">
        <v>68</v>
      </c>
      <c r="F584" s="7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7"/>
      <c r="B585" s="7"/>
      <c r="C585" s="7"/>
      <c r="D585" s="7"/>
      <c r="E585" s="9" t="s">
        <v>69</v>
      </c>
      <c r="F585" s="7"/>
      <c r="G585" s="6"/>
      <c r="H585" s="6"/>
      <c r="I585" s="6"/>
      <c r="J585" s="6"/>
      <c r="K585" s="6"/>
      <c r="L585" s="6"/>
      <c r="M585" s="6"/>
      <c r="N585" s="6"/>
      <c r="O585" s="6"/>
    </row>
    <row r="586" spans="1:15" x14ac:dyDescent="0.25">
      <c r="A586" s="7"/>
      <c r="B586" s="7"/>
      <c r="C586" s="7"/>
      <c r="D586" s="7"/>
      <c r="E586" s="9" t="s">
        <v>69</v>
      </c>
      <c r="F586" s="7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27" x14ac:dyDescent="0.25">
      <c r="A587" s="7">
        <v>2827</v>
      </c>
      <c r="B587" s="7" t="s">
        <v>9</v>
      </c>
      <c r="C587" s="7">
        <v>2</v>
      </c>
      <c r="D587" s="7">
        <v>7</v>
      </c>
      <c r="E587" s="9" t="s">
        <v>193</v>
      </c>
      <c r="F587" s="7"/>
      <c r="G587" s="6">
        <f>G589+G591+G592+G593+G590</f>
        <v>119848.9194</v>
      </c>
      <c r="H587" s="6">
        <f t="shared" ref="H587:O587" si="74">H589+H591+H592+H593+H590</f>
        <v>85790</v>
      </c>
      <c r="I587" s="6">
        <f t="shared" si="74"/>
        <v>85613.6</v>
      </c>
      <c r="J587" s="6" t="e">
        <f t="shared" si="74"/>
        <v>#REF!</v>
      </c>
      <c r="K587" s="6" t="e">
        <f t="shared" si="74"/>
        <v>#REF!</v>
      </c>
      <c r="L587" s="6" t="e">
        <f t="shared" si="74"/>
        <v>#REF!</v>
      </c>
      <c r="M587" s="6" t="e">
        <f t="shared" si="74"/>
        <v>#REF!</v>
      </c>
      <c r="N587" s="6" t="e">
        <f t="shared" si="74"/>
        <v>#REF!</v>
      </c>
      <c r="O587" s="6" t="e">
        <f t="shared" si="74"/>
        <v>#REF!</v>
      </c>
    </row>
    <row r="588" spans="1:15" ht="36.75" customHeight="1" x14ac:dyDescent="0.25">
      <c r="A588" s="7"/>
      <c r="B588" s="7"/>
      <c r="C588" s="7"/>
      <c r="D588" s="7"/>
      <c r="E588" s="9" t="s">
        <v>68</v>
      </c>
      <c r="F588" s="7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25">
      <c r="A589" s="7"/>
      <c r="B589" s="7"/>
      <c r="C589" s="7"/>
      <c r="D589" s="7"/>
      <c r="E589" s="187" t="s">
        <v>521</v>
      </c>
      <c r="F589" s="7">
        <v>5411</v>
      </c>
      <c r="G589" s="6">
        <v>3520.7</v>
      </c>
      <c r="H589" s="6">
        <v>0</v>
      </c>
      <c r="I589" s="6">
        <v>0</v>
      </c>
      <c r="J589" s="6" t="e">
        <f>K589+L589</f>
        <v>#REF!</v>
      </c>
      <c r="K589" s="6"/>
      <c r="L589" s="6" t="e">
        <f>+#REF!</f>
        <v>#REF!</v>
      </c>
      <c r="M589" s="6" t="e">
        <f>+J589-G589</f>
        <v>#REF!</v>
      </c>
      <c r="N589" s="6" t="e">
        <f>+J589-H589</f>
        <v>#REF!</v>
      </c>
      <c r="O589" s="6" t="e">
        <f>+J589-I589</f>
        <v>#REF!</v>
      </c>
    </row>
    <row r="590" spans="1:15" x14ac:dyDescent="0.25">
      <c r="A590" s="7"/>
      <c r="B590" s="7"/>
      <c r="C590" s="7"/>
      <c r="D590" s="7"/>
      <c r="E590" s="9" t="s">
        <v>286</v>
      </c>
      <c r="F590" s="7">
        <v>4251</v>
      </c>
      <c r="G590" s="6">
        <v>0</v>
      </c>
      <c r="H590" s="6">
        <v>2500</v>
      </c>
      <c r="I590" s="6">
        <v>2500</v>
      </c>
      <c r="J590" s="6" t="e">
        <f>K590+L590</f>
        <v>#REF!</v>
      </c>
      <c r="K590" s="6" t="e">
        <f>+#REF!</f>
        <v>#REF!</v>
      </c>
      <c r="L590" s="6"/>
      <c r="M590" s="6" t="e">
        <f>+J590-G590</f>
        <v>#REF!</v>
      </c>
      <c r="N590" s="6" t="e">
        <f>+J590-H590</f>
        <v>#REF!</v>
      </c>
      <c r="O590" s="6" t="e">
        <f>+J590-I590</f>
        <v>#REF!</v>
      </c>
    </row>
    <row r="591" spans="1:15" ht="17.25" customHeight="1" x14ac:dyDescent="0.25">
      <c r="A591" s="7"/>
      <c r="B591" s="7"/>
      <c r="C591" s="7"/>
      <c r="D591" s="7"/>
      <c r="E591" s="9" t="s">
        <v>285</v>
      </c>
      <c r="F591" s="7">
        <v>4269</v>
      </c>
      <c r="G591" s="6">
        <v>0</v>
      </c>
      <c r="H591" s="6">
        <v>1450</v>
      </c>
      <c r="I591" s="6">
        <v>1450</v>
      </c>
      <c r="J591" s="6" t="e">
        <f>K591+L591</f>
        <v>#REF!</v>
      </c>
      <c r="K591" s="6" t="e">
        <f>+#REF!</f>
        <v>#REF!</v>
      </c>
      <c r="L591" s="6"/>
      <c r="M591" s="6" t="e">
        <f>+J591-G591</f>
        <v>#REF!</v>
      </c>
      <c r="N591" s="6" t="e">
        <f>+J591-H591</f>
        <v>#REF!</v>
      </c>
      <c r="O591" s="6" t="e">
        <f>+J591-I591</f>
        <v>#REF!</v>
      </c>
    </row>
    <row r="592" spans="1:15" x14ac:dyDescent="0.25">
      <c r="A592" s="7"/>
      <c r="B592" s="7"/>
      <c r="C592" s="7"/>
      <c r="D592" s="7"/>
      <c r="E592" s="9" t="s">
        <v>298</v>
      </c>
      <c r="F592" s="7">
        <v>5112</v>
      </c>
      <c r="G592" s="6">
        <v>116328.2194</v>
      </c>
      <c r="H592" s="6">
        <v>75000</v>
      </c>
      <c r="I592" s="6">
        <v>74823.600000000006</v>
      </c>
      <c r="J592" s="6" t="e">
        <f>K592+L592</f>
        <v>#REF!</v>
      </c>
      <c r="K592" s="6"/>
      <c r="L592" s="6" t="e">
        <f>+#REF!</f>
        <v>#REF!</v>
      </c>
      <c r="M592" s="6" t="e">
        <f>+J592-G592</f>
        <v>#REF!</v>
      </c>
      <c r="N592" s="6" t="e">
        <f>+J592-H592</f>
        <v>#REF!</v>
      </c>
      <c r="O592" s="6" t="e">
        <f>+J592-I592</f>
        <v>#REF!</v>
      </c>
    </row>
    <row r="593" spans="1:15" ht="21" customHeight="1" x14ac:dyDescent="0.25">
      <c r="A593" s="7"/>
      <c r="B593" s="7"/>
      <c r="C593" s="7"/>
      <c r="D593" s="7"/>
      <c r="E593" s="9" t="s">
        <v>284</v>
      </c>
      <c r="F593" s="7">
        <v>5113</v>
      </c>
      <c r="G593" s="6">
        <v>0</v>
      </c>
      <c r="H593" s="6">
        <v>6840</v>
      </c>
      <c r="I593" s="6">
        <v>6840</v>
      </c>
      <c r="J593" s="6" t="e">
        <f>K593+L593</f>
        <v>#REF!</v>
      </c>
      <c r="K593" s="6"/>
      <c r="L593" s="6" t="e">
        <f>+#REF!</f>
        <v>#REF!</v>
      </c>
      <c r="M593" s="6" t="e">
        <f>+J593-G593</f>
        <v>#REF!</v>
      </c>
      <c r="N593" s="6" t="e">
        <f>+J593-H593</f>
        <v>#REF!</v>
      </c>
      <c r="O593" s="6" t="e">
        <f>+J593-I593</f>
        <v>#REF!</v>
      </c>
    </row>
    <row r="594" spans="1:15" ht="54" customHeight="1" x14ac:dyDescent="0.25">
      <c r="A594" s="7"/>
      <c r="B594" s="7"/>
      <c r="C594" s="7"/>
      <c r="D594" s="7"/>
      <c r="E594" s="9"/>
      <c r="F594" s="7"/>
      <c r="G594" s="6"/>
      <c r="H594" s="6"/>
      <c r="I594" s="6"/>
      <c r="J594" s="6"/>
      <c r="K594" s="6"/>
      <c r="L594" s="6"/>
      <c r="M594" s="6"/>
      <c r="N594" s="6"/>
      <c r="O594" s="6"/>
    </row>
    <row r="595" spans="1:15" x14ac:dyDescent="0.25">
      <c r="A595" s="7">
        <v>2830</v>
      </c>
      <c r="B595" s="7" t="s">
        <v>9</v>
      </c>
      <c r="C595" s="7">
        <v>3</v>
      </c>
      <c r="D595" s="7">
        <v>0</v>
      </c>
      <c r="E595" s="13"/>
      <c r="F595" s="7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40.5" x14ac:dyDescent="0.25">
      <c r="A596" s="7">
        <v>2830</v>
      </c>
      <c r="B596" s="7" t="s">
        <v>9</v>
      </c>
      <c r="C596" s="7">
        <v>3</v>
      </c>
      <c r="D596" s="7">
        <v>0</v>
      </c>
      <c r="E596" s="9" t="s">
        <v>194</v>
      </c>
      <c r="F596" s="7"/>
      <c r="G596" s="6"/>
      <c r="H596" s="6"/>
      <c r="I596" s="6"/>
      <c r="J596" s="6"/>
      <c r="K596" s="6"/>
      <c r="L596" s="6"/>
      <c r="M596" s="6"/>
      <c r="N596" s="6"/>
      <c r="O596" s="6"/>
    </row>
    <row r="597" spans="1:15" x14ac:dyDescent="0.25">
      <c r="A597" s="7">
        <v>2831</v>
      </c>
      <c r="B597" s="7" t="s">
        <v>9</v>
      </c>
      <c r="C597" s="7">
        <v>3</v>
      </c>
      <c r="D597" s="7">
        <v>1</v>
      </c>
      <c r="E597" s="9" t="s">
        <v>46</v>
      </c>
      <c r="F597" s="7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57.75" customHeight="1" x14ac:dyDescent="0.25">
      <c r="A598" s="7"/>
      <c r="B598" s="7"/>
      <c r="C598" s="7"/>
      <c r="D598" s="7"/>
      <c r="E598" s="9" t="s">
        <v>195</v>
      </c>
      <c r="F598" s="7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40.5" x14ac:dyDescent="0.25">
      <c r="A599" s="7"/>
      <c r="B599" s="7"/>
      <c r="C599" s="7"/>
      <c r="D599" s="7"/>
      <c r="E599" s="9" t="s">
        <v>68</v>
      </c>
      <c r="F599" s="7"/>
      <c r="G599" s="6"/>
      <c r="H599" s="6"/>
      <c r="I599" s="6"/>
      <c r="J599" s="6"/>
      <c r="K599" s="6"/>
      <c r="L599" s="6"/>
      <c r="M599" s="6"/>
      <c r="N599" s="6"/>
      <c r="O599" s="6"/>
    </row>
    <row r="600" spans="1:15" x14ac:dyDescent="0.25">
      <c r="A600" s="7"/>
      <c r="B600" s="7"/>
      <c r="C600" s="7"/>
      <c r="D600" s="7"/>
      <c r="E600" s="9" t="s">
        <v>69</v>
      </c>
      <c r="F600" s="7"/>
      <c r="G600" s="6"/>
      <c r="H600" s="6"/>
      <c r="I600" s="6"/>
      <c r="J600" s="6"/>
      <c r="K600" s="6"/>
      <c r="L600" s="6"/>
      <c r="M600" s="6"/>
      <c r="N600" s="6"/>
      <c r="O600" s="6"/>
    </row>
    <row r="601" spans="1:15" x14ac:dyDescent="0.25">
      <c r="A601" s="7">
        <v>2832</v>
      </c>
      <c r="B601" s="7" t="s">
        <v>9</v>
      </c>
      <c r="C601" s="7">
        <v>3</v>
      </c>
      <c r="D601" s="7">
        <v>2</v>
      </c>
      <c r="E601" s="9" t="s">
        <v>69</v>
      </c>
      <c r="F601" s="7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57" customHeight="1" x14ac:dyDescent="0.25">
      <c r="A602" s="7"/>
      <c r="B602" s="7"/>
      <c r="C602" s="7"/>
      <c r="D602" s="7"/>
      <c r="E602" s="9" t="s">
        <v>196</v>
      </c>
      <c r="F602" s="7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40.5" x14ac:dyDescent="0.25">
      <c r="A603" s="7"/>
      <c r="B603" s="7"/>
      <c r="C603" s="7"/>
      <c r="D603" s="7"/>
      <c r="E603" s="9" t="s">
        <v>68</v>
      </c>
      <c r="F603" s="7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42" customHeight="1" x14ac:dyDescent="0.25">
      <c r="A604" s="7"/>
      <c r="B604" s="7"/>
      <c r="C604" s="7"/>
      <c r="D604" s="7"/>
      <c r="E604" s="9" t="s">
        <v>69</v>
      </c>
      <c r="F604" s="7"/>
      <c r="G604" s="6"/>
      <c r="H604" s="6"/>
      <c r="I604" s="6"/>
      <c r="J604" s="6"/>
      <c r="K604" s="6"/>
      <c r="L604" s="6"/>
      <c r="M604" s="6"/>
      <c r="N604" s="6"/>
      <c r="O604" s="6"/>
    </row>
    <row r="605" spans="1:15" x14ac:dyDescent="0.25">
      <c r="A605" s="7">
        <v>2833</v>
      </c>
      <c r="B605" s="7" t="s">
        <v>9</v>
      </c>
      <c r="C605" s="7">
        <v>3</v>
      </c>
      <c r="D605" s="7">
        <v>3</v>
      </c>
      <c r="E605" s="9" t="s">
        <v>69</v>
      </c>
      <c r="F605" s="7"/>
      <c r="G605" s="6"/>
      <c r="H605" s="6"/>
      <c r="I605" s="6"/>
      <c r="J605" s="6"/>
      <c r="K605" s="6"/>
      <c r="L605" s="6"/>
      <c r="M605" s="6"/>
      <c r="N605" s="6"/>
      <c r="O605" s="6"/>
    </row>
    <row r="606" spans="1:15" x14ac:dyDescent="0.25">
      <c r="A606" s="7">
        <v>2833</v>
      </c>
      <c r="B606" s="7" t="s">
        <v>9</v>
      </c>
      <c r="C606" s="7">
        <v>3</v>
      </c>
      <c r="D606" s="7">
        <v>3</v>
      </c>
      <c r="E606" s="9" t="s">
        <v>197</v>
      </c>
      <c r="F606" s="7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59.25" customHeight="1" x14ac:dyDescent="0.25">
      <c r="A607" s="7"/>
      <c r="B607" s="7"/>
      <c r="C607" s="7"/>
      <c r="D607" s="7"/>
      <c r="E607" s="9" t="s">
        <v>68</v>
      </c>
      <c r="F607" s="7"/>
      <c r="G607" s="6"/>
      <c r="H607" s="6"/>
      <c r="I607" s="6"/>
      <c r="J607" s="6"/>
      <c r="K607" s="6"/>
      <c r="L607" s="6"/>
      <c r="M607" s="6"/>
      <c r="N607" s="6"/>
      <c r="O607" s="6"/>
    </row>
    <row r="608" spans="1:15" x14ac:dyDescent="0.25">
      <c r="A608" s="7"/>
      <c r="B608" s="7"/>
      <c r="C608" s="7"/>
      <c r="D608" s="7"/>
      <c r="E608" s="9" t="s">
        <v>69</v>
      </c>
      <c r="F608" s="7"/>
      <c r="G608" s="6"/>
      <c r="H608" s="6"/>
      <c r="I608" s="6"/>
      <c r="J608" s="6"/>
      <c r="K608" s="6"/>
      <c r="L608" s="6"/>
      <c r="M608" s="6"/>
      <c r="N608" s="6"/>
      <c r="O608" s="6"/>
    </row>
    <row r="609" spans="1:15" s="32" customFormat="1" ht="30" customHeight="1" x14ac:dyDescent="0.25">
      <c r="A609" s="92">
        <v>2840</v>
      </c>
      <c r="B609" s="92" t="s">
        <v>9</v>
      </c>
      <c r="C609" s="92">
        <v>4</v>
      </c>
      <c r="D609" s="92">
        <v>0</v>
      </c>
      <c r="E609" s="95" t="s">
        <v>198</v>
      </c>
      <c r="F609" s="92"/>
      <c r="G609" s="94">
        <f>+G614</f>
        <v>7012.52</v>
      </c>
      <c r="H609" s="94">
        <f t="shared" ref="H609:O609" si="75">+H614</f>
        <v>20000</v>
      </c>
      <c r="I609" s="94">
        <f t="shared" si="75"/>
        <v>19875</v>
      </c>
      <c r="J609" s="94" t="e">
        <f t="shared" si="75"/>
        <v>#REF!</v>
      </c>
      <c r="K609" s="94" t="e">
        <f t="shared" si="75"/>
        <v>#REF!</v>
      </c>
      <c r="L609" s="94">
        <f t="shared" si="75"/>
        <v>0</v>
      </c>
      <c r="M609" s="94" t="e">
        <f t="shared" si="75"/>
        <v>#REF!</v>
      </c>
      <c r="N609" s="94" t="e">
        <f t="shared" si="75"/>
        <v>#REF!</v>
      </c>
      <c r="O609" s="94" t="e">
        <f t="shared" si="75"/>
        <v>#REF!</v>
      </c>
    </row>
    <row r="610" spans="1:15" ht="17.25" customHeight="1" x14ac:dyDescent="0.25">
      <c r="A610" s="7"/>
      <c r="B610" s="7"/>
      <c r="C610" s="7"/>
      <c r="D610" s="7"/>
      <c r="E610" s="9" t="s">
        <v>44</v>
      </c>
      <c r="F610" s="7"/>
      <c r="G610" s="6"/>
      <c r="H610" s="6"/>
      <c r="I610" s="6"/>
      <c r="J610" s="6"/>
      <c r="K610" s="6"/>
      <c r="L610" s="6"/>
      <c r="M610" s="6"/>
      <c r="N610" s="6"/>
      <c r="O610" s="6"/>
    </row>
    <row r="611" spans="1:15" x14ac:dyDescent="0.25">
      <c r="A611" s="7">
        <v>2841</v>
      </c>
      <c r="B611" s="7" t="s">
        <v>9</v>
      </c>
      <c r="C611" s="7">
        <v>4</v>
      </c>
      <c r="D611" s="7">
        <v>1</v>
      </c>
      <c r="E611" s="9" t="s">
        <v>199</v>
      </c>
      <c r="F611" s="7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40.5" x14ac:dyDescent="0.25">
      <c r="A612" s="7"/>
      <c r="B612" s="7"/>
      <c r="C612" s="7"/>
      <c r="D612" s="7"/>
      <c r="E612" s="9" t="s">
        <v>68</v>
      </c>
      <c r="F612" s="7"/>
      <c r="G612" s="6"/>
      <c r="H612" s="6"/>
      <c r="I612" s="6"/>
      <c r="J612" s="6"/>
      <c r="K612" s="6"/>
      <c r="L612" s="6"/>
      <c r="M612" s="6"/>
      <c r="N612" s="6"/>
      <c r="O612" s="6"/>
    </row>
    <row r="613" spans="1:15" x14ac:dyDescent="0.25">
      <c r="A613" s="7"/>
      <c r="B613" s="7"/>
      <c r="C613" s="7"/>
      <c r="D613" s="7"/>
      <c r="E613" s="9" t="s">
        <v>69</v>
      </c>
      <c r="F613" s="7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33.75" customHeight="1" x14ac:dyDescent="0.25">
      <c r="A614" s="7">
        <v>2842</v>
      </c>
      <c r="B614" s="7" t="s">
        <v>9</v>
      </c>
      <c r="C614" s="7">
        <v>4</v>
      </c>
      <c r="D614" s="7">
        <v>2</v>
      </c>
      <c r="E614" s="9" t="s">
        <v>200</v>
      </c>
      <c r="F614" s="7"/>
      <c r="G614" s="6">
        <f>+G615+G616</f>
        <v>7012.52</v>
      </c>
      <c r="H614" s="6">
        <f>+H615+H616</f>
        <v>20000</v>
      </c>
      <c r="I614" s="6">
        <f>+I615+I616</f>
        <v>19875</v>
      </c>
      <c r="J614" s="6" t="e">
        <f t="shared" ref="J614:O614" si="76">J615</f>
        <v>#REF!</v>
      </c>
      <c r="K614" s="6" t="e">
        <f t="shared" si="76"/>
        <v>#REF!</v>
      </c>
      <c r="L614" s="6">
        <f t="shared" si="76"/>
        <v>0</v>
      </c>
      <c r="M614" s="6" t="e">
        <f t="shared" si="76"/>
        <v>#REF!</v>
      </c>
      <c r="N614" s="6" t="e">
        <f t="shared" si="76"/>
        <v>#REF!</v>
      </c>
      <c r="O614" s="6" t="e">
        <f t="shared" si="76"/>
        <v>#REF!</v>
      </c>
    </row>
    <row r="615" spans="1:15" ht="31.5" customHeight="1" x14ac:dyDescent="0.25">
      <c r="A615" s="7"/>
      <c r="B615" s="7"/>
      <c r="C615" s="7"/>
      <c r="D615" s="7"/>
      <c r="E615" s="9" t="s">
        <v>445</v>
      </c>
      <c r="F615" s="7">
        <v>4819</v>
      </c>
      <c r="G615" s="6">
        <v>7012.52</v>
      </c>
      <c r="H615" s="6">
        <v>20000</v>
      </c>
      <c r="I615" s="6">
        <v>19518</v>
      </c>
      <c r="J615" s="6" t="e">
        <f>K615+L615</f>
        <v>#REF!</v>
      </c>
      <c r="K615" s="6" t="e">
        <f>+#REF!</f>
        <v>#REF!</v>
      </c>
      <c r="L615" s="6"/>
      <c r="M615" s="6" t="e">
        <f>+J615-G615</f>
        <v>#REF!</v>
      </c>
      <c r="N615" s="6" t="e">
        <f>+J615-H615</f>
        <v>#REF!</v>
      </c>
      <c r="O615" s="6" t="e">
        <f>+J615-I615</f>
        <v>#REF!</v>
      </c>
    </row>
    <row r="616" spans="1:15" ht="40.5" x14ac:dyDescent="0.25">
      <c r="A616" s="7"/>
      <c r="B616" s="7"/>
      <c r="C616" s="7"/>
      <c r="D616" s="7"/>
      <c r="E616" s="9" t="s">
        <v>699</v>
      </c>
      <c r="F616" s="7" t="s">
        <v>29</v>
      </c>
      <c r="G616" s="6"/>
      <c r="H616" s="6"/>
      <c r="I616" s="6">
        <v>357</v>
      </c>
      <c r="J616" s="6"/>
      <c r="K616" s="6"/>
      <c r="L616" s="6"/>
      <c r="M616" s="6"/>
      <c r="N616" s="6"/>
      <c r="O616" s="6"/>
    </row>
    <row r="617" spans="1:15" x14ac:dyDescent="0.25">
      <c r="A617" s="7"/>
      <c r="B617" s="7"/>
      <c r="C617" s="7"/>
      <c r="D617" s="7"/>
      <c r="E617" s="9" t="s">
        <v>69</v>
      </c>
      <c r="F617" s="7"/>
      <c r="G617" s="6"/>
      <c r="H617" s="6"/>
      <c r="I617" s="6"/>
      <c r="J617" s="6"/>
      <c r="K617" s="6"/>
      <c r="L617" s="6"/>
      <c r="M617" s="6"/>
      <c r="N617" s="6"/>
      <c r="O617" s="6"/>
    </row>
    <row r="618" spans="1:15" x14ac:dyDescent="0.25">
      <c r="A618" s="7">
        <v>2843</v>
      </c>
      <c r="B618" s="7" t="s">
        <v>9</v>
      </c>
      <c r="C618" s="7">
        <v>4</v>
      </c>
      <c r="D618" s="7">
        <v>3</v>
      </c>
      <c r="E618" s="9" t="s">
        <v>69</v>
      </c>
      <c r="F618" s="7"/>
      <c r="G618" s="6"/>
      <c r="H618" s="6"/>
      <c r="I618" s="6"/>
      <c r="J618" s="6"/>
      <c r="K618" s="6"/>
      <c r="L618" s="6"/>
      <c r="M618" s="6"/>
      <c r="N618" s="6"/>
      <c r="O618" s="6"/>
    </row>
    <row r="619" spans="1:15" x14ac:dyDescent="0.25">
      <c r="A619" s="7"/>
      <c r="B619" s="7"/>
      <c r="C619" s="7"/>
      <c r="D619" s="7"/>
      <c r="E619" s="9" t="s">
        <v>198</v>
      </c>
      <c r="F619" s="7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40.5" x14ac:dyDescent="0.25">
      <c r="A620" s="7"/>
      <c r="B620" s="7"/>
      <c r="C620" s="7"/>
      <c r="D620" s="7"/>
      <c r="E620" s="9" t="s">
        <v>68</v>
      </c>
      <c r="F620" s="7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58.5" customHeight="1" x14ac:dyDescent="0.25">
      <c r="A621" s="7"/>
      <c r="B621" s="7"/>
      <c r="C621" s="7"/>
      <c r="D621" s="7"/>
      <c r="E621" s="9" t="s">
        <v>69</v>
      </c>
      <c r="F621" s="7"/>
      <c r="G621" s="6"/>
      <c r="H621" s="6"/>
      <c r="I621" s="6"/>
      <c r="J621" s="6"/>
      <c r="K621" s="6"/>
      <c r="L621" s="6"/>
      <c r="M621" s="6"/>
      <c r="N621" s="6"/>
      <c r="O621" s="6"/>
    </row>
    <row r="622" spans="1:15" x14ac:dyDescent="0.25">
      <c r="A622" s="7">
        <v>2850</v>
      </c>
      <c r="B622" s="7" t="s">
        <v>9</v>
      </c>
      <c r="C622" s="7">
        <v>5</v>
      </c>
      <c r="D622" s="7">
        <v>0</v>
      </c>
      <c r="E622" s="9" t="s">
        <v>69</v>
      </c>
      <c r="F622" s="7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27" x14ac:dyDescent="0.25">
      <c r="A623" s="7"/>
      <c r="B623" s="7"/>
      <c r="C623" s="7"/>
      <c r="D623" s="7"/>
      <c r="E623" s="12" t="s">
        <v>201</v>
      </c>
      <c r="F623" s="7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35.25" customHeight="1" x14ac:dyDescent="0.25">
      <c r="A624" s="7">
        <v>2851</v>
      </c>
      <c r="B624" s="7" t="s">
        <v>9</v>
      </c>
      <c r="C624" s="7">
        <v>5</v>
      </c>
      <c r="D624" s="7">
        <v>1</v>
      </c>
      <c r="E624" s="9" t="s">
        <v>46</v>
      </c>
      <c r="F624" s="7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39" customHeight="1" x14ac:dyDescent="0.25">
      <c r="A625" s="7"/>
      <c r="B625" s="7"/>
      <c r="C625" s="7"/>
      <c r="D625" s="7"/>
      <c r="E625" s="12" t="s">
        <v>201</v>
      </c>
      <c r="F625" s="7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40.5" x14ac:dyDescent="0.25">
      <c r="A626" s="7"/>
      <c r="B626" s="7"/>
      <c r="C626" s="7"/>
      <c r="D626" s="7"/>
      <c r="E626" s="9" t="s">
        <v>68</v>
      </c>
      <c r="F626" s="7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51.75" customHeight="1" x14ac:dyDescent="0.25">
      <c r="A627" s="7"/>
      <c r="B627" s="7"/>
      <c r="C627" s="7"/>
      <c r="D627" s="7"/>
      <c r="E627" s="9" t="s">
        <v>69</v>
      </c>
      <c r="F627" s="7"/>
      <c r="G627" s="6"/>
      <c r="H627" s="6"/>
      <c r="I627" s="6"/>
      <c r="J627" s="6"/>
      <c r="K627" s="6"/>
      <c r="L627" s="6"/>
      <c r="M627" s="6"/>
      <c r="N627" s="6"/>
      <c r="O627" s="6"/>
    </row>
    <row r="628" spans="1:15" x14ac:dyDescent="0.25">
      <c r="A628" s="7"/>
      <c r="B628" s="7"/>
      <c r="C628" s="7"/>
      <c r="D628" s="7"/>
      <c r="E628" s="9"/>
      <c r="F628" s="7"/>
      <c r="G628" s="6"/>
      <c r="H628" s="6"/>
      <c r="I628" s="6"/>
      <c r="J628" s="6"/>
      <c r="K628" s="6"/>
      <c r="L628" s="6"/>
      <c r="M628" s="6"/>
      <c r="N628" s="6"/>
      <c r="O628" s="6"/>
    </row>
    <row r="629" spans="1:15" s="32" customFormat="1" ht="30" customHeight="1" x14ac:dyDescent="0.25">
      <c r="A629" s="92">
        <v>2860</v>
      </c>
      <c r="B629" s="92" t="s">
        <v>9</v>
      </c>
      <c r="C629" s="92">
        <v>6</v>
      </c>
      <c r="D629" s="92">
        <v>0</v>
      </c>
      <c r="E629" s="97" t="s">
        <v>202</v>
      </c>
      <c r="F629" s="92"/>
      <c r="G629" s="94">
        <f>G630</f>
        <v>7595.9350000000004</v>
      </c>
      <c r="H629" s="94">
        <f t="shared" ref="H629:O629" si="77">H630</f>
        <v>30000</v>
      </c>
      <c r="I629" s="94">
        <f t="shared" si="77"/>
        <v>30154</v>
      </c>
      <c r="J629" s="94" t="e">
        <f t="shared" si="77"/>
        <v>#REF!</v>
      </c>
      <c r="K629" s="94" t="e">
        <f t="shared" si="77"/>
        <v>#REF!</v>
      </c>
      <c r="L629" s="94">
        <f t="shared" si="77"/>
        <v>0</v>
      </c>
      <c r="M629" s="94" t="e">
        <f t="shared" si="77"/>
        <v>#REF!</v>
      </c>
      <c r="N629" s="94" t="e">
        <f t="shared" si="77"/>
        <v>#REF!</v>
      </c>
      <c r="O629" s="94" t="e">
        <f t="shared" si="77"/>
        <v>#REF!</v>
      </c>
    </row>
    <row r="630" spans="1:15" ht="27" customHeight="1" x14ac:dyDescent="0.25">
      <c r="A630" s="7">
        <v>2861</v>
      </c>
      <c r="B630" s="7" t="s">
        <v>9</v>
      </c>
      <c r="C630" s="7">
        <v>6</v>
      </c>
      <c r="D630" s="7">
        <v>1</v>
      </c>
      <c r="E630" s="9" t="s">
        <v>283</v>
      </c>
      <c r="F630" s="7"/>
      <c r="G630" s="6">
        <f>SUM(G633:G635)</f>
        <v>7595.9350000000004</v>
      </c>
      <c r="H630" s="6">
        <f t="shared" ref="H630:O630" si="78">SUM(H633:H635)</f>
        <v>30000</v>
      </c>
      <c r="I630" s="6">
        <f t="shared" si="78"/>
        <v>30154</v>
      </c>
      <c r="J630" s="6" t="e">
        <f t="shared" si="78"/>
        <v>#REF!</v>
      </c>
      <c r="K630" s="6" t="e">
        <f t="shared" si="78"/>
        <v>#REF!</v>
      </c>
      <c r="L630" s="6">
        <f t="shared" si="78"/>
        <v>0</v>
      </c>
      <c r="M630" s="6" t="e">
        <f t="shared" si="78"/>
        <v>#REF!</v>
      </c>
      <c r="N630" s="6" t="e">
        <f t="shared" si="78"/>
        <v>#REF!</v>
      </c>
      <c r="O630" s="6" t="e">
        <f t="shared" si="78"/>
        <v>#REF!</v>
      </c>
    </row>
    <row r="631" spans="1:15" ht="37.5" customHeight="1" x14ac:dyDescent="0.25">
      <c r="A631" s="7"/>
      <c r="B631" s="7"/>
      <c r="C631" s="7"/>
      <c r="D631" s="7"/>
      <c r="E631" s="12"/>
      <c r="F631" s="7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40.5" x14ac:dyDescent="0.25">
      <c r="A632" s="7"/>
      <c r="B632" s="7"/>
      <c r="C632" s="7"/>
      <c r="D632" s="7"/>
      <c r="E632" s="9" t="s">
        <v>68</v>
      </c>
      <c r="F632" s="7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8" customHeight="1" x14ac:dyDescent="0.25">
      <c r="A633" s="7"/>
      <c r="B633" s="7"/>
      <c r="C633" s="7"/>
      <c r="D633" s="7"/>
      <c r="E633" s="9" t="s">
        <v>267</v>
      </c>
      <c r="F633" s="7">
        <v>4861</v>
      </c>
      <c r="G633" s="6">
        <v>7595.9350000000004</v>
      </c>
      <c r="H633" s="6">
        <v>30000</v>
      </c>
      <c r="I633" s="6">
        <v>30154</v>
      </c>
      <c r="J633" s="6" t="e">
        <f>K633+L633</f>
        <v>#REF!</v>
      </c>
      <c r="K633" s="6" t="e">
        <f>+#REF!</f>
        <v>#REF!</v>
      </c>
      <c r="L633" s="6"/>
      <c r="M633" s="6" t="e">
        <f>+J633-G633</f>
        <v>#REF!</v>
      </c>
      <c r="N633" s="6" t="e">
        <f>+J633-H633</f>
        <v>#REF!</v>
      </c>
      <c r="O633" s="6" t="e">
        <f>+J633-I633</f>
        <v>#REF!</v>
      </c>
    </row>
    <row r="634" spans="1:15" ht="32.25" customHeight="1" x14ac:dyDescent="0.25">
      <c r="A634" s="7"/>
      <c r="B634" s="7"/>
      <c r="C634" s="7"/>
      <c r="D634" s="7"/>
      <c r="E634" s="98" t="s">
        <v>586</v>
      </c>
      <c r="F634" s="7">
        <v>4819</v>
      </c>
      <c r="G634" s="6">
        <v>0</v>
      </c>
      <c r="H634" s="6">
        <v>0</v>
      </c>
      <c r="I634" s="6">
        <v>0</v>
      </c>
      <c r="J634" s="6">
        <v>0</v>
      </c>
      <c r="K634" s="6" t="e">
        <f>+#REF!</f>
        <v>#REF!</v>
      </c>
      <c r="L634" s="6">
        <v>0</v>
      </c>
      <c r="M634" s="6">
        <v>0</v>
      </c>
      <c r="N634" s="6">
        <v>0</v>
      </c>
      <c r="O634" s="6">
        <v>0</v>
      </c>
    </row>
    <row r="635" spans="1:15" ht="27" x14ac:dyDescent="0.25">
      <c r="A635" s="7"/>
      <c r="B635" s="7"/>
      <c r="C635" s="7"/>
      <c r="D635" s="7"/>
      <c r="E635" s="11" t="s">
        <v>587</v>
      </c>
      <c r="F635" s="7">
        <v>4727</v>
      </c>
      <c r="G635" s="6">
        <v>0</v>
      </c>
      <c r="H635" s="6">
        <v>0</v>
      </c>
      <c r="I635" s="6">
        <v>0</v>
      </c>
      <c r="J635" s="6">
        <v>0</v>
      </c>
      <c r="K635" s="6" t="e">
        <f>+#REF!</f>
        <v>#REF!</v>
      </c>
      <c r="L635" s="6">
        <v>0</v>
      </c>
      <c r="M635" s="6">
        <v>0</v>
      </c>
      <c r="N635" s="6">
        <v>0</v>
      </c>
      <c r="O635" s="6">
        <v>0</v>
      </c>
    </row>
    <row r="636" spans="1:15" x14ac:dyDescent="0.25">
      <c r="A636" s="7"/>
      <c r="B636" s="7"/>
      <c r="C636" s="7"/>
      <c r="D636" s="7"/>
      <c r="E636" s="9" t="s">
        <v>263</v>
      </c>
      <c r="F636" s="7">
        <v>4729</v>
      </c>
      <c r="G636" s="6">
        <v>0</v>
      </c>
      <c r="H636" s="6">
        <v>0</v>
      </c>
      <c r="I636" s="6">
        <v>0</v>
      </c>
      <c r="J636" s="6">
        <v>0</v>
      </c>
      <c r="K636" s="6" t="e">
        <f>+#REF!</f>
        <v>#REF!</v>
      </c>
      <c r="L636" s="6">
        <v>0</v>
      </c>
      <c r="M636" s="6">
        <v>0</v>
      </c>
      <c r="N636" s="6">
        <v>0</v>
      </c>
      <c r="O636" s="6">
        <v>0</v>
      </c>
    </row>
    <row r="637" spans="1:15" s="32" customFormat="1" ht="21.75" customHeight="1" x14ac:dyDescent="0.25">
      <c r="A637" s="92">
        <v>2900</v>
      </c>
      <c r="B637" s="92" t="s">
        <v>10</v>
      </c>
      <c r="C637" s="92">
        <v>0</v>
      </c>
      <c r="D637" s="92">
        <v>0</v>
      </c>
      <c r="E637" s="93" t="s">
        <v>588</v>
      </c>
      <c r="F637" s="92"/>
      <c r="G637" s="94">
        <f>+G639+G649+G660+G670+G679+G689+G695+G701</f>
        <v>655443.99300000002</v>
      </c>
      <c r="H637" s="94">
        <f t="shared" ref="H637:O637" si="79">+H639+H649+H660+H670+H679+H689+H695+H701</f>
        <v>763022.89999999991</v>
      </c>
      <c r="I637" s="94">
        <f t="shared" si="79"/>
        <v>773228.89999999991</v>
      </c>
      <c r="J637" s="94" t="e">
        <f t="shared" si="79"/>
        <v>#REF!</v>
      </c>
      <c r="K637" s="94" t="e">
        <f t="shared" si="79"/>
        <v>#REF!</v>
      </c>
      <c r="L637" s="94">
        <f t="shared" si="79"/>
        <v>0</v>
      </c>
      <c r="M637" s="94" t="e">
        <f t="shared" si="79"/>
        <v>#REF!</v>
      </c>
      <c r="N637" s="94" t="e">
        <f t="shared" si="79"/>
        <v>#REF!</v>
      </c>
      <c r="O637" s="94" t="e">
        <f t="shared" si="79"/>
        <v>#REF!</v>
      </c>
    </row>
    <row r="638" spans="1:15" x14ac:dyDescent="0.25">
      <c r="A638" s="7"/>
      <c r="B638" s="7"/>
      <c r="C638" s="7"/>
      <c r="D638" s="7"/>
      <c r="E638" s="9" t="s">
        <v>44</v>
      </c>
      <c r="F638" s="7"/>
      <c r="G638" s="6"/>
      <c r="H638" s="6"/>
      <c r="I638" s="6"/>
      <c r="J638" s="6"/>
      <c r="K638" s="6"/>
      <c r="L638" s="6"/>
      <c r="M638" s="6"/>
      <c r="N638" s="6"/>
      <c r="O638" s="6"/>
    </row>
    <row r="639" spans="1:15" s="32" customFormat="1" ht="28.5" x14ac:dyDescent="0.25">
      <c r="A639" s="92">
        <v>2910</v>
      </c>
      <c r="B639" s="92" t="s">
        <v>10</v>
      </c>
      <c r="C639" s="92">
        <v>1</v>
      </c>
      <c r="D639" s="92">
        <v>0</v>
      </c>
      <c r="E639" s="95" t="s">
        <v>203</v>
      </c>
      <c r="F639" s="92"/>
      <c r="G639" s="94">
        <f>+G641</f>
        <v>609429.45299999998</v>
      </c>
      <c r="H639" s="94">
        <f t="shared" ref="H639:O639" si="80">+H641</f>
        <v>703213.2</v>
      </c>
      <c r="I639" s="94">
        <f t="shared" si="80"/>
        <v>718972.2</v>
      </c>
      <c r="J639" s="94" t="e">
        <f t="shared" si="80"/>
        <v>#REF!</v>
      </c>
      <c r="K639" s="94" t="e">
        <f t="shared" si="80"/>
        <v>#REF!</v>
      </c>
      <c r="L639" s="94">
        <f t="shared" si="80"/>
        <v>0</v>
      </c>
      <c r="M639" s="94" t="e">
        <f t="shared" si="80"/>
        <v>#REF!</v>
      </c>
      <c r="N639" s="94" t="e">
        <f t="shared" si="80"/>
        <v>#REF!</v>
      </c>
      <c r="O639" s="94" t="e">
        <f t="shared" si="80"/>
        <v>#REF!</v>
      </c>
    </row>
    <row r="640" spans="1:15" x14ac:dyDescent="0.25">
      <c r="A640" s="7"/>
      <c r="B640" s="7"/>
      <c r="C640" s="7"/>
      <c r="D640" s="7"/>
      <c r="E640" s="9" t="s">
        <v>46</v>
      </c>
      <c r="F640" s="7"/>
      <c r="G640" s="6"/>
      <c r="H640" s="6"/>
      <c r="I640" s="6"/>
      <c r="J640" s="6"/>
      <c r="K640" s="6"/>
      <c r="L640" s="6"/>
      <c r="M640" s="6"/>
      <c r="N640" s="6"/>
      <c r="O640" s="6"/>
    </row>
    <row r="641" spans="1:15" x14ac:dyDescent="0.25">
      <c r="A641" s="7">
        <v>2911</v>
      </c>
      <c r="B641" s="7" t="s">
        <v>10</v>
      </c>
      <c r="C641" s="7">
        <v>1</v>
      </c>
      <c r="D641" s="7">
        <v>1</v>
      </c>
      <c r="E641" s="9" t="s">
        <v>204</v>
      </c>
      <c r="F641" s="7"/>
      <c r="G641" s="6">
        <f>+G642</f>
        <v>609429.45299999998</v>
      </c>
      <c r="H641" s="6">
        <f t="shared" ref="H641:O641" si="81">+H642</f>
        <v>703213.2</v>
      </c>
      <c r="I641" s="6">
        <f t="shared" si="81"/>
        <v>718972.2</v>
      </c>
      <c r="J641" s="6" t="e">
        <f t="shared" si="81"/>
        <v>#REF!</v>
      </c>
      <c r="K641" s="6" t="e">
        <f t="shared" si="81"/>
        <v>#REF!</v>
      </c>
      <c r="L641" s="6">
        <f t="shared" si="81"/>
        <v>0</v>
      </c>
      <c r="M641" s="6" t="e">
        <f t="shared" si="81"/>
        <v>#REF!</v>
      </c>
      <c r="N641" s="6" t="e">
        <f t="shared" si="81"/>
        <v>#REF!</v>
      </c>
      <c r="O641" s="6" t="e">
        <f t="shared" si="81"/>
        <v>#REF!</v>
      </c>
    </row>
    <row r="642" spans="1:15" ht="21.75" customHeight="1" x14ac:dyDescent="0.25">
      <c r="A642" s="7"/>
      <c r="B642" s="7"/>
      <c r="C642" s="7"/>
      <c r="D642" s="7"/>
      <c r="E642" s="9" t="s">
        <v>282</v>
      </c>
      <c r="F642" s="7">
        <v>4511</v>
      </c>
      <c r="G642" s="6">
        <v>609429.45299999998</v>
      </c>
      <c r="H642" s="6">
        <v>703213.2</v>
      </c>
      <c r="I642" s="6">
        <v>718972.2</v>
      </c>
      <c r="J642" s="6" t="e">
        <f>K642+L642</f>
        <v>#REF!</v>
      </c>
      <c r="K642" s="6" t="e">
        <f>+#REF!</f>
        <v>#REF!</v>
      </c>
      <c r="L642" s="6"/>
      <c r="M642" s="6" t="e">
        <f>+J642-G642</f>
        <v>#REF!</v>
      </c>
      <c r="N642" s="6" t="e">
        <f>+J642-H642</f>
        <v>#REF!</v>
      </c>
      <c r="O642" s="6" t="e">
        <f>+J642-I642</f>
        <v>#REF!</v>
      </c>
    </row>
    <row r="643" spans="1:15" x14ac:dyDescent="0.25">
      <c r="A643" s="7"/>
      <c r="B643" s="7"/>
      <c r="C643" s="7"/>
      <c r="D643" s="7"/>
      <c r="E643" s="9"/>
      <c r="F643" s="7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25">
      <c r="A644" s="7"/>
      <c r="B644" s="7"/>
      <c r="C644" s="7"/>
      <c r="D644" s="7"/>
      <c r="E644" s="9" t="s">
        <v>69</v>
      </c>
      <c r="F644" s="7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25">
      <c r="A645" s="7">
        <v>2912</v>
      </c>
      <c r="B645" s="7" t="s">
        <v>10</v>
      </c>
      <c r="C645" s="7">
        <v>1</v>
      </c>
      <c r="D645" s="7">
        <v>2</v>
      </c>
      <c r="E645" s="9" t="s">
        <v>69</v>
      </c>
      <c r="F645" s="7"/>
      <c r="G645" s="6"/>
      <c r="H645" s="6"/>
      <c r="I645" s="6"/>
      <c r="J645" s="6"/>
      <c r="K645" s="6"/>
      <c r="L645" s="6"/>
      <c r="M645" s="6"/>
      <c r="N645" s="6"/>
      <c r="O645" s="6"/>
    </row>
    <row r="646" spans="1:15" x14ac:dyDescent="0.25">
      <c r="A646" s="7"/>
      <c r="B646" s="7"/>
      <c r="C646" s="7"/>
      <c r="D646" s="7"/>
      <c r="E646" s="9" t="s">
        <v>205</v>
      </c>
      <c r="F646" s="7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40.5" x14ac:dyDescent="0.25">
      <c r="A647" s="7"/>
      <c r="B647" s="7"/>
      <c r="C647" s="7"/>
      <c r="D647" s="7"/>
      <c r="E647" s="9" t="s">
        <v>68</v>
      </c>
      <c r="F647" s="7"/>
      <c r="G647" s="6"/>
      <c r="H647" s="6"/>
      <c r="I647" s="6"/>
      <c r="J647" s="6"/>
      <c r="K647" s="6"/>
      <c r="L647" s="6"/>
      <c r="M647" s="6"/>
      <c r="N647" s="6"/>
      <c r="O647" s="6"/>
    </row>
    <row r="648" spans="1:15" x14ac:dyDescent="0.25">
      <c r="A648" s="7"/>
      <c r="B648" s="7"/>
      <c r="C648" s="7"/>
      <c r="D648" s="7"/>
      <c r="E648" s="9" t="s">
        <v>69</v>
      </c>
      <c r="F648" s="7"/>
      <c r="G648" s="6"/>
      <c r="H648" s="6"/>
      <c r="I648" s="6"/>
      <c r="J648" s="6"/>
      <c r="K648" s="6"/>
      <c r="L648" s="6"/>
      <c r="M648" s="6"/>
      <c r="N648" s="6"/>
      <c r="O648" s="6"/>
    </row>
    <row r="649" spans="1:15" x14ac:dyDescent="0.25">
      <c r="A649" s="7">
        <v>2920</v>
      </c>
      <c r="B649" s="7" t="s">
        <v>10</v>
      </c>
      <c r="C649" s="7">
        <v>2</v>
      </c>
      <c r="D649" s="7">
        <v>0</v>
      </c>
      <c r="E649" s="9" t="s">
        <v>69</v>
      </c>
      <c r="F649" s="7"/>
      <c r="G649" s="6"/>
      <c r="H649" s="6"/>
      <c r="I649" s="6"/>
      <c r="J649" s="6"/>
      <c r="K649" s="6"/>
      <c r="L649" s="6"/>
      <c r="M649" s="6"/>
      <c r="N649" s="6"/>
      <c r="O649" s="6"/>
    </row>
    <row r="650" spans="1:15" x14ac:dyDescent="0.25">
      <c r="A650" s="7"/>
      <c r="B650" s="7"/>
      <c r="C650" s="7"/>
      <c r="D650" s="7"/>
      <c r="E650" s="9" t="s">
        <v>206</v>
      </c>
      <c r="F650" s="7"/>
      <c r="G650" s="6"/>
      <c r="H650" s="6"/>
      <c r="I650" s="6"/>
      <c r="J650" s="6"/>
      <c r="K650" s="6"/>
      <c r="L650" s="6"/>
      <c r="M650" s="6"/>
      <c r="N650" s="6"/>
      <c r="O650" s="6"/>
    </row>
    <row r="651" spans="1:15" x14ac:dyDescent="0.25">
      <c r="A651" s="7">
        <v>2921</v>
      </c>
      <c r="B651" s="7" t="s">
        <v>10</v>
      </c>
      <c r="C651" s="7">
        <v>2</v>
      </c>
      <c r="D651" s="7">
        <v>1</v>
      </c>
      <c r="E651" s="9" t="s">
        <v>46</v>
      </c>
      <c r="F651" s="7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52.5" customHeight="1" x14ac:dyDescent="0.25">
      <c r="A652" s="7"/>
      <c r="B652" s="7"/>
      <c r="C652" s="7"/>
      <c r="D652" s="7"/>
      <c r="E652" s="9" t="s">
        <v>207</v>
      </c>
      <c r="F652" s="7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7"/>
      <c r="B653" s="7"/>
      <c r="C653" s="7"/>
      <c r="D653" s="7"/>
      <c r="E653" s="9" t="s">
        <v>263</v>
      </c>
      <c r="F653" s="7"/>
      <c r="G653" s="6"/>
      <c r="H653" s="6"/>
      <c r="I653" s="6"/>
      <c r="J653" s="6"/>
      <c r="K653" s="6"/>
      <c r="L653" s="6"/>
      <c r="M653" s="6"/>
      <c r="N653" s="6"/>
      <c r="O653" s="6"/>
    </row>
    <row r="654" spans="1:15" x14ac:dyDescent="0.25">
      <c r="A654" s="7"/>
      <c r="B654" s="7"/>
      <c r="C654" s="7"/>
      <c r="D654" s="7"/>
      <c r="E654" s="9"/>
      <c r="F654" s="7"/>
      <c r="G654" s="6"/>
      <c r="H654" s="6"/>
      <c r="I654" s="6"/>
      <c r="J654" s="6"/>
      <c r="K654" s="6"/>
      <c r="L654" s="6"/>
      <c r="M654" s="6"/>
      <c r="N654" s="6"/>
      <c r="O654" s="6"/>
    </row>
    <row r="655" spans="1:15" x14ac:dyDescent="0.25">
      <c r="A655" s="7">
        <v>2922</v>
      </c>
      <c r="B655" s="7" t="s">
        <v>10</v>
      </c>
      <c r="C655" s="7">
        <v>2</v>
      </c>
      <c r="D655" s="7">
        <v>2</v>
      </c>
      <c r="E655" s="9" t="s">
        <v>69</v>
      </c>
      <c r="F655" s="7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57" customHeight="1" x14ac:dyDescent="0.25">
      <c r="A656" s="7"/>
      <c r="B656" s="7"/>
      <c r="C656" s="7"/>
      <c r="D656" s="7"/>
      <c r="E656" s="9" t="s">
        <v>208</v>
      </c>
      <c r="F656" s="7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40.5" x14ac:dyDescent="0.25">
      <c r="A657" s="7"/>
      <c r="B657" s="7"/>
      <c r="C657" s="7"/>
      <c r="D657" s="7"/>
      <c r="E657" s="9" t="s">
        <v>68</v>
      </c>
      <c r="F657" s="7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35.25" customHeight="1" x14ac:dyDescent="0.25">
      <c r="A658" s="7"/>
      <c r="B658" s="7"/>
      <c r="C658" s="7"/>
      <c r="D658" s="7"/>
      <c r="E658" s="9"/>
      <c r="F658" s="7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55.5" customHeight="1" x14ac:dyDescent="0.25">
      <c r="A659" s="7"/>
      <c r="B659" s="7"/>
      <c r="C659" s="7"/>
      <c r="D659" s="7"/>
      <c r="E659" s="9" t="s">
        <v>69</v>
      </c>
      <c r="F659" s="7"/>
      <c r="G659" s="6"/>
      <c r="H659" s="6"/>
      <c r="I659" s="6"/>
      <c r="J659" s="6"/>
      <c r="K659" s="6"/>
      <c r="L659" s="6"/>
      <c r="M659" s="6"/>
      <c r="N659" s="6"/>
      <c r="O659" s="6"/>
    </row>
    <row r="660" spans="1:15" x14ac:dyDescent="0.25">
      <c r="A660" s="7">
        <v>2930</v>
      </c>
      <c r="B660" s="7" t="s">
        <v>10</v>
      </c>
      <c r="C660" s="7">
        <v>3</v>
      </c>
      <c r="D660" s="7">
        <v>0</v>
      </c>
      <c r="E660" s="9" t="s">
        <v>69</v>
      </c>
      <c r="F660" s="7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40.5" x14ac:dyDescent="0.25">
      <c r="A661" s="7"/>
      <c r="B661" s="7"/>
      <c r="C661" s="7"/>
      <c r="D661" s="7"/>
      <c r="E661" s="9" t="s">
        <v>209</v>
      </c>
      <c r="F661" s="7"/>
      <c r="G661" s="6"/>
      <c r="H661" s="6"/>
      <c r="I661" s="6"/>
      <c r="J661" s="6"/>
      <c r="K661" s="6"/>
      <c r="L661" s="6"/>
      <c r="M661" s="6"/>
      <c r="N661" s="6"/>
      <c r="O661" s="6"/>
    </row>
    <row r="662" spans="1:15" x14ac:dyDescent="0.25">
      <c r="A662" s="7">
        <v>2931</v>
      </c>
      <c r="B662" s="7" t="s">
        <v>10</v>
      </c>
      <c r="C662" s="7">
        <v>3</v>
      </c>
      <c r="D662" s="7">
        <v>1</v>
      </c>
      <c r="E662" s="9" t="s">
        <v>46</v>
      </c>
      <c r="F662" s="7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57.75" customHeight="1" x14ac:dyDescent="0.25">
      <c r="A663" s="7"/>
      <c r="B663" s="7"/>
      <c r="C663" s="7"/>
      <c r="D663" s="7"/>
      <c r="E663" s="9" t="s">
        <v>281</v>
      </c>
      <c r="F663" s="7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40.5" x14ac:dyDescent="0.25">
      <c r="A664" s="7"/>
      <c r="B664" s="7"/>
      <c r="C664" s="7"/>
      <c r="D664" s="7"/>
      <c r="E664" s="9" t="s">
        <v>68</v>
      </c>
      <c r="F664" s="7"/>
      <c r="G664" s="6"/>
      <c r="H664" s="6"/>
      <c r="I664" s="6"/>
      <c r="J664" s="6"/>
      <c r="K664" s="6"/>
      <c r="L664" s="6"/>
      <c r="M664" s="6"/>
      <c r="N664" s="6"/>
      <c r="O664" s="6"/>
    </row>
    <row r="665" spans="1:15" x14ac:dyDescent="0.25">
      <c r="A665" s="7"/>
      <c r="B665" s="7"/>
      <c r="C665" s="7"/>
      <c r="D665" s="7"/>
      <c r="E665" s="9" t="s">
        <v>69</v>
      </c>
      <c r="F665" s="7"/>
      <c r="G665" s="6"/>
      <c r="H665" s="6"/>
      <c r="I665" s="6"/>
      <c r="J665" s="6"/>
      <c r="K665" s="6"/>
      <c r="L665" s="6"/>
      <c r="M665" s="6"/>
      <c r="N665" s="6"/>
      <c r="O665" s="6"/>
    </row>
    <row r="666" spans="1:15" x14ac:dyDescent="0.25">
      <c r="A666" s="7">
        <v>2932</v>
      </c>
      <c r="B666" s="7" t="s">
        <v>10</v>
      </c>
      <c r="C666" s="7">
        <v>3</v>
      </c>
      <c r="D666" s="7">
        <v>2</v>
      </c>
      <c r="E666" s="9" t="s">
        <v>69</v>
      </c>
      <c r="F666" s="7"/>
      <c r="G666" s="6"/>
      <c r="H666" s="6"/>
      <c r="I666" s="6"/>
      <c r="J666" s="6"/>
      <c r="K666" s="6"/>
      <c r="L666" s="6"/>
      <c r="M666" s="6"/>
      <c r="N666" s="6"/>
      <c r="O666" s="6"/>
    </row>
    <row r="667" spans="1:15" x14ac:dyDescent="0.25">
      <c r="A667" s="7"/>
      <c r="B667" s="7"/>
      <c r="C667" s="7"/>
      <c r="D667" s="7"/>
      <c r="E667" s="9" t="s">
        <v>210</v>
      </c>
      <c r="F667" s="7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40.5" x14ac:dyDescent="0.25">
      <c r="A668" s="7"/>
      <c r="B668" s="7"/>
      <c r="C668" s="7"/>
      <c r="D668" s="7"/>
      <c r="E668" s="9" t="s">
        <v>68</v>
      </c>
      <c r="F668" s="7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54" customHeight="1" x14ac:dyDescent="0.25">
      <c r="A669" s="7"/>
      <c r="B669" s="7"/>
      <c r="C669" s="7"/>
      <c r="D669" s="7"/>
      <c r="E669" s="9" t="s">
        <v>69</v>
      </c>
      <c r="F669" s="7"/>
      <c r="G669" s="6"/>
      <c r="H669" s="6"/>
      <c r="I669" s="6"/>
      <c r="J669" s="6"/>
      <c r="K669" s="6"/>
      <c r="L669" s="6"/>
      <c r="M669" s="6"/>
      <c r="N669" s="6"/>
      <c r="O669" s="6"/>
    </row>
    <row r="670" spans="1:15" x14ac:dyDescent="0.25">
      <c r="A670" s="7">
        <v>2940</v>
      </c>
      <c r="B670" s="7" t="s">
        <v>10</v>
      </c>
      <c r="C670" s="7">
        <v>4</v>
      </c>
      <c r="D670" s="7">
        <v>0</v>
      </c>
      <c r="E670" s="9" t="s">
        <v>69</v>
      </c>
      <c r="F670" s="7"/>
      <c r="G670" s="6"/>
      <c r="H670" s="6"/>
      <c r="I670" s="6"/>
      <c r="J670" s="6"/>
      <c r="K670" s="6"/>
      <c r="L670" s="6"/>
      <c r="M670" s="6"/>
      <c r="N670" s="6"/>
      <c r="O670" s="6"/>
    </row>
    <row r="671" spans="1:15" x14ac:dyDescent="0.25">
      <c r="A671" s="7"/>
      <c r="B671" s="7"/>
      <c r="C671" s="7"/>
      <c r="D671" s="7"/>
      <c r="E671" s="9" t="s">
        <v>211</v>
      </c>
      <c r="F671" s="7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56.25" customHeight="1" x14ac:dyDescent="0.25">
      <c r="A672" s="7">
        <v>2941</v>
      </c>
      <c r="B672" s="7" t="s">
        <v>10</v>
      </c>
      <c r="C672" s="7">
        <v>4</v>
      </c>
      <c r="D672" s="7">
        <v>1</v>
      </c>
      <c r="E672" s="9" t="s">
        <v>46</v>
      </c>
      <c r="F672" s="7"/>
      <c r="G672" s="6"/>
      <c r="H672" s="6"/>
      <c r="I672" s="6"/>
      <c r="J672" s="6"/>
      <c r="K672" s="6"/>
      <c r="L672" s="6"/>
      <c r="M672" s="6"/>
      <c r="N672" s="6"/>
      <c r="O672" s="6"/>
    </row>
    <row r="673" spans="1:15" x14ac:dyDescent="0.25">
      <c r="A673" s="7"/>
      <c r="B673" s="7"/>
      <c r="C673" s="7"/>
      <c r="D673" s="7"/>
      <c r="E673" s="9" t="s">
        <v>212</v>
      </c>
      <c r="F673" s="7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41.25" customHeight="1" x14ac:dyDescent="0.25">
      <c r="A674" s="7"/>
      <c r="B674" s="7"/>
      <c r="C674" s="7"/>
      <c r="D674" s="7"/>
      <c r="E674" s="9" t="s">
        <v>68</v>
      </c>
      <c r="F674" s="7"/>
      <c r="G674" s="6"/>
      <c r="H674" s="6"/>
      <c r="I674" s="6"/>
      <c r="J674" s="6"/>
      <c r="K674" s="6"/>
      <c r="L674" s="6"/>
      <c r="M674" s="6"/>
      <c r="N674" s="6"/>
      <c r="O674" s="6"/>
    </row>
    <row r="675" spans="1:15" x14ac:dyDescent="0.25">
      <c r="A675" s="7"/>
      <c r="B675" s="7"/>
      <c r="C675" s="7"/>
      <c r="D675" s="7"/>
      <c r="E675" s="9" t="s">
        <v>69</v>
      </c>
      <c r="F675" s="7"/>
      <c r="G675" s="6"/>
      <c r="H675" s="6"/>
      <c r="I675" s="6"/>
      <c r="J675" s="6"/>
      <c r="K675" s="6"/>
      <c r="L675" s="6"/>
      <c r="M675" s="6"/>
      <c r="N675" s="6"/>
      <c r="O675" s="6"/>
    </row>
    <row r="676" spans="1:15" x14ac:dyDescent="0.25">
      <c r="A676" s="7">
        <v>2942</v>
      </c>
      <c r="B676" s="7" t="s">
        <v>10</v>
      </c>
      <c r="C676" s="7">
        <v>4</v>
      </c>
      <c r="D676" s="7">
        <v>2</v>
      </c>
      <c r="E676" s="9" t="s">
        <v>213</v>
      </c>
      <c r="F676" s="7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62.25" customHeight="1" x14ac:dyDescent="0.25">
      <c r="A677" s="7"/>
      <c r="B677" s="7"/>
      <c r="C677" s="7"/>
      <c r="D677" s="7"/>
      <c r="E677" s="9" t="s">
        <v>68</v>
      </c>
      <c r="F677" s="7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25">
      <c r="A678" s="7"/>
      <c r="B678" s="7"/>
      <c r="C678" s="7"/>
      <c r="D678" s="7"/>
      <c r="E678" s="9" t="s">
        <v>69</v>
      </c>
      <c r="F678" s="7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27" x14ac:dyDescent="0.25">
      <c r="A679" s="7">
        <v>2950</v>
      </c>
      <c r="B679" s="7" t="s">
        <v>10</v>
      </c>
      <c r="C679" s="7">
        <v>5</v>
      </c>
      <c r="D679" s="7">
        <v>0</v>
      </c>
      <c r="E679" s="9" t="s">
        <v>217</v>
      </c>
      <c r="F679" s="7"/>
      <c r="G679" s="6"/>
      <c r="H679" s="6"/>
      <c r="I679" s="6"/>
      <c r="J679" s="6"/>
      <c r="K679" s="6"/>
      <c r="L679" s="6"/>
      <c r="M679" s="6"/>
      <c r="N679" s="6"/>
      <c r="O679" s="6"/>
    </row>
    <row r="680" spans="1:15" x14ac:dyDescent="0.25">
      <c r="A680" s="7"/>
      <c r="B680" s="7"/>
      <c r="C680" s="7"/>
      <c r="D680" s="7"/>
      <c r="E680" s="9" t="s">
        <v>46</v>
      </c>
      <c r="F680" s="7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25">
      <c r="A681" s="7">
        <v>2951</v>
      </c>
      <c r="B681" s="7" t="s">
        <v>10</v>
      </c>
      <c r="C681" s="7">
        <v>5</v>
      </c>
      <c r="D681" s="7">
        <v>1</v>
      </c>
      <c r="E681" s="9" t="s">
        <v>214</v>
      </c>
      <c r="F681" s="7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59.25" customHeight="1" x14ac:dyDescent="0.25">
      <c r="A682" s="7"/>
      <c r="B682" s="7"/>
      <c r="C682" s="7"/>
      <c r="D682" s="7"/>
      <c r="E682" s="9" t="s">
        <v>68</v>
      </c>
      <c r="F682" s="7"/>
      <c r="G682" s="6"/>
      <c r="H682" s="6"/>
      <c r="I682" s="6"/>
      <c r="J682" s="6"/>
      <c r="K682" s="6"/>
      <c r="L682" s="6"/>
      <c r="M682" s="6"/>
      <c r="N682" s="6"/>
      <c r="O682" s="6"/>
    </row>
    <row r="683" spans="1:15" x14ac:dyDescent="0.25">
      <c r="A683" s="7"/>
      <c r="B683" s="7"/>
      <c r="C683" s="7"/>
      <c r="D683" s="7"/>
      <c r="E683" s="9"/>
      <c r="F683" s="7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38.25" customHeight="1" x14ac:dyDescent="0.25">
      <c r="A684" s="7"/>
      <c r="B684" s="7"/>
      <c r="C684" s="7"/>
      <c r="D684" s="7"/>
      <c r="E684" s="9" t="s">
        <v>69</v>
      </c>
      <c r="F684" s="7"/>
      <c r="G684" s="6"/>
      <c r="H684" s="6"/>
      <c r="I684" s="6"/>
      <c r="J684" s="6"/>
      <c r="K684" s="6"/>
      <c r="L684" s="6"/>
      <c r="M684" s="6"/>
      <c r="N684" s="6"/>
      <c r="O684" s="6"/>
    </row>
    <row r="685" spans="1:15" x14ac:dyDescent="0.25">
      <c r="A685" s="7">
        <v>2952</v>
      </c>
      <c r="B685" s="7" t="s">
        <v>10</v>
      </c>
      <c r="C685" s="7">
        <v>5</v>
      </c>
      <c r="D685" s="7">
        <v>2</v>
      </c>
      <c r="E685" s="9" t="s">
        <v>69</v>
      </c>
      <c r="F685" s="7"/>
      <c r="G685" s="6"/>
      <c r="H685" s="6"/>
      <c r="I685" s="6"/>
      <c r="J685" s="6"/>
      <c r="K685" s="6"/>
      <c r="L685" s="6"/>
      <c r="M685" s="6"/>
      <c r="N685" s="6"/>
      <c r="O685" s="6"/>
    </row>
    <row r="686" spans="1:15" x14ac:dyDescent="0.25">
      <c r="A686" s="7"/>
      <c r="B686" s="7"/>
      <c r="C686" s="7"/>
      <c r="D686" s="7"/>
      <c r="E686" s="9" t="s">
        <v>215</v>
      </c>
      <c r="F686" s="7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38.25" customHeight="1" x14ac:dyDescent="0.25">
      <c r="A687" s="7"/>
      <c r="B687" s="7"/>
      <c r="C687" s="7"/>
      <c r="D687" s="7"/>
      <c r="E687" s="9" t="s">
        <v>68</v>
      </c>
      <c r="F687" s="7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56.25" customHeight="1" x14ac:dyDescent="0.25">
      <c r="A688" s="7"/>
      <c r="B688" s="7"/>
      <c r="C688" s="7"/>
      <c r="D688" s="7"/>
      <c r="E688" s="9" t="s">
        <v>69</v>
      </c>
      <c r="F688" s="7"/>
      <c r="G688" s="6"/>
      <c r="H688" s="6"/>
      <c r="I688" s="6"/>
      <c r="J688" s="6"/>
      <c r="K688" s="6"/>
      <c r="L688" s="6"/>
      <c r="M688" s="6"/>
      <c r="N688" s="6"/>
      <c r="O688" s="6"/>
    </row>
    <row r="689" spans="1:15" s="32" customFormat="1" ht="28.5" customHeight="1" x14ac:dyDescent="0.25">
      <c r="A689" s="92">
        <v>2960</v>
      </c>
      <c r="B689" s="92" t="s">
        <v>10</v>
      </c>
      <c r="C689" s="92">
        <v>6</v>
      </c>
      <c r="D689" s="92">
        <v>0</v>
      </c>
      <c r="E689" s="95" t="s">
        <v>216</v>
      </c>
      <c r="F689" s="92"/>
      <c r="G689" s="94">
        <f>G692</f>
        <v>46014.54</v>
      </c>
      <c r="H689" s="94">
        <f t="shared" ref="H689:O689" si="82">H692</f>
        <v>59809.7</v>
      </c>
      <c r="I689" s="94">
        <f t="shared" si="82"/>
        <v>54256.7</v>
      </c>
      <c r="J689" s="94" t="e">
        <f t="shared" si="82"/>
        <v>#REF!</v>
      </c>
      <c r="K689" s="94" t="e">
        <f t="shared" si="82"/>
        <v>#REF!</v>
      </c>
      <c r="L689" s="94">
        <f t="shared" si="82"/>
        <v>0</v>
      </c>
      <c r="M689" s="94" t="e">
        <f t="shared" si="82"/>
        <v>#REF!</v>
      </c>
      <c r="N689" s="94" t="e">
        <f t="shared" si="82"/>
        <v>#REF!</v>
      </c>
      <c r="O689" s="94" t="e">
        <f t="shared" si="82"/>
        <v>#REF!</v>
      </c>
    </row>
    <row r="690" spans="1:15" ht="18" customHeight="1" x14ac:dyDescent="0.25">
      <c r="A690" s="7"/>
      <c r="B690" s="7"/>
      <c r="C690" s="7"/>
      <c r="D690" s="7"/>
      <c r="E690" s="9" t="s">
        <v>46</v>
      </c>
      <c r="F690" s="7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25">
      <c r="A691" s="7"/>
      <c r="B691" s="7"/>
      <c r="C691" s="7"/>
      <c r="D691" s="7"/>
      <c r="E691" s="9" t="s">
        <v>77</v>
      </c>
      <c r="F691" s="7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27" x14ac:dyDescent="0.25">
      <c r="A692" s="7">
        <v>2961</v>
      </c>
      <c r="B692" s="7" t="s">
        <v>10</v>
      </c>
      <c r="C692" s="7">
        <v>6</v>
      </c>
      <c r="D692" s="7">
        <v>1</v>
      </c>
      <c r="E692" s="9" t="s">
        <v>299</v>
      </c>
      <c r="F692" s="7">
        <v>4819</v>
      </c>
      <c r="G692" s="6">
        <v>46014.54</v>
      </c>
      <c r="H692" s="6">
        <v>59809.7</v>
      </c>
      <c r="I692" s="6">
        <v>54256.7</v>
      </c>
      <c r="J692" s="6" t="e">
        <f>K692+L692</f>
        <v>#REF!</v>
      </c>
      <c r="K692" s="6" t="e">
        <f>+#REF!</f>
        <v>#REF!</v>
      </c>
      <c r="L692" s="6"/>
      <c r="M692" s="6" t="e">
        <f>+J692-G692</f>
        <v>#REF!</v>
      </c>
      <c r="N692" s="6" t="e">
        <f>+J692-H692</f>
        <v>#REF!</v>
      </c>
      <c r="O692" s="6" t="e">
        <f>+J692-I692</f>
        <v>#REF!</v>
      </c>
    </row>
    <row r="693" spans="1:15" ht="36.75" customHeight="1" x14ac:dyDescent="0.25">
      <c r="A693" s="7"/>
      <c r="B693" s="7"/>
      <c r="C693" s="7"/>
      <c r="D693" s="7"/>
      <c r="E693" s="9" t="s">
        <v>68</v>
      </c>
      <c r="F693" s="7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54" customHeight="1" x14ac:dyDescent="0.25">
      <c r="A694" s="7"/>
      <c r="B694" s="7"/>
      <c r="C694" s="7"/>
      <c r="D694" s="7"/>
      <c r="E694" s="9"/>
      <c r="F694" s="7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27" x14ac:dyDescent="0.25">
      <c r="A695" s="7">
        <v>2970</v>
      </c>
      <c r="B695" s="7" t="s">
        <v>10</v>
      </c>
      <c r="C695" s="7">
        <v>7</v>
      </c>
      <c r="D695" s="7">
        <v>0</v>
      </c>
      <c r="E695" s="9" t="s">
        <v>217</v>
      </c>
      <c r="F695" s="7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25">
      <c r="A696" s="7"/>
      <c r="B696" s="7"/>
      <c r="C696" s="7"/>
      <c r="D696" s="7"/>
      <c r="E696" s="9" t="s">
        <v>46</v>
      </c>
      <c r="F696" s="7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25">
      <c r="A697" s="7"/>
      <c r="B697" s="7"/>
      <c r="C697" s="7"/>
      <c r="D697" s="7"/>
      <c r="F697" s="7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27" x14ac:dyDescent="0.25">
      <c r="A698" s="7">
        <v>2971</v>
      </c>
      <c r="B698" s="7" t="s">
        <v>10</v>
      </c>
      <c r="C698" s="7">
        <v>7</v>
      </c>
      <c r="D698" s="7">
        <v>1</v>
      </c>
      <c r="E698" s="9" t="s">
        <v>217</v>
      </c>
      <c r="F698" s="7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57.75" customHeight="1" x14ac:dyDescent="0.25">
      <c r="A699" s="7"/>
      <c r="B699" s="7"/>
      <c r="C699" s="7"/>
      <c r="D699" s="7"/>
      <c r="E699" s="9" t="s">
        <v>68</v>
      </c>
      <c r="F699" s="7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25">
      <c r="A700" s="7"/>
      <c r="B700" s="7"/>
      <c r="C700" s="7"/>
      <c r="D700" s="7"/>
      <c r="E700" s="9" t="s">
        <v>69</v>
      </c>
      <c r="F700" s="7"/>
      <c r="G700" s="6"/>
      <c r="H700" s="6"/>
      <c r="I700" s="6"/>
      <c r="J700" s="6"/>
      <c r="K700" s="6"/>
      <c r="L700" s="6"/>
      <c r="M700" s="6"/>
      <c r="N700" s="6"/>
      <c r="O700" s="6"/>
    </row>
    <row r="701" spans="1:15" x14ac:dyDescent="0.25">
      <c r="A701" s="7">
        <v>2980</v>
      </c>
      <c r="B701" s="7" t="s">
        <v>10</v>
      </c>
      <c r="C701" s="7">
        <v>8</v>
      </c>
      <c r="D701" s="7">
        <v>0</v>
      </c>
      <c r="E701" s="9" t="s">
        <v>218</v>
      </c>
      <c r="F701" s="7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25">
      <c r="A702" s="7"/>
      <c r="B702" s="7"/>
      <c r="C702" s="7"/>
      <c r="D702" s="7"/>
      <c r="E702" s="9" t="s">
        <v>46</v>
      </c>
      <c r="F702" s="7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25">
      <c r="A703" s="7">
        <v>2981</v>
      </c>
      <c r="B703" s="7" t="s">
        <v>10</v>
      </c>
      <c r="C703" s="7">
        <v>8</v>
      </c>
      <c r="D703" s="7">
        <v>1</v>
      </c>
      <c r="E703" s="9" t="s">
        <v>218</v>
      </c>
      <c r="F703" s="7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40.5" x14ac:dyDescent="0.25">
      <c r="A704" s="7"/>
      <c r="B704" s="7"/>
      <c r="C704" s="7"/>
      <c r="D704" s="7"/>
      <c r="E704" s="9" t="s">
        <v>68</v>
      </c>
      <c r="F704" s="7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5">
      <c r="A705" s="7"/>
      <c r="B705" s="7"/>
      <c r="C705" s="7"/>
      <c r="D705" s="7"/>
      <c r="E705" s="9" t="s">
        <v>69</v>
      </c>
      <c r="F705" s="7"/>
      <c r="G705" s="6"/>
      <c r="H705" s="6"/>
      <c r="I705" s="6"/>
      <c r="J705" s="6"/>
      <c r="K705" s="6"/>
      <c r="L705" s="6"/>
      <c r="M705" s="6"/>
      <c r="N705" s="6"/>
      <c r="O705" s="6"/>
    </row>
    <row r="706" spans="1:15" s="32" customFormat="1" ht="16.5" customHeight="1" x14ac:dyDescent="0.25">
      <c r="A706" s="92">
        <v>3000</v>
      </c>
      <c r="B706" s="92" t="s">
        <v>11</v>
      </c>
      <c r="C706" s="92">
        <v>0</v>
      </c>
      <c r="D706" s="92">
        <v>0</v>
      </c>
      <c r="E706" s="93" t="s">
        <v>589</v>
      </c>
      <c r="F706" s="92"/>
      <c r="G706" s="94">
        <f>G707+G716+G721+G725+G731+G736+G744+G758</f>
        <v>78296.39899999999</v>
      </c>
      <c r="H706" s="94">
        <f t="shared" ref="H706:O706" si="83">H707+H716+H721+H725+H731+H736+H744+H758</f>
        <v>70410</v>
      </c>
      <c r="I706" s="94">
        <f t="shared" si="83"/>
        <v>67587</v>
      </c>
      <c r="J706" s="94" t="e">
        <f t="shared" si="83"/>
        <v>#REF!</v>
      </c>
      <c r="K706" s="94" t="e">
        <f t="shared" si="83"/>
        <v>#REF!</v>
      </c>
      <c r="L706" s="94" t="e">
        <f t="shared" si="83"/>
        <v>#REF!</v>
      </c>
      <c r="M706" s="94" t="e">
        <f t="shared" si="83"/>
        <v>#REF!</v>
      </c>
      <c r="N706" s="94" t="e">
        <f t="shared" si="83"/>
        <v>#REF!</v>
      </c>
      <c r="O706" s="94" t="e">
        <f t="shared" si="83"/>
        <v>#REF!</v>
      </c>
    </row>
    <row r="707" spans="1:15" x14ac:dyDescent="0.25">
      <c r="A707" s="7"/>
      <c r="B707" s="7"/>
      <c r="C707" s="7"/>
      <c r="D707" s="7"/>
      <c r="E707" s="9" t="s">
        <v>44</v>
      </c>
      <c r="F707" s="7"/>
      <c r="G707" s="6"/>
      <c r="H707" s="6"/>
      <c r="I707" s="6"/>
      <c r="J707" s="6"/>
      <c r="K707" s="6"/>
      <c r="L707" s="6"/>
      <c r="M707" s="6"/>
      <c r="N707" s="6"/>
      <c r="O707" s="6"/>
    </row>
    <row r="708" spans="1:15" x14ac:dyDescent="0.25">
      <c r="A708" s="7">
        <v>3010</v>
      </c>
      <c r="B708" s="7" t="s">
        <v>11</v>
      </c>
      <c r="C708" s="7">
        <v>1</v>
      </c>
      <c r="D708" s="7">
        <v>0</v>
      </c>
      <c r="E708" s="9" t="s">
        <v>219</v>
      </c>
      <c r="F708" s="7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51.75" customHeight="1" x14ac:dyDescent="0.25">
      <c r="A709" s="7"/>
      <c r="B709" s="7"/>
      <c r="C709" s="7"/>
      <c r="D709" s="7"/>
      <c r="E709" s="9" t="s">
        <v>46</v>
      </c>
      <c r="F709" s="7"/>
      <c r="G709" s="6"/>
      <c r="H709" s="6"/>
      <c r="I709" s="6"/>
      <c r="J709" s="6"/>
      <c r="K709" s="6"/>
      <c r="L709" s="6"/>
      <c r="M709" s="6"/>
      <c r="N709" s="6"/>
      <c r="O709" s="6"/>
    </row>
    <row r="710" spans="1:15" x14ac:dyDescent="0.25">
      <c r="A710" s="7">
        <v>3011</v>
      </c>
      <c r="B710" s="7" t="s">
        <v>11</v>
      </c>
      <c r="C710" s="7">
        <v>1</v>
      </c>
      <c r="D710" s="7">
        <v>1</v>
      </c>
      <c r="E710" s="9" t="s">
        <v>220</v>
      </c>
      <c r="F710" s="7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40.5" x14ac:dyDescent="0.25">
      <c r="A711" s="7"/>
      <c r="B711" s="7"/>
      <c r="C711" s="7"/>
      <c r="D711" s="7"/>
      <c r="E711" s="9" t="s">
        <v>68</v>
      </c>
      <c r="F711" s="7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7">
        <v>3012</v>
      </c>
      <c r="B712" s="7"/>
      <c r="C712" s="7"/>
      <c r="D712" s="7"/>
      <c r="E712" s="9" t="s">
        <v>69</v>
      </c>
      <c r="F712" s="7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7"/>
      <c r="B713" s="7" t="s">
        <v>11</v>
      </c>
      <c r="C713" s="7">
        <v>1</v>
      </c>
      <c r="D713" s="7">
        <v>2</v>
      </c>
      <c r="E713" s="9" t="s">
        <v>221</v>
      </c>
      <c r="F713" s="7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57" customHeight="1" x14ac:dyDescent="0.25">
      <c r="A714" s="7"/>
      <c r="B714" s="7"/>
      <c r="C714" s="7"/>
      <c r="D714" s="7"/>
      <c r="E714" s="9" t="s">
        <v>68</v>
      </c>
      <c r="F714" s="7"/>
      <c r="G714" s="6"/>
      <c r="H714" s="6"/>
      <c r="I714" s="6"/>
      <c r="J714" s="6"/>
      <c r="K714" s="6"/>
      <c r="L714" s="6"/>
      <c r="M714" s="6"/>
      <c r="N714" s="6"/>
      <c r="O714" s="6"/>
    </row>
    <row r="715" spans="1:15" x14ac:dyDescent="0.25">
      <c r="A715" s="7"/>
      <c r="B715" s="7"/>
      <c r="C715" s="7"/>
      <c r="D715" s="7"/>
      <c r="E715" s="9" t="s">
        <v>69</v>
      </c>
      <c r="F715" s="7"/>
      <c r="G715" s="6"/>
      <c r="H715" s="6"/>
      <c r="I715" s="6"/>
      <c r="J715" s="6"/>
      <c r="K715" s="6"/>
      <c r="L715" s="6"/>
      <c r="M715" s="6"/>
      <c r="N715" s="6"/>
      <c r="O715" s="6"/>
    </row>
    <row r="716" spans="1:15" x14ac:dyDescent="0.25">
      <c r="A716" s="7">
        <v>3020</v>
      </c>
      <c r="B716" s="7" t="s">
        <v>11</v>
      </c>
      <c r="C716" s="7">
        <v>2</v>
      </c>
      <c r="D716" s="7">
        <v>0</v>
      </c>
      <c r="E716" s="9" t="s">
        <v>222</v>
      </c>
      <c r="F716" s="7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25">
      <c r="A717" s="7"/>
      <c r="B717" s="7"/>
      <c r="C717" s="7"/>
      <c r="D717" s="7"/>
      <c r="E717" s="9" t="s">
        <v>46</v>
      </c>
      <c r="F717" s="7"/>
      <c r="G717" s="6"/>
      <c r="H717" s="6"/>
      <c r="I717" s="6"/>
      <c r="J717" s="6"/>
      <c r="K717" s="6"/>
      <c r="L717" s="6"/>
      <c r="M717" s="6"/>
      <c r="N717" s="6"/>
      <c r="O717" s="6"/>
    </row>
    <row r="718" spans="1:15" x14ac:dyDescent="0.25">
      <c r="A718" s="7">
        <v>3021</v>
      </c>
      <c r="B718" s="7" t="s">
        <v>11</v>
      </c>
      <c r="C718" s="7">
        <v>2</v>
      </c>
      <c r="D718" s="7">
        <v>1</v>
      </c>
      <c r="E718" s="9" t="s">
        <v>222</v>
      </c>
      <c r="F718" s="7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40.5" x14ac:dyDescent="0.25">
      <c r="A719" s="7"/>
      <c r="B719" s="7"/>
      <c r="C719" s="7"/>
      <c r="D719" s="7"/>
      <c r="E719" s="9" t="s">
        <v>68</v>
      </c>
      <c r="F719" s="7"/>
      <c r="G719" s="6"/>
      <c r="H719" s="6"/>
      <c r="I719" s="6"/>
      <c r="J719" s="6"/>
      <c r="K719" s="6"/>
      <c r="L719" s="6"/>
      <c r="M719" s="6"/>
      <c r="N719" s="6"/>
      <c r="O719" s="6"/>
    </row>
    <row r="720" spans="1:15" x14ac:dyDescent="0.25">
      <c r="A720" s="7"/>
      <c r="B720" s="7"/>
      <c r="C720" s="7"/>
      <c r="D720" s="7"/>
      <c r="E720" s="9" t="s">
        <v>69</v>
      </c>
      <c r="F720" s="7"/>
      <c r="G720" s="6"/>
      <c r="H720" s="6"/>
      <c r="I720" s="6"/>
      <c r="J720" s="6"/>
      <c r="K720" s="6"/>
      <c r="L720" s="6"/>
      <c r="M720" s="6"/>
      <c r="N720" s="6"/>
      <c r="O720" s="6"/>
    </row>
    <row r="721" spans="1:15" s="32" customFormat="1" ht="14.25" x14ac:dyDescent="0.25">
      <c r="A721" s="92">
        <v>3030</v>
      </c>
      <c r="B721" s="92" t="s">
        <v>11</v>
      </c>
      <c r="C721" s="92">
        <v>3</v>
      </c>
      <c r="D721" s="92">
        <v>0</v>
      </c>
      <c r="E721" s="95" t="s">
        <v>223</v>
      </c>
      <c r="F721" s="92"/>
      <c r="G721" s="94">
        <f>G723</f>
        <v>1695</v>
      </c>
      <c r="H721" s="94">
        <f t="shared" ref="H721:O721" si="84">H723</f>
        <v>2500</v>
      </c>
      <c r="I721" s="94">
        <f t="shared" si="84"/>
        <v>2727</v>
      </c>
      <c r="J721" s="94" t="e">
        <f t="shared" si="84"/>
        <v>#REF!</v>
      </c>
      <c r="K721" s="94" t="e">
        <f t="shared" si="84"/>
        <v>#REF!</v>
      </c>
      <c r="L721" s="94">
        <f t="shared" si="84"/>
        <v>0</v>
      </c>
      <c r="M721" s="94" t="e">
        <f t="shared" si="84"/>
        <v>#REF!</v>
      </c>
      <c r="N721" s="94" t="e">
        <f t="shared" si="84"/>
        <v>#REF!</v>
      </c>
      <c r="O721" s="94" t="e">
        <f t="shared" si="84"/>
        <v>#REF!</v>
      </c>
    </row>
    <row r="722" spans="1:15" x14ac:dyDescent="0.25">
      <c r="A722" s="7"/>
      <c r="B722" s="7"/>
      <c r="C722" s="7"/>
      <c r="D722" s="7"/>
      <c r="E722" s="9" t="s">
        <v>46</v>
      </c>
      <c r="F722" s="7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8" customHeight="1" x14ac:dyDescent="0.25">
      <c r="A723" s="7">
        <v>3031</v>
      </c>
      <c r="B723" s="7" t="s">
        <v>11</v>
      </c>
      <c r="C723" s="7">
        <v>3</v>
      </c>
      <c r="D723" s="7">
        <v>1</v>
      </c>
      <c r="E723" s="9" t="s">
        <v>223</v>
      </c>
      <c r="F723" s="7">
        <v>4239</v>
      </c>
      <c r="G723" s="6">
        <v>1695</v>
      </c>
      <c r="H723" s="6">
        <v>2500</v>
      </c>
      <c r="I723" s="6">
        <v>2727</v>
      </c>
      <c r="J723" s="6" t="e">
        <f>K723+L723</f>
        <v>#REF!</v>
      </c>
      <c r="K723" s="6" t="e">
        <f>+#REF!</f>
        <v>#REF!</v>
      </c>
      <c r="L723" s="6"/>
      <c r="M723" s="6" t="e">
        <f>+J723-G723</f>
        <v>#REF!</v>
      </c>
      <c r="N723" s="6" t="e">
        <f>+J723-H723</f>
        <v>#REF!</v>
      </c>
      <c r="O723" s="6" t="e">
        <f>+J723-I723</f>
        <v>#REF!</v>
      </c>
    </row>
    <row r="724" spans="1:15" x14ac:dyDescent="0.25">
      <c r="A724" s="7"/>
      <c r="B724" s="7"/>
      <c r="C724" s="7"/>
      <c r="D724" s="7"/>
      <c r="E724" s="9"/>
      <c r="F724" s="7"/>
      <c r="G724" s="6"/>
      <c r="H724" s="6"/>
      <c r="I724" s="6"/>
      <c r="J724" s="6"/>
      <c r="K724" s="6"/>
      <c r="L724" s="6"/>
      <c r="M724" s="6"/>
      <c r="N724" s="6"/>
      <c r="O724" s="6"/>
    </row>
    <row r="725" spans="1:15" s="32" customFormat="1" ht="14.25" x14ac:dyDescent="0.25">
      <c r="A725" s="92">
        <v>3040</v>
      </c>
      <c r="B725" s="92" t="s">
        <v>11</v>
      </c>
      <c r="C725" s="92">
        <v>4</v>
      </c>
      <c r="D725" s="92">
        <v>0</v>
      </c>
      <c r="E725" s="95" t="s">
        <v>224</v>
      </c>
      <c r="F725" s="92"/>
      <c r="G725" s="94">
        <f>+G727</f>
        <v>14370.945</v>
      </c>
      <c r="H725" s="94">
        <f t="shared" ref="H725:O725" si="85">+H727</f>
        <v>40650</v>
      </c>
      <c r="I725" s="94">
        <f t="shared" si="85"/>
        <v>32390</v>
      </c>
      <c r="J725" s="94" t="e">
        <f t="shared" si="85"/>
        <v>#REF!</v>
      </c>
      <c r="K725" s="94" t="e">
        <f t="shared" si="85"/>
        <v>#REF!</v>
      </c>
      <c r="L725" s="94">
        <f t="shared" si="85"/>
        <v>0</v>
      </c>
      <c r="M725" s="94" t="e">
        <f t="shared" si="85"/>
        <v>#REF!</v>
      </c>
      <c r="N725" s="94" t="e">
        <f t="shared" si="85"/>
        <v>#REF!</v>
      </c>
      <c r="O725" s="94" t="e">
        <f t="shared" si="85"/>
        <v>#REF!</v>
      </c>
    </row>
    <row r="726" spans="1:15" x14ac:dyDescent="0.25">
      <c r="A726" s="7"/>
      <c r="B726" s="7"/>
      <c r="C726" s="7"/>
      <c r="D726" s="7"/>
      <c r="E726" s="9" t="s">
        <v>46</v>
      </c>
      <c r="F726" s="7"/>
      <c r="G726" s="6"/>
      <c r="H726" s="6"/>
      <c r="I726" s="6"/>
      <c r="J726" s="6"/>
      <c r="K726" s="6"/>
      <c r="L726" s="6"/>
      <c r="M726" s="6"/>
      <c r="N726" s="6"/>
      <c r="O726" s="6"/>
    </row>
    <row r="727" spans="1:15" x14ac:dyDescent="0.25">
      <c r="A727" s="7">
        <v>3041</v>
      </c>
      <c r="B727" s="7" t="s">
        <v>11</v>
      </c>
      <c r="C727" s="7">
        <v>4</v>
      </c>
      <c r="D727" s="7">
        <v>1</v>
      </c>
      <c r="E727" s="9" t="s">
        <v>224</v>
      </c>
      <c r="F727" s="7"/>
      <c r="G727" s="6">
        <f>+G729</f>
        <v>14370.945</v>
      </c>
      <c r="H727" s="6">
        <f t="shared" ref="H727:O727" si="86">+H729</f>
        <v>40650</v>
      </c>
      <c r="I727" s="6">
        <f t="shared" si="86"/>
        <v>32390</v>
      </c>
      <c r="J727" s="6" t="e">
        <f t="shared" si="86"/>
        <v>#REF!</v>
      </c>
      <c r="K727" s="6" t="e">
        <f t="shared" si="86"/>
        <v>#REF!</v>
      </c>
      <c r="L727" s="6">
        <f t="shared" si="86"/>
        <v>0</v>
      </c>
      <c r="M727" s="6" t="e">
        <f t="shared" si="86"/>
        <v>#REF!</v>
      </c>
      <c r="N727" s="6" t="e">
        <f t="shared" si="86"/>
        <v>#REF!</v>
      </c>
      <c r="O727" s="6" t="e">
        <f t="shared" si="86"/>
        <v>#REF!</v>
      </c>
    </row>
    <row r="728" spans="1:15" ht="40.5" x14ac:dyDescent="0.25">
      <c r="A728" s="7"/>
      <c r="B728" s="7"/>
      <c r="C728" s="7"/>
      <c r="D728" s="7"/>
      <c r="E728" s="9" t="s">
        <v>68</v>
      </c>
      <c r="F728" s="7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6.5" customHeight="1" x14ac:dyDescent="0.25">
      <c r="A729" s="7"/>
      <c r="B729" s="7"/>
      <c r="C729" s="7"/>
      <c r="D729" s="7"/>
      <c r="E729" s="9" t="s">
        <v>280</v>
      </c>
      <c r="F729" s="7">
        <v>4729</v>
      </c>
      <c r="G729" s="6">
        <v>14370.945</v>
      </c>
      <c r="H729" s="6">
        <v>40650</v>
      </c>
      <c r="I729" s="6">
        <v>32390</v>
      </c>
      <c r="J729" s="6" t="e">
        <f>K729+L729</f>
        <v>#REF!</v>
      </c>
      <c r="K729" s="6" t="e">
        <f>+#REF!</f>
        <v>#REF!</v>
      </c>
      <c r="L729" s="6"/>
      <c r="M729" s="6" t="e">
        <f>+J729-G729</f>
        <v>#REF!</v>
      </c>
      <c r="N729" s="6" t="e">
        <f>+J729-H729</f>
        <v>#REF!</v>
      </c>
      <c r="O729" s="6" t="e">
        <f>+J729-I729</f>
        <v>#REF!</v>
      </c>
    </row>
    <row r="730" spans="1:15" x14ac:dyDescent="0.25">
      <c r="A730" s="7"/>
      <c r="B730" s="7"/>
      <c r="C730" s="7"/>
      <c r="D730" s="7"/>
      <c r="E730" s="9" t="s">
        <v>69</v>
      </c>
      <c r="F730" s="7"/>
      <c r="G730" s="6"/>
      <c r="H730" s="6"/>
      <c r="I730" s="6"/>
      <c r="J730" s="6"/>
      <c r="K730" s="6"/>
      <c r="L730" s="6"/>
      <c r="M730" s="6"/>
      <c r="N730" s="6"/>
      <c r="O730" s="6"/>
    </row>
    <row r="731" spans="1:15" x14ac:dyDescent="0.25">
      <c r="A731" s="7">
        <v>3050</v>
      </c>
      <c r="B731" s="7" t="s">
        <v>11</v>
      </c>
      <c r="C731" s="7">
        <v>5</v>
      </c>
      <c r="D731" s="7">
        <v>0</v>
      </c>
      <c r="E731" s="9" t="s">
        <v>225</v>
      </c>
      <c r="F731" s="7"/>
      <c r="G731" s="6"/>
      <c r="H731" s="6"/>
      <c r="I731" s="6"/>
      <c r="J731" s="6"/>
      <c r="K731" s="6"/>
      <c r="L731" s="6"/>
      <c r="M731" s="6"/>
      <c r="N731" s="6"/>
      <c r="O731" s="6"/>
    </row>
    <row r="732" spans="1:15" x14ac:dyDescent="0.25">
      <c r="A732" s="7"/>
      <c r="B732" s="7"/>
      <c r="C732" s="7"/>
      <c r="D732" s="7"/>
      <c r="E732" s="9" t="s">
        <v>46</v>
      </c>
      <c r="F732" s="7"/>
      <c r="G732" s="6"/>
      <c r="H732" s="6"/>
      <c r="I732" s="6"/>
      <c r="J732" s="6"/>
      <c r="K732" s="6"/>
      <c r="L732" s="6"/>
      <c r="M732" s="6"/>
      <c r="N732" s="6"/>
      <c r="O732" s="6"/>
    </row>
    <row r="733" spans="1:15" x14ac:dyDescent="0.25">
      <c r="A733" s="7">
        <v>3051</v>
      </c>
      <c r="B733" s="7" t="s">
        <v>11</v>
      </c>
      <c r="C733" s="7">
        <v>5</v>
      </c>
      <c r="D733" s="7">
        <v>1</v>
      </c>
      <c r="E733" s="9" t="s">
        <v>225</v>
      </c>
      <c r="F733" s="7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57.75" customHeight="1" x14ac:dyDescent="0.25">
      <c r="A734" s="7"/>
      <c r="B734" s="7"/>
      <c r="C734" s="7"/>
      <c r="D734" s="7"/>
      <c r="E734" s="9" t="s">
        <v>68</v>
      </c>
      <c r="F734" s="7"/>
      <c r="G734" s="6"/>
      <c r="H734" s="6"/>
      <c r="I734" s="6"/>
      <c r="J734" s="6"/>
      <c r="K734" s="6"/>
      <c r="L734" s="6"/>
      <c r="M734" s="6"/>
      <c r="N734" s="6"/>
      <c r="O734" s="6"/>
    </row>
    <row r="735" spans="1:15" x14ac:dyDescent="0.25">
      <c r="A735" s="7"/>
      <c r="B735" s="7"/>
      <c r="C735" s="7"/>
      <c r="D735" s="7"/>
      <c r="E735" s="9" t="s">
        <v>69</v>
      </c>
      <c r="F735" s="7"/>
      <c r="G735" s="6"/>
      <c r="H735" s="6"/>
      <c r="I735" s="6"/>
      <c r="J735" s="6"/>
      <c r="K735" s="6"/>
      <c r="L735" s="6"/>
      <c r="M735" s="6"/>
      <c r="N735" s="6"/>
      <c r="O735" s="6"/>
    </row>
    <row r="736" spans="1:15" s="32" customFormat="1" ht="14.25" x14ac:dyDescent="0.25">
      <c r="A736" s="92">
        <v>3060</v>
      </c>
      <c r="B736" s="92" t="s">
        <v>11</v>
      </c>
      <c r="C736" s="92">
        <v>6</v>
      </c>
      <c r="D736" s="92">
        <v>0</v>
      </c>
      <c r="E736" s="95" t="s">
        <v>226</v>
      </c>
      <c r="F736" s="92"/>
      <c r="G736" s="94">
        <f>G738</f>
        <v>14703</v>
      </c>
      <c r="H736" s="94">
        <f t="shared" ref="H736:O736" si="87">H738</f>
        <v>1260</v>
      </c>
      <c r="I736" s="94">
        <f t="shared" si="87"/>
        <v>6450</v>
      </c>
      <c r="J736" s="94" t="e">
        <f t="shared" si="87"/>
        <v>#REF!</v>
      </c>
      <c r="K736" s="94" t="e">
        <f t="shared" si="87"/>
        <v>#REF!</v>
      </c>
      <c r="L736" s="94" t="e">
        <f t="shared" si="87"/>
        <v>#REF!</v>
      </c>
      <c r="M736" s="94" t="e">
        <f t="shared" si="87"/>
        <v>#REF!</v>
      </c>
      <c r="N736" s="94" t="e">
        <f t="shared" si="87"/>
        <v>#REF!</v>
      </c>
      <c r="O736" s="94" t="e">
        <f t="shared" si="87"/>
        <v>#REF!</v>
      </c>
    </row>
    <row r="737" spans="1:15" ht="15" customHeight="1" x14ac:dyDescent="0.25">
      <c r="A737" s="7"/>
      <c r="B737" s="7"/>
      <c r="C737" s="7"/>
      <c r="D737" s="7"/>
      <c r="E737" s="9" t="s">
        <v>46</v>
      </c>
      <c r="F737" s="7"/>
      <c r="G737" s="6"/>
      <c r="H737" s="6"/>
      <c r="I737" s="6"/>
      <c r="J737" s="6"/>
      <c r="K737" s="6"/>
      <c r="L737" s="6"/>
      <c r="M737" s="6"/>
      <c r="N737" s="6"/>
      <c r="O737" s="6"/>
    </row>
    <row r="738" spans="1:15" x14ac:dyDescent="0.25">
      <c r="A738" s="7">
        <v>3061</v>
      </c>
      <c r="B738" s="7" t="s">
        <v>11</v>
      </c>
      <c r="C738" s="7">
        <v>6</v>
      </c>
      <c r="D738" s="7">
        <v>1</v>
      </c>
      <c r="E738" s="9" t="s">
        <v>226</v>
      </c>
      <c r="F738" s="7"/>
      <c r="G738" s="6">
        <f>SUM(G740:G743)</f>
        <v>14703</v>
      </c>
      <c r="H738" s="6">
        <f t="shared" ref="H738:O738" si="88">SUM(H740:H743)</f>
        <v>1260</v>
      </c>
      <c r="I738" s="6">
        <f t="shared" si="88"/>
        <v>6450</v>
      </c>
      <c r="J738" s="6" t="e">
        <f t="shared" si="88"/>
        <v>#REF!</v>
      </c>
      <c r="K738" s="6" t="e">
        <f t="shared" si="88"/>
        <v>#REF!</v>
      </c>
      <c r="L738" s="6" t="e">
        <f t="shared" si="88"/>
        <v>#REF!</v>
      </c>
      <c r="M738" s="6" t="e">
        <f t="shared" si="88"/>
        <v>#REF!</v>
      </c>
      <c r="N738" s="6" t="e">
        <f t="shared" si="88"/>
        <v>#REF!</v>
      </c>
      <c r="O738" s="6" t="e">
        <f t="shared" si="88"/>
        <v>#REF!</v>
      </c>
    </row>
    <row r="739" spans="1:15" ht="36" customHeight="1" x14ac:dyDescent="0.25">
      <c r="A739" s="7"/>
      <c r="B739" s="7"/>
      <c r="C739" s="7"/>
      <c r="D739" s="7"/>
      <c r="E739" s="9" t="s">
        <v>68</v>
      </c>
      <c r="F739" s="7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7.25" customHeight="1" x14ac:dyDescent="0.25">
      <c r="A740" s="7"/>
      <c r="B740" s="7"/>
      <c r="C740" s="7"/>
      <c r="D740" s="7"/>
      <c r="E740" s="9" t="s">
        <v>279</v>
      </c>
      <c r="F740" s="7">
        <v>4728</v>
      </c>
      <c r="G740" s="6">
        <v>14703</v>
      </c>
      <c r="H740" s="6">
        <v>1260</v>
      </c>
      <c r="I740" s="6">
        <v>1450</v>
      </c>
      <c r="J740" s="6" t="e">
        <f>K740+L740</f>
        <v>#REF!</v>
      </c>
      <c r="K740" s="6" t="e">
        <f>+#REF!</f>
        <v>#REF!</v>
      </c>
      <c r="L740" s="6"/>
      <c r="M740" s="6" t="e">
        <f>+J740-G740</f>
        <v>#REF!</v>
      </c>
      <c r="N740" s="6" t="e">
        <f>+J740-H740</f>
        <v>#REF!</v>
      </c>
      <c r="O740" s="6" t="e">
        <f>+J740-I740</f>
        <v>#REF!</v>
      </c>
    </row>
    <row r="741" spans="1:15" ht="27" x14ac:dyDescent="0.25">
      <c r="A741" s="7"/>
      <c r="B741" s="7"/>
      <c r="C741" s="7"/>
      <c r="D741" s="7"/>
      <c r="E741" s="9" t="s">
        <v>299</v>
      </c>
      <c r="F741" s="7" t="s">
        <v>30</v>
      </c>
      <c r="G741" s="6">
        <v>0</v>
      </c>
      <c r="H741" s="6">
        <v>0</v>
      </c>
      <c r="I741" s="6">
        <v>0</v>
      </c>
      <c r="J741" s="6" t="e">
        <f>K741+L741</f>
        <v>#REF!</v>
      </c>
      <c r="K741" s="6" t="e">
        <f>+#REF!</f>
        <v>#REF!</v>
      </c>
      <c r="L741" s="6"/>
      <c r="M741" s="6"/>
      <c r="N741" s="6"/>
      <c r="O741" s="6"/>
    </row>
    <row r="742" spans="1:15" x14ac:dyDescent="0.25">
      <c r="A742" s="7"/>
      <c r="B742" s="7"/>
      <c r="C742" s="7"/>
      <c r="D742" s="7"/>
      <c r="E742" s="9" t="s">
        <v>700</v>
      </c>
      <c r="F742" s="7" t="s">
        <v>31</v>
      </c>
      <c r="G742" s="6">
        <v>0</v>
      </c>
      <c r="H742" s="6">
        <v>0</v>
      </c>
      <c r="I742" s="6">
        <v>5000</v>
      </c>
      <c r="J742" s="6"/>
      <c r="K742" s="6"/>
      <c r="L742" s="6" t="e">
        <f>+#REF!</f>
        <v>#REF!</v>
      </c>
      <c r="M742" s="6"/>
      <c r="N742" s="6"/>
      <c r="O742" s="6"/>
    </row>
    <row r="743" spans="1:15" x14ac:dyDescent="0.25">
      <c r="A743" s="7"/>
      <c r="B743" s="7"/>
      <c r="C743" s="7"/>
      <c r="D743" s="7"/>
      <c r="E743" s="9" t="s">
        <v>590</v>
      </c>
      <c r="F743" s="7" t="s">
        <v>32</v>
      </c>
      <c r="G743" s="6">
        <v>0</v>
      </c>
      <c r="H743" s="6">
        <v>0</v>
      </c>
      <c r="I743" s="6">
        <v>0</v>
      </c>
      <c r="J743" s="6">
        <f>K743+L743</f>
        <v>0</v>
      </c>
      <c r="K743" s="6"/>
      <c r="L743" s="6"/>
      <c r="M743" s="6">
        <f>+J743-G743</f>
        <v>0</v>
      </c>
      <c r="N743" s="6">
        <f>+J743-H743</f>
        <v>0</v>
      </c>
      <c r="O743" s="6">
        <f>+J743-I743</f>
        <v>0</v>
      </c>
    </row>
    <row r="744" spans="1:15" s="32" customFormat="1" ht="28.5" x14ac:dyDescent="0.25">
      <c r="A744" s="92">
        <v>3070</v>
      </c>
      <c r="B744" s="92" t="s">
        <v>11</v>
      </c>
      <c r="C744" s="92">
        <v>7</v>
      </c>
      <c r="D744" s="92">
        <v>0</v>
      </c>
      <c r="E744" s="95" t="s">
        <v>227</v>
      </c>
      <c r="F744" s="92"/>
      <c r="G744" s="94">
        <f>G746+G747</f>
        <v>19302.8</v>
      </c>
      <c r="H744" s="94">
        <f t="shared" ref="H744:O744" si="89">H746+H747</f>
        <v>26000</v>
      </c>
      <c r="I744" s="94">
        <f t="shared" si="89"/>
        <v>26020</v>
      </c>
      <c r="J744" s="94" t="e">
        <f t="shared" si="89"/>
        <v>#REF!</v>
      </c>
      <c r="K744" s="94" t="e">
        <f t="shared" si="89"/>
        <v>#REF!</v>
      </c>
      <c r="L744" s="94">
        <f t="shared" si="89"/>
        <v>0</v>
      </c>
      <c r="M744" s="94" t="e">
        <f t="shared" si="89"/>
        <v>#REF!</v>
      </c>
      <c r="N744" s="94" t="e">
        <f t="shared" si="89"/>
        <v>#REF!</v>
      </c>
      <c r="O744" s="94" t="e">
        <f t="shared" si="89"/>
        <v>#REF!</v>
      </c>
    </row>
    <row r="745" spans="1:15" x14ac:dyDescent="0.25">
      <c r="A745" s="7"/>
      <c r="B745" s="7"/>
      <c r="C745" s="7"/>
      <c r="D745" s="7"/>
      <c r="E745" s="9" t="s">
        <v>46</v>
      </c>
      <c r="F745" s="7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27" x14ac:dyDescent="0.25">
      <c r="A746" s="7">
        <v>3071</v>
      </c>
      <c r="B746" s="7" t="s">
        <v>11</v>
      </c>
      <c r="C746" s="7">
        <v>7</v>
      </c>
      <c r="D746" s="7">
        <v>1</v>
      </c>
      <c r="E746" s="9" t="s">
        <v>278</v>
      </c>
      <c r="F746" s="7"/>
      <c r="G746" s="6">
        <f>SUM(G748:G753)</f>
        <v>19302.8</v>
      </c>
      <c r="H746" s="6">
        <f t="shared" ref="H746:O746" si="90">SUM(H748:H753)</f>
        <v>26000</v>
      </c>
      <c r="I746" s="6">
        <f t="shared" si="90"/>
        <v>26020</v>
      </c>
      <c r="J746" s="6" t="e">
        <f t="shared" si="90"/>
        <v>#REF!</v>
      </c>
      <c r="K746" s="6" t="e">
        <f t="shared" si="90"/>
        <v>#REF!</v>
      </c>
      <c r="L746" s="6">
        <f t="shared" si="90"/>
        <v>0</v>
      </c>
      <c r="M746" s="6" t="e">
        <f t="shared" si="90"/>
        <v>#REF!</v>
      </c>
      <c r="N746" s="6" t="e">
        <f t="shared" si="90"/>
        <v>#REF!</v>
      </c>
      <c r="O746" s="6" t="e">
        <f t="shared" si="90"/>
        <v>#REF!</v>
      </c>
    </row>
    <row r="747" spans="1:15" ht="40.5" x14ac:dyDescent="0.25">
      <c r="A747" s="7"/>
      <c r="B747" s="7"/>
      <c r="C747" s="7"/>
      <c r="D747" s="7"/>
      <c r="E747" s="9" t="s">
        <v>68</v>
      </c>
      <c r="F747" s="7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9.5" customHeight="1" x14ac:dyDescent="0.25">
      <c r="A748" s="7"/>
      <c r="B748" s="7"/>
      <c r="C748" s="7"/>
      <c r="D748" s="7"/>
      <c r="E748" s="9" t="s">
        <v>56</v>
      </c>
      <c r="F748" s="7">
        <v>4239</v>
      </c>
      <c r="G748" s="6">
        <v>0</v>
      </c>
      <c r="H748" s="6"/>
      <c r="I748" s="6"/>
      <c r="J748" s="6" t="e">
        <f t="shared" ref="J748:J753" si="91">K748+L748</f>
        <v>#REF!</v>
      </c>
      <c r="K748" s="6" t="e">
        <f>+#REF!</f>
        <v>#REF!</v>
      </c>
      <c r="L748" s="6"/>
      <c r="M748" s="6" t="e">
        <f t="shared" ref="M748:M753" si="92">+J748-G748</f>
        <v>#REF!</v>
      </c>
      <c r="N748" s="6" t="e">
        <f t="shared" ref="N748:N753" si="93">+J748-H748</f>
        <v>#REF!</v>
      </c>
      <c r="O748" s="6" t="e">
        <f t="shared" ref="O748:O753" si="94">+J748-I748</f>
        <v>#REF!</v>
      </c>
    </row>
    <row r="749" spans="1:15" x14ac:dyDescent="0.25">
      <c r="A749" s="7"/>
      <c r="B749" s="7"/>
      <c r="C749" s="7"/>
      <c r="D749" s="7"/>
      <c r="E749" s="10" t="s">
        <v>276</v>
      </c>
      <c r="F749" s="7">
        <v>4261</v>
      </c>
      <c r="G749" s="6">
        <v>3471</v>
      </c>
      <c r="H749" s="6">
        <v>3500</v>
      </c>
      <c r="I749" s="6">
        <v>3700</v>
      </c>
      <c r="J749" s="6" t="e">
        <f t="shared" si="91"/>
        <v>#REF!</v>
      </c>
      <c r="K749" s="6" t="e">
        <f>+#REF!</f>
        <v>#REF!</v>
      </c>
      <c r="L749" s="6"/>
      <c r="M749" s="6" t="e">
        <f t="shared" si="92"/>
        <v>#REF!</v>
      </c>
      <c r="N749" s="6" t="e">
        <f t="shared" si="93"/>
        <v>#REF!</v>
      </c>
      <c r="O749" s="6" t="e">
        <f t="shared" si="94"/>
        <v>#REF!</v>
      </c>
    </row>
    <row r="750" spans="1:15" x14ac:dyDescent="0.25">
      <c r="A750" s="7"/>
      <c r="B750" s="7"/>
      <c r="C750" s="7"/>
      <c r="D750" s="7"/>
      <c r="E750" s="9" t="s">
        <v>277</v>
      </c>
      <c r="F750" s="7">
        <v>4729</v>
      </c>
      <c r="G750" s="6">
        <v>14831.8</v>
      </c>
      <c r="H750" s="6">
        <v>21000</v>
      </c>
      <c r="I750" s="6">
        <v>20820</v>
      </c>
      <c r="J750" s="6" t="e">
        <f t="shared" si="91"/>
        <v>#REF!</v>
      </c>
      <c r="K750" s="6" t="e">
        <f>+#REF!</f>
        <v>#REF!</v>
      </c>
      <c r="L750" s="6"/>
      <c r="M750" s="6" t="e">
        <f t="shared" si="92"/>
        <v>#REF!</v>
      </c>
      <c r="N750" s="6" t="e">
        <f t="shared" si="93"/>
        <v>#REF!</v>
      </c>
      <c r="O750" s="6" t="e">
        <f t="shared" si="94"/>
        <v>#REF!</v>
      </c>
    </row>
    <row r="751" spans="1:15" ht="29.25" customHeight="1" x14ac:dyDescent="0.25">
      <c r="A751" s="7"/>
      <c r="B751" s="7"/>
      <c r="C751" s="7"/>
      <c r="D751" s="7"/>
      <c r="E751" s="9" t="s">
        <v>299</v>
      </c>
      <c r="F751" s="7" t="s">
        <v>30</v>
      </c>
      <c r="G751" s="6">
        <v>1000</v>
      </c>
      <c r="H751" s="6">
        <v>1500</v>
      </c>
      <c r="I751" s="6">
        <v>1500</v>
      </c>
      <c r="J751" s="6" t="e">
        <f t="shared" si="91"/>
        <v>#REF!</v>
      </c>
      <c r="K751" s="6" t="e">
        <f>+#REF!</f>
        <v>#REF!</v>
      </c>
      <c r="L751" s="6"/>
      <c r="M751" s="6" t="e">
        <f t="shared" si="92"/>
        <v>#REF!</v>
      </c>
      <c r="N751" s="6" t="e">
        <f t="shared" si="93"/>
        <v>#REF!</v>
      </c>
      <c r="O751" s="6" t="e">
        <f t="shared" si="94"/>
        <v>#REF!</v>
      </c>
    </row>
    <row r="752" spans="1:15" x14ac:dyDescent="0.25">
      <c r="A752" s="7"/>
      <c r="B752" s="7"/>
      <c r="C752" s="7"/>
      <c r="D752" s="7"/>
      <c r="E752" s="9" t="s">
        <v>443</v>
      </c>
      <c r="F752" s="7" t="s">
        <v>24</v>
      </c>
      <c r="G752" s="6"/>
      <c r="H752" s="6"/>
      <c r="I752" s="6"/>
      <c r="J752" s="6">
        <f t="shared" si="91"/>
        <v>0</v>
      </c>
      <c r="K752" s="6"/>
      <c r="L752" s="6"/>
      <c r="M752" s="6">
        <f t="shared" si="92"/>
        <v>0</v>
      </c>
      <c r="N752" s="6">
        <f t="shared" si="93"/>
        <v>0</v>
      </c>
      <c r="O752" s="6">
        <f t="shared" si="94"/>
        <v>0</v>
      </c>
    </row>
    <row r="753" spans="1:15" ht="16.5" customHeight="1" x14ac:dyDescent="0.25">
      <c r="A753" s="7"/>
      <c r="B753" s="7"/>
      <c r="C753" s="7"/>
      <c r="D753" s="7"/>
      <c r="E753" s="9" t="s">
        <v>567</v>
      </c>
      <c r="F753" s="7" t="s">
        <v>23</v>
      </c>
      <c r="G753" s="6"/>
      <c r="H753" s="6"/>
      <c r="I753" s="6"/>
      <c r="J753" s="6">
        <f t="shared" si="91"/>
        <v>0</v>
      </c>
      <c r="K753" s="6"/>
      <c r="L753" s="6"/>
      <c r="M753" s="6">
        <f t="shared" si="92"/>
        <v>0</v>
      </c>
      <c r="N753" s="6">
        <f t="shared" si="93"/>
        <v>0</v>
      </c>
      <c r="O753" s="6">
        <f t="shared" si="94"/>
        <v>0</v>
      </c>
    </row>
    <row r="754" spans="1:15" ht="57" customHeight="1" x14ac:dyDescent="0.25">
      <c r="A754" s="7">
        <v>3080</v>
      </c>
      <c r="B754" s="7" t="s">
        <v>11</v>
      </c>
      <c r="C754" s="7">
        <v>8</v>
      </c>
      <c r="D754" s="7">
        <v>0</v>
      </c>
      <c r="E754" s="9" t="s">
        <v>271</v>
      </c>
      <c r="F754" s="7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27" x14ac:dyDescent="0.25">
      <c r="A755" s="7"/>
      <c r="B755" s="7"/>
      <c r="C755" s="7"/>
      <c r="D755" s="7"/>
      <c r="E755" s="9" t="s">
        <v>228</v>
      </c>
      <c r="F755" s="7"/>
      <c r="G755" s="6"/>
      <c r="H755" s="6"/>
      <c r="I755" s="6"/>
      <c r="J755" s="6"/>
      <c r="K755" s="6"/>
      <c r="L755" s="6"/>
      <c r="M755" s="6"/>
      <c r="N755" s="6"/>
      <c r="O755" s="6"/>
    </row>
    <row r="756" spans="1:15" x14ac:dyDescent="0.25">
      <c r="A756" s="7">
        <v>3081</v>
      </c>
      <c r="B756" s="7" t="s">
        <v>11</v>
      </c>
      <c r="C756" s="7">
        <v>8</v>
      </c>
      <c r="D756" s="7">
        <v>1</v>
      </c>
      <c r="E756" s="9" t="s">
        <v>46</v>
      </c>
      <c r="F756" s="7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27" x14ac:dyDescent="0.25">
      <c r="A757" s="7"/>
      <c r="B757" s="7"/>
      <c r="C757" s="7"/>
      <c r="D757" s="7"/>
      <c r="E757" s="9" t="s">
        <v>228</v>
      </c>
      <c r="F757" s="7"/>
      <c r="G757" s="6"/>
      <c r="H757" s="6"/>
      <c r="I757" s="6"/>
      <c r="J757" s="6"/>
      <c r="K757" s="6"/>
      <c r="L757" s="6"/>
      <c r="M757" s="6"/>
      <c r="N757" s="6"/>
      <c r="O757" s="6"/>
    </row>
    <row r="758" spans="1:15" s="32" customFormat="1" ht="28.5" x14ac:dyDescent="0.25">
      <c r="A758" s="92">
        <v>3090</v>
      </c>
      <c r="B758" s="92" t="s">
        <v>11</v>
      </c>
      <c r="C758" s="92">
        <v>9</v>
      </c>
      <c r="D758" s="92">
        <v>0</v>
      </c>
      <c r="E758" s="95" t="s">
        <v>229</v>
      </c>
      <c r="F758" s="92"/>
      <c r="G758" s="94">
        <f>+G760</f>
        <v>28224.653999999999</v>
      </c>
      <c r="H758" s="94">
        <f t="shared" ref="H758:O758" si="95">+H760</f>
        <v>0</v>
      </c>
      <c r="I758" s="94">
        <f t="shared" si="95"/>
        <v>0</v>
      </c>
      <c r="J758" s="94">
        <f t="shared" si="95"/>
        <v>0</v>
      </c>
      <c r="K758" s="94">
        <f t="shared" si="95"/>
        <v>0</v>
      </c>
      <c r="L758" s="94">
        <f t="shared" si="95"/>
        <v>0</v>
      </c>
      <c r="M758" s="94">
        <f t="shared" si="95"/>
        <v>-28224.653999999999</v>
      </c>
      <c r="N758" s="94">
        <f t="shared" si="95"/>
        <v>0</v>
      </c>
      <c r="O758" s="94">
        <f t="shared" si="95"/>
        <v>0</v>
      </c>
    </row>
    <row r="759" spans="1:15" x14ac:dyDescent="0.25">
      <c r="A759" s="7"/>
      <c r="B759" s="7"/>
      <c r="C759" s="7"/>
      <c r="D759" s="7"/>
      <c r="E759" s="9" t="s">
        <v>46</v>
      </c>
      <c r="F759" s="7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27" x14ac:dyDescent="0.25">
      <c r="A760" s="7">
        <v>3091</v>
      </c>
      <c r="B760" s="7" t="s">
        <v>11</v>
      </c>
      <c r="C760" s="7">
        <v>9</v>
      </c>
      <c r="D760" s="7">
        <v>1</v>
      </c>
      <c r="E760" s="9" t="s">
        <v>229</v>
      </c>
      <c r="F760" s="7"/>
      <c r="G760" s="6">
        <f>SUM(G762:G770)</f>
        <v>28224.653999999999</v>
      </c>
      <c r="H760" s="6">
        <f t="shared" ref="H760:O760" si="96">SUM(H762:H770)</f>
        <v>0</v>
      </c>
      <c r="I760" s="6">
        <f t="shared" si="96"/>
        <v>0</v>
      </c>
      <c r="J760" s="6">
        <f t="shared" si="96"/>
        <v>0</v>
      </c>
      <c r="K760" s="6">
        <f t="shared" si="96"/>
        <v>0</v>
      </c>
      <c r="L760" s="6">
        <f t="shared" si="96"/>
        <v>0</v>
      </c>
      <c r="M760" s="6">
        <f t="shared" si="96"/>
        <v>-28224.653999999999</v>
      </c>
      <c r="N760" s="6">
        <f t="shared" si="96"/>
        <v>0</v>
      </c>
      <c r="O760" s="6">
        <f t="shared" si="96"/>
        <v>0</v>
      </c>
    </row>
    <row r="761" spans="1:15" ht="40.5" x14ac:dyDescent="0.25">
      <c r="A761" s="7"/>
      <c r="B761" s="7"/>
      <c r="C761" s="7"/>
      <c r="D761" s="7"/>
      <c r="E761" s="9" t="s">
        <v>68</v>
      </c>
      <c r="F761" s="7"/>
      <c r="G761" s="6"/>
      <c r="H761" s="6"/>
      <c r="I761" s="6"/>
      <c r="J761" s="6"/>
      <c r="K761" s="6"/>
      <c r="L761" s="6"/>
      <c r="M761" s="6"/>
      <c r="N761" s="6"/>
      <c r="O761" s="6"/>
    </row>
    <row r="762" spans="1:15" x14ac:dyDescent="0.25">
      <c r="A762" s="7"/>
      <c r="B762" s="7"/>
      <c r="C762" s="7"/>
      <c r="D762" s="7"/>
      <c r="E762" s="9" t="s">
        <v>270</v>
      </c>
      <c r="F762" s="7">
        <v>4111</v>
      </c>
      <c r="G762" s="6">
        <v>25944.802</v>
      </c>
      <c r="H762" s="6"/>
      <c r="I762" s="6"/>
      <c r="J762" s="6">
        <f>K762+L762</f>
        <v>0</v>
      </c>
      <c r="K762" s="6"/>
      <c r="L762" s="6"/>
      <c r="M762" s="6">
        <f t="shared" ref="M762:M770" si="97">+J762-G762</f>
        <v>-25944.802</v>
      </c>
      <c r="N762" s="6">
        <f t="shared" ref="N762:N770" si="98">+J762-H762</f>
        <v>0</v>
      </c>
      <c r="O762" s="6">
        <f t="shared" ref="O762:O770" si="99">+J762-I762</f>
        <v>0</v>
      </c>
    </row>
    <row r="763" spans="1:15" ht="16.5" customHeight="1" x14ac:dyDescent="0.25">
      <c r="A763" s="7"/>
      <c r="B763" s="7"/>
      <c r="C763" s="7"/>
      <c r="D763" s="7"/>
      <c r="E763" s="9" t="s">
        <v>271</v>
      </c>
      <c r="F763" s="7">
        <v>4212</v>
      </c>
      <c r="G763" s="6">
        <v>1759.8726999999999</v>
      </c>
      <c r="H763" s="6"/>
      <c r="I763" s="6"/>
      <c r="J763" s="6">
        <f t="shared" ref="J763:J770" si="100">K763+L763</f>
        <v>0</v>
      </c>
      <c r="K763" s="6"/>
      <c r="L763" s="6"/>
      <c r="M763" s="6">
        <f t="shared" si="97"/>
        <v>-1759.8726999999999</v>
      </c>
      <c r="N763" s="6">
        <f t="shared" si="98"/>
        <v>0</v>
      </c>
      <c r="O763" s="6">
        <f t="shared" si="99"/>
        <v>0</v>
      </c>
    </row>
    <row r="764" spans="1:15" ht="15" customHeight="1" x14ac:dyDescent="0.25">
      <c r="A764" s="7"/>
      <c r="B764" s="7"/>
      <c r="C764" s="7"/>
      <c r="D764" s="7"/>
      <c r="E764" s="9" t="s">
        <v>272</v>
      </c>
      <c r="F764" s="7">
        <v>4214</v>
      </c>
      <c r="G764" s="6">
        <v>57.979299999999995</v>
      </c>
      <c r="H764" s="6"/>
      <c r="I764" s="6"/>
      <c r="J764" s="6">
        <f t="shared" si="100"/>
        <v>0</v>
      </c>
      <c r="K764" s="6"/>
      <c r="L764" s="6"/>
      <c r="M764" s="6">
        <f t="shared" si="97"/>
        <v>-57.979299999999995</v>
      </c>
      <c r="N764" s="6">
        <f t="shared" si="98"/>
        <v>0</v>
      </c>
      <c r="O764" s="6">
        <f t="shared" si="99"/>
        <v>0</v>
      </c>
    </row>
    <row r="765" spans="1:15" x14ac:dyDescent="0.25">
      <c r="A765" s="7"/>
      <c r="B765" s="7"/>
      <c r="C765" s="7"/>
      <c r="D765" s="7"/>
      <c r="E765" s="9" t="s">
        <v>443</v>
      </c>
      <c r="F765" s="7" t="s">
        <v>24</v>
      </c>
      <c r="G765" s="6">
        <v>0</v>
      </c>
      <c r="H765" s="6"/>
      <c r="I765" s="6"/>
      <c r="J765" s="6">
        <f t="shared" si="100"/>
        <v>0</v>
      </c>
      <c r="K765" s="6"/>
      <c r="L765" s="6"/>
      <c r="M765" s="6">
        <f t="shared" si="97"/>
        <v>0</v>
      </c>
      <c r="N765" s="6">
        <f t="shared" si="98"/>
        <v>0</v>
      </c>
      <c r="O765" s="6">
        <f t="shared" si="99"/>
        <v>0</v>
      </c>
    </row>
    <row r="766" spans="1:15" x14ac:dyDescent="0.25">
      <c r="A766" s="7"/>
      <c r="B766" s="7"/>
      <c r="C766" s="7"/>
      <c r="D766" s="7"/>
      <c r="E766" s="9" t="s">
        <v>273</v>
      </c>
      <c r="F766" s="7">
        <v>4216</v>
      </c>
      <c r="G766" s="6">
        <v>462</v>
      </c>
      <c r="H766" s="6"/>
      <c r="I766" s="6"/>
      <c r="J766" s="6">
        <f t="shared" si="100"/>
        <v>0</v>
      </c>
      <c r="K766" s="6"/>
      <c r="L766" s="6"/>
      <c r="M766" s="6">
        <f t="shared" si="97"/>
        <v>-462</v>
      </c>
      <c r="N766" s="6">
        <f t="shared" si="98"/>
        <v>0</v>
      </c>
      <c r="O766" s="6">
        <f t="shared" si="99"/>
        <v>0</v>
      </c>
    </row>
    <row r="767" spans="1:15" x14ac:dyDescent="0.25">
      <c r="A767" s="7"/>
      <c r="B767" s="7"/>
      <c r="C767" s="7"/>
      <c r="D767" s="7"/>
      <c r="E767" s="10" t="s">
        <v>274</v>
      </c>
      <c r="F767" s="7">
        <v>4261</v>
      </c>
      <c r="G767" s="6">
        <v>0</v>
      </c>
      <c r="H767" s="6"/>
      <c r="I767" s="6"/>
      <c r="J767" s="6">
        <f t="shared" si="100"/>
        <v>0</v>
      </c>
      <c r="K767" s="6"/>
      <c r="L767" s="6"/>
      <c r="M767" s="6">
        <f t="shared" si="97"/>
        <v>0</v>
      </c>
      <c r="N767" s="6">
        <f t="shared" si="98"/>
        <v>0</v>
      </c>
      <c r="O767" s="6">
        <f t="shared" si="99"/>
        <v>0</v>
      </c>
    </row>
    <row r="768" spans="1:15" ht="15.75" customHeight="1" x14ac:dyDescent="0.25">
      <c r="A768" s="7"/>
      <c r="B768" s="7"/>
      <c r="C768" s="7"/>
      <c r="D768" s="7"/>
      <c r="E768" s="9" t="s">
        <v>260</v>
      </c>
      <c r="F768" s="7" t="s">
        <v>442</v>
      </c>
      <c r="G768" s="6">
        <v>0</v>
      </c>
      <c r="H768" s="6"/>
      <c r="I768" s="6"/>
      <c r="J768" s="6">
        <f t="shared" si="100"/>
        <v>0</v>
      </c>
      <c r="K768" s="6"/>
      <c r="L768" s="6"/>
      <c r="M768" s="6">
        <f t="shared" si="97"/>
        <v>0</v>
      </c>
      <c r="N768" s="6">
        <f t="shared" si="98"/>
        <v>0</v>
      </c>
      <c r="O768" s="6">
        <f t="shared" si="99"/>
        <v>0</v>
      </c>
    </row>
    <row r="769" spans="1:15" x14ac:dyDescent="0.25">
      <c r="A769" s="7"/>
      <c r="B769" s="7"/>
      <c r="C769" s="7"/>
      <c r="D769" s="7"/>
      <c r="E769" s="9" t="s">
        <v>275</v>
      </c>
      <c r="F769" s="7">
        <v>4264</v>
      </c>
      <c r="G769" s="6">
        <v>0</v>
      </c>
      <c r="H769" s="6"/>
      <c r="I769" s="6"/>
      <c r="J769" s="6">
        <f t="shared" si="100"/>
        <v>0</v>
      </c>
      <c r="K769" s="6"/>
      <c r="L769" s="6"/>
      <c r="M769" s="6">
        <f t="shared" si="97"/>
        <v>0</v>
      </c>
      <c r="N769" s="6">
        <f t="shared" si="98"/>
        <v>0</v>
      </c>
      <c r="O769" s="6">
        <f t="shared" si="99"/>
        <v>0</v>
      </c>
    </row>
    <row r="770" spans="1:15" x14ac:dyDescent="0.25">
      <c r="A770" s="7"/>
      <c r="B770" s="7"/>
      <c r="C770" s="7"/>
      <c r="D770" s="7"/>
      <c r="E770" s="9" t="s">
        <v>578</v>
      </c>
      <c r="F770" s="7" t="s">
        <v>25</v>
      </c>
      <c r="G770" s="6">
        <v>0</v>
      </c>
      <c r="H770" s="6"/>
      <c r="I770" s="6"/>
      <c r="J770" s="6">
        <f t="shared" si="100"/>
        <v>0</v>
      </c>
      <c r="K770" s="6"/>
      <c r="L770" s="6"/>
      <c r="M770" s="6">
        <f t="shared" si="97"/>
        <v>0</v>
      </c>
      <c r="N770" s="6">
        <f t="shared" si="98"/>
        <v>0</v>
      </c>
      <c r="O770" s="6">
        <f t="shared" si="99"/>
        <v>0</v>
      </c>
    </row>
    <row r="771" spans="1:15" ht="40.5" x14ac:dyDescent="0.25">
      <c r="A771" s="7">
        <v>3092</v>
      </c>
      <c r="B771" s="7" t="s">
        <v>11</v>
      </c>
      <c r="C771" s="7">
        <v>9</v>
      </c>
      <c r="D771" s="7">
        <v>2</v>
      </c>
      <c r="E771" s="9" t="s">
        <v>230</v>
      </c>
      <c r="F771" s="7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40.5" customHeight="1" x14ac:dyDescent="0.25">
      <c r="A772" s="7"/>
      <c r="B772" s="7"/>
      <c r="C772" s="7"/>
      <c r="D772" s="7"/>
      <c r="E772" s="9" t="s">
        <v>68</v>
      </c>
      <c r="F772" s="7"/>
      <c r="G772" s="6"/>
      <c r="H772" s="6"/>
      <c r="I772" s="6"/>
      <c r="J772" s="6"/>
      <c r="K772" s="6"/>
      <c r="L772" s="6"/>
      <c r="M772" s="6"/>
      <c r="N772" s="6"/>
      <c r="O772" s="6"/>
    </row>
    <row r="773" spans="1:15" x14ac:dyDescent="0.25">
      <c r="A773" s="7"/>
      <c r="B773" s="7"/>
      <c r="C773" s="7"/>
      <c r="D773" s="7"/>
      <c r="E773" s="187"/>
      <c r="F773" s="7"/>
      <c r="G773" s="6"/>
      <c r="H773" s="6"/>
      <c r="I773" s="6"/>
      <c r="J773" s="6"/>
      <c r="K773" s="6"/>
      <c r="L773" s="6"/>
      <c r="M773" s="6"/>
      <c r="N773" s="6"/>
      <c r="O773" s="6"/>
    </row>
    <row r="774" spans="1:15" x14ac:dyDescent="0.25">
      <c r="A774" s="7"/>
      <c r="B774" s="7"/>
      <c r="C774" s="7"/>
      <c r="D774" s="7"/>
      <c r="E774" s="187"/>
      <c r="F774" s="7"/>
      <c r="G774" s="6"/>
      <c r="H774" s="6"/>
      <c r="I774" s="6"/>
      <c r="J774" s="6"/>
      <c r="K774" s="6"/>
      <c r="L774" s="6"/>
      <c r="M774" s="6"/>
      <c r="N774" s="6"/>
      <c r="O774" s="6"/>
    </row>
    <row r="775" spans="1:15" x14ac:dyDescent="0.25">
      <c r="A775" s="7">
        <v>3100</v>
      </c>
      <c r="B775" s="7" t="s">
        <v>12</v>
      </c>
      <c r="C775" s="7">
        <v>0</v>
      </c>
      <c r="D775" s="7">
        <v>0</v>
      </c>
      <c r="E775" s="9" t="s">
        <v>69</v>
      </c>
      <c r="F775" s="7"/>
      <c r="G775" s="6"/>
      <c r="H775" s="6"/>
      <c r="I775" s="6"/>
      <c r="J775" s="6"/>
      <c r="K775" s="6"/>
      <c r="L775" s="6"/>
      <c r="M775" s="6"/>
      <c r="N775" s="6"/>
      <c r="O775" s="6"/>
    </row>
    <row r="776" spans="1:15" s="32" customFormat="1" ht="28.5" x14ac:dyDescent="0.25">
      <c r="A776" s="92"/>
      <c r="B776" s="92"/>
      <c r="C776" s="92"/>
      <c r="D776" s="92"/>
      <c r="E776" s="99" t="s">
        <v>591</v>
      </c>
      <c r="F776" s="92"/>
      <c r="G776" s="94">
        <f t="shared" ref="G776:O776" si="101">G778</f>
        <v>200000</v>
      </c>
      <c r="H776" s="94">
        <f t="shared" si="101"/>
        <v>609828.69999999995</v>
      </c>
      <c r="I776" s="94">
        <f t="shared" si="101"/>
        <v>609828.69999999995</v>
      </c>
      <c r="J776" s="94" t="e">
        <f t="shared" si="101"/>
        <v>#REF!</v>
      </c>
      <c r="K776" s="94" t="e">
        <f t="shared" si="101"/>
        <v>#REF!</v>
      </c>
      <c r="L776" s="94" t="e">
        <f t="shared" si="101"/>
        <v>#REF!</v>
      </c>
      <c r="M776" s="94" t="e">
        <f t="shared" si="101"/>
        <v>#REF!</v>
      </c>
      <c r="N776" s="94" t="e">
        <f t="shared" si="101"/>
        <v>#REF!</v>
      </c>
      <c r="O776" s="94" t="e">
        <f t="shared" si="101"/>
        <v>#REF!</v>
      </c>
    </row>
    <row r="777" spans="1:15" x14ac:dyDescent="0.25">
      <c r="A777" s="7"/>
      <c r="B777" s="7"/>
      <c r="C777" s="7"/>
      <c r="D777" s="7"/>
      <c r="E777" s="9" t="s">
        <v>44</v>
      </c>
      <c r="F777" s="7"/>
      <c r="G777" s="6"/>
      <c r="H777" s="6"/>
      <c r="I777" s="6"/>
      <c r="J777" s="6"/>
      <c r="K777" s="6"/>
      <c r="L777" s="6"/>
      <c r="M777" s="6"/>
      <c r="N777" s="6"/>
      <c r="O777" s="6"/>
    </row>
    <row r="778" spans="1:15" x14ac:dyDescent="0.25">
      <c r="A778" s="7"/>
      <c r="B778" s="7"/>
      <c r="C778" s="7"/>
      <c r="D778" s="7"/>
      <c r="E778" s="12" t="s">
        <v>592</v>
      </c>
      <c r="F778" s="7"/>
      <c r="G778" s="6">
        <f t="shared" ref="G778:O778" si="102">G781</f>
        <v>200000</v>
      </c>
      <c r="H778" s="6">
        <f t="shared" si="102"/>
        <v>609828.69999999995</v>
      </c>
      <c r="I778" s="6">
        <f t="shared" si="102"/>
        <v>609828.69999999995</v>
      </c>
      <c r="J778" s="6" t="e">
        <f t="shared" si="102"/>
        <v>#REF!</v>
      </c>
      <c r="K778" s="6" t="e">
        <f t="shared" si="102"/>
        <v>#REF!</v>
      </c>
      <c r="L778" s="6" t="e">
        <f t="shared" si="102"/>
        <v>#REF!</v>
      </c>
      <c r="M778" s="6" t="e">
        <f t="shared" si="102"/>
        <v>#REF!</v>
      </c>
      <c r="N778" s="6" t="e">
        <f t="shared" si="102"/>
        <v>#REF!</v>
      </c>
      <c r="O778" s="6" t="e">
        <f t="shared" si="102"/>
        <v>#REF!</v>
      </c>
    </row>
    <row r="779" spans="1:15" x14ac:dyDescent="0.25">
      <c r="A779" s="7"/>
      <c r="B779" s="7"/>
      <c r="C779" s="7"/>
      <c r="D779" s="7"/>
      <c r="E779" s="9" t="s">
        <v>44</v>
      </c>
      <c r="F779" s="7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40.5" x14ac:dyDescent="0.25">
      <c r="A780" s="7"/>
      <c r="B780" s="7"/>
      <c r="C780" s="7"/>
      <c r="D780" s="7"/>
      <c r="E780" s="9" t="s">
        <v>68</v>
      </c>
      <c r="F780" s="7"/>
      <c r="G780" s="6"/>
      <c r="H780" s="6"/>
      <c r="I780" s="6"/>
      <c r="J780" s="6"/>
      <c r="K780" s="6"/>
      <c r="L780" s="6"/>
      <c r="M780" s="6"/>
      <c r="N780" s="6"/>
      <c r="O780" s="6"/>
    </row>
    <row r="781" spans="1:15" x14ac:dyDescent="0.25">
      <c r="A781" s="7"/>
      <c r="B781" s="7"/>
      <c r="C781" s="7"/>
      <c r="D781" s="7"/>
      <c r="E781" s="9" t="s">
        <v>269</v>
      </c>
      <c r="F781" s="7">
        <v>4891</v>
      </c>
      <c r="G781" s="6">
        <v>200000</v>
      </c>
      <c r="H781" s="6">
        <v>609828.69999999995</v>
      </c>
      <c r="I781" s="6">
        <v>609828.69999999995</v>
      </c>
      <c r="J781" s="6" t="e">
        <f>K781+L781</f>
        <v>#REF!</v>
      </c>
      <c r="K781" s="6" t="e">
        <f>+#REF!</f>
        <v>#REF!</v>
      </c>
      <c r="L781" s="6" t="e">
        <f>+#REF!</f>
        <v>#REF!</v>
      </c>
      <c r="M781" s="6" t="e">
        <f>+J781-G781</f>
        <v>#REF!</v>
      </c>
      <c r="N781" s="6" t="e">
        <f>+J781-H781</f>
        <v>#REF!</v>
      </c>
      <c r="O781" s="6" t="e">
        <f>+J781-I781</f>
        <v>#REF!</v>
      </c>
    </row>
    <row r="783" spans="1:15" x14ac:dyDescent="0.25">
      <c r="A783" s="2" t="s">
        <v>705</v>
      </c>
    </row>
    <row r="784" spans="1:15" x14ac:dyDescent="0.25">
      <c r="G784" s="188"/>
      <c r="H784" s="188"/>
      <c r="I784" s="188"/>
      <c r="J784" s="188"/>
      <c r="K784" s="188"/>
      <c r="L784" s="188"/>
      <c r="M784" s="188"/>
      <c r="N784" s="188"/>
      <c r="O784" s="188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 Ekamutner</vt:lpstr>
      <vt:lpstr>5.Devicit </vt:lpstr>
      <vt:lpstr>6.Havelurd </vt:lpstr>
      <vt:lpstr>Ekamut hamematakan</vt:lpstr>
      <vt:lpstr>Caxser hamematakan</vt:lpstr>
      <vt:lpstr>'1. Ekamutner'!Print_Area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2023-09-18T07:12:59Z</cp:lastPrinted>
  <dcterms:created xsi:type="dcterms:W3CDTF">2014-12-23T06:44:04Z</dcterms:created>
  <dcterms:modified xsi:type="dcterms:W3CDTF">2023-10-10T05:18:57Z</dcterms:modified>
</cp:coreProperties>
</file>