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ԱՐՄԱՎԻՐ 085-Ն\"/>
    </mc:Choice>
  </mc:AlternateContent>
  <xr:revisionPtr revIDLastSave="0" documentId="13_ncr:1_{D94D3C68-0739-4DAF-9500-E047A47EF644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Лист1" sheetId="7" state="hidden" r:id="rId1"/>
    <sheet name="Лист2" sheetId="8" state="hidden" r:id="rId2"/>
    <sheet name="հատված 1" sheetId="9" state="hidden" r:id="rId3"/>
    <sheet name="հատված 2" sheetId="10" state="hidden" r:id="rId4"/>
    <sheet name="հատված 3" sheetId="12" r:id="rId5"/>
    <sheet name="հատված 6" sheetId="14" state="hidden" r:id="rId6"/>
  </sheets>
  <calcPr calcId="191029"/>
</workbook>
</file>

<file path=xl/calcChain.xml><?xml version="1.0" encoding="utf-8"?>
<calcChain xmlns="http://schemas.openxmlformats.org/spreadsheetml/2006/main">
  <c r="H345" i="14" l="1"/>
  <c r="F374" i="14"/>
  <c r="F373" i="14" s="1"/>
  <c r="H373" i="14"/>
  <c r="G373" i="14"/>
  <c r="H371" i="14"/>
  <c r="G371" i="14"/>
  <c r="F371" i="14"/>
  <c r="F370" i="14"/>
  <c r="F369" i="14" s="1"/>
  <c r="H369" i="14"/>
  <c r="G369" i="14"/>
  <c r="F368" i="14"/>
  <c r="F367" i="14"/>
  <c r="F366" i="14"/>
  <c r="F364" i="14" s="1"/>
  <c r="H364" i="14"/>
  <c r="G364" i="14"/>
  <c r="G347" i="14"/>
  <c r="G345" i="14" s="1"/>
  <c r="F345" i="14" s="1"/>
  <c r="H347" i="14"/>
  <c r="F354" i="14"/>
  <c r="F355" i="14"/>
  <c r="F351" i="14"/>
  <c r="H208" i="14"/>
  <c r="H206" i="14" s="1"/>
  <c r="G161" i="14"/>
  <c r="F161" i="14" s="1"/>
  <c r="F155" i="14" s="1"/>
  <c r="G403" i="14"/>
  <c r="G402" i="14"/>
  <c r="G401" i="14" s="1"/>
  <c r="G400" i="14" s="1"/>
  <c r="F403" i="14"/>
  <c r="F402" i="14"/>
  <c r="F401" i="14" s="1"/>
  <c r="F400" i="14" s="1"/>
  <c r="H402" i="14"/>
  <c r="H401" i="14" s="1"/>
  <c r="H400" i="14" s="1"/>
  <c r="F399" i="14"/>
  <c r="F398" i="14"/>
  <c r="H397" i="14"/>
  <c r="G397" i="14"/>
  <c r="F396" i="14"/>
  <c r="F395" i="14" s="1"/>
  <c r="H395" i="14"/>
  <c r="G395" i="14"/>
  <c r="F394" i="14"/>
  <c r="F393" i="14"/>
  <c r="F391" i="14" s="1"/>
  <c r="F390" i="14" s="1"/>
  <c r="H391" i="14"/>
  <c r="H390" i="14" s="1"/>
  <c r="H376" i="14" s="1"/>
  <c r="G391" i="14"/>
  <c r="G390" i="14" s="1"/>
  <c r="F389" i="14"/>
  <c r="F388" i="14"/>
  <c r="H388" i="14"/>
  <c r="G388" i="14"/>
  <c r="F387" i="14"/>
  <c r="F386" i="14" s="1"/>
  <c r="H386" i="14"/>
  <c r="G386" i="14"/>
  <c r="F385" i="14"/>
  <c r="F384" i="14"/>
  <c r="H384" i="14"/>
  <c r="G384" i="14"/>
  <c r="F383" i="14"/>
  <c r="F382" i="14"/>
  <c r="H382" i="14"/>
  <c r="G382" i="14"/>
  <c r="F381" i="14"/>
  <c r="F380" i="14" s="1"/>
  <c r="H380" i="14"/>
  <c r="G380" i="14"/>
  <c r="G376" i="14" s="1"/>
  <c r="F379" i="14"/>
  <c r="F378" i="14"/>
  <c r="F377" i="14" s="1"/>
  <c r="H377" i="14"/>
  <c r="G377" i="14"/>
  <c r="F375" i="14"/>
  <c r="F363" i="14"/>
  <c r="F362" i="14"/>
  <c r="F361" i="14" s="1"/>
  <c r="H361" i="14"/>
  <c r="G361" i="14"/>
  <c r="F360" i="14"/>
  <c r="F358" i="14" s="1"/>
  <c r="F359" i="14"/>
  <c r="H358" i="14"/>
  <c r="G358" i="14"/>
  <c r="F357" i="14"/>
  <c r="F356" i="14"/>
  <c r="G354" i="14"/>
  <c r="F353" i="14"/>
  <c r="F352" i="14"/>
  <c r="F350" i="14"/>
  <c r="F349" i="14"/>
  <c r="F344" i="14"/>
  <c r="F343" i="14"/>
  <c r="H343" i="14"/>
  <c r="G343" i="14"/>
  <c r="F342" i="14"/>
  <c r="F341" i="14"/>
  <c r="H341" i="14"/>
  <c r="G341" i="14"/>
  <c r="F340" i="14"/>
  <c r="F339" i="14"/>
  <c r="F338" i="14"/>
  <c r="F337" i="14" s="1"/>
  <c r="H337" i="14"/>
  <c r="G337" i="14"/>
  <c r="F336" i="14"/>
  <c r="F335" i="14"/>
  <c r="F334" i="14"/>
  <c r="F333" i="14"/>
  <c r="H333" i="14"/>
  <c r="G333" i="14"/>
  <c r="G311" i="14" s="1"/>
  <c r="F311" i="14" s="1"/>
  <c r="F332" i="14"/>
  <c r="F331" i="14"/>
  <c r="F330" i="14"/>
  <c r="F329" i="14"/>
  <c r="F328" i="14"/>
  <c r="H326" i="14"/>
  <c r="G326" i="14"/>
  <c r="F326" i="14" s="1"/>
  <c r="F324" i="14"/>
  <c r="G321" i="14"/>
  <c r="F321" i="14"/>
  <c r="F320" i="14"/>
  <c r="F319" i="14"/>
  <c r="F316" i="14"/>
  <c r="H316" i="14"/>
  <c r="H315" i="14" s="1"/>
  <c r="H311" i="14" s="1"/>
  <c r="G316" i="14"/>
  <c r="G315" i="14"/>
  <c r="G313" i="14"/>
  <c r="F313" i="14"/>
  <c r="F312" i="14" s="1"/>
  <c r="H312" i="14"/>
  <c r="F310" i="14"/>
  <c r="F309" i="14"/>
  <c r="F307" i="14" s="1"/>
  <c r="H307" i="14"/>
  <c r="G307" i="14"/>
  <c r="F306" i="14"/>
  <c r="F304" i="14" s="1"/>
  <c r="H304" i="14"/>
  <c r="G304" i="14"/>
  <c r="F303" i="14"/>
  <c r="F301" i="14" s="1"/>
  <c r="H301" i="14"/>
  <c r="G301" i="14"/>
  <c r="F300" i="14"/>
  <c r="F299" i="14"/>
  <c r="F298" i="14"/>
  <c r="F297" i="14"/>
  <c r="F295" i="14" s="1"/>
  <c r="H295" i="14"/>
  <c r="G295" i="14"/>
  <c r="G282" i="14" s="1"/>
  <c r="F294" i="14"/>
  <c r="F293" i="14"/>
  <c r="F292" i="14"/>
  <c r="F291" i="14"/>
  <c r="F289" i="14" s="1"/>
  <c r="H289" i="14"/>
  <c r="H282" i="14" s="1"/>
  <c r="G289" i="14"/>
  <c r="F288" i="14"/>
  <c r="F287" i="14"/>
  <c r="F286" i="14"/>
  <c r="H284" i="14"/>
  <c r="G284" i="14"/>
  <c r="F281" i="14"/>
  <c r="F280" i="14"/>
  <c r="F278" i="14" s="1"/>
  <c r="F276" i="14" s="1"/>
  <c r="H278" i="14"/>
  <c r="G278" i="14"/>
  <c r="G276" i="14"/>
  <c r="H276" i="14"/>
  <c r="F275" i="14"/>
  <c r="F273" i="14" s="1"/>
  <c r="H273" i="14"/>
  <c r="G273" i="14"/>
  <c r="F272" i="14"/>
  <c r="H269" i="14"/>
  <c r="H268" i="14" s="1"/>
  <c r="G269" i="14"/>
  <c r="G268" i="14" s="1"/>
  <c r="F269" i="14"/>
  <c r="F268" i="14" s="1"/>
  <c r="F267" i="14"/>
  <c r="F266" i="14"/>
  <c r="F265" i="14"/>
  <c r="F264" i="14"/>
  <c r="H262" i="14"/>
  <c r="H260" i="14" s="1"/>
  <c r="G262" i="14"/>
  <c r="G260" i="14" s="1"/>
  <c r="F259" i="14"/>
  <c r="F257" i="14" s="1"/>
  <c r="H257" i="14"/>
  <c r="G257" i="14"/>
  <c r="F256" i="14"/>
  <c r="F254" i="14"/>
  <c r="H254" i="14"/>
  <c r="G254" i="14"/>
  <c r="F251" i="14"/>
  <c r="F249" i="14" s="1"/>
  <c r="H249" i="14"/>
  <c r="G249" i="14"/>
  <c r="F248" i="14"/>
  <c r="F246" i="14" s="1"/>
  <c r="H246" i="14"/>
  <c r="G246" i="14"/>
  <c r="F245" i="14"/>
  <c r="F243" i="14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H214" i="14"/>
  <c r="H212" i="14" s="1"/>
  <c r="G216" i="14"/>
  <c r="G214" i="14" s="1"/>
  <c r="G212" i="14" s="1"/>
  <c r="F211" i="14"/>
  <c r="F208" i="14" s="1"/>
  <c r="F206" i="14" s="1"/>
  <c r="G208" i="14"/>
  <c r="G206" i="14" s="1"/>
  <c r="F205" i="14"/>
  <c r="F204" i="14"/>
  <c r="F203" i="14"/>
  <c r="F202" i="14"/>
  <c r="F201" i="14"/>
  <c r="F197" i="14" s="1"/>
  <c r="F200" i="14"/>
  <c r="F199" i="14"/>
  <c r="H197" i="14"/>
  <c r="G197" i="14"/>
  <c r="F196" i="14"/>
  <c r="F195" i="14"/>
  <c r="F194" i="14"/>
  <c r="F193" i="14"/>
  <c r="H191" i="14"/>
  <c r="G191" i="14"/>
  <c r="F190" i="14"/>
  <c r="F188" i="14"/>
  <c r="H188" i="14"/>
  <c r="G188" i="14"/>
  <c r="F187" i="14"/>
  <c r="F186" i="14"/>
  <c r="F185" i="14"/>
  <c r="F184" i="14"/>
  <c r="F183" i="14"/>
  <c r="F182" i="14"/>
  <c r="F179" i="14" s="1"/>
  <c r="F177" i="14" s="1"/>
  <c r="F181" i="14"/>
  <c r="H179" i="14"/>
  <c r="H177" i="14" s="1"/>
  <c r="G179" i="14"/>
  <c r="G177" i="14" s="1"/>
  <c r="F176" i="14"/>
  <c r="F172" i="14" s="1"/>
  <c r="F175" i="14"/>
  <c r="F174" i="14"/>
  <c r="H172" i="14"/>
  <c r="G172" i="14"/>
  <c r="F171" i="14"/>
  <c r="F170" i="14"/>
  <c r="F169" i="14"/>
  <c r="F168" i="14"/>
  <c r="F167" i="14"/>
  <c r="F166" i="14"/>
  <c r="H164" i="14"/>
  <c r="G164" i="14"/>
  <c r="F163" i="14"/>
  <c r="H161" i="14"/>
  <c r="H155" i="14" s="1"/>
  <c r="F160" i="14"/>
  <c r="F159" i="14"/>
  <c r="F158" i="14"/>
  <c r="G155" i="14"/>
  <c r="F154" i="14"/>
  <c r="F153" i="14"/>
  <c r="F151" i="14" s="1"/>
  <c r="H151" i="14"/>
  <c r="G151" i="14"/>
  <c r="F148" i="14"/>
  <c r="F146" i="14" s="1"/>
  <c r="H146" i="14"/>
  <c r="G146" i="14"/>
  <c r="F145" i="14"/>
  <c r="F143" i="14"/>
  <c r="H143" i="14"/>
  <c r="G143" i="14"/>
  <c r="F142" i="14"/>
  <c r="F140" i="14"/>
  <c r="H140" i="14"/>
  <c r="G140" i="14"/>
  <c r="F139" i="14"/>
  <c r="F137" i="14" s="1"/>
  <c r="H137" i="14"/>
  <c r="G137" i="14"/>
  <c r="F136" i="14"/>
  <c r="F134" i="14"/>
  <c r="H134" i="14"/>
  <c r="G134" i="14"/>
  <c r="F133" i="14"/>
  <c r="F132" i="14"/>
  <c r="F130" i="14" s="1"/>
  <c r="H130" i="14"/>
  <c r="G130" i="14"/>
  <c r="F129" i="14"/>
  <c r="F127" i="14" s="1"/>
  <c r="H127" i="14"/>
  <c r="G127" i="14"/>
  <c r="F126" i="14"/>
  <c r="F125" i="14"/>
  <c r="F124" i="14"/>
  <c r="F122" i="14" s="1"/>
  <c r="H122" i="14"/>
  <c r="H120" i="14" s="1"/>
  <c r="G122" i="14"/>
  <c r="G120" i="14"/>
  <c r="F119" i="14"/>
  <c r="F117" i="14" s="1"/>
  <c r="H117" i="14"/>
  <c r="G117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G108" i="14"/>
  <c r="F107" i="14"/>
  <c r="H105" i="14"/>
  <c r="H103" i="14"/>
  <c r="G105" i="14"/>
  <c r="G103" i="14" s="1"/>
  <c r="F105" i="14"/>
  <c r="F102" i="14"/>
  <c r="F101" i="14"/>
  <c r="F99" i="14" s="1"/>
  <c r="F97" i="14" s="1"/>
  <c r="H99" i="14"/>
  <c r="H97" i="14" s="1"/>
  <c r="G99" i="14"/>
  <c r="G97" i="14" s="1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75" i="14" s="1"/>
  <c r="F73" i="14" s="1"/>
  <c r="F82" i="14"/>
  <c r="F81" i="14"/>
  <c r="F79" i="14"/>
  <c r="F78" i="14"/>
  <c r="F77" i="14"/>
  <c r="H75" i="14"/>
  <c r="H73" i="14" s="1"/>
  <c r="G75" i="14"/>
  <c r="G73" i="14" s="1"/>
  <c r="F72" i="14"/>
  <c r="F70" i="14" s="1"/>
  <c r="H70" i="14"/>
  <c r="G70" i="14"/>
  <c r="F69" i="14"/>
  <c r="F67" i="14"/>
  <c r="H67" i="14"/>
  <c r="G67" i="14"/>
  <c r="F66" i="14"/>
  <c r="F63" i="14" s="1"/>
  <c r="F50" i="14" s="1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6" i="14" s="1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19" i="14" s="1"/>
  <c r="F18" i="14" s="1"/>
  <c r="H19" i="14"/>
  <c r="H18" i="14"/>
  <c r="G19" i="14"/>
  <c r="G18" i="14" s="1"/>
  <c r="G16" i="14" s="1"/>
  <c r="D237" i="12"/>
  <c r="D236" i="12"/>
  <c r="D232" i="12" s="1"/>
  <c r="F232" i="12"/>
  <c r="D231" i="12"/>
  <c r="D229" i="12" s="1"/>
  <c r="F229" i="12"/>
  <c r="D228" i="12"/>
  <c r="D227" i="12"/>
  <c r="D226" i="12"/>
  <c r="F224" i="12"/>
  <c r="D224" i="12"/>
  <c r="D223" i="12"/>
  <c r="D221" i="12" s="1"/>
  <c r="F221" i="12"/>
  <c r="D220" i="12"/>
  <c r="D219" i="12"/>
  <c r="D218" i="12"/>
  <c r="D216" i="12" s="1"/>
  <c r="F216" i="12"/>
  <c r="F214" i="12"/>
  <c r="D214" i="12" s="1"/>
  <c r="D213" i="12"/>
  <c r="F211" i="12"/>
  <c r="D211" i="12"/>
  <c r="D210" i="12"/>
  <c r="D209" i="12"/>
  <c r="D205" i="12" s="1"/>
  <c r="D208" i="12"/>
  <c r="D207" i="12"/>
  <c r="F205" i="12"/>
  <c r="D204" i="12"/>
  <c r="F202" i="12"/>
  <c r="D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D190" i="12" s="1"/>
  <c r="F190" i="12"/>
  <c r="D189" i="12"/>
  <c r="D188" i="12"/>
  <c r="D185" i="12" s="1"/>
  <c r="D187" i="12"/>
  <c r="F185" i="12"/>
  <c r="D184" i="12"/>
  <c r="D183" i="12"/>
  <c r="D182" i="12"/>
  <c r="D180" i="12" s="1"/>
  <c r="F180" i="12"/>
  <c r="D175" i="12"/>
  <c r="F172" i="12"/>
  <c r="F147" i="12" s="1"/>
  <c r="F23" i="12" s="1"/>
  <c r="E172" i="12"/>
  <c r="D172" i="12"/>
  <c r="D171" i="12"/>
  <c r="E169" i="12"/>
  <c r="D169" i="12"/>
  <c r="D168" i="12"/>
  <c r="E166" i="12"/>
  <c r="D166" i="12"/>
  <c r="D165" i="12"/>
  <c r="D164" i="12"/>
  <c r="D162" i="12" s="1"/>
  <c r="E162" i="12"/>
  <c r="D161" i="12"/>
  <c r="E159" i="12"/>
  <c r="D159" i="12"/>
  <c r="D158" i="12"/>
  <c r="D157" i="12"/>
  <c r="D153" i="12" s="1"/>
  <c r="D156" i="12"/>
  <c r="D155" i="12"/>
  <c r="E153" i="12"/>
  <c r="D152" i="12"/>
  <c r="D151" i="12"/>
  <c r="D149" i="12" s="1"/>
  <c r="E149" i="12"/>
  <c r="E147" i="12"/>
  <c r="D146" i="12"/>
  <c r="D144" i="12" s="1"/>
  <c r="E144" i="12"/>
  <c r="D143" i="12"/>
  <c r="D142" i="12"/>
  <c r="D138" i="12" s="1"/>
  <c r="D141" i="12"/>
  <c r="D140" i="12"/>
  <c r="E138" i="12"/>
  <c r="D137" i="12"/>
  <c r="D134" i="12"/>
  <c r="D136" i="12"/>
  <c r="E134" i="12"/>
  <c r="E132" i="12" s="1"/>
  <c r="D131" i="12"/>
  <c r="D130" i="12"/>
  <c r="D129" i="12"/>
  <c r="D128" i="12"/>
  <c r="D127" i="12"/>
  <c r="D126" i="12"/>
  <c r="D124" i="12" s="1"/>
  <c r="E124" i="12"/>
  <c r="E123" i="12"/>
  <c r="E120" i="12" s="1"/>
  <c r="E116" i="12" s="1"/>
  <c r="D122" i="12"/>
  <c r="D121" i="12"/>
  <c r="D119" i="12"/>
  <c r="D118" i="12"/>
  <c r="D115" i="12"/>
  <c r="D114" i="12"/>
  <c r="E112" i="12"/>
  <c r="E106" i="12" s="1"/>
  <c r="D112" i="12"/>
  <c r="D111" i="12"/>
  <c r="D108" i="12" s="1"/>
  <c r="D110" i="12"/>
  <c r="E108" i="12"/>
  <c r="D105" i="12"/>
  <c r="D102" i="12"/>
  <c r="D104" i="12"/>
  <c r="E102" i="12"/>
  <c r="D101" i="12"/>
  <c r="D100" i="12"/>
  <c r="D98" i="12" s="1"/>
  <c r="D96" i="12" s="1"/>
  <c r="E98" i="12"/>
  <c r="E96" i="12"/>
  <c r="D95" i="12"/>
  <c r="D94" i="12"/>
  <c r="D93" i="12"/>
  <c r="D91" i="12" s="1"/>
  <c r="E91" i="12"/>
  <c r="D90" i="12"/>
  <c r="D89" i="12"/>
  <c r="D87" i="12" s="1"/>
  <c r="E87" i="12"/>
  <c r="D86" i="12"/>
  <c r="D85" i="12"/>
  <c r="D83" i="12" s="1"/>
  <c r="D81" i="12" s="1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E67" i="12"/>
  <c r="D67" i="12"/>
  <c r="D66" i="12"/>
  <c r="E64" i="12"/>
  <c r="D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D49" i="12" s="1"/>
  <c r="E49" i="12"/>
  <c r="D48" i="12"/>
  <c r="D47" i="12"/>
  <c r="D46" i="12"/>
  <c r="D45" i="12"/>
  <c r="D44" i="12"/>
  <c r="D43" i="12"/>
  <c r="D42" i="12"/>
  <c r="D40" i="12" s="1"/>
  <c r="E40" i="12"/>
  <c r="D37" i="12"/>
  <c r="D35" i="12" s="1"/>
  <c r="E35" i="12"/>
  <c r="D34" i="12"/>
  <c r="E32" i="12"/>
  <c r="D32" i="12"/>
  <c r="D31" i="12"/>
  <c r="D30" i="12"/>
  <c r="D29" i="12"/>
  <c r="D27" i="12" s="1"/>
  <c r="E27" i="12"/>
  <c r="E25" i="12" s="1"/>
  <c r="H321" i="10"/>
  <c r="G321" i="10"/>
  <c r="G319" i="10" s="1"/>
  <c r="F321" i="10"/>
  <c r="F319" i="10" s="1"/>
  <c r="H319" i="10"/>
  <c r="F318" i="10"/>
  <c r="F317" i="10"/>
  <c r="F315" i="10" s="1"/>
  <c r="H315" i="10"/>
  <c r="G315" i="10"/>
  <c r="F313" i="10"/>
  <c r="H311" i="10"/>
  <c r="G311" i="10"/>
  <c r="F311" i="10"/>
  <c r="F310" i="10"/>
  <c r="F308" i="10" s="1"/>
  <c r="H308" i="10"/>
  <c r="G308" i="10"/>
  <c r="F307" i="10"/>
  <c r="F305" i="10" s="1"/>
  <c r="H305" i="10"/>
  <c r="G305" i="10"/>
  <c r="G287" i="10" s="1"/>
  <c r="F304" i="10"/>
  <c r="H302" i="10"/>
  <c r="G302" i="10"/>
  <c r="F302" i="10"/>
  <c r="F301" i="10"/>
  <c r="F299" i="10" s="1"/>
  <c r="H299" i="10"/>
  <c r="H287" i="10" s="1"/>
  <c r="G299" i="10"/>
  <c r="F298" i="10"/>
  <c r="F296" i="10" s="1"/>
  <c r="H296" i="10"/>
  <c r="G296" i="10"/>
  <c r="F295" i="10"/>
  <c r="H293" i="10"/>
  <c r="G293" i="10"/>
  <c r="F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H278" i="10"/>
  <c r="G278" i="10"/>
  <c r="F278" i="10"/>
  <c r="F277" i="10"/>
  <c r="F276" i="10"/>
  <c r="F274" i="10" s="1"/>
  <c r="H274" i="10"/>
  <c r="G274" i="10"/>
  <c r="F273" i="10"/>
  <c r="F272" i="10"/>
  <c r="F270" i="10" s="1"/>
  <c r="H270" i="10"/>
  <c r="G270" i="10"/>
  <c r="G256" i="10" s="1"/>
  <c r="F269" i="10"/>
  <c r="F268" i="10"/>
  <c r="F266" i="10" s="1"/>
  <c r="H266" i="10"/>
  <c r="G266" i="10"/>
  <c r="F265" i="10"/>
  <c r="F264" i="10"/>
  <c r="H262" i="10"/>
  <c r="G262" i="10"/>
  <c r="F262" i="10"/>
  <c r="F261" i="10"/>
  <c r="F260" i="10"/>
  <c r="F258" i="10" s="1"/>
  <c r="H258" i="10"/>
  <c r="G258" i="10"/>
  <c r="H256" i="10"/>
  <c r="F255" i="10"/>
  <c r="F253" i="10" s="1"/>
  <c r="H253" i="10"/>
  <c r="G253" i="10"/>
  <c r="F252" i="10"/>
  <c r="H250" i="10"/>
  <c r="G250" i="10"/>
  <c r="F250" i="10"/>
  <c r="F249" i="10"/>
  <c r="F248" i="10"/>
  <c r="F247" i="10"/>
  <c r="F245" i="10" s="1"/>
  <c r="H245" i="10"/>
  <c r="G245" i="10"/>
  <c r="F244" i="10"/>
  <c r="F243" i="10"/>
  <c r="F242" i="10"/>
  <c r="F240" i="10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H226" i="10" s="1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F204" i="10" s="1"/>
  <c r="H204" i="10"/>
  <c r="G204" i="10"/>
  <c r="F203" i="10"/>
  <c r="F202" i="10"/>
  <c r="F201" i="10"/>
  <c r="F199" i="10" s="1"/>
  <c r="H199" i="10"/>
  <c r="H197" i="10" s="1"/>
  <c r="G199" i="10"/>
  <c r="G197" i="10" s="1"/>
  <c r="F196" i="10"/>
  <c r="F194" i="10"/>
  <c r="H194" i="10"/>
  <c r="G194" i="10"/>
  <c r="F193" i="10"/>
  <c r="F191" i="10" s="1"/>
  <c r="H191" i="10"/>
  <c r="G191" i="10"/>
  <c r="F190" i="10"/>
  <c r="F188" i="10"/>
  <c r="H188" i="10"/>
  <c r="G188" i="10"/>
  <c r="F187" i="10"/>
  <c r="F185" i="10"/>
  <c r="H185" i="10"/>
  <c r="G185" i="10"/>
  <c r="F184" i="10"/>
  <c r="F182" i="10" s="1"/>
  <c r="H182" i="10"/>
  <c r="G182" i="10"/>
  <c r="F181" i="10"/>
  <c r="F179" i="10" s="1"/>
  <c r="H179" i="10"/>
  <c r="G179" i="10"/>
  <c r="G177" i="10" s="1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H157" i="10"/>
  <c r="G159" i="10"/>
  <c r="G157" i="10" s="1"/>
  <c r="F156" i="10"/>
  <c r="F154" i="10" s="1"/>
  <c r="H154" i="10"/>
  <c r="G154" i="10"/>
  <c r="F153" i="10"/>
  <c r="F152" i="10"/>
  <c r="F151" i="10"/>
  <c r="F150" i="10"/>
  <c r="F149" i="10"/>
  <c r="F148" i="10"/>
  <c r="F145" i="10" s="1"/>
  <c r="F147" i="10"/>
  <c r="H145" i="10"/>
  <c r="G145" i="10"/>
  <c r="F144" i="10"/>
  <c r="F143" i="10"/>
  <c r="F142" i="10"/>
  <c r="F141" i="10"/>
  <c r="F139" i="10" s="1"/>
  <c r="H139" i="10"/>
  <c r="G139" i="10"/>
  <c r="F138" i="10"/>
  <c r="H136" i="10"/>
  <c r="G136" i="10"/>
  <c r="F136" i="10"/>
  <c r="F135" i="10"/>
  <c r="F134" i="10"/>
  <c r="F133" i="10"/>
  <c r="F132" i="10"/>
  <c r="F131" i="10"/>
  <c r="F129" i="10"/>
  <c r="F128" i="10"/>
  <c r="F127" i="10"/>
  <c r="F126" i="10"/>
  <c r="H124" i="10"/>
  <c r="G124" i="10"/>
  <c r="F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F110" i="10" s="1"/>
  <c r="H110" i="10"/>
  <c r="G110" i="10"/>
  <c r="F109" i="10"/>
  <c r="F108" i="10"/>
  <c r="F106" i="10" s="1"/>
  <c r="H106" i="10"/>
  <c r="H104" i="10" s="1"/>
  <c r="G106" i="10"/>
  <c r="G104" i="10" s="1"/>
  <c r="F103" i="10"/>
  <c r="H101" i="10"/>
  <c r="G101" i="10"/>
  <c r="F101" i="10"/>
  <c r="F100" i="10"/>
  <c r="H98" i="10"/>
  <c r="G98" i="10"/>
  <c r="F98" i="10"/>
  <c r="F97" i="10"/>
  <c r="F95" i="10" s="1"/>
  <c r="H95" i="10"/>
  <c r="G95" i="10"/>
  <c r="F94" i="10"/>
  <c r="H92" i="10"/>
  <c r="G92" i="10"/>
  <c r="F92" i="10"/>
  <c r="F91" i="10"/>
  <c r="H89" i="10"/>
  <c r="G89" i="10"/>
  <c r="F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F77" i="10" s="1"/>
  <c r="H77" i="10"/>
  <c r="H75" i="10" s="1"/>
  <c r="G77" i="10"/>
  <c r="F74" i="10"/>
  <c r="H72" i="10"/>
  <c r="G72" i="10"/>
  <c r="F72" i="10"/>
  <c r="F71" i="10"/>
  <c r="F69" i="10" s="1"/>
  <c r="H69" i="10"/>
  <c r="G69" i="10"/>
  <c r="F68" i="10"/>
  <c r="F66" i="10" s="1"/>
  <c r="H66" i="10"/>
  <c r="G66" i="10"/>
  <c r="F65" i="10"/>
  <c r="H63" i="10"/>
  <c r="G63" i="10"/>
  <c r="F63" i="10"/>
  <c r="F62" i="10"/>
  <c r="F60" i="10" s="1"/>
  <c r="H60" i="10"/>
  <c r="H58" i="10" s="1"/>
  <c r="G60" i="10"/>
  <c r="G58" i="10"/>
  <c r="F57" i="10"/>
  <c r="F56" i="10"/>
  <c r="F54" i="10" s="1"/>
  <c r="F52" i="10" s="1"/>
  <c r="H54" i="10"/>
  <c r="H52" i="10" s="1"/>
  <c r="G54" i="10"/>
  <c r="G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G26" i="10"/>
  <c r="G24" i="10"/>
  <c r="F68" i="9"/>
  <c r="D68" i="9" s="1"/>
  <c r="D69" i="9"/>
  <c r="AO121" i="9"/>
  <c r="AN121" i="9" s="1"/>
  <c r="AO120" i="9"/>
  <c r="AN120" i="9"/>
  <c r="AO119" i="9"/>
  <c r="AN119" i="9"/>
  <c r="AP118" i="9"/>
  <c r="AM118" i="9"/>
  <c r="AL118" i="9"/>
  <c r="AK118" i="9"/>
  <c r="AJ118" i="9"/>
  <c r="AI118" i="9"/>
  <c r="AH118" i="9"/>
  <c r="AG118" i="9"/>
  <c r="AF118" i="9"/>
  <c r="AE118" i="9"/>
  <c r="AD118" i="9"/>
  <c r="AD71" i="9" s="1"/>
  <c r="AD15" i="9" s="1"/>
  <c r="AC118" i="9"/>
  <c r="AB118" i="9"/>
  <c r="AA118" i="9"/>
  <c r="Z118" i="9"/>
  <c r="Y118" i="9"/>
  <c r="X118" i="9"/>
  <c r="W118" i="9"/>
  <c r="V118" i="9"/>
  <c r="U118" i="9"/>
  <c r="T118" i="9"/>
  <c r="S118" i="9"/>
  <c r="R118" i="9"/>
  <c r="R71" i="9" s="1"/>
  <c r="Q118" i="9"/>
  <c r="P118" i="9"/>
  <c r="O118" i="9"/>
  <c r="O71" i="9" s="1"/>
  <c r="O15" i="9" s="1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G71" i="9" s="1"/>
  <c r="AF115" i="9"/>
  <c r="AE115" i="9"/>
  <c r="AD115" i="9"/>
  <c r="AC115" i="9"/>
  <c r="AB115" i="9"/>
  <c r="AA115" i="9"/>
  <c r="Z115" i="9"/>
  <c r="Y115" i="9"/>
  <c r="X115" i="9"/>
  <c r="X71" i="9" s="1"/>
  <c r="W115" i="9"/>
  <c r="V115" i="9"/>
  <c r="U115" i="9"/>
  <c r="U71" i="9" s="1"/>
  <c r="U15" i="9" s="1"/>
  <c r="T115" i="9"/>
  <c r="S115" i="9"/>
  <c r="R115" i="9"/>
  <c r="Q115" i="9"/>
  <c r="P115" i="9"/>
  <c r="O115" i="9"/>
  <c r="N115" i="9"/>
  <c r="M115" i="9"/>
  <c r="L115" i="9"/>
  <c r="L71" i="9" s="1"/>
  <c r="L15" i="9" s="1"/>
  <c r="K115" i="9"/>
  <c r="J115" i="9"/>
  <c r="I115" i="9"/>
  <c r="H115" i="9"/>
  <c r="G115" i="9"/>
  <c r="AO112" i="9"/>
  <c r="AN112" i="9" s="1"/>
  <c r="AO111" i="9"/>
  <c r="AN111" i="9"/>
  <c r="E110" i="9"/>
  <c r="AO110" i="9" s="1"/>
  <c r="AP109" i="9"/>
  <c r="AP71" i="9" s="1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D109" i="9"/>
  <c r="D110" i="9" s="1"/>
  <c r="AO108" i="9"/>
  <c r="AN108" i="9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Y106" i="9"/>
  <c r="V106" i="9"/>
  <c r="S106" i="9"/>
  <c r="S86" i="9" s="1"/>
  <c r="S85" i="9" s="1"/>
  <c r="S71" i="9" s="1"/>
  <c r="P106" i="9"/>
  <c r="M106" i="9"/>
  <c r="J106" i="9"/>
  <c r="G106" i="9"/>
  <c r="D106" i="9"/>
  <c r="AO105" i="9"/>
  <c r="AN105" i="9" s="1"/>
  <c r="AO104" i="9"/>
  <c r="AN104" i="9" s="1"/>
  <c r="AO103" i="9"/>
  <c r="AN103" i="9" s="1"/>
  <c r="AO102" i="9"/>
  <c r="AN102" i="9" s="1"/>
  <c r="AO101" i="9"/>
  <c r="AN101" i="9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D96" i="9"/>
  <c r="AO95" i="9"/>
  <c r="AN95" i="9" s="1"/>
  <c r="AO94" i="9"/>
  <c r="AN94" i="9" s="1"/>
  <c r="AO93" i="9"/>
  <c r="AN93" i="9" s="1"/>
  <c r="D93" i="9"/>
  <c r="AO92" i="9"/>
  <c r="AN92" i="9" s="1"/>
  <c r="D92" i="9"/>
  <c r="AO91" i="9"/>
  <c r="AN91" i="9" s="1"/>
  <c r="D91" i="9"/>
  <c r="AL90" i="9"/>
  <c r="AO90" i="9" s="1"/>
  <c r="AN90" i="9" s="1"/>
  <c r="AK90" i="9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H86" i="9" s="1"/>
  <c r="AH85" i="9" s="1"/>
  <c r="AB89" i="9"/>
  <c r="AB86" i="9" s="1"/>
  <c r="AB85" i="9" s="1"/>
  <c r="Y89" i="9"/>
  <c r="V89" i="9"/>
  <c r="S89" i="9"/>
  <c r="P89" i="9"/>
  <c r="M89" i="9"/>
  <c r="M86" i="9"/>
  <c r="M85" i="9" s="1"/>
  <c r="J89" i="9"/>
  <c r="J86" i="9" s="1"/>
  <c r="J85" i="9" s="1"/>
  <c r="G89" i="9"/>
  <c r="G86" i="9" s="1"/>
  <c r="G85" i="9" s="1"/>
  <c r="D89" i="9"/>
  <c r="AO88" i="9"/>
  <c r="Y88" i="9"/>
  <c r="Y86" i="9"/>
  <c r="Y85" i="9" s="1"/>
  <c r="D88" i="9"/>
  <c r="AL86" i="9"/>
  <c r="AI86" i="9"/>
  <c r="AF86" i="9"/>
  <c r="AC86" i="9"/>
  <c r="Z86" i="9"/>
  <c r="Z85" i="9" s="1"/>
  <c r="W86" i="9"/>
  <c r="W85" i="9" s="1"/>
  <c r="V86" i="9"/>
  <c r="T86" i="9"/>
  <c r="T85" i="9"/>
  <c r="Q86" i="9"/>
  <c r="P86" i="9"/>
  <c r="N86" i="9"/>
  <c r="N85" i="9" s="1"/>
  <c r="K86" i="9"/>
  <c r="K85" i="9" s="1"/>
  <c r="K71" i="9" s="1"/>
  <c r="H86" i="9"/>
  <c r="H85" i="9"/>
  <c r="E86" i="9"/>
  <c r="D86" i="9"/>
  <c r="AI85" i="9"/>
  <c r="AF85" i="9"/>
  <c r="AC85" i="9"/>
  <c r="AA85" i="9"/>
  <c r="AA71" i="9" s="1"/>
  <c r="X85" i="9"/>
  <c r="V85" i="9"/>
  <c r="U85" i="9"/>
  <c r="R85" i="9"/>
  <c r="Q85" i="9"/>
  <c r="P85" i="9"/>
  <c r="O85" i="9"/>
  <c r="L85" i="9"/>
  <c r="I85" i="9"/>
  <c r="I71" i="9" s="1"/>
  <c r="AO84" i="9"/>
  <c r="AN84" i="9" s="1"/>
  <c r="AO83" i="9"/>
  <c r="AN83" i="9" s="1"/>
  <c r="AO82" i="9"/>
  <c r="AN82" i="9" s="1"/>
  <c r="AL81" i="9"/>
  <c r="AK81" i="9"/>
  <c r="AJ81" i="9"/>
  <c r="AJ71" i="9" s="1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E81" i="9"/>
  <c r="D81" i="9"/>
  <c r="AL80" i="9"/>
  <c r="AO80" i="9"/>
  <c r="AN80" i="9" s="1"/>
  <c r="AH80" i="9"/>
  <c r="AE80" i="9"/>
  <c r="AB80" i="9"/>
  <c r="AB76" i="9" s="1"/>
  <c r="AB71" i="9" s="1"/>
  <c r="Y80" i="9"/>
  <c r="V80" i="9"/>
  <c r="S80" i="9"/>
  <c r="P80" i="9"/>
  <c r="D80" i="9"/>
  <c r="AL79" i="9"/>
  <c r="AO79" i="9" s="1"/>
  <c r="AN79" i="9" s="1"/>
  <c r="D79" i="9"/>
  <c r="AL78" i="9"/>
  <c r="AO78" i="9"/>
  <c r="AN78" i="9" s="1"/>
  <c r="AK78" i="9"/>
  <c r="D78" i="9"/>
  <c r="AL77" i="9"/>
  <c r="AO77" i="9" s="1"/>
  <c r="AH77" i="9"/>
  <c r="AH76" i="9"/>
  <c r="AE77" i="9"/>
  <c r="AE76" i="9" s="1"/>
  <c r="AB77" i="9"/>
  <c r="Y77" i="9"/>
  <c r="Y76" i="9" s="1"/>
  <c r="V77" i="9"/>
  <c r="V76" i="9"/>
  <c r="S77" i="9"/>
  <c r="P77" i="9"/>
  <c r="P76" i="9"/>
  <c r="M77" i="9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S76" i="9"/>
  <c r="Q76" i="9"/>
  <c r="N76" i="9"/>
  <c r="M76" i="9"/>
  <c r="K76" i="9"/>
  <c r="H76" i="9"/>
  <c r="E76" i="9"/>
  <c r="D76" i="9"/>
  <c r="AL75" i="9"/>
  <c r="AO75" i="9"/>
  <c r="AN75" i="9" s="1"/>
  <c r="AI74" i="9"/>
  <c r="AI71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AL74" i="9"/>
  <c r="G74" i="9"/>
  <c r="AL73" i="9"/>
  <c r="AL72" i="9" s="1"/>
  <c r="AP72" i="9"/>
  <c r="AM72" i="9"/>
  <c r="AJ72" i="9"/>
  <c r="AI72" i="9"/>
  <c r="AH72" i="9"/>
  <c r="AG72" i="9"/>
  <c r="AF72" i="9"/>
  <c r="AE72" i="9"/>
  <c r="AD72" i="9"/>
  <c r="AC72" i="9"/>
  <c r="AC71" i="9" s="1"/>
  <c r="AB72" i="9"/>
  <c r="AA72" i="9"/>
  <c r="Z72" i="9"/>
  <c r="Z71" i="9" s="1"/>
  <c r="Y72" i="9"/>
  <c r="X72" i="9"/>
  <c r="W72" i="9"/>
  <c r="W71" i="9" s="1"/>
  <c r="V72" i="9"/>
  <c r="V71" i="9" s="1"/>
  <c r="U72" i="9"/>
  <c r="T72" i="9"/>
  <c r="T71" i="9" s="1"/>
  <c r="S72" i="9"/>
  <c r="R72" i="9"/>
  <c r="Q72" i="9"/>
  <c r="Q71" i="9" s="1"/>
  <c r="P72" i="9"/>
  <c r="O72" i="9"/>
  <c r="N72" i="9"/>
  <c r="N71" i="9" s="1"/>
  <c r="M72" i="9"/>
  <c r="M71" i="9" s="1"/>
  <c r="L72" i="9"/>
  <c r="K72" i="9"/>
  <c r="J72" i="9"/>
  <c r="I72" i="9"/>
  <c r="H72" i="9"/>
  <c r="H71" i="9" s="1"/>
  <c r="G72" i="9"/>
  <c r="AM71" i="9"/>
  <c r="AF71" i="9"/>
  <c r="P71" i="9"/>
  <c r="AL70" i="9"/>
  <c r="AL69" i="9"/>
  <c r="AL68" i="9"/>
  <c r="AJ68" i="9"/>
  <c r="AG68" i="9"/>
  <c r="AD68" i="9"/>
  <c r="AA68" i="9"/>
  <c r="AA52" i="9" s="1"/>
  <c r="X68" i="9"/>
  <c r="U68" i="9"/>
  <c r="R68" i="9"/>
  <c r="R52" i="9" s="1"/>
  <c r="O68" i="9"/>
  <c r="L68" i="9"/>
  <c r="I68" i="9"/>
  <c r="AL67" i="9"/>
  <c r="AP66" i="9"/>
  <c r="AO66" i="9" s="1"/>
  <c r="AN66" i="9" s="1"/>
  <c r="AM66" i="9"/>
  <c r="AM61" i="9" s="1"/>
  <c r="AM52" i="9" s="1"/>
  <c r="AL66" i="9"/>
  <c r="AK66" i="9" s="1"/>
  <c r="AJ66" i="9" s="1"/>
  <c r="AE66" i="9"/>
  <c r="AB66" i="9"/>
  <c r="AL65" i="9"/>
  <c r="AO65" i="9"/>
  <c r="AN65" i="9" s="1"/>
  <c r="AK65" i="9"/>
  <c r="AL64" i="9"/>
  <c r="AO64" i="9" s="1"/>
  <c r="AN64" i="9" s="1"/>
  <c r="AK64" i="9"/>
  <c r="AI63" i="9"/>
  <c r="AH63" i="9"/>
  <c r="AF63" i="9"/>
  <c r="AF61" i="9" s="1"/>
  <c r="AF52" i="9" s="1"/>
  <c r="AE63" i="9"/>
  <c r="AC63" i="9"/>
  <c r="AB63" i="9"/>
  <c r="Z63" i="9"/>
  <c r="Y63" i="9"/>
  <c r="W63" i="9"/>
  <c r="W61" i="9" s="1"/>
  <c r="W52" i="9" s="1"/>
  <c r="V63" i="9"/>
  <c r="T63" i="9"/>
  <c r="T61" i="9" s="1"/>
  <c r="T52" i="9" s="1"/>
  <c r="S63" i="9"/>
  <c r="Q63" i="9"/>
  <c r="P63" i="9"/>
  <c r="P61" i="9" s="1"/>
  <c r="P52" i="9" s="1"/>
  <c r="N63" i="9"/>
  <c r="N61" i="9" s="1"/>
  <c r="N52" i="9" s="1"/>
  <c r="M63" i="9"/>
  <c r="K63" i="9"/>
  <c r="J63" i="9"/>
  <c r="H63" i="9"/>
  <c r="AL63" i="9" s="1"/>
  <c r="G63" i="9"/>
  <c r="G61" i="9" s="1"/>
  <c r="AL62" i="9"/>
  <c r="AK62" i="9" s="1"/>
  <c r="AO62" i="9"/>
  <c r="AH62" i="9"/>
  <c r="AE62" i="9"/>
  <c r="AE61" i="9" s="1"/>
  <c r="AB62" i="9"/>
  <c r="AB61" i="9" s="1"/>
  <c r="AB52" i="9" s="1"/>
  <c r="Y62" i="9"/>
  <c r="V62" i="9"/>
  <c r="V61" i="9" s="1"/>
  <c r="V52" i="9" s="1"/>
  <c r="S62" i="9"/>
  <c r="S61" i="9" s="1"/>
  <c r="P62" i="9"/>
  <c r="M62" i="9"/>
  <c r="J62" i="9"/>
  <c r="J61" i="9" s="1"/>
  <c r="G62" i="9"/>
  <c r="D62" i="9"/>
  <c r="D61" i="9" s="1"/>
  <c r="AC61" i="9"/>
  <c r="Z61" i="9"/>
  <c r="Y61" i="9"/>
  <c r="Y52" i="9"/>
  <c r="Q61" i="9"/>
  <c r="M61" i="9"/>
  <c r="K61" i="9"/>
  <c r="H61" i="9"/>
  <c r="H52" i="9" s="1"/>
  <c r="E61" i="9"/>
  <c r="AO60" i="9"/>
  <c r="AN60" i="9" s="1"/>
  <c r="AO59" i="9"/>
  <c r="AN59" i="9" s="1"/>
  <c r="AJ59" i="9"/>
  <c r="AG59" i="9"/>
  <c r="AD59" i="9"/>
  <c r="AA59" i="9"/>
  <c r="X59" i="9"/>
  <c r="U59" i="9"/>
  <c r="R59" i="9"/>
  <c r="O59" i="9"/>
  <c r="L59" i="9"/>
  <c r="I59" i="9"/>
  <c r="AO58" i="9"/>
  <c r="AN58" i="9" s="1"/>
  <c r="AL57" i="9"/>
  <c r="AK57" i="9" s="1"/>
  <c r="AN56" i="9"/>
  <c r="AL56" i="9"/>
  <c r="AO56" i="9"/>
  <c r="AK56" i="9"/>
  <c r="AL55" i="9"/>
  <c r="AO55" i="9" s="1"/>
  <c r="AN55" i="9" s="1"/>
  <c r="AK55" i="9"/>
  <c r="AJ55" i="9"/>
  <c r="AG55" i="9"/>
  <c r="AD55" i="9"/>
  <c r="AA55" i="9"/>
  <c r="X55" i="9"/>
  <c r="X52" i="9" s="1"/>
  <c r="U55" i="9"/>
  <c r="R55" i="9"/>
  <c r="O55" i="9"/>
  <c r="L55" i="9"/>
  <c r="I55" i="9"/>
  <c r="AL54" i="9"/>
  <c r="AL53" i="9" s="1"/>
  <c r="AO54" i="9"/>
  <c r="AN54" i="9" s="1"/>
  <c r="AP53" i="9"/>
  <c r="AM53" i="9"/>
  <c r="AJ53" i="9"/>
  <c r="AI53" i="9"/>
  <c r="AH53" i="9"/>
  <c r="AF53" i="9"/>
  <c r="AE53" i="9"/>
  <c r="AC53" i="9"/>
  <c r="AC52" i="9" s="1"/>
  <c r="AB53" i="9"/>
  <c r="Z53" i="9"/>
  <c r="Z52" i="9" s="1"/>
  <c r="Y53" i="9"/>
  <c r="W53" i="9"/>
  <c r="V53" i="9"/>
  <c r="T53" i="9"/>
  <c r="S53" i="9"/>
  <c r="Q53" i="9"/>
  <c r="Q52" i="9"/>
  <c r="P53" i="9"/>
  <c r="N53" i="9"/>
  <c r="M53" i="9"/>
  <c r="M52" i="9" s="1"/>
  <c r="K53" i="9"/>
  <c r="K52" i="9" s="1"/>
  <c r="J53" i="9"/>
  <c r="J52" i="9" s="1"/>
  <c r="H53" i="9"/>
  <c r="G53" i="9"/>
  <c r="G52" i="9" s="1"/>
  <c r="AD52" i="9"/>
  <c r="L52" i="9"/>
  <c r="F52" i="9"/>
  <c r="F15" i="9"/>
  <c r="E52" i="9"/>
  <c r="AO51" i="9"/>
  <c r="AO46" i="9" s="1"/>
  <c r="AO50" i="9"/>
  <c r="AN50" i="9" s="1"/>
  <c r="AO49" i="9"/>
  <c r="AN49" i="9"/>
  <c r="AO48" i="9"/>
  <c r="AN48" i="9" s="1"/>
  <c r="AI47" i="9"/>
  <c r="AH47" i="9"/>
  <c r="AH46" i="9" s="1"/>
  <c r="AF47" i="9"/>
  <c r="AF46" i="9" s="1"/>
  <c r="AE47" i="9"/>
  <c r="AE46" i="9"/>
  <c r="AC47" i="9"/>
  <c r="AC46" i="9" s="1"/>
  <c r="AB47" i="9"/>
  <c r="AB46" i="9" s="1"/>
  <c r="Z47" i="9"/>
  <c r="Y47" i="9"/>
  <c r="Y46" i="9" s="1"/>
  <c r="W47" i="9"/>
  <c r="V47" i="9"/>
  <c r="V46" i="9" s="1"/>
  <c r="T47" i="9"/>
  <c r="S47" i="9"/>
  <c r="S46" i="9"/>
  <c r="Q47" i="9"/>
  <c r="Q46" i="9" s="1"/>
  <c r="Q16" i="9" s="1"/>
  <c r="P47" i="9"/>
  <c r="P46" i="9" s="1"/>
  <c r="N47" i="9"/>
  <c r="N46" i="9" s="1"/>
  <c r="M47" i="9"/>
  <c r="M46" i="9" s="1"/>
  <c r="K47" i="9"/>
  <c r="J47" i="9"/>
  <c r="J46" i="9" s="1"/>
  <c r="H47" i="9"/>
  <c r="H46" i="9" s="1"/>
  <c r="G47" i="9"/>
  <c r="G46" i="9"/>
  <c r="AP46" i="9"/>
  <c r="AM46" i="9"/>
  <c r="AL46" i="9"/>
  <c r="AI46" i="9"/>
  <c r="Z46" i="9"/>
  <c r="W46" i="9"/>
  <c r="T46" i="9"/>
  <c r="T16" i="9" s="1"/>
  <c r="K46" i="9"/>
  <c r="AO45" i="9"/>
  <c r="AN45" i="9"/>
  <c r="D45" i="9"/>
  <c r="AO44" i="9"/>
  <c r="AN44" i="9" s="1"/>
  <c r="AN43" i="9" s="1"/>
  <c r="AP43" i="9"/>
  <c r="AM43" i="9"/>
  <c r="AL43" i="9"/>
  <c r="AO43" i="9" s="1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/>
  <c r="AL42" i="9"/>
  <c r="AK42" i="9" s="1"/>
  <c r="AL41" i="9"/>
  <c r="AK41" i="9" s="1"/>
  <c r="AL40" i="9"/>
  <c r="AK40" i="9" s="1"/>
  <c r="AL39" i="9"/>
  <c r="AK39" i="9" s="1"/>
  <c r="AL38" i="9"/>
  <c r="AK38" i="9"/>
  <c r="AH38" i="9"/>
  <c r="AE38" i="9"/>
  <c r="AB38" i="9"/>
  <c r="Y38" i="9"/>
  <c r="V38" i="9"/>
  <c r="S38" i="9"/>
  <c r="P38" i="9"/>
  <c r="M38" i="9"/>
  <c r="J38" i="9"/>
  <c r="G38" i="9"/>
  <c r="D38" i="9"/>
  <c r="AL37" i="9"/>
  <c r="AK37" i="9" s="1"/>
  <c r="AO37" i="9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K36" i="9" s="1"/>
  <c r="D36" i="9"/>
  <c r="AL35" i="9"/>
  <c r="AK35" i="9"/>
  <c r="AH35" i="9"/>
  <c r="AE35" i="9"/>
  <c r="AB35" i="9"/>
  <c r="Y35" i="9"/>
  <c r="V35" i="9"/>
  <c r="S35" i="9"/>
  <c r="P35" i="9"/>
  <c r="M35" i="9"/>
  <c r="J35" i="9"/>
  <c r="G35" i="9"/>
  <c r="E35" i="9"/>
  <c r="D35" i="9" s="1"/>
  <c r="AO35" i="9"/>
  <c r="AN35" i="9" s="1"/>
  <c r="AL34" i="9"/>
  <c r="AK34" i="9" s="1"/>
  <c r="AO34" i="9"/>
  <c r="AN34" i="9" s="1"/>
  <c r="D34" i="9"/>
  <c r="AO33" i="9"/>
  <c r="AN33" i="9" s="1"/>
  <c r="AL33" i="9"/>
  <c r="AK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K32" i="9" s="1"/>
  <c r="AO32" i="9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/>
  <c r="AH31" i="9"/>
  <c r="AE31" i="9"/>
  <c r="AB31" i="9"/>
  <c r="Y31" i="9"/>
  <c r="V31" i="9"/>
  <c r="S31" i="9"/>
  <c r="P31" i="9"/>
  <c r="M31" i="9"/>
  <c r="J31" i="9"/>
  <c r="G31" i="9"/>
  <c r="D31" i="9"/>
  <c r="AL30" i="9"/>
  <c r="AK30" i="9"/>
  <c r="AH30" i="9"/>
  <c r="AE30" i="9"/>
  <c r="AB30" i="9"/>
  <c r="Y30" i="9"/>
  <c r="V30" i="9"/>
  <c r="S30" i="9"/>
  <c r="P30" i="9"/>
  <c r="M30" i="9"/>
  <c r="J30" i="9"/>
  <c r="G30" i="9"/>
  <c r="E30" i="9"/>
  <c r="D30" i="9" s="1"/>
  <c r="AO30" i="9"/>
  <c r="AN30" i="9" s="1"/>
  <c r="AL29" i="9"/>
  <c r="AO29" i="9"/>
  <c r="AN29" i="9" s="1"/>
  <c r="AK29" i="9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V23" i="9" s="1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E27" i="9"/>
  <c r="E23" i="9" s="1"/>
  <c r="AL26" i="9"/>
  <c r="AL23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S23" i="9" s="1"/>
  <c r="P25" i="9"/>
  <c r="M25" i="9"/>
  <c r="J25" i="9"/>
  <c r="G25" i="9"/>
  <c r="D25" i="9"/>
  <c r="AL24" i="9"/>
  <c r="AK24" i="9" s="1"/>
  <c r="AH24" i="9"/>
  <c r="AH23" i="9" s="1"/>
  <c r="AE24" i="9"/>
  <c r="AE23" i="9" s="1"/>
  <c r="AB24" i="9"/>
  <c r="AB23" i="9" s="1"/>
  <c r="Y24" i="9"/>
  <c r="Y23" i="9" s="1"/>
  <c r="V24" i="9"/>
  <c r="S24" i="9"/>
  <c r="P24" i="9"/>
  <c r="P23" i="9" s="1"/>
  <c r="M24" i="9"/>
  <c r="M23" i="9" s="1"/>
  <c r="J24" i="9"/>
  <c r="J23" i="9" s="1"/>
  <c r="G24" i="9"/>
  <c r="G23" i="9" s="1"/>
  <c r="D24" i="9"/>
  <c r="AP23" i="9"/>
  <c r="AM23" i="9"/>
  <c r="AJ23" i="9"/>
  <c r="AI23" i="9"/>
  <c r="AF23" i="9"/>
  <c r="AC23" i="9"/>
  <c r="Z23" i="9"/>
  <c r="W23" i="9"/>
  <c r="W16" i="9" s="1"/>
  <c r="W15" i="9" s="1"/>
  <c r="T23" i="9"/>
  <c r="Q23" i="9"/>
  <c r="N23" i="9"/>
  <c r="K23" i="9"/>
  <c r="H23" i="9"/>
  <c r="H16" i="9" s="1"/>
  <c r="H15" i="9" s="1"/>
  <c r="AL22" i="9"/>
  <c r="AK22" i="9" s="1"/>
  <c r="AK21" i="9" s="1"/>
  <c r="AH22" i="9"/>
  <c r="AE22" i="9"/>
  <c r="AB22" i="9"/>
  <c r="Y22" i="9"/>
  <c r="Y21" i="9" s="1"/>
  <c r="Y16" i="9" s="1"/>
  <c r="V22" i="9"/>
  <c r="V21" i="9" s="1"/>
  <c r="S22" i="9"/>
  <c r="S21" i="9" s="1"/>
  <c r="P22" i="9"/>
  <c r="M22" i="9"/>
  <c r="M21" i="9" s="1"/>
  <c r="M16" i="9" s="1"/>
  <c r="M15" i="9" s="1"/>
  <c r="J22" i="9"/>
  <c r="G22" i="9"/>
  <c r="AP21" i="9"/>
  <c r="AM21" i="9"/>
  <c r="AJ21" i="9"/>
  <c r="AI21" i="9"/>
  <c r="AH21" i="9"/>
  <c r="AF21" i="9"/>
  <c r="AE21" i="9"/>
  <c r="AC21" i="9"/>
  <c r="AB21" i="9"/>
  <c r="Z21" i="9"/>
  <c r="W21" i="9"/>
  <c r="T21" i="9"/>
  <c r="Q21" i="9"/>
  <c r="P21" i="9"/>
  <c r="N21" i="9"/>
  <c r="K21" i="9"/>
  <c r="J21" i="9"/>
  <c r="H21" i="9"/>
  <c r="G21" i="9"/>
  <c r="E21" i="9"/>
  <c r="D21" i="9"/>
  <c r="AL20" i="9"/>
  <c r="AO20" i="9" s="1"/>
  <c r="AN20" i="9" s="1"/>
  <c r="AK20" i="9"/>
  <c r="AH20" i="9"/>
  <c r="AE20" i="9"/>
  <c r="AB20" i="9"/>
  <c r="AB17" i="9" s="1"/>
  <c r="AB16" i="9" s="1"/>
  <c r="AB15" i="9" s="1"/>
  <c r="Y20" i="9"/>
  <c r="V20" i="9"/>
  <c r="S20" i="9"/>
  <c r="P20" i="9"/>
  <c r="M20" i="9"/>
  <c r="J20" i="9"/>
  <c r="G20" i="9"/>
  <c r="D20" i="9"/>
  <c r="AL19" i="9"/>
  <c r="AK19" i="9" s="1"/>
  <c r="AH19" i="9"/>
  <c r="AE19" i="9"/>
  <c r="AB19" i="9"/>
  <c r="Y19" i="9"/>
  <c r="V19" i="9"/>
  <c r="S19" i="9"/>
  <c r="P19" i="9"/>
  <c r="M19" i="9"/>
  <c r="J19" i="9"/>
  <c r="G19" i="9"/>
  <c r="AL18" i="9"/>
  <c r="AL17" i="9" s="1"/>
  <c r="AH18" i="9"/>
  <c r="AE18" i="9"/>
  <c r="AE17" i="9" s="1"/>
  <c r="AB18" i="9"/>
  <c r="Y18" i="9"/>
  <c r="V18" i="9"/>
  <c r="S18" i="9"/>
  <c r="P18" i="9"/>
  <c r="M18" i="9"/>
  <c r="J18" i="9"/>
  <c r="J17" i="9" s="1"/>
  <c r="G18" i="9"/>
  <c r="AP17" i="9"/>
  <c r="AP16" i="9" s="1"/>
  <c r="AM17" i="9"/>
  <c r="AM16" i="9" s="1"/>
  <c r="AM15" i="9" s="1"/>
  <c r="AJ17" i="9"/>
  <c r="AJ16" i="9" s="1"/>
  <c r="AI17" i="9"/>
  <c r="AI16" i="9" s="1"/>
  <c r="AH17" i="9"/>
  <c r="AF17" i="9"/>
  <c r="AF16" i="9" s="1"/>
  <c r="AF15" i="9" s="1"/>
  <c r="AC17" i="9"/>
  <c r="AC16" i="9" s="1"/>
  <c r="Z17" i="9"/>
  <c r="Y17" i="9"/>
  <c r="W17" i="9"/>
  <c r="V17" i="9"/>
  <c r="T17" i="9"/>
  <c r="S17" i="9"/>
  <c r="S16" i="9" s="1"/>
  <c r="Q17" i="9"/>
  <c r="P17" i="9"/>
  <c r="N17" i="9"/>
  <c r="N16" i="9" s="1"/>
  <c r="M17" i="9"/>
  <c r="K17" i="9"/>
  <c r="H17" i="9"/>
  <c r="G17" i="9"/>
  <c r="G16" i="9" s="1"/>
  <c r="E17" i="9"/>
  <c r="E16" i="9" s="1"/>
  <c r="E15" i="9" s="1"/>
  <c r="D17" i="9"/>
  <c r="Z16" i="9"/>
  <c r="K16" i="9"/>
  <c r="AO19" i="9"/>
  <c r="AN19" i="9" s="1"/>
  <c r="AO22" i="9"/>
  <c r="AO24" i="9"/>
  <c r="AO67" i="9"/>
  <c r="AN67" i="9" s="1"/>
  <c r="AK67" i="9"/>
  <c r="AK69" i="9"/>
  <c r="AO69" i="9"/>
  <c r="AN69" i="9"/>
  <c r="AO25" i="9"/>
  <c r="AN25" i="9"/>
  <c r="AO28" i="9"/>
  <c r="AN28" i="9" s="1"/>
  <c r="AO31" i="9"/>
  <c r="AN31" i="9" s="1"/>
  <c r="AO38" i="9"/>
  <c r="AN38" i="9" s="1"/>
  <c r="AO39" i="9"/>
  <c r="AN39" i="9"/>
  <c r="AO40" i="9"/>
  <c r="AN40" i="9"/>
  <c r="AO41" i="9"/>
  <c r="AN41" i="9"/>
  <c r="AO42" i="9"/>
  <c r="AN42" i="9" s="1"/>
  <c r="I52" i="9"/>
  <c r="I15" i="9" s="1"/>
  <c r="O52" i="9"/>
  <c r="U52" i="9"/>
  <c r="AG52" i="9"/>
  <c r="AG15" i="9" s="1"/>
  <c r="AN62" i="9"/>
  <c r="AK68" i="9"/>
  <c r="AO68" i="9"/>
  <c r="AN68" i="9"/>
  <c r="AK70" i="9"/>
  <c r="AO70" i="9"/>
  <c r="AN70" i="9" s="1"/>
  <c r="AO74" i="9"/>
  <c r="AN74" i="9" s="1"/>
  <c r="AK74" i="9"/>
  <c r="AK75" i="9"/>
  <c r="AL76" i="9"/>
  <c r="AK77" i="9"/>
  <c r="AK79" i="9"/>
  <c r="AK80" i="9"/>
  <c r="AK76" i="9" s="1"/>
  <c r="E85" i="9"/>
  <c r="AK89" i="9"/>
  <c r="AK86" i="9" s="1"/>
  <c r="AK106" i="9"/>
  <c r="AO118" i="9"/>
  <c r="D85" i="9"/>
  <c r="E71" i="9"/>
  <c r="AN24" i="9"/>
  <c r="AN22" i="9"/>
  <c r="AN21" i="9"/>
  <c r="AO21" i="9"/>
  <c r="D71" i="9"/>
  <c r="D52" i="9"/>
  <c r="F284" i="14"/>
  <c r="F282" i="14" s="1"/>
  <c r="G312" i="14"/>
  <c r="F397" i="14"/>
  <c r="F315" i="14"/>
  <c r="F191" i="14"/>
  <c r="F164" i="14"/>
  <c r="AN110" i="9" l="1"/>
  <c r="AN109" i="9" s="1"/>
  <c r="AO109" i="9"/>
  <c r="N15" i="9"/>
  <c r="AE16" i="9"/>
  <c r="R15" i="9"/>
  <c r="D147" i="12"/>
  <c r="F120" i="14"/>
  <c r="F376" i="14"/>
  <c r="AK23" i="9"/>
  <c r="AK85" i="9"/>
  <c r="P16" i="9"/>
  <c r="P15" i="9" s="1"/>
  <c r="AE52" i="9"/>
  <c r="G71" i="9"/>
  <c r="AE71" i="9"/>
  <c r="F58" i="10"/>
  <c r="F104" i="10"/>
  <c r="D25" i="12"/>
  <c r="F16" i="14"/>
  <c r="F15" i="14" s="1"/>
  <c r="F287" i="10"/>
  <c r="AH16" i="9"/>
  <c r="X15" i="9"/>
  <c r="AA15" i="9"/>
  <c r="AN77" i="9"/>
  <c r="AN76" i="9" s="1"/>
  <c r="AO76" i="9"/>
  <c r="AL61" i="9"/>
  <c r="AL52" i="9" s="1"/>
  <c r="AK63" i="9"/>
  <c r="AK61" i="9" s="1"/>
  <c r="K15" i="9"/>
  <c r="T15" i="9"/>
  <c r="J71" i="9"/>
  <c r="AH71" i="9"/>
  <c r="F103" i="14"/>
  <c r="Z15" i="9"/>
  <c r="V16" i="9"/>
  <c r="V15" i="9" s="1"/>
  <c r="J16" i="9"/>
  <c r="S52" i="9"/>
  <c r="S15" i="9" s="1"/>
  <c r="AI66" i="9"/>
  <c r="AJ61" i="9"/>
  <c r="AJ52" i="9" s="1"/>
  <c r="AJ15" i="9" s="1"/>
  <c r="AP15" i="9"/>
  <c r="F157" i="10"/>
  <c r="D132" i="12"/>
  <c r="Q15" i="9"/>
  <c r="AP52" i="9"/>
  <c r="Y71" i="9"/>
  <c r="Y15" i="9" s="1"/>
  <c r="AN118" i="9"/>
  <c r="H16" i="14"/>
  <c r="G15" i="9"/>
  <c r="AN23" i="9"/>
  <c r="AC15" i="9"/>
  <c r="AO53" i="9"/>
  <c r="AN81" i="9"/>
  <c r="AO86" i="9"/>
  <c r="AO85" i="9" s="1"/>
  <c r="AO63" i="9"/>
  <c r="AN63" i="9" s="1"/>
  <c r="AN61" i="9" s="1"/>
  <c r="AK18" i="9"/>
  <c r="AK17" i="9" s="1"/>
  <c r="AK26" i="9"/>
  <c r="AO36" i="9"/>
  <c r="AN36" i="9" s="1"/>
  <c r="AN51" i="9"/>
  <c r="AN46" i="9" s="1"/>
  <c r="AK54" i="9"/>
  <c r="AK53" i="9" s="1"/>
  <c r="AO57" i="9"/>
  <c r="AN57" i="9" s="1"/>
  <c r="AP61" i="9"/>
  <c r="AO73" i="9"/>
  <c r="AN88" i="9"/>
  <c r="AN86" i="9" s="1"/>
  <c r="AN85" i="9" s="1"/>
  <c r="H24" i="10"/>
  <c r="F216" i="14"/>
  <c r="F214" i="14" s="1"/>
  <c r="F212" i="14" s="1"/>
  <c r="AO18" i="9"/>
  <c r="AO26" i="9"/>
  <c r="AN26" i="9" s="1"/>
  <c r="D123" i="12"/>
  <c r="D120" i="12" s="1"/>
  <c r="D116" i="12" s="1"/>
  <c r="D106" i="12" s="1"/>
  <c r="F226" i="10"/>
  <c r="F24" i="10"/>
  <c r="F23" i="10" s="1"/>
  <c r="AK73" i="9"/>
  <c r="AK72" i="9" s="1"/>
  <c r="D27" i="9"/>
  <c r="D23" i="9" s="1"/>
  <c r="D16" i="9" s="1"/>
  <c r="D15" i="9" s="1"/>
  <c r="AO81" i="9"/>
  <c r="G252" i="14"/>
  <c r="AL21" i="9"/>
  <c r="AL16" i="9" s="1"/>
  <c r="AL15" i="9" s="1"/>
  <c r="AO27" i="9"/>
  <c r="AN27" i="9" s="1"/>
  <c r="D54" i="12"/>
  <c r="H252" i="14"/>
  <c r="AL85" i="9"/>
  <c r="AL71" i="9" s="1"/>
  <c r="AK107" i="9"/>
  <c r="F256" i="10"/>
  <c r="F262" i="14"/>
  <c r="F260" i="14" s="1"/>
  <c r="F252" i="14" s="1"/>
  <c r="G75" i="10"/>
  <c r="G23" i="10" s="1"/>
  <c r="H177" i="10"/>
  <c r="H23" i="10" s="1"/>
  <c r="F177" i="10"/>
  <c r="E38" i="12"/>
  <c r="E23" i="12" s="1"/>
  <c r="E21" i="12" s="1"/>
  <c r="D71" i="12"/>
  <c r="F347" i="14"/>
  <c r="F35" i="10"/>
  <c r="H149" i="14"/>
  <c r="F149" i="14"/>
  <c r="G149" i="14"/>
  <c r="G15" i="14" s="1"/>
  <c r="D178" i="12"/>
  <c r="D176" i="12" s="1"/>
  <c r="F178" i="12"/>
  <c r="F176" i="12" s="1"/>
  <c r="F21" i="12" s="1"/>
  <c r="D38" i="12"/>
  <c r="F75" i="10"/>
  <c r="F197" i="10"/>
  <c r="G226" i="10"/>
  <c r="AI61" i="9" l="1"/>
  <c r="AI52" i="9" s="1"/>
  <c r="AI15" i="9" s="1"/>
  <c r="AH66" i="9"/>
  <c r="AH61" i="9" s="1"/>
  <c r="AH52" i="9" s="1"/>
  <c r="AK16" i="9"/>
  <c r="D23" i="12"/>
  <c r="H15" i="14"/>
  <c r="AN18" i="9"/>
  <c r="AN17" i="9" s="1"/>
  <c r="AN16" i="9" s="1"/>
  <c r="AN15" i="9" s="1"/>
  <c r="AO17" i="9"/>
  <c r="AO16" i="9" s="1"/>
  <c r="J15" i="9"/>
  <c r="AO61" i="9"/>
  <c r="AO52" i="9" s="1"/>
  <c r="AK71" i="9"/>
  <c r="AE15" i="9"/>
  <c r="AK52" i="9"/>
  <c r="AN73" i="9"/>
  <c r="AN72" i="9" s="1"/>
  <c r="AN71" i="9" s="1"/>
  <c r="AO72" i="9"/>
  <c r="AO71" i="9" s="1"/>
  <c r="AN53" i="9"/>
  <c r="AN52" i="9" s="1"/>
  <c r="AH15" i="9"/>
  <c r="AO23" i="9"/>
  <c r="D21" i="12"/>
  <c r="AK15" i="9" l="1"/>
  <c r="AO15" i="9"/>
</calcChain>
</file>

<file path=xl/sharedStrings.xml><?xml version="1.0" encoding="utf-8"?>
<sst xmlns="http://schemas.openxmlformats.org/spreadsheetml/2006/main" count="3622" uniqueCount="744">
  <si>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</si>
  <si>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</si>
  <si>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</si>
  <si>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</si>
  <si>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</si>
  <si>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</si>
  <si>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</si>
  <si>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</si>
  <si>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</si>
  <si>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</si>
  <si>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</si>
  <si>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</si>
  <si>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</si>
  <si>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</si>
  <si>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</si>
  <si>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</si>
  <si>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</si>
  <si>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</si>
  <si>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</si>
  <si>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</si>
  <si>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</si>
  <si>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</si>
  <si>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</si>
  <si>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</si>
  <si>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</si>
  <si>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</si>
  <si>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</si>
  <si>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</si>
  <si>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</si>
  <si>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</si>
  <si>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</si>
  <si>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</si>
  <si>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</si>
  <si>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</si>
  <si>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</si>
  <si>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</si>
  <si>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</si>
  <si>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</si>
  <si>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</si>
  <si>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</si>
  <si>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</si>
  <si>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</si>
  <si>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</si>
  <si>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</si>
  <si>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</si>
  <si>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</si>
  <si>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</si>
  <si>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</si>
  <si>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</si>
  <si>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</si>
  <si>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</si>
  <si>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</si>
  <si>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</si>
  <si>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</si>
  <si>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</si>
  <si>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</si>
  <si>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</si>
  <si>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</si>
  <si>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</si>
  <si>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</si>
  <si>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</si>
  <si>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</si>
  <si>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</si>
  <si>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</si>
  <si>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</si>
  <si>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</si>
  <si>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</si>
  <si>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</si>
  <si>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</si>
  <si>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</si>
  <si>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</si>
  <si>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</si>
  <si>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</si>
  <si>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</si>
  <si>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</si>
  <si>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</si>
  <si>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</si>
  <si>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</si>
  <si>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</si>
  <si>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</si>
  <si>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</si>
  <si>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</si>
  <si>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</si>
  <si>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</si>
  <si>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</si>
  <si>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</si>
  <si>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</si>
  <si>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</si>
  <si>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</si>
  <si>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</si>
  <si>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</si>
  <si>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</si>
  <si>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</si>
  <si>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</si>
  <si>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</si>
  <si>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</si>
  <si>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</si>
  <si>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</si>
  <si>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</si>
  <si>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</si>
  <si>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</si>
  <si>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</si>
  <si>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</si>
  <si>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</si>
  <si>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</si>
  <si>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</si>
  <si>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</si>
  <si>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</si>
  <si>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</si>
  <si>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</si>
  <si>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</si>
  <si>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</si>
  <si>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</si>
  <si>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</si>
  <si>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</si>
  <si>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</si>
  <si>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</si>
  <si>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</si>
  <si>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</si>
  <si>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</si>
  <si>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</si>
  <si>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</si>
  <si>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</si>
  <si>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</si>
  <si>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</si>
  <si>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</si>
  <si>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</si>
  <si>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</si>
  <si>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</si>
  <si>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</si>
  <si>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</si>
  <si>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</si>
  <si>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</si>
  <si>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</si>
  <si>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</si>
  <si>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</si>
  <si>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</si>
  <si>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</si>
  <si>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</si>
  <si>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</si>
  <si>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</si>
  <si>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</si>
  <si>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</si>
  <si>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</si>
  <si>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</si>
  <si>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</si>
  <si>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</si>
  <si>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</si>
  <si>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</si>
  <si>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</si>
  <si>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</si>
  <si>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</si>
  <si>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</si>
  <si>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</si>
  <si>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</si>
  <si>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</si>
  <si>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</si>
  <si>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</si>
  <si>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</si>
  <si>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</si>
  <si>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</si>
  <si>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</si>
  <si>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</si>
  <si>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</si>
  <si>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</si>
  <si>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</si>
  <si>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</si>
  <si>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</si>
  <si>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</si>
  <si>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</si>
  <si>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</si>
  <si>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</si>
  <si>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</si>
  <si>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</si>
  <si>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</si>
  <si>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</si>
  <si>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</si>
  <si>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</si>
  <si>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</si>
  <si>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</si>
  <si>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</si>
  <si>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</si>
  <si>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</si>
  <si>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</si>
  <si>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</si>
  <si>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</si>
  <si>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</si>
  <si>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</si>
  <si>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</si>
  <si>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</si>
  <si>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</si>
  <si>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</si>
  <si>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</si>
  <si>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</si>
  <si>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</si>
  <si>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</si>
  <si>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</si>
  <si>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</si>
  <si>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</si>
  <si>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</si>
  <si>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</si>
  <si>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</si>
  <si>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</si>
  <si>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</si>
  <si>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</si>
  <si>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</si>
  <si>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</si>
  <si>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</si>
  <si>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</si>
  <si>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</si>
  <si>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</si>
  <si>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</si>
  <si>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</si>
  <si>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</si>
  <si>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</si>
  <si>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</si>
  <si>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</si>
  <si>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</si>
  <si>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</si>
  <si>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</si>
  <si>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</si>
  <si>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</si>
  <si>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</si>
  <si>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</si>
  <si>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</si>
  <si>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</si>
  <si>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</si>
  <si>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</si>
  <si>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</si>
  <si>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</si>
  <si>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</si>
  <si>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</si>
  <si>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</si>
  <si>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</si>
  <si>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</si>
  <si>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</si>
  <si>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</si>
  <si>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</si>
  <si>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</si>
  <si>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</si>
  <si>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</si>
  <si>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</si>
  <si>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</si>
  <si>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</si>
  <si>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</si>
  <si>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</si>
  <si>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</si>
  <si>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</si>
  <si>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</si>
  <si>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</si>
  <si>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</si>
  <si>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</si>
  <si>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</si>
  <si>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</si>
  <si>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</si>
  <si>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</si>
  <si>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</si>
  <si>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</si>
  <si>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</si>
  <si>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</si>
  <si>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</si>
  <si>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</si>
  <si>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</si>
  <si>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</si>
  <si>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</si>
  <si>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</si>
  <si>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</si>
  <si>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</si>
  <si>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</si>
  <si>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</si>
  <si>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</si>
  <si>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</si>
  <si>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</si>
  <si>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</si>
  <si>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</si>
  <si>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</si>
  <si>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</si>
  <si>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</si>
  <si>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</si>
  <si>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</si>
  <si>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</si>
  <si>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</si>
  <si>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</si>
  <si>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</si>
  <si>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</si>
  <si>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</si>
  <si>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</si>
  <si>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</si>
  <si>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</si>
  <si>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</si>
  <si>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</si>
  <si>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</si>
  <si>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</si>
  <si>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</si>
  <si>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</si>
  <si>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</si>
  <si>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</si>
  <si>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</si>
  <si>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</si>
  <si>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</si>
  <si>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</si>
  <si>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</si>
  <si>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</si>
  <si>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</si>
  <si>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</si>
  <si>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</si>
  <si>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</si>
  <si>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</si>
  <si>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</si>
  <si>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</si>
  <si>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</si>
  <si>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</si>
  <si>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</si>
  <si>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</si>
  <si>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</si>
  <si>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</si>
  <si>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</si>
  <si>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</si>
  <si>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</si>
  <si>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</si>
  <si>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</si>
  <si>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</si>
  <si>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</si>
  <si>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</si>
  <si>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</si>
  <si>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</si>
  <si>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</si>
  <si>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</si>
  <si>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</si>
  <si>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</si>
  <si>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</si>
  <si>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</si>
  <si>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</si>
  <si>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</si>
  <si>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</si>
  <si>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</si>
  <si>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</si>
  <si>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</si>
  <si>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</si>
  <si>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</si>
  <si>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</si>
  <si>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</si>
  <si>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</si>
  <si>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</si>
  <si>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</si>
  <si>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</si>
  <si>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</si>
  <si>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</si>
  <si>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</si>
  <si>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</si>
  <si>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</si>
  <si>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</si>
  <si>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</si>
  <si>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</si>
  <si>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</si>
  <si>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</si>
  <si>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</si>
  <si>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</si>
  <si>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</si>
  <si>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</si>
  <si>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</si>
  <si>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</si>
  <si>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</si>
  <si>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</si>
  <si>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</si>
  <si>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</si>
  <si>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</si>
  <si>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</si>
  <si>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</si>
  <si>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</si>
  <si>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</si>
  <si>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</si>
  <si>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</si>
  <si>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</si>
  <si>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</si>
  <si>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</si>
  <si>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</si>
  <si>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</si>
  <si>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</si>
  <si>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</si>
  <si>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</si>
  <si>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</si>
  <si>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</si>
  <si>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</si>
  <si>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</si>
  <si>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</si>
  <si>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</si>
  <si>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</si>
  <si>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</si>
  <si>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</si>
  <si>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</si>
  <si>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</si>
  <si>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</si>
  <si>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</si>
  <si>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</si>
  <si>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</si>
  <si>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</si>
  <si>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</si>
  <si>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</si>
  <si>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</si>
  <si>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</si>
  <si>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</si>
  <si>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</si>
  <si>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</si>
  <si>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</si>
  <si>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</si>
  <si>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</si>
  <si>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</si>
  <si>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</si>
  <si>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</si>
  <si>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</si>
  <si>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</si>
  <si>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</si>
  <si>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</si>
  <si>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</si>
  <si>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</si>
  <si>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</si>
  <si>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</si>
  <si>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</si>
  <si>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</si>
  <si>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</si>
  <si>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</si>
  <si>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</si>
  <si>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</si>
  <si>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</si>
  <si>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</si>
  <si>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</si>
  <si>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</si>
  <si>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</si>
  <si>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</si>
  <si>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</si>
  <si>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</si>
  <si>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</si>
  <si>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</si>
  <si>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</si>
  <si>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</si>
  <si>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</si>
  <si>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</si>
  <si>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</si>
  <si>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</si>
  <si>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</si>
  <si>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</si>
  <si>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</si>
  <si>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</si>
  <si>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</si>
  <si>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</si>
  <si>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</si>
  <si>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</si>
  <si>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</si>
  <si>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</si>
  <si>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</si>
  <si>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</si>
  <si>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</si>
  <si>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</si>
  <si>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</si>
  <si>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</si>
  <si>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</si>
  <si>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</si>
  <si>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</si>
  <si>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</si>
  <si>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</si>
  <si>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</si>
  <si>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</si>
  <si>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</si>
  <si>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</si>
  <si>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</si>
  <si>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</si>
  <si>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</si>
  <si>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</si>
  <si>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</si>
  <si>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</si>
  <si>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</si>
  <si>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</si>
  <si>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</si>
  <si>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</si>
  <si>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</si>
  <si>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</si>
  <si>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</si>
  <si>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</si>
  <si>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</si>
  <si>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</si>
  <si>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</si>
  <si>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</si>
  <si>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</si>
  <si>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</si>
  <si>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</si>
  <si>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</si>
  <si>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</si>
  <si>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</si>
  <si>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</si>
  <si>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</si>
  <si>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</si>
  <si>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</si>
  <si>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</si>
  <si>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</si>
  <si>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</si>
  <si>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</si>
  <si>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</si>
  <si>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</si>
  <si>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</si>
  <si>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</si>
  <si>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</si>
  <si>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</si>
  <si>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</si>
  <si>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</si>
  <si>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</si>
  <si>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</si>
  <si>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</si>
  <si>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</si>
  <si>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</si>
  <si>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</si>
  <si>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</si>
  <si>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</si>
  <si>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</si>
  <si>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</si>
  <si>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</si>
  <si>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</si>
  <si>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</si>
  <si>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</si>
  <si>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</si>
  <si>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</si>
  <si>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</si>
  <si>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</si>
  <si>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</si>
  <si>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</si>
  <si>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</si>
  <si>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</si>
  <si>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</si>
  <si>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</si>
  <si>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</si>
  <si>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</si>
  <si>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</si>
  <si>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</si>
  <si>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</si>
  <si>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</si>
  <si>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</si>
  <si>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</si>
  <si>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</si>
  <si>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</si>
  <si>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</si>
  <si>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</si>
  <si>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</si>
  <si>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</si>
  <si>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</si>
  <si>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</si>
  <si>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</si>
  <si>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</si>
  <si>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</si>
  <si>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</si>
  <si>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</si>
  <si>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</si>
  <si>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</si>
  <si>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</si>
  <si>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</si>
  <si>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</si>
  <si>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</si>
  <si>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</si>
  <si>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</si>
  <si>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</si>
  <si>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</si>
  <si>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</si>
  <si>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</si>
  <si>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</si>
  <si>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</si>
  <si>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</si>
  <si>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</si>
  <si>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</si>
  <si>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</si>
  <si>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</si>
  <si>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</si>
  <si>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</si>
  <si>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</si>
  <si>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</si>
  <si>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</si>
  <si>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</si>
  <si>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</si>
  <si>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</si>
  <si>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</si>
  <si>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</si>
  <si>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</si>
  <si>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</si>
  <si>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</si>
  <si>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</si>
  <si>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</si>
  <si>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</si>
  <si>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</si>
  <si>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</si>
  <si>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</si>
  <si>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</si>
  <si>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</si>
  <si>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</si>
  <si>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</si>
  <si>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</si>
  <si>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</si>
  <si>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</si>
  <si>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</si>
  <si>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</si>
  <si>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</si>
  <si>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</si>
  <si>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</si>
  <si>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</si>
  <si>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</si>
  <si>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</si>
  <si>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</si>
  <si>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</si>
  <si>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</si>
  <si>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</si>
  <si>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</si>
  <si>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</si>
  <si>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</si>
  <si>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</si>
  <si>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</si>
  <si>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</si>
  <si>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</si>
  <si>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</si>
  <si>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</si>
  <si>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</si>
  <si>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</si>
  <si>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</si>
  <si>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</si>
  <si>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</si>
  <si>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</si>
  <si>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</si>
  <si>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</si>
  <si>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</si>
  <si>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</si>
  <si>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</si>
  <si>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</si>
  <si>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</si>
  <si>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</si>
  <si>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</si>
  <si>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</si>
  <si>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</si>
  <si>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</si>
  <si>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</si>
  <si>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</si>
  <si>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</si>
  <si>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</si>
  <si>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</si>
  <si>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</si>
  <si>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</si>
  <si>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</si>
  <si>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</si>
  <si>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</si>
  <si>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</si>
  <si>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</si>
  <si>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</si>
  <si>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</si>
  <si>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</si>
  <si>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</si>
  <si>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</si>
  <si>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</si>
  <si>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</si>
  <si>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</si>
  <si>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</si>
  <si>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</si>
  <si>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</si>
  <si>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</si>
  <si>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</si>
  <si>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</si>
  <si>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</si>
  <si>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</si>
  <si>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</si>
  <si>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</si>
  <si>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</si>
  <si>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</si>
  <si>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</si>
  <si>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</si>
  <si>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</si>
  <si>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</si>
  <si>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</si>
  <si>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</si>
  <si>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</si>
  <si>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</si>
  <si>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</si>
  <si>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</si>
  <si>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</si>
  <si>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</si>
  <si>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</si>
  <si>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</si>
  <si>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</si>
  <si>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</si>
  <si>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</si>
  <si>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</si>
  <si>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</si>
  <si>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</si>
  <si>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</si>
  <si>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</si>
  <si>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</si>
  <si>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</si>
  <si>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</si>
  <si>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</si>
  <si>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</si>
  <si>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</si>
  <si>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</si>
  <si>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</si>
  <si>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</si>
  <si>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</si>
  <si>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</si>
  <si>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</si>
  <si>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</si>
  <si>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</si>
  <si>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</si>
  <si>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</si>
  <si>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</si>
  <si>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</si>
  <si>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</si>
  <si>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</si>
  <si>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</si>
  <si>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</si>
  <si>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</si>
  <si>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</si>
  <si>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</si>
  <si>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</si>
  <si>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</si>
  <si>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</si>
  <si>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</si>
  <si>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</si>
  <si>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</si>
  <si>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</si>
  <si>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</si>
  <si>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</si>
  <si>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</si>
  <si>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</si>
  <si>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</si>
  <si>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</si>
  <si>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</si>
  <si>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</si>
  <si>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</si>
  <si>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</si>
  <si>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</si>
  <si>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</si>
  <si>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</si>
  <si>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</si>
  <si>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</si>
  <si>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</si>
  <si>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</si>
  <si>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</si>
  <si>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</si>
  <si>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>2023Թ. ՍԵՊՏԵՄԲԵՐԻ  29-Ի</t>
  </si>
  <si>
    <t>2023Թ.  ՍԵՊՏԵՄԲԵՐԻ  29-Ի</t>
  </si>
  <si>
    <t xml:space="preserve">ԹԻՎ    085-Ն   ՈՐՈՇՄԱՆ  </t>
  </si>
  <si>
    <t xml:space="preserve">ԹԻՎ    085-Ն   ՈՐՈՇՄԱՆ </t>
  </si>
  <si>
    <t xml:space="preserve">ԹԻՎ    085 -Ն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</si>
</sst>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0" fontId="3" fillId="0" borderId="20" xfId="1" applyFont="1" applyFill="1" applyAlignment="1">
      <alignment horizontal="center"/>
    </xf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13" xfId="1" applyFont="1" applyFill="1" applyBorder="1"/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50" xfId="5" applyFill="1" applyBorder="1" applyAlignment="1">
      <alignment horizontal="left" vertical="top" wrapText="1"/>
    </xf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0" fontId="3" fillId="0" borderId="2" xfId="1" applyFont="1" applyFill="1" applyBorder="1" applyAlignment="1">
      <alignment horizontal="center"/>
    </xf>
    <xf numFmtId="164" fontId="5" fillId="0" borderId="51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547</v>
      </c>
    </row>
    <row r="4" spans="2:2">
      <c r="B4" t="s">
        <v>548</v>
      </c>
    </row>
    <row r="5" spans="2:2">
      <c r="B5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553</v>
      </c>
      <c r="B1" s="129"/>
      <c r="C1" s="129"/>
      <c r="D1" s="130"/>
      <c r="E1" s="41" t="s">
        <v>551</v>
      </c>
      <c r="F1" s="128" t="s">
        <v>554</v>
      </c>
      <c r="G1" s="129"/>
      <c r="H1" s="129"/>
      <c r="I1" s="131"/>
      <c r="J1" s="34"/>
    </row>
    <row r="2" spans="1:10" ht="18.75" customHeight="1">
      <c r="A2" s="37" t="s">
        <v>550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555</v>
      </c>
      <c r="H2" s="32">
        <v>5044</v>
      </c>
      <c r="I2" s="31" t="s">
        <v>556</v>
      </c>
      <c r="J2" s="36">
        <v>103410</v>
      </c>
    </row>
    <row r="3" spans="1:10" ht="18.75" customHeight="1">
      <c r="A3" s="37" t="s">
        <v>552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557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558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559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560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561</v>
      </c>
      <c r="H7" s="40">
        <v>1500</v>
      </c>
      <c r="I7" s="40" t="s">
        <v>562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workbookViewId="0">
      <selection activeCell="AV14" sqref="AV14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570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571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739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741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572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731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573</v>
      </c>
      <c r="H12" s="138"/>
      <c r="I12" s="138"/>
      <c r="J12" s="138" t="s">
        <v>574</v>
      </c>
      <c r="K12" s="138"/>
      <c r="L12" s="138"/>
      <c r="M12" s="138" t="s">
        <v>575</v>
      </c>
      <c r="N12" s="138"/>
      <c r="O12" s="138"/>
      <c r="P12" s="138" t="s">
        <v>576</v>
      </c>
      <c r="Q12" s="138"/>
      <c r="R12" s="138"/>
      <c r="S12" s="138" t="s">
        <v>577</v>
      </c>
      <c r="T12" s="138"/>
      <c r="U12" s="138"/>
      <c r="V12" s="138" t="s">
        <v>578</v>
      </c>
      <c r="W12" s="138"/>
      <c r="X12" s="138"/>
      <c r="Y12" s="138" t="s">
        <v>579</v>
      </c>
      <c r="Z12" s="138"/>
      <c r="AA12" s="138"/>
      <c r="AB12" s="138" t="s">
        <v>580</v>
      </c>
      <c r="AC12" s="138"/>
      <c r="AD12" s="138"/>
      <c r="AE12" s="138" t="s">
        <v>581</v>
      </c>
      <c r="AF12" s="138"/>
      <c r="AG12" s="138"/>
      <c r="AH12" s="138" t="s">
        <v>582</v>
      </c>
      <c r="AI12" s="138"/>
      <c r="AJ12" s="138"/>
      <c r="AK12" s="139" t="s">
        <v>583</v>
      </c>
      <c r="AL12" s="139"/>
      <c r="AM12" s="139"/>
      <c r="AN12" s="139" t="s">
        <v>584</v>
      </c>
      <c r="AO12" s="139"/>
      <c r="AP12" s="139"/>
    </row>
    <row r="13" spans="1:42" s="70" customFormat="1" ht="33.75" customHeight="1">
      <c r="A13" s="6" t="s">
        <v>585</v>
      </c>
      <c r="B13" s="6" t="s">
        <v>586</v>
      </c>
      <c r="C13" s="6" t="s">
        <v>587</v>
      </c>
      <c r="D13" s="64" t="s">
        <v>588</v>
      </c>
      <c r="E13" s="65" t="s">
        <v>589</v>
      </c>
      <c r="F13" s="66" t="s">
        <v>590</v>
      </c>
      <c r="G13" s="67" t="s">
        <v>591</v>
      </c>
      <c r="H13" s="68" t="s">
        <v>589</v>
      </c>
      <c r="I13" s="68" t="s">
        <v>590</v>
      </c>
      <c r="J13" s="68" t="s">
        <v>591</v>
      </c>
      <c r="K13" s="68" t="s">
        <v>589</v>
      </c>
      <c r="L13" s="68" t="s">
        <v>590</v>
      </c>
      <c r="M13" s="68" t="s">
        <v>591</v>
      </c>
      <c r="N13" s="68" t="s">
        <v>589</v>
      </c>
      <c r="O13" s="68" t="s">
        <v>590</v>
      </c>
      <c r="P13" s="68" t="s">
        <v>591</v>
      </c>
      <c r="Q13" s="68" t="s">
        <v>589</v>
      </c>
      <c r="R13" s="68" t="s">
        <v>590</v>
      </c>
      <c r="S13" s="68" t="s">
        <v>591</v>
      </c>
      <c r="T13" s="68" t="s">
        <v>589</v>
      </c>
      <c r="U13" s="68" t="s">
        <v>590</v>
      </c>
      <c r="V13" s="68" t="s">
        <v>591</v>
      </c>
      <c r="W13" s="68" t="s">
        <v>589</v>
      </c>
      <c r="X13" s="68" t="s">
        <v>590</v>
      </c>
      <c r="Y13" s="68" t="s">
        <v>591</v>
      </c>
      <c r="Z13" s="68" t="s">
        <v>589</v>
      </c>
      <c r="AA13" s="68" t="s">
        <v>590</v>
      </c>
      <c r="AB13" s="68" t="s">
        <v>591</v>
      </c>
      <c r="AC13" s="68" t="s">
        <v>589</v>
      </c>
      <c r="AD13" s="68" t="s">
        <v>590</v>
      </c>
      <c r="AE13" s="68" t="s">
        <v>591</v>
      </c>
      <c r="AF13" s="68" t="s">
        <v>589</v>
      </c>
      <c r="AG13" s="68" t="s">
        <v>590</v>
      </c>
      <c r="AH13" s="68" t="s">
        <v>591</v>
      </c>
      <c r="AI13" s="68" t="s">
        <v>589</v>
      </c>
      <c r="AJ13" s="68" t="s">
        <v>590</v>
      </c>
      <c r="AK13" s="69" t="s">
        <v>591</v>
      </c>
      <c r="AL13" s="69" t="s">
        <v>589</v>
      </c>
      <c r="AM13" s="69" t="s">
        <v>590</v>
      </c>
      <c r="AN13" s="69" t="s">
        <v>591</v>
      </c>
      <c r="AO13" s="69" t="s">
        <v>589</v>
      </c>
      <c r="AP13" s="69" t="s">
        <v>590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592</v>
      </c>
      <c r="C15" s="7"/>
      <c r="D15" s="74">
        <f t="shared" ref="D15:AM15" si="0">SUM(D16,D52,D71)</f>
        <v>2595179.87</v>
      </c>
      <c r="E15" s="74">
        <f>SUM(E16,E52,E71)</f>
        <v>2311161.37</v>
      </c>
      <c r="F15" s="74">
        <f>F52+F118</f>
        <v>649725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593</v>
      </c>
      <c r="C16" s="7" t="s">
        <v>594</v>
      </c>
      <c r="D16" s="9">
        <f>SUM(D17,D21,D23,D43,D46)</f>
        <v>734102.57</v>
      </c>
      <c r="E16" s="9">
        <f>SUM(E17,E21,E23,E43,E46)</f>
        <v>734102.57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1038025.62</v>
      </c>
      <c r="AO16" s="95">
        <f>SUM(AO17,AO21,AO23,AO43,AO46)</f>
        <v>1038025.62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595</v>
      </c>
      <c r="C17" s="7" t="s">
        <v>596</v>
      </c>
      <c r="D17" s="9">
        <f>SUM(D18,D19,D20)</f>
        <v>208482</v>
      </c>
      <c r="E17" s="9">
        <f>SUM(E18,E19,E20)</f>
        <v>208482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350632</v>
      </c>
      <c r="AO17" s="95">
        <f>SUM(AO18,AO19,AO20)</f>
        <v>350632</v>
      </c>
      <c r="AP17" s="95">
        <f>SUM(AP18,AP19,AP20)</f>
        <v>0</v>
      </c>
    </row>
    <row r="18" spans="1:42" ht="30.75" customHeight="1">
      <c r="A18" s="7">
        <v>1111</v>
      </c>
      <c r="B18" s="45" t="s">
        <v>597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598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599</v>
      </c>
      <c r="C20" s="7"/>
      <c r="D20" s="77">
        <f>E20</f>
        <v>208482</v>
      </c>
      <c r="E20" s="77">
        <v>208482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350632</v>
      </c>
      <c r="AO20" s="81">
        <f>E20+AL20</f>
        <v>350632</v>
      </c>
      <c r="AP20" s="95"/>
    </row>
    <row r="21" spans="1:42" ht="22.5" customHeight="1">
      <c r="A21" s="7">
        <v>1120</v>
      </c>
      <c r="B21" s="45" t="s">
        <v>600</v>
      </c>
      <c r="C21" s="7" t="s">
        <v>601</v>
      </c>
      <c r="D21" s="9">
        <f>SUM(D22)</f>
        <v>422426</v>
      </c>
      <c r="E21" s="9">
        <f>SUM(E22)</f>
        <v>422426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570876</v>
      </c>
      <c r="AO21" s="80">
        <f t="shared" si="3"/>
        <v>570876</v>
      </c>
      <c r="AP21" s="95">
        <f t="shared" si="3"/>
        <v>0</v>
      </c>
    </row>
    <row r="22" spans="1:42" ht="24" customHeight="1">
      <c r="A22" s="7">
        <v>1121</v>
      </c>
      <c r="B22" s="45" t="s">
        <v>602</v>
      </c>
      <c r="C22" s="7"/>
      <c r="D22" s="77">
        <v>422426</v>
      </c>
      <c r="E22" s="77">
        <v>422426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570876</v>
      </c>
      <c r="AO22" s="95">
        <f>E22+AL22</f>
        <v>570876</v>
      </c>
      <c r="AP22" s="95"/>
    </row>
    <row r="23" spans="1:42" ht="66.75" customHeight="1">
      <c r="A23" s="7">
        <v>1130</v>
      </c>
      <c r="B23" s="45" t="s">
        <v>603</v>
      </c>
      <c r="C23" s="7" t="s">
        <v>604</v>
      </c>
      <c r="D23" s="9">
        <f>SUM(D24:D42)</f>
        <v>59094.57</v>
      </c>
      <c r="E23" s="9">
        <f>SUM(E24:E42)</f>
        <v>59094.57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72417.62</v>
      </c>
      <c r="AO23" s="95">
        <f>SUM(AO24:AO42)</f>
        <v>72417.62</v>
      </c>
      <c r="AP23" s="95">
        <f>SUM(AP24:AP42)</f>
        <v>0</v>
      </c>
    </row>
    <row r="24" spans="1:42" ht="41.25" customHeight="1">
      <c r="A24" s="7">
        <v>11301</v>
      </c>
      <c r="B24" s="45" t="s">
        <v>605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606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607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608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609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610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611</v>
      </c>
      <c r="C30" s="7"/>
      <c r="D30" s="77">
        <f t="shared" si="19"/>
        <v>20350</v>
      </c>
      <c r="E30" s="77">
        <f>8182+6654+2952+2562</f>
        <v>20350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26566</v>
      </c>
      <c r="AO30" s="85">
        <f t="shared" si="10"/>
        <v>26566</v>
      </c>
      <c r="AP30" s="95"/>
    </row>
    <row r="31" spans="1:42" ht="63" customHeight="1">
      <c r="A31" s="7">
        <v>11308</v>
      </c>
      <c r="B31" s="45" t="s">
        <v>612</v>
      </c>
      <c r="C31" s="7"/>
      <c r="D31" s="77">
        <f t="shared" si="19"/>
        <v>3200</v>
      </c>
      <c r="E31" s="77">
        <v>3200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3200</v>
      </c>
      <c r="AO31" s="85">
        <f t="shared" si="10"/>
        <v>3200</v>
      </c>
      <c r="AP31" s="95"/>
    </row>
    <row r="32" spans="1:42" ht="63.75">
      <c r="A32" s="7">
        <v>11309</v>
      </c>
      <c r="B32" s="45" t="s">
        <v>613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614</v>
      </c>
      <c r="C33" s="7"/>
      <c r="D33" s="77">
        <f t="shared" si="19"/>
        <v>2993</v>
      </c>
      <c r="E33" s="77">
        <v>2993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3503</v>
      </c>
      <c r="AO33" s="85">
        <f t="shared" si="10"/>
        <v>3503</v>
      </c>
      <c r="AP33" s="95"/>
    </row>
    <row r="34" spans="1:42" ht="39.950000000000003" customHeight="1">
      <c r="A34" s="7">
        <v>11311</v>
      </c>
      <c r="B34" s="45" t="s">
        <v>615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616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617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618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619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620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621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622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623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624</v>
      </c>
      <c r="C43" s="7" t="s">
        <v>625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626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627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628</v>
      </c>
      <c r="C46" s="7" t="s">
        <v>629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630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631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632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633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634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635</v>
      </c>
      <c r="C52" s="7" t="s">
        <v>636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637</v>
      </c>
      <c r="C53" s="7" t="s">
        <v>638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639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640</v>
      </c>
      <c r="C55" s="7" t="s">
        <v>641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642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643</v>
      </c>
      <c r="C57" s="7" t="s">
        <v>644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645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25.5" hidden="1">
      <c r="A59" s="7">
        <v>1240</v>
      </c>
      <c r="B59" s="45" t="s">
        <v>646</v>
      </c>
      <c r="C59" s="7" t="s">
        <v>647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648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649</v>
      </c>
      <c r="C61" s="7" t="s">
        <v>650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651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652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653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654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655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656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657</v>
      </c>
      <c r="C68" s="7" t="s">
        <v>658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659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660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661</v>
      </c>
      <c r="C71" s="7" t="s">
        <v>662</v>
      </c>
      <c r="D71" s="77">
        <f>E71</f>
        <v>346337.6</v>
      </c>
      <c r="E71" s="77">
        <f>E72+E74+E76+E81+E85+E109+E118</f>
        <v>346337.6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369644.7</v>
      </c>
      <c r="AO71" s="95">
        <f>SUM(AO72,AO74,AO76,AO81,AO85,AO109,AO112,AO115,AO118)</f>
        <v>369644.7</v>
      </c>
      <c r="AP71" s="95">
        <f>SUM(AP72,AP74,AP76,AP81,AP85,AP109,AP112,AP115,AP118)</f>
        <v>0</v>
      </c>
    </row>
    <row r="72" spans="1:42">
      <c r="A72" s="7">
        <v>1310</v>
      </c>
      <c r="B72" s="45" t="s">
        <v>663</v>
      </c>
      <c r="C72" s="7" t="s">
        <v>664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665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666</v>
      </c>
      <c r="C74" s="7" t="s">
        <v>667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668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669</v>
      </c>
      <c r="C76" s="7" t="s">
        <v>670</v>
      </c>
      <c r="D76" s="77">
        <f>E76</f>
        <v>65036.9</v>
      </c>
      <c r="E76" s="77">
        <f>E77+E80</f>
        <v>65036.9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74804</v>
      </c>
      <c r="AO76" s="85">
        <f>SUM(AO77:AO80)</f>
        <v>74804</v>
      </c>
      <c r="AP76" s="95"/>
    </row>
    <row r="77" spans="1:42" ht="25.5">
      <c r="A77" s="7">
        <v>1331</v>
      </c>
      <c r="B77" s="45" t="s">
        <v>671</v>
      </c>
      <c r="C77" s="7"/>
      <c r="D77" s="77">
        <f>E77</f>
        <v>60613</v>
      </c>
      <c r="E77" s="77">
        <v>60613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70380.100000000006</v>
      </c>
      <c r="AO77" s="95">
        <f>E77+AL77</f>
        <v>70380.100000000006</v>
      </c>
      <c r="AP77" s="95"/>
    </row>
    <row r="78" spans="1:42" ht="39.950000000000003" customHeight="1">
      <c r="A78" s="7">
        <v>1332</v>
      </c>
      <c r="B78" s="45" t="s">
        <v>672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673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674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675</v>
      </c>
      <c r="C81" s="7" t="s">
        <v>676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677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678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679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680</v>
      </c>
      <c r="C85" s="7" t="s">
        <v>681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682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683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684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685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686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687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688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689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690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691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692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693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694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695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696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697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698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699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700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701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702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703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704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705</v>
      </c>
      <c r="C109" s="7" t="s">
        <v>706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707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708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709</v>
      </c>
      <c r="C112" s="7" t="s">
        <v>710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711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712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713</v>
      </c>
      <c r="C115" s="7" t="s">
        <v>714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715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716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717</v>
      </c>
      <c r="C118" s="7" t="s">
        <v>718</v>
      </c>
      <c r="D118" s="77">
        <v>3500</v>
      </c>
      <c r="E118" s="77">
        <v>3500</v>
      </c>
      <c r="F118" s="10">
        <v>365706.5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719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720</v>
      </c>
      <c r="C120" s="7"/>
      <c r="D120" s="10">
        <v>365706.5</v>
      </c>
      <c r="E120" s="77">
        <v>0</v>
      </c>
      <c r="F120" s="10">
        <v>365706.5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721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276" workbookViewId="0">
      <selection activeCell="A15" sqref="A15:H15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722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737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4.25" customHeight="1">
      <c r="A8" s="133" t="s">
        <v>740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742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724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732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90" t="s">
        <v>726</v>
      </c>
      <c r="F21" s="90" t="s">
        <v>727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3183212.5999999996</v>
      </c>
      <c r="G23" s="9">
        <f>SUM(G24,G58,G75,G104,G157,G177,G197,G226,G256,G287,G319)</f>
        <v>2319830.7999999998</v>
      </c>
      <c r="H23" s="9">
        <f>SUM(H24,H58,H75,H104,H157,H177,H197,H226,H256,H287,H319)</f>
        <v>1229088.3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580481.6</v>
      </c>
      <c r="G24" s="9">
        <f>SUM(G26,G31,G35,G40,G43,G46,G49,G52)</f>
        <v>434071.6</v>
      </c>
      <c r="H24" s="9">
        <f>SUM(H26,H31,H35,H40,H43,H46,H49,H52)</f>
        <v>146410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372427.8</v>
      </c>
      <c r="G26" s="9">
        <f>SUM(G28:G30)</f>
        <v>369927.8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372427.8</v>
      </c>
      <c r="G28" s="9">
        <v>369927.8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208053.8</v>
      </c>
      <c r="G46" s="9">
        <f>SUM(G48)</f>
        <v>64143.8</v>
      </c>
      <c r="H46" s="9">
        <f>SUM(H48)</f>
        <v>143910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208053.8</v>
      </c>
      <c r="G48" s="9">
        <v>64143.8</v>
      </c>
      <c r="H48" s="9">
        <v>143910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536553.39999999991</v>
      </c>
      <c r="G104" s="9">
        <f>SUM(G106,G110,G116,G124,G129,G136,G139,G145,G154)</f>
        <v>139068.6</v>
      </c>
      <c r="H104" s="9">
        <f>SUM(H106,H110,H116,H124,H129,H136,H139,H145,H154)</f>
        <v>397484.79999999999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569806.1</v>
      </c>
      <c r="G129" s="9">
        <v>50000</v>
      </c>
      <c r="H129" s="9">
        <v>519806.1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-122321.3</v>
      </c>
      <c r="G154" s="9">
        <f>SUM(G156)</f>
        <v>0</v>
      </c>
      <c r="H154" s="9">
        <f>SUM(H156)</f>
        <v>-122321.3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-122321.3</v>
      </c>
      <c r="G156" s="9">
        <v>0</v>
      </c>
      <c r="H156" s="9">
        <v>-122321.3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311541.2</v>
      </c>
      <c r="G157" s="9">
        <f>SUM(G159,G162,G165,G168,G171,G174)</f>
        <v>307541.2</v>
      </c>
      <c r="H157" s="9">
        <f>SUM(H159,H162,H165,H168,H171,H174)</f>
        <v>4000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311541.2</v>
      </c>
      <c r="G159" s="9">
        <f>SUM(G161)</f>
        <v>307541.2</v>
      </c>
      <c r="H159" s="9">
        <f>SUM(H161)</f>
        <v>4000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311541.2</v>
      </c>
      <c r="G161" s="9">
        <v>307541.2</v>
      </c>
      <c r="H161" s="9">
        <v>4000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432348.6</v>
      </c>
      <c r="G177" s="9">
        <f>SUM(G179,G182,G185,G188,G191,G194)</f>
        <v>145131.79999999999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362069.6</v>
      </c>
      <c r="G185" s="9">
        <f>SUM(G187)</f>
        <v>74852.800000000003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362069.6</v>
      </c>
      <c r="G187" s="9">
        <v>74852.800000000003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1168067.0999999999</v>
      </c>
      <c r="G256" s="9">
        <f>SUM(G258,G262,G266,G270,G274,G278,G281,G284)</f>
        <v>774090.4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972679.2</v>
      </c>
      <c r="G258" s="9">
        <f>SUM(G260:G261)</f>
        <v>578702.5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972679.2</v>
      </c>
      <c r="G260" s="9">
        <v>578702.5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23000</v>
      </c>
      <c r="G287" s="9">
        <f>SUM(G289,G293,G296,G299,G302,G305,G308,G311,G315)</f>
        <v>23000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23000</v>
      </c>
      <c r="G308" s="9">
        <f>SUM(G310)</f>
        <v>23000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23000</v>
      </c>
      <c r="G310" s="9">
        <v>23000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9560.5</v>
      </c>
      <c r="G319" s="9">
        <f>SUM(G321)</f>
        <v>375267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9560.5</v>
      </c>
      <c r="G321" s="9">
        <f>SUM(G323)</f>
        <v>375267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5"/>
      <c r="G322" s="125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4" t="s">
        <v>201</v>
      </c>
      <c r="F323" s="77">
        <v>9560.5</v>
      </c>
      <c r="G323" s="77">
        <v>375267</v>
      </c>
      <c r="H323" s="10">
        <v>0</v>
      </c>
    </row>
    <row r="324" spans="1:8" ht="15" customHeight="1">
      <c r="F324" s="126"/>
      <c r="G324" s="126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abSelected="1" topLeftCell="A5" workbookViewId="0">
      <selection activeCell="A5" sqref="A5:F5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9.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5.75" customHeight="1">
      <c r="A6" s="133" t="s">
        <v>547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4.25" customHeight="1">
      <c r="A7" s="133" t="s">
        <v>563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2.75" customHeight="1">
      <c r="A8" s="133" t="s">
        <v>739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5" customHeight="1">
      <c r="A9" s="133" t="s">
        <v>741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8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736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3183212.6000000006</v>
      </c>
      <c r="E21" s="9">
        <f>SUM(E23,E176,E214)</f>
        <v>2319830.7999999998</v>
      </c>
      <c r="F21" s="9">
        <f>SUM(F23,F176,F214)</f>
        <v>1229088.3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1954124.3</v>
      </c>
      <c r="E23" s="9">
        <f>SUM(E25,E38,E81,E96,E106,E132,E147)</f>
        <v>2319830.7999999998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523939</v>
      </c>
      <c r="E25" s="9">
        <f>SUM(E27,E32,E35)</f>
        <v>523939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523939</v>
      </c>
      <c r="E27" s="9">
        <f>SUM(E29:E31)</f>
        <v>523939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447139</v>
      </c>
      <c r="E29" s="9">
        <v>447139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344501.69999999995</v>
      </c>
      <c r="E38" s="9">
        <f>SUM(E40,E49,E54,E64,E67,E71)</f>
        <v>344501.69999999995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129075.79999999999</v>
      </c>
      <c r="E40" s="9">
        <f>SUM(E42:E48)</f>
        <v>129075.79999999999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113379.4</v>
      </c>
      <c r="E43" s="9">
        <v>113379.4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34420</v>
      </c>
      <c r="E54" s="9">
        <f>SUM(E56:E63)</f>
        <v>34420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9097.2999999999993</v>
      </c>
      <c r="E64" s="9">
        <f>E66</f>
        <v>9097.2999999999993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9097.2999999999993</v>
      </c>
      <c r="E66" s="9">
        <v>9097.2999999999993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59932.6</v>
      </c>
      <c r="E67" s="9">
        <f>SUM(E69:E70)</f>
        <v>59932.6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50000</v>
      </c>
      <c r="E69" s="9">
        <v>50000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9932.6</v>
      </c>
      <c r="E70" s="9">
        <v>9932.6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105676</v>
      </c>
      <c r="E71" s="9">
        <f>SUM(E73:E80)</f>
        <v>105676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5200</v>
      </c>
      <c r="E73" s="9">
        <v>5200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66670.899999999994</v>
      </c>
      <c r="E76" s="9">
        <v>66670.899999999994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27213.5</v>
      </c>
      <c r="E80" s="9">
        <v>27213.5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1018934.5</v>
      </c>
      <c r="E96" s="9">
        <f>SUM(E98,E102)</f>
        <v>1018934.5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1018934.5</v>
      </c>
      <c r="E98" s="9">
        <f>SUM(E100:E101)</f>
        <v>1018934.5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1018934.5</v>
      </c>
      <c r="E100" s="20">
        <v>1018934.5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23750</v>
      </c>
      <c r="E132" s="9">
        <f>SUM(E134,E138,E144)</f>
        <v>23750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23750</v>
      </c>
      <c r="E138" s="9">
        <f>SUM(E140:E143)</f>
        <v>23750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23750</v>
      </c>
      <c r="E143" s="9">
        <v>23750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19770.5</v>
      </c>
      <c r="E147" s="9">
        <f>SUM(E149,E153,E159,E162,E166,E169,E172)</f>
        <v>385477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3000</v>
      </c>
      <c r="E149" s="9">
        <f>SUM(E151:E152)</f>
        <v>3000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3000</v>
      </c>
      <c r="E152" s="9">
        <v>3000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9560.5</v>
      </c>
      <c r="E172" s="9">
        <f>SUM(E174)</f>
        <v>375267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9560.5</v>
      </c>
      <c r="E174" s="77">
        <v>375267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365706.5</v>
      </c>
      <c r="E175" s="10">
        <v>365706.5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1351409.6</v>
      </c>
      <c r="E176" s="9" t="s">
        <v>2</v>
      </c>
      <c r="F176" s="9">
        <f>SUM(F178,F196,F202,F205,F211)</f>
        <v>1351409.6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1351409.6</v>
      </c>
      <c r="E178" s="9" t="s">
        <v>2</v>
      </c>
      <c r="F178" s="9">
        <f>SUM(F180,F185,F190)</f>
        <v>1351409.6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1312326.5</v>
      </c>
      <c r="E180" s="9" t="s">
        <v>2</v>
      </c>
      <c r="F180" s="9">
        <f>SUM(F182:F184)</f>
        <v>1312326.5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1312326.5</v>
      </c>
      <c r="E184" s="9" t="s">
        <v>2</v>
      </c>
      <c r="F184" s="9">
        <v>1312326.5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18583.099999999999</v>
      </c>
      <c r="E185" s="9" t="s">
        <v>2</v>
      </c>
      <c r="F185" s="9">
        <f>SUM(F187:F189)</f>
        <v>18583.099999999999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4000</v>
      </c>
      <c r="E187" s="9"/>
      <c r="F187" s="9">
        <v>4000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3090.7</v>
      </c>
      <c r="E189" s="9" t="s">
        <v>2</v>
      </c>
      <c r="F189" s="9">
        <v>3090.7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20500</v>
      </c>
      <c r="E190" s="9" t="s">
        <v>2</v>
      </c>
      <c r="F190" s="9">
        <f>SUM(F192:F195)</f>
        <v>20500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20500</v>
      </c>
      <c r="E195" s="9" t="s">
        <v>2</v>
      </c>
      <c r="F195" s="9">
        <v>20500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-122321.3</v>
      </c>
      <c r="E214" s="9" t="s">
        <v>2</v>
      </c>
      <c r="F214" s="21">
        <f>F232</f>
        <v>-122321.3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729</v>
      </c>
      <c r="C232" s="7" t="s">
        <v>213</v>
      </c>
      <c r="D232" s="9">
        <f>SUM(D234:D237)</f>
        <v>-122321.3</v>
      </c>
      <c r="E232" s="9" t="s">
        <v>2</v>
      </c>
      <c r="F232" s="21">
        <f>SUM(F234:F237)</f>
        <v>-122321.3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-122321.3</v>
      </c>
      <c r="E234" s="9" t="s">
        <v>2</v>
      </c>
      <c r="F234" s="9">
        <v>-122321.3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opLeftCell="A2" workbookViewId="0">
      <selection activeCell="Q9" sqref="Q9"/>
    </sheetView>
  </sheetViews>
  <sheetFormatPr defaultRowHeight="15"/>
  <cols>
    <col min="1" max="1" width="5.140625" style="3" customWidth="1"/>
    <col min="2" max="3" width="2.140625" style="3" customWidth="1"/>
    <col min="4" max="4" width="2.42578125" style="3" customWidth="1"/>
    <col min="5" max="5" width="53.140625" style="3" customWidth="1"/>
    <col min="6" max="7" width="11.28515625" style="100" customWidth="1"/>
    <col min="8" max="8" width="10.85546875" style="100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735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5.75" customHeight="1">
      <c r="A2" s="127"/>
      <c r="B2" s="127"/>
      <c r="C2" s="127"/>
      <c r="D2" s="127"/>
      <c r="E2" s="127"/>
      <c r="F2" s="127"/>
      <c r="G2" s="153" t="s">
        <v>738</v>
      </c>
      <c r="H2" s="153"/>
      <c r="O2" s="151"/>
    </row>
    <row r="3" spans="1:42" s="2" customFormat="1" ht="15.75" customHeight="1">
      <c r="A3" s="133" t="s">
        <v>547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4.25" customHeight="1">
      <c r="A4" s="133" t="s">
        <v>563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740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.7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.25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1.75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730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00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SUM(F16,F103,F120,F149,F212,F252,F282,F311,F345,F376,F400)</f>
        <v>3183212.5799999996</v>
      </c>
      <c r="G15" s="30">
        <f>SUM(G16,G103,G120,G149,G212,G252,G282,G311,G345,G376,G400)</f>
        <v>2319830.7799999998</v>
      </c>
      <c r="H15" s="30">
        <f>SUM(H16,H103,H120,H149,H212,H252,H282,H311,H345,H376,H400)</f>
        <v>1229088.3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580481.6</v>
      </c>
      <c r="G16" s="30">
        <f>SUM(G18,G46,G50,G67,G70,G73,G94,G97)</f>
        <v>434071.6</v>
      </c>
      <c r="H16" s="30">
        <f>SUM(H18,H46,H50,H67,H70,H73,H94,H97)</f>
        <v>146410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372427.8</v>
      </c>
      <c r="G18" s="30">
        <f>SUM(G19)</f>
        <v>369927.8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372427.8</v>
      </c>
      <c r="G19" s="30">
        <f>SUM(G21:G43)</f>
        <v>369927.8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12142.8</v>
      </c>
      <c r="G23" s="30">
        <v>12142.8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5000</v>
      </c>
      <c r="G28" s="30">
        <v>5000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4000</v>
      </c>
      <c r="G31" s="30">
        <v>4000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1800</v>
      </c>
      <c r="G33" s="30">
        <v>1800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7413.1</v>
      </c>
      <c r="G34" s="30">
        <v>7413.1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3700</v>
      </c>
      <c r="G35" s="30">
        <v>3700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12159.9</v>
      </c>
      <c r="G36" s="30">
        <v>12159.9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3500</v>
      </c>
      <c r="G39" s="30">
        <v>3500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564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208053.8</v>
      </c>
      <c r="G73" s="30">
        <f>SUM(G75)</f>
        <v>64143.8</v>
      </c>
      <c r="H73" s="30">
        <f>SUM(H75)</f>
        <v>143910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208053.8</v>
      </c>
      <c r="G75" s="30">
        <f>SUM(G77:G93)</f>
        <v>64143.8</v>
      </c>
      <c r="H75" s="30">
        <f>SUM(H77:H93)</f>
        <v>143910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23383.8</v>
      </c>
      <c r="G77" s="30">
        <v>23383.8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5000</v>
      </c>
      <c r="G78" s="30">
        <v>5000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1">
        <v>210</v>
      </c>
      <c r="G80" s="101">
        <v>210</v>
      </c>
      <c r="H80" s="101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542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5290</v>
      </c>
      <c r="G84" s="30">
        <v>5290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2963.8</v>
      </c>
      <c r="G85" s="30">
        <v>2963.8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565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569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3000</v>
      </c>
      <c r="G88" s="30">
        <v>3000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2500</v>
      </c>
      <c r="G89" s="30">
        <v>2500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122410</v>
      </c>
      <c r="G91" s="30">
        <v>0</v>
      </c>
      <c r="H91" s="30">
        <v>122410</v>
      </c>
      <c r="O91" s="151"/>
    </row>
    <row r="92" spans="1:15" ht="15" customHeight="1">
      <c r="A92" s="7"/>
      <c r="B92" s="7"/>
      <c r="C92" s="7"/>
      <c r="D92" s="7"/>
      <c r="E92" s="47" t="s">
        <v>566</v>
      </c>
      <c r="F92" s="30">
        <f>H92</f>
        <v>1000</v>
      </c>
      <c r="G92" s="30"/>
      <c r="H92" s="30">
        <v>1000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20500</v>
      </c>
      <c r="G93" s="30">
        <v>0</v>
      </c>
      <c r="H93" s="30">
        <v>20500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536553.39999999991</v>
      </c>
      <c r="G149" s="30">
        <f>SUM(G151,G155,G164,G172,G177,G188,G191,G197,G206)</f>
        <v>139068.6</v>
      </c>
      <c r="H149" s="30">
        <f>SUM(H151,H155,H164,H172,H177,H188,H191,H197,H206)</f>
        <v>397484.79999999999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569806.1</v>
      </c>
      <c r="G177" s="30">
        <f>G179</f>
        <v>50000</v>
      </c>
      <c r="H177" s="30">
        <f>H179</f>
        <v>519806.1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569806.1</v>
      </c>
      <c r="G179" s="30">
        <f>SUM(G181:G183)</f>
        <v>50000</v>
      </c>
      <c r="H179" s="30">
        <f>SUM(H181:H183)</f>
        <v>519806.1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50000</v>
      </c>
      <c r="G181" s="30">
        <v>50000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18.75" customHeight="1">
      <c r="A183" s="7"/>
      <c r="B183" s="7"/>
      <c r="C183" s="7"/>
      <c r="D183" s="7"/>
      <c r="E183" s="50" t="s">
        <v>520</v>
      </c>
      <c r="F183" s="30">
        <f>SUM(G183:H183)</f>
        <v>519806.1</v>
      </c>
      <c r="G183" s="30">
        <v>0</v>
      </c>
      <c r="H183" s="30">
        <v>519806.1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20.2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-122321.3</v>
      </c>
      <c r="G206" s="30">
        <f>SUM(G208)</f>
        <v>0</v>
      </c>
      <c r="H206" s="30">
        <f>SUM(H208)</f>
        <v>-122321.3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-122321.3</v>
      </c>
      <c r="G208" s="30">
        <f>SUM(G210:G211)</f>
        <v>0</v>
      </c>
      <c r="H208" s="30">
        <f>SUM(H210:H211)</f>
        <v>-122321.3</v>
      </c>
      <c r="O208" s="151"/>
    </row>
    <row r="209" spans="1:15" ht="1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15" hidden="1" customHeight="1">
      <c r="A210" s="7"/>
      <c r="B210" s="7"/>
      <c r="C210" s="7"/>
      <c r="D210" s="7"/>
      <c r="E210" s="52" t="s">
        <v>525</v>
      </c>
      <c r="F210" s="30"/>
      <c r="G210" s="30">
        <v>0</v>
      </c>
      <c r="H210" s="30">
        <v>0</v>
      </c>
      <c r="O210" s="151"/>
    </row>
    <row r="211" spans="1:15">
      <c r="A211" s="7"/>
      <c r="B211" s="7"/>
      <c r="C211" s="7"/>
      <c r="D211" s="7"/>
      <c r="E211" s="52" t="s">
        <v>526</v>
      </c>
      <c r="F211" s="30">
        <f>SUM(G211:H211)</f>
        <v>-122321.3</v>
      </c>
      <c r="G211" s="30">
        <v>0</v>
      </c>
      <c r="H211" s="30">
        <v>-122321.3</v>
      </c>
      <c r="O211" s="151"/>
    </row>
    <row r="212" spans="1:15" ht="39.950000000000003" hidden="1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311541.2</v>
      </c>
      <c r="G212" s="30">
        <f>SUM(G214,G237,G240,G243,G246,G249)</f>
        <v>307541.2</v>
      </c>
      <c r="H212" s="30">
        <f>SUM(H214,H237,H240,H243,H246,H249)</f>
        <v>4000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311541.2</v>
      </c>
      <c r="G214" s="30">
        <f>SUM(G216)</f>
        <v>307541.2</v>
      </c>
      <c r="H214" s="30">
        <f>SUM(H216)</f>
        <v>4000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311541.2</v>
      </c>
      <c r="G216" s="30">
        <f>SUM(G218:G236)</f>
        <v>307541.2</v>
      </c>
      <c r="H216" s="30">
        <f>SUM(H218:H236)</f>
        <v>4000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527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528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529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530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531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542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532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533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534</v>
      </c>
      <c r="F228" s="30">
        <f t="shared" si="6"/>
        <v>1500</v>
      </c>
      <c r="G228" s="30">
        <v>1500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535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536</v>
      </c>
      <c r="F230" s="30">
        <f t="shared" si="6"/>
        <v>54511</v>
      </c>
      <c r="G230" s="30">
        <v>54511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728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537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538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539</v>
      </c>
      <c r="F235" s="30">
        <f>SUM(G235:H235)</f>
        <v>4000</v>
      </c>
      <c r="G235" s="30">
        <v>0</v>
      </c>
      <c r="H235" s="30">
        <v>4000</v>
      </c>
      <c r="O235" s="151"/>
    </row>
    <row r="236" spans="1:15" ht="15" hidden="1" customHeight="1">
      <c r="A236" s="7"/>
      <c r="B236" s="7"/>
      <c r="C236" s="7"/>
      <c r="D236" s="7"/>
      <c r="E236" s="48" t="s">
        <v>540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9.950000000000003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39.950000000000003" hidden="1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432348.57999999996</v>
      </c>
      <c r="G252" s="30">
        <f>SUM(G254,G257,G260,G268,G273,G276)</f>
        <v>145131.78</v>
      </c>
      <c r="H252" s="30">
        <f>SUM(H254,H257,H260,H268,H273,H276)</f>
        <v>287216.8</v>
      </c>
      <c r="O252" s="151"/>
    </row>
    <row r="253" spans="1:15" ht="15" hidden="1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5" hidden="1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15" hidden="1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5" hidden="1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15" hidden="1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5" hidden="1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362069.57999999996</v>
      </c>
      <c r="G260" s="30">
        <f>SUM(G262)</f>
        <v>74852.78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362069.57999999996</v>
      </c>
      <c r="G262" s="30">
        <f>SUM(G264:G267)</f>
        <v>74852.78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74852.78</v>
      </c>
      <c r="G264" s="9">
        <v>74852.78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533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541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30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24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SUM(F280:F281)</f>
        <v>7120</v>
      </c>
      <c r="G278" s="30">
        <f>SUM(G280:G281)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8.75" customHeight="1">
      <c r="A280" s="7"/>
      <c r="B280" s="7"/>
      <c r="C280" s="7"/>
      <c r="D280" s="7"/>
      <c r="E280" s="45" t="s">
        <v>527</v>
      </c>
      <c r="F280" s="30">
        <f>SUM(G280:H280)</f>
        <v>6580</v>
      </c>
      <c r="G280" s="30">
        <v>6580</v>
      </c>
      <c r="H280" s="30">
        <v>0</v>
      </c>
      <c r="O280" s="151"/>
    </row>
    <row r="281" spans="1:15" ht="39.950000000000003" hidden="1" customHeight="1">
      <c r="A281" s="7"/>
      <c r="B281" s="7"/>
      <c r="C281" s="7"/>
      <c r="D281" s="7"/>
      <c r="E281" s="45" t="s">
        <v>528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39.950000000000003" hidden="1" customHeight="1">
      <c r="A282" s="7">
        <v>2700</v>
      </c>
      <c r="B282" s="7" t="s">
        <v>38</v>
      </c>
      <c r="C282" s="7" t="s">
        <v>12</v>
      </c>
      <c r="D282" s="7" t="s">
        <v>12</v>
      </c>
      <c r="E282" s="45" t="s">
        <v>127</v>
      </c>
      <c r="F282" s="30">
        <f>SUM(F284,F289,F295,F301,F304,F307)</f>
        <v>0</v>
      </c>
      <c r="G282" s="30">
        <f>SUM(G284,G289,G295,G301,G304,G307)</f>
        <v>0</v>
      </c>
      <c r="H282" s="30">
        <f>SUM(H284,H289,H295,H301,H304,H307)</f>
        <v>0</v>
      </c>
      <c r="O282" s="151"/>
    </row>
    <row r="283" spans="1:15" ht="15" hidden="1" customHeight="1">
      <c r="A283" s="7"/>
      <c r="B283" s="7"/>
      <c r="C283" s="7"/>
      <c r="D283" s="7"/>
      <c r="E283" s="45" t="s">
        <v>16</v>
      </c>
      <c r="F283" s="17"/>
      <c r="G283" s="17"/>
      <c r="H283" s="17"/>
      <c r="O283" s="151"/>
    </row>
    <row r="284" spans="1:15" ht="1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1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1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5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5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5.75" hidden="1" customHeight="1">
      <c r="A309" s="7">
        <v>2761</v>
      </c>
      <c r="B309" s="7" t="s">
        <v>38</v>
      </c>
      <c r="C309" s="7" t="s">
        <v>35</v>
      </c>
      <c r="D309" s="7" t="s">
        <v>11</v>
      </c>
      <c r="E309" s="45" t="s">
        <v>145</v>
      </c>
      <c r="F309" s="30">
        <f>SUM(G309,H309)</f>
        <v>0</v>
      </c>
      <c r="G309" s="30">
        <v>0</v>
      </c>
      <c r="H309" s="30">
        <v>0</v>
      </c>
      <c r="O309" s="151"/>
    </row>
    <row r="310" spans="1:22" ht="22.5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568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545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527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527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567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542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728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1168067.0999999999</v>
      </c>
      <c r="G345" s="30">
        <f>G347+G364</f>
        <v>774090.39999999991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972679.2</v>
      </c>
      <c r="G347" s="30">
        <f>SUM(G349:G352)</f>
        <v>578702.49999999988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576041.19999999995</v>
      </c>
      <c r="G350" s="30">
        <v>576041.19999999995</v>
      </c>
      <c r="H350" s="17"/>
      <c r="I350" s="3" t="s">
        <v>543</v>
      </c>
      <c r="O350" s="151"/>
    </row>
    <row r="351" spans="1:15" ht="21.75" customHeight="1">
      <c r="A351" s="7"/>
      <c r="B351" s="7"/>
      <c r="C351" s="7"/>
      <c r="D351" s="102"/>
      <c r="E351" s="104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2"/>
      <c r="E352" s="104" t="s">
        <v>515</v>
      </c>
      <c r="F352" s="103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2"/>
      <c r="E353" s="105" t="s">
        <v>733</v>
      </c>
      <c r="F353" s="103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3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566</v>
      </c>
      <c r="F355" s="103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734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545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544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15" hidden="1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f>SUM(F377,F380,F382,F384,F386,F388,F390,F395,F397)</f>
        <v>23000</v>
      </c>
      <c r="G376" s="30">
        <f>SUM(G377,G380,G382,G384,G386,G388,G390,G395,G397)</f>
        <v>23000</v>
      </c>
      <c r="H376" s="30">
        <f>SUM(H377,H380,H382,H384,H386,H388,H390,H395,H397)</f>
        <v>0</v>
      </c>
      <c r="O376" s="151"/>
    </row>
    <row r="377" spans="1:15" ht="1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0</v>
      </c>
      <c r="G377" s="30">
        <f>SUM(G378:G379)</f>
        <v>0</v>
      </c>
      <c r="H377" s="30">
        <f>SUM(H378:H379)</f>
        <v>0</v>
      </c>
      <c r="O377" s="151"/>
    </row>
    <row r="378" spans="1:15" ht="15" hidden="1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15" hidden="1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SUM(G379,H379)</f>
        <v>0</v>
      </c>
      <c r="G379" s="30">
        <v>0</v>
      </c>
      <c r="H379" s="30">
        <v>0</v>
      </c>
      <c r="O379" s="151"/>
    </row>
    <row r="380" spans="1:15" ht="15" hidden="1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1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5" hidden="1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5" hidden="1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" hidden="1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5" hidden="1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hidden="1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17.2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192</v>
      </c>
      <c r="F390" s="30">
        <f>SUM(F391)</f>
        <v>23000</v>
      </c>
      <c r="G390" s="30">
        <f>SUM(G391)</f>
        <v>23000</v>
      </c>
      <c r="H390" s="30">
        <f>SUM(H391)</f>
        <v>0</v>
      </c>
      <c r="O390" s="151"/>
    </row>
    <row r="391" spans="1:15" ht="17.25" customHeight="1">
      <c r="A391" s="7">
        <v>3071</v>
      </c>
      <c r="B391" s="7" t="s">
        <v>184</v>
      </c>
      <c r="C391" s="7" t="s">
        <v>38</v>
      </c>
      <c r="D391" s="7" t="s">
        <v>11</v>
      </c>
      <c r="E391" s="45" t="s">
        <v>193</v>
      </c>
      <c r="F391" s="30">
        <f>SUM(F393:F394)</f>
        <v>23000</v>
      </c>
      <c r="G391" s="30">
        <f>SUM(G393:G394)</f>
        <v>23000</v>
      </c>
      <c r="H391" s="30">
        <f>SUM(H393:H394)</f>
        <v>0</v>
      </c>
      <c r="O391" s="151"/>
    </row>
    <row r="392" spans="1:15" ht="15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537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5.5">
      <c r="A399" s="7">
        <v>3092</v>
      </c>
      <c r="B399" s="7" t="s">
        <v>184</v>
      </c>
      <c r="C399" s="7" t="s">
        <v>110</v>
      </c>
      <c r="D399" s="7" t="s">
        <v>18</v>
      </c>
      <c r="E399" s="45" t="s">
        <v>195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.75" customHeight="1">
      <c r="A400" s="7">
        <v>3100</v>
      </c>
      <c r="B400" s="7" t="s">
        <v>198</v>
      </c>
      <c r="C400" s="7" t="s">
        <v>12</v>
      </c>
      <c r="D400" s="7" t="s">
        <v>12</v>
      </c>
      <c r="E400" s="45" t="s">
        <v>196</v>
      </c>
      <c r="F400" s="30">
        <f t="shared" ref="F400:H402" si="7">SUM(F401)</f>
        <v>9560.5</v>
      </c>
      <c r="G400" s="30">
        <f t="shared" si="7"/>
        <v>375267</v>
      </c>
      <c r="H400" s="30">
        <f t="shared" si="7"/>
        <v>0</v>
      </c>
      <c r="O400" s="151"/>
    </row>
    <row r="401" spans="1:15" ht="0.75" customHeight="1">
      <c r="A401" s="7">
        <v>3110</v>
      </c>
      <c r="B401" s="7" t="s">
        <v>198</v>
      </c>
      <c r="C401" s="7" t="s">
        <v>11</v>
      </c>
      <c r="D401" s="109" t="s">
        <v>12</v>
      </c>
      <c r="E401" s="45" t="s">
        <v>196</v>
      </c>
      <c r="F401" s="30">
        <f t="shared" si="7"/>
        <v>9560.5</v>
      </c>
      <c r="G401" s="30">
        <f t="shared" si="7"/>
        <v>375267</v>
      </c>
      <c r="H401" s="30">
        <f t="shared" si="7"/>
        <v>0</v>
      </c>
      <c r="O401" s="151"/>
    </row>
    <row r="402" spans="1:15" ht="25.5">
      <c r="A402" s="7">
        <v>3112</v>
      </c>
      <c r="B402" s="7" t="s">
        <v>198</v>
      </c>
      <c r="C402" s="102" t="s">
        <v>11</v>
      </c>
      <c r="D402" s="110" t="s">
        <v>18</v>
      </c>
      <c r="E402" s="96" t="s">
        <v>197</v>
      </c>
      <c r="F402" s="30">
        <f t="shared" si="7"/>
        <v>9560.5</v>
      </c>
      <c r="G402" s="30">
        <f t="shared" si="7"/>
        <v>375267</v>
      </c>
      <c r="H402" s="30">
        <f t="shared" si="7"/>
        <v>0</v>
      </c>
      <c r="O402" s="151"/>
    </row>
    <row r="403" spans="1:15" ht="25.5">
      <c r="A403" s="7">
        <v>3112</v>
      </c>
      <c r="B403" s="110" t="s">
        <v>18</v>
      </c>
      <c r="C403" s="110" t="s">
        <v>18</v>
      </c>
      <c r="D403" s="111" t="s">
        <v>18</v>
      </c>
      <c r="E403" s="96" t="s">
        <v>199</v>
      </c>
      <c r="F403" s="107">
        <f>F404</f>
        <v>9560.5</v>
      </c>
      <c r="G403" s="107">
        <f>G404</f>
        <v>375267</v>
      </c>
      <c r="H403" s="30">
        <v>0</v>
      </c>
    </row>
    <row r="404" spans="1:15">
      <c r="A404" s="106"/>
      <c r="B404" s="111" t="s">
        <v>18</v>
      </c>
      <c r="C404" s="111" t="s">
        <v>18</v>
      </c>
      <c r="D404" s="112"/>
      <c r="E404" s="117"/>
      <c r="F404" s="119">
        <v>9560.5</v>
      </c>
      <c r="G404" s="119">
        <v>375267</v>
      </c>
      <c r="H404" s="121">
        <v>0</v>
      </c>
    </row>
    <row r="405" spans="1:15">
      <c r="A405" s="98"/>
      <c r="B405" s="112"/>
      <c r="C405" s="112"/>
      <c r="D405" s="113"/>
      <c r="E405" s="118" t="s">
        <v>201</v>
      </c>
      <c r="F405" s="120"/>
      <c r="G405" s="120"/>
      <c r="H405" s="122"/>
      <c r="I405" s="29"/>
    </row>
    <row r="406" spans="1:15">
      <c r="A406" s="98"/>
      <c r="B406" s="113"/>
      <c r="C406" s="113"/>
      <c r="D406" s="113"/>
      <c r="E406" s="118" t="s">
        <v>546</v>
      </c>
      <c r="F406" s="123">
        <v>9560.5</v>
      </c>
      <c r="G406" s="123">
        <v>375267</v>
      </c>
      <c r="H406" s="122"/>
      <c r="I406" s="29"/>
    </row>
    <row r="407" spans="1:15">
      <c r="A407" s="114"/>
      <c r="B407" s="116"/>
      <c r="C407" s="116"/>
      <c r="D407" s="115"/>
      <c r="E407" s="97"/>
      <c r="F407" s="108"/>
      <c r="G407" s="108"/>
      <c r="H407" s="108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2023-10-06T05:29:35Z</cp:lastPrinted>
  <dcterms:created xsi:type="dcterms:W3CDTF">2022-02-01T10:32:06Z</dcterms:created>
  <dcterms:modified xsi:type="dcterms:W3CDTF">2023-10-09T11:36:26Z</dcterms:modified>
</cp:coreProperties>
</file>