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2022\TAREKAN-2022\Հավելվածներ\"/>
    </mc:Choice>
  </mc:AlternateContent>
  <bookViews>
    <workbookView xWindow="0" yWindow="0" windowWidth="28680" windowHeight="11835"/>
  </bookViews>
  <sheets>
    <sheet name="N 1 աղյուսակ N7" sheetId="5" r:id="rId1"/>
  </sheets>
  <definedNames>
    <definedName name="_xlnm.Print_Titles" localSheetId="0">'N 1 աղյուսակ N7'!$9:$10</definedName>
  </definedNames>
  <calcPr calcId="162913"/>
</workbook>
</file>

<file path=xl/calcChain.xml><?xml version="1.0" encoding="utf-8"?>
<calcChain xmlns="http://schemas.openxmlformats.org/spreadsheetml/2006/main">
  <c r="D60" i="5" l="1"/>
  <c r="D13" i="5" l="1"/>
  <c r="E104" i="5"/>
  <c r="E110" i="5"/>
  <c r="F258" i="5" l="1"/>
  <c r="E258" i="5"/>
  <c r="E67" i="5" l="1"/>
  <c r="F80" i="5"/>
  <c r="F79" i="5" s="1"/>
  <c r="E80" i="5"/>
  <c r="D80" i="5"/>
  <c r="D79" i="5" s="1"/>
  <c r="G672" i="5"/>
  <c r="G671" i="5"/>
  <c r="G670" i="5"/>
  <c r="G669" i="5"/>
  <c r="G668" i="5"/>
  <c r="G667" i="5"/>
  <c r="G666" i="5"/>
  <c r="G665" i="5"/>
  <c r="G664" i="5"/>
  <c r="G663" i="5"/>
  <c r="G662" i="5"/>
  <c r="G661" i="5"/>
  <c r="G660" i="5"/>
  <c r="G659" i="5"/>
  <c r="G658" i="5"/>
  <c r="F657" i="5"/>
  <c r="E657" i="5"/>
  <c r="G656" i="5"/>
  <c r="G655" i="5"/>
  <c r="G654" i="5"/>
  <c r="G653" i="5"/>
  <c r="G652" i="5"/>
  <c r="G651" i="5"/>
  <c r="G650" i="5"/>
  <c r="G649" i="5"/>
  <c r="G648" i="5"/>
  <c r="G647" i="5"/>
  <c r="G646" i="5"/>
  <c r="G645" i="5"/>
  <c r="G644" i="5"/>
  <c r="G643" i="5"/>
  <c r="G642" i="5"/>
  <c r="G641" i="5"/>
  <c r="G640" i="5"/>
  <c r="G639" i="5"/>
  <c r="G638" i="5"/>
  <c r="G637" i="5"/>
  <c r="G636" i="5"/>
  <c r="G635" i="5"/>
  <c r="G634" i="5"/>
  <c r="G633" i="5"/>
  <c r="G632" i="5"/>
  <c r="G631" i="5"/>
  <c r="G630" i="5"/>
  <c r="G629" i="5"/>
  <c r="G628" i="5"/>
  <c r="G627" i="5"/>
  <c r="G626" i="5"/>
  <c r="G625" i="5"/>
  <c r="G624" i="5"/>
  <c r="G623" i="5"/>
  <c r="G622" i="5"/>
  <c r="G621" i="5"/>
  <c r="G620" i="5"/>
  <c r="G619" i="5"/>
  <c r="G618" i="5"/>
  <c r="G617" i="5"/>
  <c r="G616" i="5"/>
  <c r="F615" i="5"/>
  <c r="E615" i="5"/>
  <c r="G614" i="5"/>
  <c r="G613" i="5"/>
  <c r="G612" i="5"/>
  <c r="G611" i="5"/>
  <c r="G610" i="5"/>
  <c r="G609" i="5"/>
  <c r="G608" i="5"/>
  <c r="G607" i="5"/>
  <c r="G606" i="5"/>
  <c r="G605" i="5"/>
  <c r="G604" i="5"/>
  <c r="G603" i="5"/>
  <c r="G602" i="5"/>
  <c r="G601" i="5"/>
  <c r="G600" i="5"/>
  <c r="G599" i="5"/>
  <c r="G598" i="5"/>
  <c r="G597" i="5"/>
  <c r="G596" i="5"/>
  <c r="G595" i="5"/>
  <c r="G594" i="5"/>
  <c r="G593" i="5"/>
  <c r="G592" i="5"/>
  <c r="G591" i="5"/>
  <c r="F590" i="5"/>
  <c r="E590" i="5"/>
  <c r="G589" i="5"/>
  <c r="G588" i="5"/>
  <c r="G587" i="5"/>
  <c r="G586" i="5"/>
  <c r="G585" i="5"/>
  <c r="G584" i="5"/>
  <c r="G583" i="5"/>
  <c r="G582" i="5"/>
  <c r="G581" i="5"/>
  <c r="G580" i="5"/>
  <c r="G579" i="5"/>
  <c r="G578" i="5"/>
  <c r="G577" i="5"/>
  <c r="G576" i="5"/>
  <c r="G575" i="5"/>
  <c r="G574" i="5"/>
  <c r="G573" i="5"/>
  <c r="G572" i="5"/>
  <c r="G571" i="5"/>
  <c r="G570" i="5"/>
  <c r="G569" i="5"/>
  <c r="G568" i="5"/>
  <c r="G567" i="5"/>
  <c r="F566" i="5"/>
  <c r="E566" i="5"/>
  <c r="G565" i="5"/>
  <c r="G564" i="5"/>
  <c r="G563" i="5"/>
  <c r="G562" i="5"/>
  <c r="G561" i="5"/>
  <c r="G560" i="5"/>
  <c r="G559" i="5"/>
  <c r="G558" i="5"/>
  <c r="G557" i="5"/>
  <c r="G556" i="5"/>
  <c r="G555" i="5"/>
  <c r="G554" i="5"/>
  <c r="G553" i="5"/>
  <c r="G552" i="5"/>
  <c r="G551" i="5"/>
  <c r="G550" i="5"/>
  <c r="G549" i="5"/>
  <c r="G548" i="5"/>
  <c r="G547" i="5"/>
  <c r="G546" i="5"/>
  <c r="G545" i="5"/>
  <c r="G544" i="5"/>
  <c r="G543" i="5"/>
  <c r="G542" i="5"/>
  <c r="G541" i="5"/>
  <c r="G540" i="5"/>
  <c r="G539" i="5"/>
  <c r="G538" i="5"/>
  <c r="G537" i="5"/>
  <c r="G536" i="5"/>
  <c r="G535" i="5"/>
  <c r="G534" i="5"/>
  <c r="G533" i="5"/>
  <c r="G532" i="5"/>
  <c r="G531" i="5"/>
  <c r="G530" i="5"/>
  <c r="G529" i="5"/>
  <c r="G528" i="5"/>
  <c r="G527" i="5"/>
  <c r="G526" i="5"/>
  <c r="G525" i="5"/>
  <c r="G524" i="5"/>
  <c r="G523" i="5"/>
  <c r="G522" i="5"/>
  <c r="G521" i="5"/>
  <c r="G520" i="5"/>
  <c r="G519" i="5"/>
  <c r="G518" i="5"/>
  <c r="G517" i="5"/>
  <c r="G516" i="5"/>
  <c r="G515" i="5"/>
  <c r="G514" i="5"/>
  <c r="G513" i="5"/>
  <c r="G512" i="5"/>
  <c r="G511" i="5"/>
  <c r="G510" i="5"/>
  <c r="G509" i="5"/>
  <c r="G508" i="5"/>
  <c r="G507" i="5"/>
  <c r="G506" i="5"/>
  <c r="G505" i="5"/>
  <c r="G504" i="5"/>
  <c r="G503" i="5"/>
  <c r="G502" i="5"/>
  <c r="G501" i="5"/>
  <c r="F500" i="5"/>
  <c r="E500" i="5"/>
  <c r="G499" i="5"/>
  <c r="G498" i="5"/>
  <c r="G497" i="5"/>
  <c r="G496" i="5"/>
  <c r="G495" i="5"/>
  <c r="G494" i="5"/>
  <c r="G493" i="5"/>
  <c r="G492" i="5"/>
  <c r="G491" i="5"/>
  <c r="G490" i="5"/>
  <c r="G489" i="5"/>
  <c r="G488" i="5"/>
  <c r="G487" i="5"/>
  <c r="G486" i="5"/>
  <c r="G485" i="5"/>
  <c r="G484" i="5"/>
  <c r="G483" i="5"/>
  <c r="G482" i="5"/>
  <c r="G481" i="5"/>
  <c r="G480" i="5"/>
  <c r="G479" i="5"/>
  <c r="G478" i="5"/>
  <c r="G477" i="5"/>
  <c r="G476" i="5"/>
  <c r="G475" i="5"/>
  <c r="G474" i="5"/>
  <c r="G473" i="5"/>
  <c r="G472" i="5"/>
  <c r="G471" i="5"/>
  <c r="G470" i="5"/>
  <c r="G469" i="5"/>
  <c r="G468" i="5"/>
  <c r="G467" i="5"/>
  <c r="G466" i="5"/>
  <c r="G465" i="5"/>
  <c r="G464" i="5"/>
  <c r="G463" i="5"/>
  <c r="G462" i="5"/>
  <c r="G461" i="5"/>
  <c r="G460" i="5"/>
  <c r="G459" i="5"/>
  <c r="G458" i="5"/>
  <c r="G457" i="5"/>
  <c r="G456" i="5"/>
  <c r="G455" i="5"/>
  <c r="G454" i="5"/>
  <c r="G453" i="5"/>
  <c r="G452" i="5"/>
  <c r="G451" i="5"/>
  <c r="G450" i="5"/>
  <c r="G449" i="5"/>
  <c r="G448" i="5"/>
  <c r="G447" i="5"/>
  <c r="G446" i="5"/>
  <c r="G445" i="5"/>
  <c r="G444" i="5"/>
  <c r="G443" i="5"/>
  <c r="G442" i="5"/>
  <c r="G441" i="5"/>
  <c r="G440" i="5"/>
  <c r="G439" i="5"/>
  <c r="G438" i="5"/>
  <c r="G437" i="5"/>
  <c r="G436" i="5"/>
  <c r="G435" i="5"/>
  <c r="G434" i="5"/>
  <c r="G433" i="5"/>
  <c r="G432" i="5"/>
  <c r="G431" i="5"/>
  <c r="G430" i="5"/>
  <c r="G429" i="5"/>
  <c r="G428" i="5"/>
  <c r="G427" i="5"/>
  <c r="G426" i="5"/>
  <c r="G425" i="5"/>
  <c r="G424" i="5"/>
  <c r="G423" i="5"/>
  <c r="G422" i="5"/>
  <c r="G421" i="5"/>
  <c r="G420" i="5"/>
  <c r="G419" i="5"/>
  <c r="G418" i="5"/>
  <c r="G417" i="5"/>
  <c r="G416" i="5"/>
  <c r="G415" i="5"/>
  <c r="G414" i="5"/>
  <c r="G413" i="5"/>
  <c r="F412" i="5"/>
  <c r="E412" i="5"/>
  <c r="G411" i="5"/>
  <c r="G410" i="5"/>
  <c r="G409" i="5"/>
  <c r="G408" i="5"/>
  <c r="G407" i="5"/>
  <c r="G406" i="5"/>
  <c r="G405" i="5"/>
  <c r="G404" i="5"/>
  <c r="G403" i="5"/>
  <c r="G402" i="5"/>
  <c r="G401" i="5"/>
  <c r="G400" i="5"/>
  <c r="G399" i="5"/>
  <c r="G398" i="5"/>
  <c r="G397" i="5"/>
  <c r="G396" i="5"/>
  <c r="G395" i="5"/>
  <c r="G394" i="5"/>
  <c r="G393" i="5"/>
  <c r="G392" i="5"/>
  <c r="G391" i="5"/>
  <c r="G390" i="5"/>
  <c r="G389" i="5"/>
  <c r="G388" i="5"/>
  <c r="G387" i="5"/>
  <c r="G386" i="5"/>
  <c r="G385" i="5"/>
  <c r="G384" i="5"/>
  <c r="G383" i="5"/>
  <c r="G382" i="5"/>
  <c r="G381" i="5"/>
  <c r="G380" i="5"/>
  <c r="G379" i="5"/>
  <c r="G378" i="5"/>
  <c r="G377" i="5"/>
  <c r="G376" i="5"/>
  <c r="G375" i="5"/>
  <c r="G374" i="5"/>
  <c r="G373" i="5"/>
  <c r="G372" i="5"/>
  <c r="G371" i="5"/>
  <c r="G370" i="5"/>
  <c r="G369" i="5"/>
  <c r="G368" i="5"/>
  <c r="G367" i="5"/>
  <c r="G366" i="5"/>
  <c r="G365" i="5"/>
  <c r="G364" i="5"/>
  <c r="G363" i="5"/>
  <c r="G362" i="5"/>
  <c r="G361" i="5"/>
  <c r="G360" i="5"/>
  <c r="G359" i="5"/>
  <c r="G358" i="5"/>
  <c r="G357" i="5"/>
  <c r="G356" i="5"/>
  <c r="G355" i="5"/>
  <c r="G354" i="5"/>
  <c r="G353" i="5"/>
  <c r="G352" i="5"/>
  <c r="G351" i="5"/>
  <c r="G350" i="5"/>
  <c r="G349" i="5"/>
  <c r="G348" i="5"/>
  <c r="G347" i="5"/>
  <c r="G346" i="5"/>
  <c r="G345" i="5"/>
  <c r="G344" i="5"/>
  <c r="G343" i="5"/>
  <c r="G342" i="5"/>
  <c r="G341" i="5"/>
  <c r="G340" i="5"/>
  <c r="G339" i="5"/>
  <c r="G338" i="5"/>
  <c r="G337" i="5"/>
  <c r="G336" i="5"/>
  <c r="G335" i="5"/>
  <c r="G334" i="5"/>
  <c r="G333" i="5"/>
  <c r="G332" i="5"/>
  <c r="G331" i="5"/>
  <c r="G330" i="5"/>
  <c r="G329" i="5"/>
  <c r="G328" i="5"/>
  <c r="G327" i="5"/>
  <c r="G326" i="5"/>
  <c r="G325" i="5"/>
  <c r="G324" i="5"/>
  <c r="G323" i="5"/>
  <c r="G322" i="5"/>
  <c r="G321" i="5"/>
  <c r="G320" i="5"/>
  <c r="G319" i="5"/>
  <c r="G318" i="5"/>
  <c r="G317" i="5"/>
  <c r="G316" i="5"/>
  <c r="G315" i="5"/>
  <c r="G314" i="5"/>
  <c r="G313" i="5"/>
  <c r="G312" i="5"/>
  <c r="G311" i="5"/>
  <c r="G310" i="5"/>
  <c r="G309" i="5"/>
  <c r="G308" i="5"/>
  <c r="G307" i="5"/>
  <c r="G306" i="5"/>
  <c r="G305" i="5"/>
  <c r="G304" i="5"/>
  <c r="G303" i="5"/>
  <c r="G302" i="5"/>
  <c r="G301" i="5"/>
  <c r="G300" i="5"/>
  <c r="G299" i="5"/>
  <c r="G298" i="5"/>
  <c r="G297" i="5"/>
  <c r="G296" i="5"/>
  <c r="G295" i="5"/>
  <c r="G294" i="5"/>
  <c r="G293" i="5"/>
  <c r="G292" i="5"/>
  <c r="G291" i="5"/>
  <c r="G290" i="5"/>
  <c r="G289" i="5"/>
  <c r="G288" i="5"/>
  <c r="G287" i="5"/>
  <c r="G286" i="5"/>
  <c r="G285" i="5"/>
  <c r="G284" i="5"/>
  <c r="G283" i="5"/>
  <c r="G282" i="5"/>
  <c r="G281" i="5"/>
  <c r="G280" i="5"/>
  <c r="G279" i="5"/>
  <c r="G278" i="5"/>
  <c r="G277" i="5"/>
  <c r="G276" i="5"/>
  <c r="G275" i="5"/>
  <c r="G274" i="5"/>
  <c r="G273" i="5"/>
  <c r="G272" i="5"/>
  <c r="G271" i="5"/>
  <c r="G270" i="5"/>
  <c r="G269" i="5"/>
  <c r="G268" i="5"/>
  <c r="G267" i="5"/>
  <c r="G266" i="5"/>
  <c r="G265" i="5"/>
  <c r="G264" i="5"/>
  <c r="G263" i="5"/>
  <c r="G262" i="5"/>
  <c r="G261" i="5"/>
  <c r="G260" i="5"/>
  <c r="G259" i="5"/>
  <c r="G258" i="5"/>
  <c r="G257" i="5"/>
  <c r="G256" i="5"/>
  <c r="G255" i="5"/>
  <c r="G254" i="5"/>
  <c r="G253" i="5"/>
  <c r="E252" i="5"/>
  <c r="G251" i="5"/>
  <c r="G250" i="5"/>
  <c r="G249" i="5"/>
  <c r="G248" i="5"/>
  <c r="E247" i="5"/>
  <c r="E246" i="5"/>
  <c r="G245" i="5"/>
  <c r="G244" i="5"/>
  <c r="E243" i="5"/>
  <c r="G242" i="5"/>
  <c r="G241" i="5"/>
  <c r="G240" i="5"/>
  <c r="G239" i="5"/>
  <c r="E238" i="5"/>
  <c r="E237" i="5"/>
  <c r="E236" i="5"/>
  <c r="G235" i="5"/>
  <c r="G234" i="5"/>
  <c r="G233" i="5"/>
  <c r="G232" i="5"/>
  <c r="G231" i="5"/>
  <c r="G230" i="5"/>
  <c r="G229" i="5"/>
  <c r="G228" i="5"/>
  <c r="F227" i="5"/>
  <c r="G226" i="5"/>
  <c r="G225" i="5"/>
  <c r="G224" i="5"/>
  <c r="G223" i="5"/>
  <c r="G222" i="5"/>
  <c r="G221" i="5"/>
  <c r="G220" i="5"/>
  <c r="G219" i="5"/>
  <c r="G218" i="5"/>
  <c r="G217" i="5"/>
  <c r="G216" i="5"/>
  <c r="G215" i="5"/>
  <c r="G214" i="5"/>
  <c r="G213" i="5"/>
  <c r="G212" i="5"/>
  <c r="G211" i="5"/>
  <c r="G210" i="5"/>
  <c r="G209" i="5"/>
  <c r="G208" i="5"/>
  <c r="G207" i="5"/>
  <c r="G206" i="5"/>
  <c r="G205" i="5"/>
  <c r="G204" i="5"/>
  <c r="G203" i="5"/>
  <c r="G202" i="5"/>
  <c r="G201" i="5"/>
  <c r="G200" i="5"/>
  <c r="G199" i="5"/>
  <c r="G198" i="5"/>
  <c r="G197" i="5"/>
  <c r="G196" i="5"/>
  <c r="G195" i="5"/>
  <c r="G194" i="5"/>
  <c r="G193" i="5"/>
  <c r="G192" i="5"/>
  <c r="G191" i="5"/>
  <c r="G190" i="5"/>
  <c r="G189" i="5"/>
  <c r="G188" i="5"/>
  <c r="G187" i="5"/>
  <c r="G186" i="5"/>
  <c r="G185" i="5"/>
  <c r="G184" i="5"/>
  <c r="G183" i="5"/>
  <c r="G182" i="5"/>
  <c r="G181" i="5"/>
  <c r="G180" i="5"/>
  <c r="G179" i="5"/>
  <c r="G178" i="5"/>
  <c r="G177" i="5"/>
  <c r="G176" i="5"/>
  <c r="G175" i="5"/>
  <c r="G174" i="5"/>
  <c r="G173" i="5"/>
  <c r="G172" i="5"/>
  <c r="G171" i="5"/>
  <c r="F170" i="5"/>
  <c r="E170" i="5"/>
  <c r="G169" i="5"/>
  <c r="G168" i="5"/>
  <c r="G167" i="5"/>
  <c r="G166" i="5"/>
  <c r="G165" i="5"/>
  <c r="G164" i="5"/>
  <c r="G163" i="5"/>
  <c r="G162" i="5"/>
  <c r="G161" i="5"/>
  <c r="G160" i="5"/>
  <c r="G159" i="5"/>
  <c r="G158" i="5"/>
  <c r="G157" i="5"/>
  <c r="G156" i="5"/>
  <c r="G155" i="5"/>
  <c r="G154" i="5"/>
  <c r="G153" i="5"/>
  <c r="G152" i="5"/>
  <c r="G151" i="5"/>
  <c r="F150" i="5"/>
  <c r="G149" i="5"/>
  <c r="G148" i="5"/>
  <c r="G147" i="5"/>
  <c r="G146" i="5"/>
  <c r="G145" i="5"/>
  <c r="G144" i="5"/>
  <c r="G143" i="5"/>
  <c r="G142" i="5"/>
  <c r="G141" i="5"/>
  <c r="G140" i="5"/>
  <c r="G139" i="5"/>
  <c r="G138" i="5"/>
  <c r="G137" i="5"/>
  <c r="G136" i="5"/>
  <c r="G135" i="5"/>
  <c r="G134" i="5"/>
  <c r="G133" i="5"/>
  <c r="F132" i="5"/>
  <c r="G131" i="5"/>
  <c r="G130" i="5"/>
  <c r="G129" i="5"/>
  <c r="G128" i="5"/>
  <c r="G127" i="5"/>
  <c r="G126" i="5"/>
  <c r="G125" i="5"/>
  <c r="G124" i="5"/>
  <c r="G123" i="5"/>
  <c r="G122" i="5"/>
  <c r="G121" i="5"/>
  <c r="G120" i="5"/>
  <c r="G119" i="5"/>
  <c r="G118" i="5"/>
  <c r="G117" i="5"/>
  <c r="F116" i="5"/>
  <c r="E115" i="5"/>
  <c r="G243" i="5" l="1"/>
  <c r="G247" i="5"/>
  <c r="G236" i="5"/>
  <c r="G252" i="5"/>
  <c r="E79" i="5"/>
  <c r="G150" i="5"/>
  <c r="G116" i="5"/>
  <c r="G132" i="5"/>
  <c r="G238" i="5"/>
  <c r="G246" i="5"/>
  <c r="E65" i="5"/>
  <c r="G500" i="5"/>
  <c r="G657" i="5"/>
  <c r="G566" i="5"/>
  <c r="G615" i="5"/>
  <c r="G412" i="5"/>
  <c r="G170" i="5"/>
  <c r="F115" i="5"/>
  <c r="G590" i="5"/>
  <c r="E227" i="5"/>
  <c r="G237" i="5"/>
  <c r="G115" i="5" l="1"/>
  <c r="F112" i="5"/>
  <c r="E112" i="5"/>
  <c r="G227" i="5"/>
  <c r="D112" i="5" l="1"/>
  <c r="E676" i="5"/>
  <c r="F676" i="5"/>
  <c r="D676" i="5"/>
  <c r="E673" i="5"/>
  <c r="F673" i="5"/>
  <c r="D673" i="5"/>
  <c r="D110" i="5" l="1"/>
  <c r="F107" i="5"/>
  <c r="F105" i="5" s="1"/>
  <c r="D62" i="5"/>
  <c r="E17" i="5"/>
  <c r="F17" i="5"/>
  <c r="F15" i="5" s="1"/>
  <c r="E682" i="5"/>
  <c r="F682" i="5"/>
  <c r="F680" i="5" s="1"/>
  <c r="E107" i="5"/>
  <c r="E96" i="5"/>
  <c r="F96" i="5"/>
  <c r="D65" i="5"/>
  <c r="G73" i="5"/>
  <c r="G68" i="5"/>
  <c r="G69" i="5"/>
  <c r="G70" i="5"/>
  <c r="G71" i="5"/>
  <c r="G72" i="5"/>
  <c r="G74" i="5"/>
  <c r="G75" i="5"/>
  <c r="G76" i="5"/>
  <c r="G77" i="5"/>
  <c r="G78" i="5"/>
  <c r="F67" i="5"/>
  <c r="E62" i="5"/>
  <c r="F62" i="5"/>
  <c r="F60" i="5" s="1"/>
  <c r="E57" i="5"/>
  <c r="F57" i="5"/>
  <c r="E52" i="5"/>
  <c r="F52" i="5"/>
  <c r="F50" i="5" s="1"/>
  <c r="E46" i="5"/>
  <c r="F46" i="5"/>
  <c r="F44" i="5" s="1"/>
  <c r="E41" i="5"/>
  <c r="F41" i="5"/>
  <c r="F39" i="5" s="1"/>
  <c r="E35" i="5"/>
  <c r="E34" i="5"/>
  <c r="E31" i="5"/>
  <c r="F31" i="5"/>
  <c r="E28" i="5"/>
  <c r="F28" i="5"/>
  <c r="E25" i="5"/>
  <c r="F25" i="5"/>
  <c r="E22" i="5"/>
  <c r="F22" i="5"/>
  <c r="D22" i="5"/>
  <c r="D17" i="5"/>
  <c r="D15" i="5" s="1"/>
  <c r="G684" i="5"/>
  <c r="G683" i="5"/>
  <c r="D682" i="5"/>
  <c r="D680" i="5" s="1"/>
  <c r="D679" i="5" s="1"/>
  <c r="G681" i="5"/>
  <c r="G678" i="5"/>
  <c r="G677" i="5"/>
  <c r="G675" i="5"/>
  <c r="G674" i="5"/>
  <c r="G114" i="5"/>
  <c r="G113" i="5"/>
  <c r="G111" i="5"/>
  <c r="G109" i="5"/>
  <c r="G108" i="5"/>
  <c r="D107" i="5"/>
  <c r="D105" i="5" s="1"/>
  <c r="G106" i="5"/>
  <c r="G103" i="5"/>
  <c r="G101" i="5"/>
  <c r="G100" i="5"/>
  <c r="F99" i="5"/>
  <c r="E99" i="5"/>
  <c r="G98" i="5"/>
  <c r="G97" i="5"/>
  <c r="D96" i="5"/>
  <c r="D94" i="5" s="1"/>
  <c r="D93" i="5" s="1"/>
  <c r="G95" i="5"/>
  <c r="G92" i="5"/>
  <c r="G91" i="5"/>
  <c r="G90" i="5"/>
  <c r="G89" i="5"/>
  <c r="G88" i="5"/>
  <c r="G87" i="5"/>
  <c r="G86" i="5"/>
  <c r="G85" i="5"/>
  <c r="G84" i="5"/>
  <c r="G83" i="5"/>
  <c r="G82" i="5"/>
  <c r="G81" i="5"/>
  <c r="G64" i="5"/>
  <c r="G63" i="5"/>
  <c r="G61" i="5"/>
  <c r="G59" i="5"/>
  <c r="G58" i="5"/>
  <c r="D57" i="5"/>
  <c r="D55" i="5" s="1"/>
  <c r="G56" i="5"/>
  <c r="G54" i="5"/>
  <c r="G53" i="5"/>
  <c r="D52" i="5"/>
  <c r="D50" i="5" s="1"/>
  <c r="D49" i="5" s="1"/>
  <c r="G51" i="5"/>
  <c r="G48" i="5"/>
  <c r="G47" i="5"/>
  <c r="D46" i="5"/>
  <c r="D44" i="5" s="1"/>
  <c r="G45" i="5"/>
  <c r="G43" i="5"/>
  <c r="G42" i="5"/>
  <c r="D41" i="5"/>
  <c r="D39" i="5" s="1"/>
  <c r="D38" i="5" s="1"/>
  <c r="G40" i="5"/>
  <c r="G37" i="5"/>
  <c r="G36" i="5"/>
  <c r="F35" i="5"/>
  <c r="F34" i="5"/>
  <c r="D34" i="5"/>
  <c r="G33" i="5"/>
  <c r="G32" i="5"/>
  <c r="D31" i="5"/>
  <c r="G30" i="5"/>
  <c r="G29" i="5"/>
  <c r="D28" i="5"/>
  <c r="G27" i="5"/>
  <c r="G26" i="5"/>
  <c r="D25" i="5"/>
  <c r="G24" i="5"/>
  <c r="G23" i="5"/>
  <c r="G21" i="5"/>
  <c r="G19" i="5"/>
  <c r="G18" i="5"/>
  <c r="G16" i="5"/>
  <c r="G12" i="5"/>
  <c r="F65" i="5" l="1"/>
  <c r="E44" i="5"/>
  <c r="E55" i="5"/>
  <c r="E39" i="5"/>
  <c r="E50" i="5"/>
  <c r="E60" i="5"/>
  <c r="E105" i="5"/>
  <c r="E15" i="5"/>
  <c r="D104" i="5"/>
  <c r="D102" i="5" s="1"/>
  <c r="G96" i="5"/>
  <c r="F94" i="5"/>
  <c r="F93" i="5" s="1"/>
  <c r="E94" i="5"/>
  <c r="G682" i="5"/>
  <c r="F110" i="5"/>
  <c r="F104" i="5" s="1"/>
  <c r="E680" i="5"/>
  <c r="G17" i="5"/>
  <c r="G107" i="5"/>
  <c r="G65" i="5"/>
  <c r="F679" i="5"/>
  <c r="G673" i="5"/>
  <c r="G80" i="5"/>
  <c r="G22" i="5"/>
  <c r="G28" i="5"/>
  <c r="G57" i="5"/>
  <c r="G112" i="5"/>
  <c r="G67" i="5"/>
  <c r="G52" i="5"/>
  <c r="G676" i="5"/>
  <c r="D20" i="5"/>
  <c r="D14" i="5" s="1"/>
  <c r="G79" i="5"/>
  <c r="G62" i="5"/>
  <c r="G46" i="5"/>
  <c r="G25" i="5"/>
  <c r="G31" i="5"/>
  <c r="F55" i="5"/>
  <c r="G41" i="5"/>
  <c r="F38" i="5"/>
  <c r="G35" i="5"/>
  <c r="G34" i="5"/>
  <c r="E20" i="5"/>
  <c r="F20" i="5"/>
  <c r="F14" i="5" s="1"/>
  <c r="G99" i="5"/>
  <c r="G55" i="5" l="1"/>
  <c r="G39" i="5"/>
  <c r="G105" i="5"/>
  <c r="G60" i="5"/>
  <c r="G15" i="5"/>
  <c r="E679" i="5"/>
  <c r="E93" i="5"/>
  <c r="G50" i="5"/>
  <c r="E14" i="5"/>
  <c r="G44" i="5"/>
  <c r="E38" i="5"/>
  <c r="E49" i="5"/>
  <c r="F49" i="5"/>
  <c r="F13" i="5" s="1"/>
  <c r="D11" i="5"/>
  <c r="G680" i="5"/>
  <c r="F102" i="5"/>
  <c r="G102" i="5" s="1"/>
  <c r="G94" i="5"/>
  <c r="G110" i="5"/>
  <c r="G20" i="5"/>
  <c r="G679" i="5" l="1"/>
  <c r="G104" i="5"/>
  <c r="E102" i="5"/>
  <c r="G49" i="5"/>
  <c r="G93" i="5"/>
  <c r="G38" i="5"/>
  <c r="E13" i="5"/>
  <c r="F11" i="5"/>
  <c r="G14" i="5"/>
  <c r="E11" i="5" l="1"/>
  <c r="G13" i="5"/>
  <c r="G11" i="5" l="1"/>
</calcChain>
</file>

<file path=xl/sharedStrings.xml><?xml version="1.0" encoding="utf-8"?>
<sst xmlns="http://schemas.openxmlformats.org/spreadsheetml/2006/main" count="715" uniqueCount="637">
  <si>
    <t>Ընդամենը</t>
  </si>
  <si>
    <t>Ծրագրային դասիչը</t>
  </si>
  <si>
    <t>Ծրագիր</t>
  </si>
  <si>
    <t>Միջոցառում</t>
  </si>
  <si>
    <t xml:space="preserve"> Այլընտրանքային աշխատանքային ծառայություն</t>
  </si>
  <si>
    <t xml:space="preserve"> Քաղաքային զարգացում</t>
  </si>
  <si>
    <t xml:space="preserve"> Մշակութային ժառանգության ծրագիր</t>
  </si>
  <si>
    <t xml:space="preserve"> Արվեստների ծրագիր</t>
  </si>
  <si>
    <t xml:space="preserve"> Մշակութային և գեղագիտական դաստիարակության ծրագիր</t>
  </si>
  <si>
    <t xml:space="preserve"> Բնագիտական նմուշների պահպանություն և ցուցադրություն</t>
  </si>
  <si>
    <t>Հատկացումների տրամադրման նպատակները և բյուջետային գլխավոր կարգադրիչների, ծրագրերի, միջոցառումների և կատարող պետական մարմնի անվանումները</t>
  </si>
  <si>
    <t xml:space="preserve"> Տարածքային զարգացում</t>
  </si>
  <si>
    <t>Հավելված N 1</t>
  </si>
  <si>
    <t xml:space="preserve">Աղյուսակ N 7  </t>
  </si>
  <si>
    <t xml:space="preserve"> այդ թվում`</t>
  </si>
  <si>
    <t xml:space="preserve"> Ընթացիկ սուբվենցիաներ համայնքներին</t>
  </si>
  <si>
    <t xml:space="preserve"> ՀՀ տարածքային կառավարման և ենթակառուցվածքների նախարարություն</t>
  </si>
  <si>
    <t xml:space="preserve"> 1110</t>
  </si>
  <si>
    <t xml:space="preserve"> 12001</t>
  </si>
  <si>
    <t xml:space="preserve"> Այլընտրանքային աշխատանքային ծառայողներին դրամական բավարարման և դրամական փոխհատուցման տրամադրում</t>
  </si>
  <si>
    <t xml:space="preserve"> այդ թվում` ըստ կատարողների</t>
  </si>
  <si>
    <t xml:space="preserve"> 1157</t>
  </si>
  <si>
    <t xml:space="preserve"> 12002</t>
  </si>
  <si>
    <t xml:space="preserve"> Երևան քաղաքի փողոցների արտաքին լուսավորության ծառայություններ</t>
  </si>
  <si>
    <t xml:space="preserve"> 12007</t>
  </si>
  <si>
    <t xml:space="preserve"> Երևան քաղաքի փողոցների ճանապարհաշինարարական աշխատանքներ</t>
  </si>
  <si>
    <t xml:space="preserve"> 12009</t>
  </si>
  <si>
    <t xml:space="preserve"> Վերգետնյա էլեկտրատրանսպորտով ուղևորափոխադրումների ծառայությունների մատուցում</t>
  </si>
  <si>
    <t xml:space="preserve"> ՀՀ շրջակա միջավայրի նախարարություն</t>
  </si>
  <si>
    <t xml:space="preserve"> 1186</t>
  </si>
  <si>
    <t xml:space="preserve"> 11002</t>
  </si>
  <si>
    <t xml:space="preserve"> Կենդանաբանական այգու ցուցադրություններ</t>
  </si>
  <si>
    <t xml:space="preserve"> 1133</t>
  </si>
  <si>
    <t xml:space="preserve"> Բնապահպանական ծրագրերի իրականացում համայնքներում</t>
  </si>
  <si>
    <t xml:space="preserve"> Բնապահպանական սուբվենցիաներ համայնքներին</t>
  </si>
  <si>
    <t xml:space="preserve"> ՀՀ  կրթության, գիտության, մշակույթի և սպորտի նախարարություն</t>
  </si>
  <si>
    <t xml:space="preserve"> 1075</t>
  </si>
  <si>
    <t xml:space="preserve"> 11004</t>
  </si>
  <si>
    <t xml:space="preserve"> Թանգարանային ծառայություններ և ցուցահանդեսներ</t>
  </si>
  <si>
    <t xml:space="preserve"> 1148</t>
  </si>
  <si>
    <t xml:space="preserve"> Արտադպրոցական դաստիարակության ծրագիր</t>
  </si>
  <si>
    <t xml:space="preserve"> Ուսումնամարզական գործընթացի իրականացում մարզադպրոցներում</t>
  </si>
  <si>
    <t xml:space="preserve"> 1168</t>
  </si>
  <si>
    <t xml:space="preserve"> 11003</t>
  </si>
  <si>
    <t xml:space="preserve"> Թատերական ներկայացումներ</t>
  </si>
  <si>
    <t xml:space="preserve"> 1198</t>
  </si>
  <si>
    <t xml:space="preserve"> 11005</t>
  </si>
  <si>
    <t xml:space="preserve"> Ազգային, փողային և լարային նվագարանների գծով ուսուցում</t>
  </si>
  <si>
    <t xml:space="preserve"> ՀՀ  աշխատանքի և սոցիալական հարցերի նախարարություն</t>
  </si>
  <si>
    <t xml:space="preserve"> 1088</t>
  </si>
  <si>
    <t xml:space="preserve"> Զբաղվածության ծրագիր</t>
  </si>
  <si>
    <t xml:space="preserve"> 12011</t>
  </si>
  <si>
    <t xml:space="preserve"> Վարձատրվող հասարակական աշխատանքների կազմակերպման միջոցով գործազուրկների ժամանակավոր զբաղվածության ապահովում</t>
  </si>
  <si>
    <t xml:space="preserve"> Կապիտալ սուբվենցիաներ համայնքներին</t>
  </si>
  <si>
    <t xml:space="preserve"> 12006</t>
  </si>
  <si>
    <t xml:space="preserve"> Եվրոպական ներդրումային բանկի աջակցությամբ իրականացվող Երևանի էներգաարդյունավետության ծրագրին պետական աջակցություն</t>
  </si>
  <si>
    <t xml:space="preserve"> 1212</t>
  </si>
  <si>
    <t xml:space="preserve"> ՀՀ մարզերին սուբվենցիաների տրամադրում՛ ենթակառուցվածքների զարգացման նպատակով</t>
  </si>
  <si>
    <t xml:space="preserve"> ՀՀ կառավարություն</t>
  </si>
  <si>
    <t>Հաշվետվություն</t>
  </si>
  <si>
    <t xml:space="preserve"> Տարեկան պլան¹ </t>
  </si>
  <si>
    <t xml:space="preserve"> Տարեկան ճշտված պլան²  </t>
  </si>
  <si>
    <t xml:space="preserve"> Փաստ </t>
  </si>
  <si>
    <t xml:space="preserve">Կատարման % ճշտված պլանի նկատմամբ </t>
  </si>
  <si>
    <t>Երևանի տարածքում ճանապարհային երթևեկության կարգավորման գծով պետության կողմից համայնքի ղեկավարին պատվիրակված լիազորությունների իրականացում</t>
  </si>
  <si>
    <t>Տարածքային զարգացում</t>
  </si>
  <si>
    <t>Պատերազմի արդյունքում ժամանակավորապես Հայաստանի Հանրապետությունում գտնվող քաղաքացիներին մշտական բնակության վայր տեղափոխում</t>
  </si>
  <si>
    <t>ՀՀ աշխատանքի և սոցիալական հարցերի նախարարության միասնական սոցիալական ծառայություն</t>
  </si>
  <si>
    <t>Զոհված զինծառայողների  գերեզմանների կառուցում և բարեկարգում</t>
  </si>
  <si>
    <t>Մարզերում առաջնահերթ լուծում պահանջող հիմնախնդիրների լուծում</t>
  </si>
  <si>
    <t>Հանրակրթական հիմնական ծրագրեր իրականացնող ուսումնական հաստատությունների հերթական ատեստավորման ենթակա ուսուցչի վերապատրաստում</t>
  </si>
  <si>
    <t>Կրթության որակի ապահովում</t>
  </si>
  <si>
    <t>Ապարան համայնքի ներհամայնքային ճանապարհների ասֆալտապատում</t>
  </si>
  <si>
    <t>Արագածավան համայնքի Արագածավան բնակավայրի &lt;&lt;Մանկական երաժշտական դպրոց&gt;&gt; ՀՈԱԿ-ի շենքի գազաֆիկացման և ջեռուցման աշխատանքներ և &lt;&lt;Արագածավան համայնքի երաժշտական դպրոցի&gt;&gt; մասնակի վերանորագման աշխատանքներ</t>
  </si>
  <si>
    <t>Արագածավան համայնքի Արագածավան բնակավայրի գիշերային լուսավորության համակարգի կառուցում</t>
  </si>
  <si>
    <t>Արագածոտն համայնքի մանկապարտեզի համապատասխան սարքավորումների և գույքի ձեռքբերում</t>
  </si>
  <si>
    <t>Կարբի համայնքի փողոցների արտաքին լուսավորության աշխատանքների իրականացում</t>
  </si>
  <si>
    <t>Ագարակ համայնքի Խմելու ջրագծի ցանցի հիմնանորոգում և քայքայված հատվածների փոխարինում</t>
  </si>
  <si>
    <t>Արտաշավան համայնքի Ոռոգման համակարգի վերանորոգման աշխատանքներ</t>
  </si>
  <si>
    <t>Ոսկեվազ համայնքի Փողոցների գազաֆիկացում</t>
  </si>
  <si>
    <t>Ոսկեվազ համայնքի Գլխավոր ճանապարհների և մայթերի վերանորոգում և երկրորդական ճանապարհի հիմնանորոգում</t>
  </si>
  <si>
    <t>Վ․ Սասունիկ համայնքի Ներհամայնքային փողոցների  ասֆալտապատման աշխատանքներ</t>
  </si>
  <si>
    <t>Ն․ Արթիկ համայնքի Մշակույթի տան տանիքի և հատակի մասնակի վերանորոգման շինարարական աշխատանքներ</t>
  </si>
  <si>
    <t>Բյուրական համայնքի Ներհամայնքային փողոցների  ասֆալտբետոնե ծածկույթի իրականացում և ասֆալտբետոնե ծածկույթի կապիտալ նորոգում</t>
  </si>
  <si>
    <t>Բյուրական համայնքի Փողոցների գազաֆիկացում</t>
  </si>
  <si>
    <t>Լեռնարոտ համայնքի Արտաքին լուսավորության ցանցի կառուցում</t>
  </si>
  <si>
    <t>Բյուրական համայնքի Փողոցների արտաքին լուսավորության աշխատանքներ</t>
  </si>
  <si>
    <t>Իրինդ համայնքի 1-ին, 5-րդ, 6-րդ, 7-րդ, 8-րդ, 9-րդ, 15-րդ, 18-րդ, 22-րդ, 23-րդ, 24-րդ փողոցների և 6-րդ փողոցի 1-ին փակուղու գազիֆիկացման աշխատանքներ</t>
  </si>
  <si>
    <t xml:space="preserve"> Օշական համայնքի Թիվ 2 խորքային հորի պոմպի և մղման խողովակաշարի վերականգնում</t>
  </si>
  <si>
    <t>Ոսկեհատ համայնքի Խորքային հորի վերականգնում</t>
  </si>
  <si>
    <t>Մաստարա համայնքի 6-րդ փող. 2-րդ փակուղու, 5-րդ փող. 3-րդ նրբ., 14-րդ փող. 1-ին նրբ., 12-րդ փող., 4-րդ փող. 1-ին նրբ. լուսավորության ցանցի աշխատանքներ</t>
  </si>
  <si>
    <t>Նոր Եդեսիա համայնքի ջրամատակարարման արտաքին համակարգի վերակառուցում</t>
  </si>
  <si>
    <t>Ղազարավան համայնքում խմելու ջրագծի վերանորոգման 2-րդ փուլի աշխատանքներ</t>
  </si>
  <si>
    <t>Կարբի համայնքի ներհամայնքային փողոցների ասֆալտբետոնե ծածկույթի իրականացում և ասֆալտբետոնե ծածկույթի վերանորոգում</t>
  </si>
  <si>
    <t xml:space="preserve"> Բյուրական համայնքի խմելու ջրի ջրագծի ցանցի հիմնանորոգում և քայքայված հատվածների փոխարինում</t>
  </si>
  <si>
    <t>Դավթաշեն համայնքի կարիքների համար վարչական շենքի (համայնքային կենտրոնի) վերանորոգում</t>
  </si>
  <si>
    <t>Կոշ համայնքի 16, 17, 19 փողոցների ասֆալտապատման աշխատանքներ</t>
  </si>
  <si>
    <t>Ծաղկահովիտ համայնքի ավտոկայանատեղիի հիմնանորոգման աշխատանքներ</t>
  </si>
  <si>
    <t>Անտառուտ համայնքի համայնքային կենտրոնի կառուցում</t>
  </si>
  <si>
    <t>Բյուրական համայնքի հուշարձանի կառուցում և հասարակական նշանակության տարածքների բարեկարգում</t>
  </si>
  <si>
    <t>Կարբի համայնքի  հասարակական նշանակության տարածքների բարեկարգում (երթուղային ավտոմեքենաների կանգառ, «Կարբիի բժշկական ամբուլատորիա» ՀՈԱԿ-ի տարածքի բարեկարգում և մուտքի կազմակերպում)</t>
  </si>
  <si>
    <t>Կարբի համայնքի  «Այ-Թի դպրոց և ուսուցման կենտրոն» ՀՈԱԿ-ի մասնաշենքի հիմնանորոգում</t>
  </si>
  <si>
    <t>Օհանավան համայնքի փողոցների գազիֆիկացման աշխատանքներ</t>
  </si>
  <si>
    <t>Օհանավան համայնքի հասարակական նշանակության շինությունների կառուցում, հիմնանորոգում և հասարակական նշանակության տարածքների բարեկարգում</t>
  </si>
  <si>
    <t>Օհանավան համայնքի փողոցների արտաքին լուսավորություն</t>
  </si>
  <si>
    <t>Ագարակ համայնքի փողոցների արտաքին լուսավորության աշխատանքների իրականացում</t>
  </si>
  <si>
    <t>Աշտարակ համայնքի բանուկ թաղամասերի լուսավորության նոր համակարգի կառուցման, առկա համակարգի ընդլայնման, վերազինման, արդիականացման աշխատանքների իրականացում</t>
  </si>
  <si>
    <t>Կաթնաղբյուր համայնքի մսուր-մանկապարտեզի բակի բարեկարգում և խաղային գույքերի ձեռքբերում</t>
  </si>
  <si>
    <t>Կաթնաղբյուր  համայնքի խմելու ջրի ներքին ցանցի վնասված հատվածների վերանորոգում</t>
  </si>
  <si>
    <t>Կարմրաշեն համայնքի փողոցների արտաքին լուսավորության ցանցի աշխատանքներ</t>
  </si>
  <si>
    <t>Արուճ համայնքի ներհամայնքային փողոցների ասֆալտբետոնե ծածկույթի իրականացում և ասֆալտբետոնե ծածկույթի կապիտալ վերանորոգում 6,418.4</t>
  </si>
  <si>
    <t>Շամիրամ համայնքի ներհամայնքային 1-ին փողոցի 3-րդ նրբ․ 1-ին և 2-րդ հատվածներ, 1-ին փողոցի 3-րդ փակուղի, 3-րդ վերին փողոցի սկիզբ և շարունակություն, 3-րդ ներքին փողոց, 4-րդ և 5-րդ փողոցների ասֆալտբետոնե ծածկույթի իրականացում և կապիտալ վերանորոգում</t>
  </si>
  <si>
    <t>Արագածավան համայնքի Արագածավան բն․ լուսավորության ցանցի կառուցման աշխատանքներ</t>
  </si>
  <si>
    <t>Մաստարա համայնքի 8-րդ փողոցի 8-րդ հասցեում գտնվող «Միջոցառման տան» տարածքի ցանկապատի կառուցման աշխատանքներ</t>
  </si>
  <si>
    <t>Արագածավան համայնքի Արագածավան բն․ Բաղրամյան փողոցի և Արտենի բն․ Բաղրամյան փողոցի ասֆալտապատում</t>
  </si>
  <si>
    <t>Աշտարակ  համայնքի ԲԲՇ-ների բակերի, 24 բնակավայրերի փողոցների, դեպի գերեզմանատուն տանող ճանապարհի գերեզմանատան մուտքի ասֆալտապատում</t>
  </si>
  <si>
    <t xml:space="preserve">Ալագյազ  համայնքի Միրաք և Միջնատուն բնակավայրեր տանող ճանապարհների ասֆալտապատում </t>
  </si>
  <si>
    <t xml:space="preserve">Մեծաձոր համայնքի Մեծաձոր և Օթևան բնակավայրերի խմելու ջրի ներքին ցանցի կառուցում </t>
  </si>
  <si>
    <t xml:space="preserve">Աշտարակ համայնքի Արամ Մանուկյան 9, Տիգրան Մեծի 34 շենքերի էներգաարդյունավետ արդիականացման աշխատանքների իրականացում </t>
  </si>
  <si>
    <t xml:space="preserve">Աշտարակ համայնքի Մուղնի թաղամասում և ԲԲՇ-ների բակերում խաղահրապարակների և հանգստի գոտիների կառուցում և վերականգնում, Կոմիտասի անվան զբոսայգու բարեկարգում </t>
  </si>
  <si>
    <t>Արագածավան համայնքի Արագածավան բն․ 
մշակույթի տան տանիքի վերանորոգման</t>
  </si>
  <si>
    <t xml:space="preserve">Ապարան համայնքի Մելիքգյուղ, Թթուջուր և Ձորագլուխ բն․ գազիֆիկացում   </t>
  </si>
  <si>
    <t xml:space="preserve">Ապարան  համայնքի Ապարան քաղաքի  մի շարք փողոցների ասֆալտապատման աշխատանքներ,  գյուղական բնակավայրերի մի շարք փողոցների ասֆալտապատման աշխատանքներ և Ապարան քաղաքի բակային տարածքների ասֆալտապատաման աշխատանքներ </t>
  </si>
  <si>
    <t xml:space="preserve">Արագածավան համայնքի Արագածավան բնակավայրի  «Առողջության կենտրոն» ՀՈԱԿ-ի մասնակի վերանորոգման աշխատանքներ </t>
  </si>
  <si>
    <t xml:space="preserve">Թալին  համայնքի Թալին քաղաքի տարածքում պուրակի կառուցում </t>
  </si>
  <si>
    <t xml:space="preserve">Թալին համայնքի Թալին քաղաքի Մ․ Գորկու Դավթաշեն բնակ․ ասֆալտբետոնե ծածկույթի հիմնանորոգման աշխատանքներ </t>
  </si>
  <si>
    <t>Արարատի մարզպետարան</t>
  </si>
  <si>
    <t>Քաղցրաշեն համայնքի մանկապարտեզի տարածքի բարեկարգման, ապաստարանի հիմնանորոգման աշխատանքներ</t>
  </si>
  <si>
    <t xml:space="preserve">Մասիս համայնքի Արտաշատյան խճուղու, Պ. Սևակ, 2-րդ և Պ. Պետրոսյան փողոցների գազիֆիկացման աշխատանքներ </t>
  </si>
  <si>
    <t>Արևաբույր համայնքի Ջ․ Աղայի, Իսակովի, Հերացու, Մասիսի, Պ․ Սևակի, Մաշտոցի փողոցների գազիֆիկացման աշխատանքներ</t>
  </si>
  <si>
    <t>Վարդաշեն համայնքի ոռոգման ներտնտեսային ցանցի 
բարելավման աշխատանքներ</t>
  </si>
  <si>
    <t>Մասիս քաղաքի 38 շենք ոստիկանություն տանող 
ճանապարհի և մայթի կառուցում</t>
  </si>
  <si>
    <t>Բուրաստան համայնքի ոռոգման ջրագծի կառուցման և 
գործող ոռոգման ջրագծի վերակառուցման աշխատանքներ</t>
  </si>
  <si>
    <t>Գեղանիստ համայնքի ոռոգման համակարգի կառուցում</t>
  </si>
  <si>
    <t>Գեղանիստ համայնքի 4-րդ փողոցի ասֆալտապատման 
աշխատանքներ</t>
  </si>
  <si>
    <t>Լանջառ համայնքի խմելու ջրի մատակարարման 
աշխատանքներ</t>
  </si>
  <si>
    <t xml:space="preserve">Այնթապ համայնքի փողոցների հիմնանորոգման և 
հարթեցման աշխատանքներ 4 կմ </t>
  </si>
  <si>
    <t>Արարատ քաղաքային համայնքի զբոսայգու կապիտալ 
վերակառուցում</t>
  </si>
  <si>
    <t xml:space="preserve">Նորամարգ համայնքի մանկապարտեզի կարիքների համար 
15,6 կՎտ արևային ֆոտովոլտային կայանի կառուցում </t>
  </si>
  <si>
    <t xml:space="preserve">Աբովյան համայնքի Աբովյան, Մայիսմեկյան և Մուրացան 
փողոցներից մինչև գերեզմանատուն, Գայի և Զարյան 
փողոցների մասնակի ասֆալտապատում </t>
  </si>
  <si>
    <t>Նորաբաց համայնքի փողոցների արտաքին լուսավորության 
ցանցի վերակառուցման և արդիականացման աշխատանքներ</t>
  </si>
  <si>
    <t xml:space="preserve">Լանջազատ համայնքի Զ. Անդրանիկ, Ե. Չարենց, 
Վահագնի, Գ. Նժդեհ և Պ. Սևակ փողոցների արտաքին էլ. 
լուսավորության ցանցի կառուցման աշխատանքներ </t>
  </si>
  <si>
    <t>Զանգակատուն համայնքի կարիքների համար ոռոգման 
ցանցի կառուցման աշխատանքներ</t>
  </si>
  <si>
    <t>Ռանչպար համայնքի գազիֆիկացում</t>
  </si>
  <si>
    <t xml:space="preserve">Հովտաշեն համայնքի փողոցային լուսավորության 
իրականացման աշխատանքներ </t>
  </si>
  <si>
    <t>Բերքանուշ համայնքի փողոցների բարեկարգում՝ գիշերային 
լուսավորության մոնտաժային աշխատանքներ</t>
  </si>
  <si>
    <t xml:space="preserve">Այնթապ համայնքի ներհամայնքային փողոցների 
լուսավորության անցկացման աշխատանքներ </t>
  </si>
  <si>
    <t>Հովտաշատ համայնք, Հ. Բաղրամյան 57/1 հողամաս հասցեում պոլիկլինիկայի կառուցում</t>
  </si>
  <si>
    <t>Արմաշ համայնքի Արցախ, Անկախության և Ձկնաբուծական 
փողոցների ասֆալտապատում</t>
  </si>
  <si>
    <t>Այնթապ համայնքի ցածր ճնշման գազատարի կառուցման աշխատանքներ</t>
  </si>
  <si>
    <t>Դիմիտրով համայնքի հոսանքի 30 կՎտ հզորությամբ ֆոտովոլտային արևային համակարգի տեղադրման աշխատանքներ</t>
  </si>
  <si>
    <t>Հայանիստ համայնքի փողոցների արտաքին լուսավորության ցանցի կառուցում</t>
  </si>
  <si>
    <t xml:space="preserve">Հայանիստ համայնքի համայնքապետարանի վարչական շենքի հիմնանորոգման և տանիքի վերանորոգման աշխատանքներ </t>
  </si>
  <si>
    <t>Այգեզարդ համայնքի համայնքապետարանի շենքի հարակից տարածքի և զբոսայգու բաեկարգում</t>
  </si>
  <si>
    <t>Այգեզարդ համայնքի Ա. Ղարիբյանի փողոցի մասնակի ասֆալտապատում</t>
  </si>
  <si>
    <t xml:space="preserve">Հովտաշեն համայնքի վարչական մասնաշենքի տանիքի վրա 20,02 կվտ արևային ֆոտովոլտային կայանի կառուցում </t>
  </si>
  <si>
    <t>Մասիս համայնքի Մասիս քաղաքի թիվ 1 մանկապարտեզ ՀՈԱԿ-ի հիմնանորոգման աշխատանքներ</t>
  </si>
  <si>
    <t xml:space="preserve">Մասիս քաղաքի նախկին մարզադպրոցի, մանկապատանեկան ստեղ ծագործական կենտրոնի, քաղաքային կենտրոնական գրադարան ՀՈԱԿ-ների մասնաշենքերի հիմնանորոգման աշխատանքներ </t>
  </si>
  <si>
    <t xml:space="preserve">Նարեկ համայնքի «Նարեկի համայնքապետարանի հարակից տարածքի բարեկարգում </t>
  </si>
  <si>
    <t xml:space="preserve">Մասիս քաղաքի 1-3-րդ փողոցների, 1-10-րդ փողոցների փակուղիների գործող լուսավորության ցանցի շարունակության, 1-7-րդ թաղամասերի և Մասիս կայարանի մի հատվածի արտաքին լուսավորության ցանցի անցկացում </t>
  </si>
  <si>
    <t>Այնթապ համայնքի փողոցների հիմնանորոգման և հարթեցման աշխատանքներ 4 կմ</t>
  </si>
  <si>
    <t xml:space="preserve">Մասիս քաղաքային համայնքի Հերացի-Հանրապետություն փողոցների խաչմերուկից մինչև 1-ին փողոց ճանապարհային հատվածի ջրահեռացման համակարգի և ասֆալտբետոնե ծածկի հիմնանորոգում </t>
  </si>
  <si>
    <t>Գինեվետ համայնքի 3-րդ փողոցի 4-րդ հասցեում գտնվող բնակելի շենքի տանիքի հիմնանորոգում</t>
  </si>
  <si>
    <t>Գինեվետ համայնքի 3-րդ փողոցի 5-րդ հասցեում գտնվող բնակելի շենքի տանիքի հիմնանորոգում</t>
  </si>
  <si>
    <t>Գինեվետ համայնքի &lt;&lt;Զբոսայգու վերակառուցում 2-րդ փուլ&gt;&gt;</t>
  </si>
  <si>
    <t>Խաչփար համայնքի 15-րդ փողոցի ոռոգման առուների կապիտալ վերանորգում</t>
  </si>
  <si>
    <t>Պարույր Սևակ համայնքի ջրահեռացման համակարգի վերանորոգում- փոխել -Պարույր Սևակ  համայնքի կեղտաջրերի մաքրման կայանի կառուցում</t>
  </si>
  <si>
    <t>Վերին Դվին համայնքի փողոցների լուսավորության համակարգի կառուցման աշխատանքներ/</t>
  </si>
  <si>
    <t>Արարատ համայնքի Արարատ քաղաքի մշակույթի տան և հարակից այգու վերանորոգում</t>
  </si>
  <si>
    <t xml:space="preserve">Արարատ համայնքի Զանգակատուն, Արարատ, Պարույր Սևակ, Արմաշ և Ավշար բնակավայրերի ոռոգման ցանցի վերակառուցում և կառուցում (Արարատ բնակավայր) </t>
  </si>
  <si>
    <t xml:space="preserve">Արարատ համայնքի Զանգակատուն, Արարատ, Պարույր Սևակ, Արմաշ և Ավշար բնակավայրերի ոռոգման ցանցի վերակառուցում և կառուցում /Զանգակատուն, Արարատ, Պարույր Սևակ, Արմաշ և Ավշար բնակավայրերի/ </t>
  </si>
  <si>
    <t>Արարատ համայնքի Սուրենավան, Արմաշ և Երասխ բնակավայրերի գազատարի կառուցում</t>
  </si>
  <si>
    <t>Արտաշատ համայնքի բնակավայրերի ոռոգման համակարգերի կառուցում /նորոգում/ Այգեզարդ բնակավայր</t>
  </si>
  <si>
    <t>Վեդի համայնքի Վեդի քաղաքային, Գինեվետ, Նոր Ուղի, Արալեզ, Այգավան և Փոքր Վեդի բնակավայրերի գազիֆիկացման աշխատանքներ/Վեդի բնակավայր/</t>
  </si>
  <si>
    <t>Վեդի համայնքի Վեդի քաղաքային բնակավայրի փողոցներում կոյուղագծի կառուցում</t>
  </si>
  <si>
    <t>Վեդի համայնքի Վեդի քաղաքային և Լուսառատ բնակավայրի բազմաբնակարան բնակելի շենքերի տանիքների հիմնանորոգում</t>
  </si>
  <si>
    <t>Արմավիրի մարզպետարան</t>
  </si>
  <si>
    <t xml:space="preserve">Գեղակերտ համայնքի վերականգնվող խորքային հորեր և ոռոգման ցանց </t>
  </si>
  <si>
    <t>Արաքս (էջմ.) համայնքի մանկապարտեզի շենքի վերանորոգում</t>
  </si>
  <si>
    <t>Ջրառատ համայնքում Մեծամորի խճուղու հիմնանորոգում</t>
  </si>
  <si>
    <t>Բաղրամյան (էջմ․) համայնքի ջրամատակարարման բաշխիչ ցանց</t>
  </si>
  <si>
    <t>Մարգարա համայնքի փողոցների արտաքին լուսավորության  վերակառուցում և ընդլայնում</t>
  </si>
  <si>
    <t>Արտիմետ համայնքի ոռոգման ցանցի կառուցում</t>
  </si>
  <si>
    <t>Խորոնք համայնքի Վ.Վարդանյան, Արարատյան, Թումանյան, Մանուկյան, Մանուկյան 1 փակ. Պ.Սևակ, Գ.Նժդեհի, Գայ և Տերյան փողոցների մասնակի արտաքին լուսավորության ցանցի կառուցում</t>
  </si>
  <si>
    <t>Հովտամեջ համայնքի Երևանյան փողոցի մայթերի և Հ.Բաղրամյան փողոցների բարեկարգում</t>
  </si>
  <si>
    <t>Ծաղկունք համայնքի մշակույթի տան վերանորոգում</t>
  </si>
  <si>
    <t>Ամբերդ համայնքի մի շարք փողոցների գազաֆիկացում</t>
  </si>
  <si>
    <t>Ջանֆիդայի  համայնքապետարանի Վ.Սարգսյանի անվան  մանկապարտեզի համալիրի հիմնանորոգում</t>
  </si>
  <si>
    <t>Գայ համայնքի մանկապարտեզի շենքի կառուցում</t>
  </si>
  <si>
    <t>Զարթոնք համայնքի մանկապարտեզի  կառուցում</t>
  </si>
  <si>
    <t>Դալարիկ համայնքի Օրջոնիկիձեի, Երիտասարդական, Գորկու  և Շահումյան փողոցներում ոռոգման ներտնտեսային  բաց և փակ ցանցի կառուցում</t>
  </si>
  <si>
    <t>Արմավիր քաղաքի Արարատյան փողոցի, Աբովյան փողոցի՝ Արարատյան փ.-Հանրապետության հրապարակ հատվածի հիմնանորոգում և Բաղրամյան 6, 8, 10 շենքերի բակային տարածքի և Եղոյան փողոցի բնկելի շենքերի հատող հատվածի,Բաղրամյան 9/1, 9/2, 9/3, 9/4 բազմաբնակարան բնակելի շենքերի բակային տարածքների հիմնանորոգում</t>
  </si>
  <si>
    <t>Արևաշատ համայնքի մանկապարտեզի կառուցում</t>
  </si>
  <si>
    <t>Տանձուտ համայնքի ջրամատակարարման ցանցի վերակառուցում և ընդլայնում</t>
  </si>
  <si>
    <t>Արտամետ համայնքի N1 խորքային հորի հորատում</t>
  </si>
  <si>
    <t>Դալարիկ համայնքի 9, 11 բազմաբնակարան շենքերի տանիքների վերակառուցում</t>
  </si>
  <si>
    <t>Լենուղի համայնքի 1-ին, 3-րդ, 9-րդ,  և 13-րդ  փողոցների խմելու ջրամատակարարման ցանցի անցկացման աշխատանքներ</t>
  </si>
  <si>
    <t>Լուկաշին համայնքի Հ.Ավետիսյան փողոցի սալարկում</t>
  </si>
  <si>
    <t>Մուսալեռ համայնքի Նար-Դոս, Շիրազ փողոցների և Տիգրան Մեծ փողոց տանող ճանապարհի գազիֆիկացման աշխատանքներ</t>
  </si>
  <si>
    <t xml:space="preserve">Խորոնք համայնքի  հուշարձան- հուշահամալիրի կառուցում </t>
  </si>
  <si>
    <t>Գետաշեն համայնքի վարչական շենքի վերանորոգման աշխատանքներ</t>
  </si>
  <si>
    <t>Նորավան համայնքի 5-րդ փողոցի 29/1 հասցեում գտնվող համայնքապետարանի հարակից տարածքում Արցախյան պատերազմում զոհվածներին նվիրված հուշարձանի կառուցում</t>
  </si>
  <si>
    <t>Դալարիկ համայնքի մարզասրահի հիմնանորոգում</t>
  </si>
  <si>
    <t>Դալարիկ համայնքի  հանդիսությունների սրահի հիմնանորոգում</t>
  </si>
  <si>
    <t>Դալարիկ համայնքի Կոմիտաս փողոցի ասֆալտապատման աշխատանքներ</t>
  </si>
  <si>
    <t>Մյասնիկյան համայնքի մշակույթի տան մասնակի վերանորոգում</t>
  </si>
  <si>
    <t>Գեղակերտ համայնքում չգազաֆիկացված` Ն. Շնորհալի, Վ. Աճեմյան, Վ. Տերյան, Տիգրան Մեծ և Գ.Նարեկացու փողոցների գազիֆիկացում</t>
  </si>
  <si>
    <t>Մեծամոր  համայնքի մանկապարտեզի  մի հատվածի վերանորոգում</t>
  </si>
  <si>
    <t>Բաղրամյան համայնքի Քարակերտ բնակավայրի Բյուզանդի, Իսահակյան, Պ․ Սևակի, Հ Շիրազի, Հ․ Թումանյան փողոցների,  Հուշակերտ բնակավայրի 5-րդ փողոցի, 5-րդ և 4-րդ փողոցները իրար միացնող հատվածի, Շենիկ բնակավայրի  Մ.Մելքոնյան փողոցի, Երվանդաշատ բնակավայրի Ազատության և Սահմանապահների, Դալարիկ  բնակավայրի Շահումյան փողոցի.Վանանդ բնակավայրի Ա Մարտիրոսյան) փողոցի ասֆալտապատում  /Շենիկ/</t>
  </si>
  <si>
    <t>Բաղրամյան համայնքի Բաղրամյան բնակավայրի Իսահակյան և Ա. Խաչատրյան փողոցների և Քարակերտ  բնակավայրի Հ. Թումանյան փողոցի գազիֆիկացում /Քարակերտ/</t>
  </si>
  <si>
    <t>Բաղրամյան համայնքի Բագարան գյուղի ջրամատակարարման ցանցի, ջրի կուտակման ավազանի և պոմպակայանի կառուցման և Արգինա գյուղի ջրամատակարարման ցանցի կառուցման աշխատանքներ /Բագարան/</t>
  </si>
  <si>
    <t>Բաղրամյան համայնքի Քարակերտ բնակավայրի Բյուզանդի, Իսահակյան, Պ. Սևակի, Հ. Շիրազի, Հ. Թումանյան փողոցների,  Հուշակերտ բնակավայրի 5-րդ փողոցի, 5-րդ և 4-րդ փողոցները իրար միացնող հատվածի, Շենիկ բնակավայրի  Մ. Մելքոնյան փողոցի, Երվանդաշատ բնակավայրի Ազատության և Սահմանապահների, Դալարիկ  բնակավայրի Շահումյան փողոցի, Վանանդ բնակավայրի Ա. Մարտիրոսյան փողոցի ասֆալտապատում /Հուշակերտ, Երվանդաշատ, Վանանդ/</t>
  </si>
  <si>
    <t>Վաղարշապատ համայնքի Էջմիածին բնակավայրի թիվ 14 «Ձնծաղիկ» մանկապարտեզի հիմնանորոգում  և Ոսկեհատ բնակավայրի մանկապարտեզի վերանորոգում /Ոսկեհատ/</t>
  </si>
  <si>
    <t>Արաքս համայնքի Ջրառատ գյուղի Թումանյան, Վ.Մամիկոնյան, Իսահակյան փողոցների և Ակնաշեն գյուղի 18-րդ փողոցի գազիֆիկացում /Ակնաշեն/</t>
  </si>
  <si>
    <t>Բաղրամյան համայնքի Քարակերտ բնակավայրի մշակույթի տան տանիքի վրա արևային համակարգի տեղադրման և Երվանդաշատ բնակավայրի մշակույթի տան տանիքին 25կՎտ հզորության  արևային ֆոտովոլտային էլեկտրակայանի կառուցման աշխատանքներ  /Քարակերտ, Երվանդաշատ/</t>
  </si>
  <si>
    <t>Մեծամոր համայնքի Մեծամոր քաղաքի և Արտաշար բնակավայրի խմելու ջրամատակարարման ցանցի կառուցում /Արտաշար/</t>
  </si>
  <si>
    <t>Խոյ համայնքի Արշալույս բնակավայրի փողոցային լուսավորության ընդլայնում և Շահումյան բնակավայրի փողոցների լուսավորության ցանցի կառուցում /Արշալույս/</t>
  </si>
  <si>
    <t>Բաղրամյան համայնքի Բաղրամյան բնակավայրի Արցախի 37/1 հասցեի բազմաբնակարան շենքի տանիքի վերանորոգում, Լեռնագոգ  բնակավայրի 5-րդ փողոցի 5 հարկանի շենքի տանիքի հիմնանորոգում, Դալարիկ բնակավայրի 13 բազմաբնակարան շենքի տանիքի վերակառուցում, Դալարիկ բնակավայրի  Բաղրամյան 18  բազմաբնակարան բնակելի շենքի տանիքի հիմնանորոգում /Բաղրամյան/</t>
  </si>
  <si>
    <t>Բաղրամյան համայնքի Քարակերտ բնակավայրի Բյուզանդի, Իսահակյան, Պ․ Սևակի, Հ. Շիրազի, Հ․Թումանյան փողոցների,  Հուշակերտ բնակավայրի 5-րդ փողոցի, 5-րդ և 4-րդ փողոցները իրար միացնող հատվածի, Շենիկ բնակավայրի   Մ. Մելքոնյան փողոցի, Երվանդաշատ բնակավայրի Ազատության և Սահմանապահների, Դալարիկ  բնակավայրի Շահումյան փողոցի. Վանանդ բնակավայրի Ա Մարտիրոսյան փողոցի ասֆալտապատում /Դալարիկ/</t>
  </si>
  <si>
    <t>Բաղրամյան համայնքի Բագարան գյուղի ջրամատակարարման ցանցի, ջրի կուտակման ավազանի և պոմպակայանի կառուցման և Արգինա գյուղի ջրամատակարարման ցանցի կառուցման աշխատանքներ /Արգինա/</t>
  </si>
  <si>
    <t>Բաղրամյան համայնքի Քարակերտ բնակավայրում Բյուզանդի, Իսահակյան, Պ.Սևակի, Հ Շիրազի, Հ.Թումանյան փողոցների,  Հուշակերտ բնակավայրի 5-րդ փողոցի, 5-րդ և 4-րդ փողոցները միացնող հատվածի, Շենիկ բնակավայրի Մ.Մելքոնյան փողոցի, Երվանդաշատ բնակավայրի Ազատության և Սահմանապահների փողոցների, Դալարիկ  բնակավայրի Շահումյան փողոցի և Վանանդ բնակավայրի Ա.Մարտիրոսյան փողոցի ասֆալտապատում  /Քարակերտ/</t>
  </si>
  <si>
    <t xml:space="preserve">Բաղրամյան համայնքի Բաղրամյան բնակավայրի Իսահակյան և Ա.Խաչատրյան փողոցների և Քարակերտ  բնակավայրի Հ.Թումանյան փողոցի գազիֆիկացում </t>
  </si>
  <si>
    <t>Արաքս համայնքի Ապագա գյուղի այգու կառուցապատում, Արաքս գյուղի Դրոյի փող. 3 հասցեում գտնվող մանկապարտեզի բակի և մշակույթի տան հարակից այգու բարեկարգում /Արաքսի մանկ․բակ/</t>
  </si>
  <si>
    <t>Մեծամոր համայնքի Մարգարա բնակավայրի փողոցների գազամատակարարում, Ջանֆիդա, Փշատավան բնակավայրերի գազաֆիկացում /Փշատավան/</t>
  </si>
  <si>
    <t>Վաղարշապատ համայնքի Էջմիածին բնակավայրի Չարենց թաղամասի հյուսիսային մասի կոյուղու կառուցում</t>
  </si>
  <si>
    <t>ՀՀ Արմավիրի մարզի Արաքս համայնքի Առատաշեն գյուղի մանկապարտեզի երկհարկանի մասնաշենքի կապիտալ վերանորոգում, Խորոնք գյուղի մանկապարտեզի շենքի կապիտալ վերանորոգում, Ջրառատ գյուղի մանկապարտեզի շենքի կապիտալ վերանորոգում, ջեռուցման համակարգի կառուցում, Մեծամոր գյուղի Խ.Աբովյան փող. 1/2 հասցեում մանկապարտեզի շենքի հիմնանորոգման /վերանորոգման/ աշխատանքներ, Գայ գյուղի մանկապարտեզի շենքի կառուցում  /Առատաշենի մանկապարտեզ/</t>
  </si>
  <si>
    <t>Արաքս համայնքի Գայ գյուղի ջրահեռացման համակարգի մի մասի և ջրամատակարարման ցանցի, Ջրառատ գյուղի ջրամատակարարման ցանցի կառուցում  /Ջրառատ/</t>
  </si>
  <si>
    <t>Արաքս համայնքի Գայ գյուղի ջրահեռացման համակարգի մի մասի և ջրամատակարարման ցանցի, Ջրառատ գյուղի ջրամատակարարման ցանցի կառուցում  /Գայ/</t>
  </si>
  <si>
    <t>Ֆերիկ համայնքի արտաքին լուսավորության ցանցի կառուցում</t>
  </si>
  <si>
    <t>Մեծամոր համայնքի 2 թաղամաս 1 շենքի, 1 թաղամաս 13ա և 27 բազմաբնակարն շենքերի տանիքների հիմնանորոգում և 1 թաղամաս 4Բ1, 6Բ1, 8Բ1, 8Բ2 և 2Բ շենքերի վերելակների փոխարինում  /Մեծամոր 13ա և 27 շենք/</t>
  </si>
  <si>
    <t>Մեծամոր համայնքի Մարգարա բնակավայրի փողոցների գազամատակարարում, Ջանֆիդա, Փշատավան բնակավայրերի գազաֆիկացում /Ջանֆիդա/</t>
  </si>
  <si>
    <t>Մեծամոր համայնքի .Մեծամոր, և Արազափ մշակույթի տների վերանորոգում, Նոր Կեսարիա մշակույթի տան ջեռուցման համակարգի կառուցում, Մրգաշատ բնակավայրի երաժշտական դպրոցի վերանորոգում և ջեռուցոման համակարգի կառուցում, Նալբանդյան բնակավայրերում երաժշտական դպրոցի ջեռուցման համակարգի կառուցում  /Նալբանդյանի եր.դպրոց/</t>
  </si>
  <si>
    <t>Արմավիրի մարզի Արմավիր համայնքի Արմավիր քաղաքի Աբովյան փողոցի Չարենց-Բաղրամյան հատվածի հիմնանորոգում</t>
  </si>
  <si>
    <t>Արմավիր համայնքի Այգեվան և Լենուղի գյուղերի ջրամատակարարման ցանցի վերակառուցում /Լենուղի/</t>
  </si>
  <si>
    <t>Խոյ համայնքի Արշալույս բնակավայրի փողոցային լուսավորության ընդլայնում և Շահումյան բնակավայրի փողոցների լուսավորության ցանցի կառուցում /Շահումյան/</t>
  </si>
  <si>
    <t>Խոյ համայնքի Մոնթեավան և Արագած բնակավայրերի հուշարձան-պուրակների կառուցում /Արագած/</t>
  </si>
  <si>
    <t xml:space="preserve">  Արմավիր համայնքի թիվ 2 մանկապարտեզ ՀՈԱԿ-ի հիմնանորոգում, թիվ 3 և թիվ 7 մանկապարտեզ ՀՈԱԿ-ների ջեռուցման համակարգերի կառուցում, գազաֆիկացում, հին դռների և պատուհանների նորով փոխարինում, Մյասնիկյան գյուղի մանկապարտեզ ՀՈԱԿ-ի ջեռուցման համակարգի կառուցում և սանհանգույցի վերանորոգում, Լուկաշին գյուղի մանկապարտեզ ՀՈԱԿ-ի ջեռուցման համակարգի կառուցում, Սարդարապատ գյուղի մանկապարտեզ ՀՈԱԿ-ի հիմնանորոգում, գազաֆիկացում և ջեռուցման համակարգի կառուցում /թիվ 3 և թիվ 7 մանկապարտեզ ՀՈԱԿ-ների ջեռուցման համակարգերի կառուցում, գազաֆիկացում, հին դռների և պատուհանների նորով փոխարինում և Լուկաշին գյուղի մանկապարտեզ ՀՈԱԿ-ի ջեռուցման համակարգի կառուցում/</t>
  </si>
  <si>
    <t>Բաղրամյան համայնքի Բաղրամյան բնակավայրի Արցախի 37/1 հասցեի բազմաբնակարան շենքի տանիքի վերանորոգում, Լեռնագոգ  բնակավայրի 5-րդ փողոցի 5 հարկանի շենքի տանիքի հիմնանորոգում, Դալարիկ բնակավայրի 13 բազմաբնակարան շենքի տանիքի վերակառուցում, Դալարիկ բնակավայրի  Բաղրամյան 18  բազմաբնակարան բնակելի շենքի տանիքի հիմնանորոգում /Լեռնագոգ  բնակավայրի 5-րդ փողոցի 5 հարկանի շենքի տանիքի հիմնանորոգում և Դալարիկ բնակավայրի 13 բազմաբնակարան շենքի տանիքի վերակառուցում, Դալարիկ բնակավայրի  Բաղրամյան 18  բազմաբնակարան բնակելի շենքի տանիքի հիմնանորոգում/</t>
  </si>
  <si>
    <t>Մեծամոր համայնքի .Մեծամոր, և Արազափ մշակույթի տների վերանորոգում, Նոր Կեսարիա մշակույթի տան ջեռուցման համակարգի կառուցում, Մրգաշատ բնակավայրի երաժշտական դպրոցի վերանորոգում և ջեռուցոման համակարգի կառուցում, Նալբանդյան բնակավայրերում երաժշտական դպրոցի ջեռուցման համակարգի կառուցում /Նոր Կեսարիայի մշ․տուն, Մրգաշատի երաժշտական դպրոց/</t>
  </si>
  <si>
    <t>Մեծամոր համայնքի Գետաշեն բնակավայրի փողոցների ց/ճնշման գազատարի կառուցում, Շենավան, Վարդանաշեն, Այգեշատ, Նոր Արմավիր, Եղեգնուտ, Ակնալիճ բնակավայրերի գազաֆիկացում /Գետաշեն, Շենավան և Նոր Արմավիր բնակավայրի գազիֆիկացում/</t>
  </si>
  <si>
    <t>Մեծամոր համայնքի Մարգարա բնակավայրի փողոցների գազամատակարարում, Ջանֆիդա, Փշատավան բնակավայրերի գազաֆիկացում /Մարգարա բնակավայրի գազիֆիկացում/</t>
  </si>
  <si>
    <t>Փարաքար համայնքի Փարաքար, Այգեկ և Բաղրամյան  բնակավայրերի  փողոցների  ասֆալտապատում  /Այգեկ և Բաղրամյան/</t>
  </si>
  <si>
    <t>Փարաքար համայնքի Բաղրամյան բնակավայրի Այգեգործներիփողոցի,Թումանյան փողոցի  Շիրազի փողոցի, Պտղունք բնակավայրի Ագաթանգեղոս փողոցի, Մուսալեռ բնակավայրի Տիգրան Մեծ փողոցի, Մերձավան բնակավայրի 1-ին, 2-րդ, 3-րդ և 4-րդ փողոցների և Այգեկ բնակավայրի 2-րդ և 3-րդ փողոցների, Փարաքար բնակավայրի Արցախի թաղամասի և Մհեր Մկրտչյան փողոցի գազաֆիկացում /Պտղունք, Փարաքար/</t>
  </si>
  <si>
    <t xml:space="preserve">Խոյ համայնքի Ծաղկալանջ բնակավայրի խմելու ջրի ցանցի  հիմնանորոգում /վերակառուցում </t>
  </si>
  <si>
    <t>Խոյ համայնքի խորքային հորերի հիմնանորոգում (Արագած N-1, N-2, Արշալույս N-1, N-2, N-3, N-4, N-5, N-6, N-7, N-8, Գեղակերտ N-1, Հայթաղ N-1, N-2, N-3, Մրգաստան N-1, Ծաղկունք N-1, N-2, Ծաղկալանջ N-2, Ծիածան N-1) և Ծիածան բնակավայրի ներտնտեսային ոռոգման ջրագծերի կառուցում»  /Ծիածանի ներտնտեսային/</t>
  </si>
  <si>
    <t xml:space="preserve">Խոյ համայնքի Աղավնատուն գյուղի Բ.Ներսիսյան 2-րդ նրբ., Ս.Վիրաբյան, Երիտասարդական 3-րդ, Հարավ-Արևելյան 2-րդ փողոցների, Արշալույս գյուղի 27, 28, 29, 32-րդ փողոցների և Մոնթեավան գյուղի 1-ին և 7-րդ փողոցների գազիֆիկացում /Աղավնատուն բնակավայրի փողոցների գազիֆիկացում/ </t>
  </si>
  <si>
    <t>Գեղարքունիքի մարզպետարան</t>
  </si>
  <si>
    <t>Աստղաձոր համայնքի 2-րդ, 3-րդ, 4-րդ, 5-րդ, 7-րդ և 8-րդ փողոցների ոռոգման համակարգի կառուցում</t>
  </si>
  <si>
    <t xml:space="preserve">Ներքին Գետաշեն համայնքի ոռոգման ցանցի կառուցում </t>
  </si>
  <si>
    <t xml:space="preserve">Գեղամասար համայնքի Սոթք գյուղի գազիֆիկացման ընդլայնում </t>
  </si>
  <si>
    <t xml:space="preserve">Նորատուս համայնքի Վ. Տերյան փողոցի 900 գմ հատվածի և Հ. Թումանյան փողոցի 471 գմ հատվածի և Հ Թումանյան փողոցից մինչև դպրոց տանող ճանապարհի ասֆալտապատում </t>
  </si>
  <si>
    <t>Նորատուս համայնքի ներհամայնքային փողոցների լուսավորության ցանցի կառուցում</t>
  </si>
  <si>
    <t xml:space="preserve">Նորատուս համայնքի համայնքապետարանի վարչական շենքի կառուցում </t>
  </si>
  <si>
    <t xml:space="preserve">Սարուխան համայնքի փողոցային լուսավորության ցանցի կառուցում (Գուսան Աշոտ, Մ. Խոստեղյան, Վ. Կարեյան, Թումանյան, Բաղրամյան, Գործարանային, Դավիթ Բեկի, Մոնթե Մելքոնյան փողոցներ) </t>
  </si>
  <si>
    <t xml:space="preserve">Սարուխան համայնքի ոռոգման ցանցի կապիտալ նորոգում և ջրահեռացման համակարգի կառուցում՝ 2-րդ փուլ (Գուսան Հավանի և Գր.Նարեկացի փողոցների ջրահեռացման համակարգի կառուցման և ճանապարհի հարթեցում) </t>
  </si>
  <si>
    <t xml:space="preserve">Վարդենիս համայնքի 4 բազմաբնակարան բնակելի շենքերի տանիքների հիմնանորոգում (Երիտասարդության 2) </t>
  </si>
  <si>
    <t xml:space="preserve">Լճաշեն համայնքի ներհամայնքային փողոցների ասֆալտապատում </t>
  </si>
  <si>
    <t xml:space="preserve">Ակունք համայնքի 16/1, 16/2, 16/3, 16/4 փողոցների, 9-րդ փողոցի 2-րդ, 3-րդ նրբանցքների գազիֆիկացում </t>
  </si>
  <si>
    <t xml:space="preserve">Ակունք համայնքի 2020 թվականի պատերազmի ժամանակ զոհված զինվորների հուշահամալիրի կառուցում </t>
  </si>
  <si>
    <t xml:space="preserve">Ակունք համայնքի Սարալանջ և Շահումյան փողոցների ասֆալտապատման և Բարեկամության փողոցի մի հատվածի բարեկարգման և ասֆալտապատման աշխատանքներ </t>
  </si>
  <si>
    <t xml:space="preserve">Ակունք համայնքի Բարեկամության փողոցի ոռոգման և գոյություն ունեցող կոյուղու ցանցի վերակառուցում </t>
  </si>
  <si>
    <t xml:space="preserve">Ծովինար համայնքի խմելու ջրագծի կառուցում </t>
  </si>
  <si>
    <t xml:space="preserve">Գեղարքունիք համայնքի խմելու ջրի ջրագծի հիմնանորոգում </t>
  </si>
  <si>
    <t xml:space="preserve">Ճամբարակ համայնքի Իսահակյան, Վերին Ճամբարակ թաղամասերի, ինչպես նաև Այգուտ բնակավայրի ջրագծերի ներքին և (կամ) արտաքին ցանցերի կառուցման աշխատանքներ </t>
  </si>
  <si>
    <t xml:space="preserve">Վարդենիկ համայնքի թիվ 12 և Կ. Շահինյան փողոցների նորոգում՝ ասֆալտապատմամբ </t>
  </si>
  <si>
    <t xml:space="preserve">Մարտունի համայնքի Նարեկացի փողոցի երթևեկելի հատվածի ասֆալտապատում և մայթերի կառուցում </t>
  </si>
  <si>
    <t>Մարտունի համայնքի Վ․ Մամիկոնյան փողոցի մայթային հատվածի և հարակից տարածքի վերակառուցում</t>
  </si>
  <si>
    <t xml:space="preserve">Վարդենիկ համայնքի թիվ 2, 5, 12 և Կ․ Շահինյան փողոցների ոռոգման առուների կառուցման աշխատանքներ </t>
  </si>
  <si>
    <t xml:space="preserve">Լճափ համայնքի Կենտրոնական 1-ին փողոցի և Ազատամարտիկների փողոցի ասֆալտապատում </t>
  </si>
  <si>
    <t xml:space="preserve">Վաղաշեն համայնքի խմելու ջրի բաշխիչ ցանցի բարելավում և ջրաքանակի ավելացում </t>
  </si>
  <si>
    <t xml:space="preserve">Գավառ համայնքի Գավառ քաղաքի Բուռնազյան փողոցի կապիտալ վերանորոգման աշխատանքներ </t>
  </si>
  <si>
    <t xml:space="preserve">Գավառ համայնքի Գավառի համայնքապետարանի վարչական շենքի, մշակույթի տան շենքի մարզադպրոցի շենքի տանիքներին արևային ֆոտովոլտային կայանների տեղադրում </t>
  </si>
  <si>
    <t xml:space="preserve">Խաչաղբյուր համայնքի ոռոգման ցանցի վերականգնման և կառուցման աշխատանքներ </t>
  </si>
  <si>
    <t xml:space="preserve">Խաչաղբյուր համայնքի փողոցների լուսավորության ցանցի կառուցում </t>
  </si>
  <si>
    <t xml:space="preserve">Խաչաղբյուր համայնքի ոռոգման ցանցի վերանորոգում և կառուցում </t>
  </si>
  <si>
    <t xml:space="preserve">Գանձակ համայնքի կենտրոնական հրապարակի բարեկարգում </t>
  </si>
  <si>
    <t xml:space="preserve">Գեղամասար համայնքի Փոքր Մասրիկ գյուղի 1 խորքային հորի և Տրետուք գյուղի ոռոգման ցանցի վերանորոգում </t>
  </si>
  <si>
    <t xml:space="preserve">Լճաշեն համայնքի ներհամայնքային փողոցների լուսավորության ցանցի ընդլայնում </t>
  </si>
  <si>
    <t xml:space="preserve">Ծովակ համայնքի 1-ին փողոցի ասֆալտապատում </t>
  </si>
  <si>
    <t xml:space="preserve">Ներքին Գետաշեն համայնքի ներհամայնքային փողոցների ասֆալտապատում </t>
  </si>
  <si>
    <t xml:space="preserve">Սարուխան համայնքի Ա. Իսահակյան, Ս. Թեհլերյան փողոցների և Գ. Դարբինյան փակուղու ասֆալտապատում </t>
  </si>
  <si>
    <t xml:space="preserve">Ճամբարակ համայնքի Բաբաջանյան փողոցի և Թթուջուր բնակավայրի ջրահեռացման աշխատանքներ </t>
  </si>
  <si>
    <t xml:space="preserve">Սևան համայնքի թվով 7 բակային տարածքների ճանապարհների հիմնանորոգում </t>
  </si>
  <si>
    <t xml:space="preserve">Մարտունի համայնքի 1-ին, 2-րդ, 3-րդ մանկապարտեզների տանիքներին ֆոտովոլտային կայանի տեղադրում </t>
  </si>
  <si>
    <t xml:space="preserve">Ծովինար համայնքի մանկապարտեզի շենքի վերանորոգում-3-րդ փուլ </t>
  </si>
  <si>
    <t xml:space="preserve">Արծվանիստ համայնքի մանկապարտեզի հիմնանորոգում </t>
  </si>
  <si>
    <t xml:space="preserve">Ճամբարակ համայնքի ներհամայնքային Նադարյան փողոցի 1350 քառ. մ ընդհանուր մակերեսով հատվածի ասֆալտապատում և բարեկարգում </t>
  </si>
  <si>
    <t xml:space="preserve">Վարդենիկ համայնքում գոյություն ունեցող 2 խորքային հորերի մաքրում և վերագործարկում (թիվ 1 և թիվ 2 խորքային հորեր) </t>
  </si>
  <si>
    <t xml:space="preserve">Գեղամասար համայնքի 12 բնակավայրերում խմելու ջրի ջրագծերի ներքին և (կամ) արտաքին ցանցերի կառուցում կամ վերակառուցում </t>
  </si>
  <si>
    <t xml:space="preserve">«Գավառ համայնքի թիվ 8 մանկապարտեզ» ՀՈԱԿ-ի շենքի վերանորոգում </t>
  </si>
  <si>
    <t xml:space="preserve">«Երանոս համայնքի մսուր-մանկապարտեզ» ՀՈԱԿ-ի շենքի 2-րդ մասնաշենքի ուժեղացում և հիմնանորոգում </t>
  </si>
  <si>
    <t xml:space="preserve">Մադինա համայնքի ոռոգման ջրագծի կառուցման աշխատանքներ </t>
  </si>
  <si>
    <t xml:space="preserve">Վաղաշեն համայնքի վարչական շենքերի և մանկապարտեզի շենքի տանիքներին 127.8 կՎտ/ժ և 37,8 կՎտ/ժ դրվածքային հզորություններով արևային կայանների կառուցման աշխատանքներ </t>
  </si>
  <si>
    <t xml:space="preserve">Գեղամավան համայնքի ճանապարհների վերանորոգում </t>
  </si>
  <si>
    <t xml:space="preserve">Զոլաքար համայնքի խմելու ջրի ներքին ցանցի կառուցում </t>
  </si>
  <si>
    <t xml:space="preserve">Լճաշեն համայնքի սպորտդպրոցի ջեռուցման համակարգի կառուցում </t>
  </si>
  <si>
    <t xml:space="preserve">Կարմիրգյուղ համայնքի Ն. Սաֆարյան, Ազատության փ. 3-րդ նրբ, Ազատության փ. 1-ին նրբ, Ազատության պողոտա, Հ. Շիրազ, Պ. Սևակ, Դ. Կանայան, Հ. Թումանյան, Մ. Բաբաջանյան և Ե. Չարենց փողոցների մի հատվածի արտաքին լուսավորության ցանցի կառուցում </t>
  </si>
  <si>
    <t xml:space="preserve">Ճամբարակ համայնքի համայնքապետարանի վարչական շենքի 3-րդ հարկի վերանորոգման աշխատանքներ </t>
  </si>
  <si>
    <t xml:space="preserve">Ճամբարակ համայնքի Գետիկ, Դպրաբակ բնակավայրերի, ինչպես նաև Ճամբարակ քաղաքի Զ. Անդրանիկ և Սարալանջ փողոցների լուսավորության ցանցի կառուցում </t>
  </si>
  <si>
    <t>Գեղամասար համայնքի 8 բնակավայրերում խմելու ջրի ջրագծերի ներքին և (կամ) արտաքին ցանցերի կառուցում և վերակառուցում, ինչպես նաև Շատջրեք գյուղի ոռոգման ջրի ջրագծի կառուցում՝   1110 մ</t>
  </si>
  <si>
    <t xml:space="preserve">Գեղամասար համայնքի 10 գյուղերի փողոցների լուսավորության ցանցի կառուցում, 2 գյուղերի լուսավորության ցանցի կառուցում և վերանորոգում, 1 գյուղի լուսավորության ցանցի վերանորոգում </t>
  </si>
  <si>
    <t xml:space="preserve">Գեղարքունիք համայնքի ոռոգման ցանցի վերանորոգում և կառուցում </t>
  </si>
  <si>
    <t xml:space="preserve">Լուսակունք համայնքի ներհամայնքային հեղեղատարի մասնակի հիմնանորոգում </t>
  </si>
  <si>
    <t xml:space="preserve">Վարդենիկ համայնքի ներհամայնքային 3, 4, 5, 6 փողոցների ճանապարհային պատվածքի սալարկման աշխատանքներ </t>
  </si>
  <si>
    <t xml:space="preserve">Սարուխանի թիվ 1 մանկապարտեզի կապիտալ վերանորոգում՝ 2-րդ փուլ </t>
  </si>
  <si>
    <t>Կարմիրգյուղ համայնքի Ազատության փողոց 1-ին նրբանցք, Գայի, Ս. Ավետիսյան, Կ. Դեմիրճյան և Զ. Շհոյան փողոցների մի հատվածի ասֆալտապատում և ջրահեռացման առուների կառուցում</t>
  </si>
  <si>
    <t xml:space="preserve">Նորակերտ համայնքի խմելու ջրի ջրագծի 2000 մ հատվածի վերանորոգում </t>
  </si>
  <si>
    <t xml:space="preserve">Ճամբարակ համայնքի Դպրաբակ բնակավայրի մշակույթի տան վերանորոգում </t>
  </si>
  <si>
    <t xml:space="preserve">Գավառ քաղաքի Մշակույթի տան և գեղարվեստի դպրոցի շենքերի հիմնանորոգում </t>
  </si>
  <si>
    <t xml:space="preserve">Ճամբարակ համայնքի Ճամբարակ քաղաքի Բաբաջանյան փողոցի և Նարեկացի փողոցի հետիոտնային ճանապարհի սալարկման աշխատանքներ </t>
  </si>
  <si>
    <t xml:space="preserve">Շողակաթ համայնքի Շողակաթ բնակավայրի 7-րդ փողոցի կառուցում սալարկմամբ </t>
  </si>
  <si>
    <t xml:space="preserve">Շողակաթ համայնքի 6 բնակավայրերում փողոցների արտաքին լուսավորության ցանցի կառուցման աշխատանքներ </t>
  </si>
  <si>
    <t xml:space="preserve">Ճամբարակ համայնքի Իսահակյան, Վերին Ճամբարակ թաղամասերի, ինչպես նաև Այգուտ բնակավայրի ջրագծերի ներքին և/կամ արտաքին ցանցերի կառուցման աշխատանքներ </t>
  </si>
  <si>
    <t>Գավառ համայնքի Սուրբ Աստվածածին եկեղեցու հարակից տարածքի կապիտալ վերանորոգում և խաղահրապարակի կառուցում</t>
  </si>
  <si>
    <t xml:space="preserve">Լուսակունք համայնքի կենտրոնական թիվ 1 փողոցի մասնակի ասֆալտապատում </t>
  </si>
  <si>
    <t xml:space="preserve">Մարտունի համայնքի Ծովինար բնակավայրի մշակույթի կենտրոնի վարչական շենքի կապիտալ վերանորոգում /3-րդ փուլ/ </t>
  </si>
  <si>
    <t xml:space="preserve">Վարդենիս համայնքի 4 բազմաբնակարան բնակելի շենքերի տանիքների հիմնանորոգում </t>
  </si>
  <si>
    <t xml:space="preserve">Վարդենիս համայնքի փողոցային լուսավորության ցանցի և արևային ֆոտովոլտային վահանակների տեղադրում </t>
  </si>
  <si>
    <t xml:space="preserve">Գանձակ համայնքի խորքային հորի հորատում </t>
  </si>
  <si>
    <t xml:space="preserve">Արծվանիստ համայնքի նոր կապտաժի կառուցում և որոշակի հատվածներում երկաթյա խողովակների փոխարինում նորերով </t>
  </si>
  <si>
    <t xml:space="preserve">Ակունք համայնքի մշակույթի տան վերանորոգում </t>
  </si>
  <si>
    <t xml:space="preserve">Մարտունի համայնքի «Մանկական արվեստի դպրոց» ՀՈԱԿ-ի շինության 1-ին հարկի վերանորոգման և 2-րդ հարկի դռների և պատուհանների փոխարինման աշխատանքներ </t>
  </si>
  <si>
    <t xml:space="preserve">Մարտունի համայնքի արտաքին լուսավորության համակարգի լամպերի փոխում, Կարապետյան, Հերացի, Գետափնյա 1, Գ. Նժդեհ և Կամոյի փողոցի լուսավորության նոր համակարգի կառուցում </t>
  </si>
  <si>
    <t xml:space="preserve">Լճավան համայնքի խմելու ջրագծի վերակառուցում և ջրամբարի վերանորոգում </t>
  </si>
  <si>
    <t>Գավառ քաղաքի Սայաթ-Նովա փողոցի և Գերեզմանոցի ճանապարհի ասֆալտապատում</t>
  </si>
  <si>
    <t xml:space="preserve">Լուսակունք համայնքի ներհամայնքային փողոցների գիշերային լուսավորության անցկացում </t>
  </si>
  <si>
    <t xml:space="preserve">Շողակաթ համայնքի Շողակաթ գյուղում ասֆալտապատման աշխատանքներ </t>
  </si>
  <si>
    <t xml:space="preserve">Շողակաթ համայնքի Շողակաթ գյուղում բազմաբնակարան շենքի մուտքերի և դռների վերանորոգման աշխատանքներ </t>
  </si>
  <si>
    <t xml:space="preserve">Մարտունի համայնքի Արծվանիստ, Ծովինար, Վարդենիկ, Աստղաձոր, Վաղաշեն, Ն. Գետաշեն Մադինա, Ծակքար, Ձորագյուղ, Վարդաձոր, Երանոս բնակավայրերում ոռոգման համակարգերի կառուցում և նորոգում (Մադինա բնակավայր) </t>
  </si>
  <si>
    <t xml:space="preserve">Վարդենիս համայնքի Խ. Ստեփանյան փողոցի ասֆալտապատում, միակողմանի մայթի կառուցում և կահավորում </t>
  </si>
  <si>
    <t xml:space="preserve">Վարդենիս համայնքի Վ. Համբարձումյան փողոցի միակողմանի (170 մ երկկողմանի ) մայթի կառուցում </t>
  </si>
  <si>
    <t xml:space="preserve">Սևան համայնքի Լճաշեն, Նորաշեն, Վարսեր, Գեղամավան, Զովաբեր և Չկալովկա գյուղերի ճանապարհների նորոգման աշխատանքներ </t>
  </si>
  <si>
    <t xml:space="preserve">Մարտունի համայնքի Ծովինար, Զոլաքար, Վաղաշեն, Գեղհովիտ, Ն. Գետաշեն, Ծակքար և Ձորագյուղ բնակավայրերի փողոցներում լուսավորության համակարգերի կառուցում /Ծակքար բնակավայր/ </t>
  </si>
  <si>
    <t xml:space="preserve">Մարտունի համայնքի Զոլաքար, Աստղաձոր, Վաղաշեն, Լիճք, Ձորագյուղ, Երանոս բնակավայրերում խմելու ջրագծերի համակարգերի կառուցում և վերանորոգում /Լիճք բնակավայր/ </t>
  </si>
  <si>
    <t xml:space="preserve">Մարտունի համայնքի կենտրոնի Վարդենիկ, Զոլաքար, Աստղաձոր, Գեղհովիտ, Ն. Գետաշեն և Ձորագյուղ բնակավայրերի գազիֆիկացում /Ներքին Գետաշեն բնակավայր/ </t>
  </si>
  <si>
    <t xml:space="preserve">Մարտունի համայնքի Արծվանիստ, Ծովինար, Վարդենիկ, Աստղաձոր, Վաղաշեն, Ն. Գետաշեն Մադինա, Ծակքար, Ձորագյուղ, Վարդաձոր, Երանոս բնակավայրերում ոռոգման համակարգերի կառուցում և նորոգում /Վարդաձոր, Ծովինար, Ներքին Գետաշեն, Արծվանիստ բնակավայրեր/ </t>
  </si>
  <si>
    <t xml:space="preserve">Վարդենիս համայնքի Ակունք բնակավայրի «Ակունք համայնքի համայնքապետարանի տանիքին 40,05 կվտ արևային կայանի տեղադրում» </t>
  </si>
  <si>
    <t>Մարտունի համայնքի Ծովինար, Զոլաքար, Վաղաշեն, Գեղհովիտ, Ն. Գետաշեն, Ծակքար և Ձորագյուղ բնակավայրերի փողոցներում լուսավորության համակարգերի կառուցում /Ծովինար, Գեղհովիտ, Ն. Գետաշեն և Ձորագյուղ բնակավայրեր/</t>
  </si>
  <si>
    <t xml:space="preserve">Մարտունի համայնքի կենտրոնի Վարդենիկ, Աստղաձոր, Գեղհովիտ, Ն. Գետաշեն և Ձորագյուղ բնակավայրեր գազիֆիկացում /Աստղաձոր բնակավայր/ </t>
  </si>
  <si>
    <t xml:space="preserve">Մարտունի համայնքի Մարտունի համայնքային կենտրոնի գարեգին Նժդեհ, Կոմիտաս, Գետափնյա 2, Կարապետյան փողոցների, Արծվանիստ, Ծովինար, Վարդենիկ, Զոլաքար, Գեղհովիտ, Գեղհովիտ բնակավայրի Լեռնակերտ տարածքի,Ն. Գետաշեն, Վ. Գետաշեն, Լիճք, Ծակքար, Ձորագյուղ, Վարդաձոր, Երանոս բնակավայրերում տարբեր փողոցների երթևեկելի հատվածների ասֆալտապատում, ինչպես նաև Ծակքար բնակավայրի 6-րդ և 10-րդ փողոցները միացնող կամրիջի կառուցում </t>
  </si>
  <si>
    <t xml:space="preserve">Մարտունի համայնքի համայնքապետարանի, Ծովինար և Զոլաքար բնակավայրերի մանկապարտեզների, Վարդենիկ բնակավայրի երաժշտական դպրոցի կարիքների համար գույքի և տեխնիկայի ձեռքբերում </t>
  </si>
  <si>
    <t>Մարտունի համայնքի Մարտունու համայնքապետարանի, Ծովինար բնակավայրի մշակույթի պալատի և Ծակքար համայնքի մշակույթի պալատի շենքերի վերանորոգում /Ծովինար, Ծակքար բնակավայրեր/</t>
  </si>
  <si>
    <t xml:space="preserve">Մարտունի համայնքի Ծովինար, Զոլաքար, Վաղաշեն, Գեղհովիտ, Ն. Գետաշեն, Ծակքար և Ձորագյուղ բնակավայրերի փողոցներում լուսավորության համակարգերի կառուցում/Վաղաշեն բնակավայր/ </t>
  </si>
  <si>
    <t xml:space="preserve">Մարտունի համայնքի Զոլաքար, Աստղաձոր, Վաղաշեն, Լիճք, Ձորագյուղ, Երանոս բնակավայրերում խմելու ջրագծերի համակարգերի կառուցում և վերանորոգում/Երանոս, Զոլաքար բնակավայրեր/ </t>
  </si>
  <si>
    <t xml:space="preserve">Մարտունի համայնքի կենտրոնի Վարդենիկ, Զոլաքար, Աստղաձոր, Գեղհովիտ, Ն. Գետաշեն և Ձորագյուղ բնակավայրեր գազիֆիկացում/Զոլաքար բնակավայր/ </t>
  </si>
  <si>
    <t xml:space="preserve">Մարտունի համայնքի Արծվանիստ, Ծովինար , Վարդենիկ,Աստղաձոր, Վաղաշեն, Ն. Գետաշեն Վ Գետաշեն,Մադինա, Ծակքար, Ձորագյուղ, Վարդաձոր, Երանոս բնակավայրերում ոռոգման համակարգերի կառուցում և նորոգում /Վ. Գետաշեն, Երանոս, Ձորագյուղ/ </t>
  </si>
  <si>
    <t xml:space="preserve">Մարտունի համայնքի Մարտունի համայնքային կենտրոնի գարեգին Նժդեհ, Կոմիտաս, Գետափնյա 2, Կարապետյան փողոցների, Արծվանիստ, Ծովինար, Վարդենիկ, Զոլաքար, Գեղհովիտ, Գեղհովիտ բնակավայրի Լեռնակերտ տարածքի,Ն. Գետաշեն, Վ. Գետաշեն, Լիճք, Ծակքար, Ձորագյուղ, Վարդաձոր, Երանոս բնակավայրերում տարբեր փողոցների երթևեկելի հատվածների ասֆալտապատում, ինչպես նաև Ծակքար բնակավայրի 6-րդ և 10-րդ փողոցները միացնող կամրջի կառուցում /Ծակքար բնակավայրի 6-րդ և 10-րդ փողոցները միացնող կամրջի կառուցում </t>
  </si>
  <si>
    <t xml:space="preserve">Մարտունի համայնքի Վարդենիկ բնակավայրի բանավան թաղամասի թիվ 1 մանկապարտեզի հիմնանորոգում, Երանոս բնակավայրի 3-րդ մսուր մանկապարտեզի հիմնանորոգում և ցանկապատի կառուցում, ինչպես նաև Ծովինար բնակավայրի մանկապարտեզի խաղահրապարակի և կոյուղագծի կառուցում /Ծովինար/ </t>
  </si>
  <si>
    <t xml:space="preserve">Մարտունի համայնքի Զոլաքար, Աստղաձոր, Վաղաշեն, Լիճք, Ձորագյուղ, Երանոս բնակավայրերում խմելու ջրագծերի համակարգերի կառուցում և վերանորոգում /Աստղաձոր/ </t>
  </si>
  <si>
    <t xml:space="preserve">Մարտունի համայնքի Մարտունի, Ձորագյուղ, Ներքին Գետաշեն, Գեղհովիտ, Աստղաձոր, Զոլաքար և Վարդենիկ բնակավայրերում գազի գծերի կառուցում /Մարտունի, Վարդենիկ/ </t>
  </si>
  <si>
    <t xml:space="preserve">Ճամբարակ համայնքի Ճամբարակ քաղաքի Զ. Անդրանիկ, Նարեկացի, Գարդման, Տ. Պետրոսյան, Արցախի, Ա. Խաչատրյան փողոցների , Լեոյի նրբանցքի, Վերին Ճամբարակ թաղամասն ամբողջությամբ, Թթուջուր, Գետիկ, Դպրաբակ, Մարտունի, Այգուտ, Անտառամեջ և Կալավան բնակավայրերի լուսավորության անցկացման և Ճամբարակ համայնքի թիվ 3, թիվ5 և Թթուջրի մանկապարտեզ ՀՈԱԿ-ների , ինչպես նաև Ճամբարակի համայնքապետարանի և Վահան բնակավայրի վարչական շենքի տանիքներին արևային ֆոտովոլտային կայանների տեղադրման աշխատանքներ </t>
  </si>
  <si>
    <t xml:space="preserve">Ճամբարակ համայնքի Ճամբարակ քաղաքի Բաղրամյան 13, Տ. Մեծի 30, Տ. Մեծի 4, Տ. Մեծի 8 և Գ. Նժդեհի 21 բազմաբնակարան բնակելի շենքերի տանիքների վերանորոգման աշխատանքներ/Գ. Նժդեհի 21,Տ. Մեծի 4/ </t>
  </si>
  <si>
    <t xml:space="preserve">Ճամբարակ համայնքի թիվ 5 մանկապարտեզի 1-ին հարկի և ցանկապատի վերանորոգման ու 3-րդ մանկապարտեզի մասնաշենքի հիմնանորոգման աշխատանքներ /թիվ 5 մանկապարտեզ/ </t>
  </si>
  <si>
    <t xml:space="preserve">Ճամբարակ համայնքի Ճամբարակ քաղաքի ջրամբարի արտաքին ջրագծի և ջրընդունիչի վերակառուցման, Վերին Ճամբարակ թաղամասի «Զնգզնգան աղբյուր» ջրագծի վերակառուցման, Վահան բնակավայրի արտաքին ջրագծի վերանորոգման, Այգուտ բնակավայրի արտաքին ջրագծի վերակառուցման աշխատանքներ /Վերին Ճամբարակ թաղամասի «Զնգզնգան աղբյուր» ջրագծի վերակառուցում/ </t>
  </si>
  <si>
    <t xml:space="preserve">Ճամբարակ համայնքի Թթուջուր բնակավայրի համայնքային կենտրոնի վերանորոգման, Անտառամեջ բնակավայրի համայնքային կենտրոնի վերանորոգման ու տարածքի բարեկարգման և Կալավան բնակավայրի վարչական շենքի վերանորոգում /Անտառամեջ և Կալավան// </t>
  </si>
  <si>
    <t xml:space="preserve">Շողակաթ համայնքի Դրախտիկ, Ջիլ և Արտանիշ բնակավայրերում խմելու ջրագծի ներքին և արտաքին ցանցի կառուցման աշխատանքներ </t>
  </si>
  <si>
    <t xml:space="preserve">Սևան համայնքի Գագարին, Լճաշեն, Դդմաշեն, Գեղամավան, Զովաբեր, Չկալովկա և Ծաղկունք գյուղերի փողոցների ներքին լուսավորության ցանցի կառուցման աշխատանքներ </t>
  </si>
  <si>
    <t xml:space="preserve">Ծովագյուղ համայնքի 2-րդ,3-րդ,4-րդ,6-րդ,8-րդ,12-րդ,21-րդ, 23-րդ փողոցների մասնակի, 13-րդ փողոցի 2-րդ և 3-րդ նրբանցքների, 17-րդ փողոցի 3-րդ նրբանցքի նորոգում և ասֆալտապատում </t>
  </si>
  <si>
    <t>Լոռու մարզպետարան</t>
  </si>
  <si>
    <t>Ախթալա համայնքի Մեծ Այրում բնակավայրի մանկապարտեզի վերանորոգում</t>
  </si>
  <si>
    <t>Գյուլագարակ համայնքի Գարգառ, Հոբարձի,Վարդաբլուր, Կուրթան բնակավայրերի լուսավորություն և   Գյուլագարակի համայնքապետարանի տանիքին 10կվտ ԱՖՎ կայանի տեղադրման աշխատանքներ</t>
  </si>
  <si>
    <t>Գյուլագարակ համայնքի Գյուլագարակ բնակավայրի գերմանական թաղամասի, Ամրակից բնակավայրի 2-րդ փողոցի մասնակի,  Պուշկինո բնակավայրի 1-ին և 2-րդ փողոցների մասնակի գազիֆիկացում</t>
  </si>
  <si>
    <t>Տաշիր համայնքի Սարատովա և Կաթնառատ բնակավայրերի փողոցների նորոգում՝ սալարկմամբ</t>
  </si>
  <si>
    <t>Լեռնավան համայնքի 1-ին փողոցի ասֆալտապատում</t>
  </si>
  <si>
    <t>Լեռնավան համայնքի 13-րդ փողոցում գաբիոնե շարվածքով հենապատի կառուցում</t>
  </si>
  <si>
    <t>Լոռի Բերդ համայնքի բնակավայրերի կենտրոնների բարեկարգում</t>
  </si>
  <si>
    <t>Լոռի Բերդ համայնքի բնակավայրերում գիշերային լուսավորության ցանցի ընդլայնում</t>
  </si>
  <si>
    <t>Գուգարք համայնքի թիվ 10 և 14 շենքերի տանիքների վերանորոգում</t>
  </si>
  <si>
    <t>Ստեփանավան քաղաքի Երիտասարդական փողոցի հիմնանորոգում</t>
  </si>
  <si>
    <t>Ախթալա համայնքի Շամլուղ բնակավայրի զբոսայգու վերանորոգում</t>
  </si>
  <si>
    <t>Ջրաշեն համայնքում 20 կվտ պիկ հզորության եռաֆազ, ֆոտոլարային արևային կայանի կառուցում</t>
  </si>
  <si>
    <t>Ջրաշեն համայնքի ճանապարհային էներգաարդյունավետ լուսավորության համակարգի կառուցում</t>
  </si>
  <si>
    <t>Սարամեջ համայնքի գազիֆիկացում</t>
  </si>
  <si>
    <t xml:space="preserve">Քարաձոր համայնքի կիսակառույց ժամանցի կենտրոնի շենքի վերանորոգում </t>
  </si>
  <si>
    <t>Լեռնանցք համայնքի խմելու ջրագծի վերակառուցում/4-րդ, 5-րդ, 6-րդ և 7-րդ փողոցներ/</t>
  </si>
  <si>
    <t>Սպիտակ համայնքի 3 ԲԲՇ-ի /Ավետիսյան 17, Ալեք Մանուկյան 14, Թորոսյան 21/ էներգախնայողության և էներգաարդյունավետության բարձրացում</t>
  </si>
  <si>
    <t xml:space="preserve">Ստեփանավան քաղաքի Ե․ Չարենց 179, Մեղապարտ 8, Բաղրամյան 103, Բաղրամյան 172 ԲԲՇների տանիքների վերանորոգում </t>
  </si>
  <si>
    <t>Օձուն համայնքի բնակավայրերում լուսավորության համակարգերի կառուցում</t>
  </si>
  <si>
    <t>Օձուն համայնքի Այգեհատ բնակավայրի փողոցների նորոգում սալարկմամբ</t>
  </si>
  <si>
    <t xml:space="preserve">Սարչապետ համայնքի Սարչապետ բնակավայրի մանկապարտեզի մասնաշենքի վերակառուցումը հանդիսությունների սրահի </t>
  </si>
  <si>
    <t>Արջուտ համայնքի կարիքների համար տեխնիկայի գնում</t>
  </si>
  <si>
    <t>Թումանյան համայնքի Թումանյան քաղաքի փողոցների բարեկարգում</t>
  </si>
  <si>
    <t>Տաշիր համայնքի փողոցների լուսավորության ցանցի ընդլայնում և արդիականացում՝ նոր էներգաարդյունավետ տեխնոլոգիաների միջոցով</t>
  </si>
  <si>
    <t>Մեծ Պարնի համայնքում գիշերային լուսավորության համակարգի կառուցում</t>
  </si>
  <si>
    <t>Սարչապետ համայնքի Պրիվոլնոյե բնակավայրի վարչական շենքի վերակառուցումը մանկապարտեզի</t>
  </si>
  <si>
    <t>Լոռի Բերդ համայնքի կարիքների համար գյուղգործիքների ձեռքբերում</t>
  </si>
  <si>
    <t>Շնող համայնքի Քարկոփ բնակավայրի մանկապարտեզ-դպրոցի հիմնանորոգում</t>
  </si>
  <si>
    <t>Մեծավան համայնքի ներհամայնքային ճանապարհի ասֆալտապատում</t>
  </si>
  <si>
    <t>Սարամեջ համայնքի գիշերային լուսավորության ընդլայնում</t>
  </si>
  <si>
    <t>Տաշիր համայնքի Լեռնահովիտ բնակավայրի խմելու ջրի ջրամբարի կառուցում</t>
  </si>
  <si>
    <t>Լոռի Բերդ համայնքի Հովնանաձոր բնակավայրի ներհամայնքային ճանապարհի կանոնավոր տուֆ քարով սալարկում</t>
  </si>
  <si>
    <t>Լոռի Բերդ համայնքի Լոռի Բերդ բնակավայրի ներհամայնքային ճանապարհի կանոնավոր տուֆ քարով սալարկում</t>
  </si>
  <si>
    <t>Լոռի Բերդ համայնքի Կողես բնակավայրի ներհամայնքային ճանապարհի կանոնավոր տուֆ քարով սալարկում</t>
  </si>
  <si>
    <t>Շնող համայնքի Շնող բնակավայրի 12-րդ, 13-րդ, 14-րդ, 15-րդ փողոցների ջրաֆիկացում, ջրամբարի և պոմպակայանի կառուցում</t>
  </si>
  <si>
    <t>Դսեղ համայնքի մանկապարտեզի ճանապարհի կառուցումը սալարկմամբ</t>
  </si>
  <si>
    <t>Լուսաղբյուր համայնքի փողոցների գիշերային լուսավորության ցանցի ընդլայնում</t>
  </si>
  <si>
    <t>Ախթալա համայնքի Ախթալա, Շամլուղ, Ճոճկան բնակավայրերի մարզադաշտերի վերանորոգում</t>
  </si>
  <si>
    <t>Օձուն համայնքի Օձուն բնակավայրում մարզաառողջարանային կենտրոնի կառուցում</t>
  </si>
  <si>
    <t xml:space="preserve">Փամբակ համայնքի Բազում բնակավայրի 3-րդ և 6-րդ փողոցների նորոգում սալարկմամբ՝ տուֆապատման միջոցով և Վահագնաձոր բնակավայրի դպրոց և եկեղեցի տանող ճանապարհի նորոգում  սալարկմամբ՝ տուֆապատման միջոցով </t>
  </si>
  <si>
    <t>Լոռի Բերդ համայնքի Ուռուտ բն․ ներհամայնքային ճանապարհի կանոնավոր տուֆ քարով սալարկում</t>
  </si>
  <si>
    <t>Լոռի Բերդ համայնքի Յաղդան բն․ ներհամայնքային ճանապարհի կանոնավոր տուֆ քարով սալարկում</t>
  </si>
  <si>
    <t>Մեծավան համայնքի Մեծավան բնակավայրի փողոցների լուսավորության ցանցի նոր էներգաարդյունավետ տեխնոլոգիաների միջոցով արդիականացում</t>
  </si>
  <si>
    <t>Շնող համայնքի փողոցների հիմնանորոգում</t>
  </si>
  <si>
    <t>Լոռի Բերդ համայնքի թվով 5 բն. ներհամայնքային ճանապարհի կանոնավոր տուֆ քարով սալարկում /Կողես, Լեջան, Լոռի Բերդ բնակավայրեր/</t>
  </si>
  <si>
    <t>Լոռի Բերդ համայնքի Լեջան, Սվերդլով, Ուռուտ, Լոռի Բերդ և Բովաձոր բն. գիշերային լուսավորության ցանցի ընդլայնում</t>
  </si>
  <si>
    <t>Փամբակ համայնքի Եղեգնուտ և Լեռնաջուր բնակավայրերի կենտրոնական փողոցների լուսավորության համակարգերի կառուցում և նորոգում՝ արևային ֆոտովոլտային կայանների տեղադրմամբ /Եղեգնուտ բնակավայր/</t>
  </si>
  <si>
    <t>Լոռի Բերդ համայնքի թվով 5 բն․ ներհամայնքային ճանապարհի կանոնավոր տուֆ քարով սալարկում /Բովաձոր և Սվերդլով բնակավայրեր/</t>
  </si>
  <si>
    <t>Փամբակ համայնքի Եղեգնուտ և Լեռնաջուր բնակավայրերի կենտրոնական փողոցների լուսավորության համակարգերի կառուցում և նորոգում՝ արևային ֆոտովոլտային կայանների տեղադրմամբ (Լեռնաջուր բնակավայր)</t>
  </si>
  <si>
    <t>Սպիտակ համայնքի Սարամեջ բնակավայրի ոռոգման ցանցի վերակառուցում, Արջահովիտ բնակավայրի ոռոգման ներքին ջրատարի կառուցում, Շենավան,  Կաթնաջուր, Ծաղկաբեր, Արևաշող, Գեղասար բն․ ոռոգման համակարգերի կառուցում, Սարահարթ բն․ 10-րդ, 15-րդ և 16-րդ փող․ ոռոգման համակարգի կառուցում, Լեռնավան բն․ջրագծերի կառուցում և ներքին ցանցավորում (Արևաշող բնակավայր)</t>
  </si>
  <si>
    <t>Լոռի Բերդ համայնքի Ագարակ, Յաղդան և Կողես բն․ գիշերային լուսավորության ցանցի ընդլայնում</t>
  </si>
  <si>
    <t>Լեռնանցք համայնքի  կենտրոնական ճանապարհի ասֆալտապատում և  ջրահեռացման համակարգի կառուցում</t>
  </si>
  <si>
    <t>Լոռի Բերդ համայնքի Սվերդլով բնակավայրի ներհամայնքային ճանապարհի կանոնավոր տուֆ քարով սալարկում</t>
  </si>
  <si>
    <t>Ախթալա համայնքի Շամլուղ, Ճոճկան, Նեղոց բնակավայրերում ջրատարների կառուցում</t>
  </si>
  <si>
    <t>Ախթալա համայնքի ներհամայնքային ճանապարհների բարեկարգում մասնակի նորոգման, ասֆալտապատման միջոցով</t>
  </si>
  <si>
    <t>Թումանյան համայնքի Լորուտ, Ահնիձոր, Մարց, Շամուտ և Աթան բնակավայրերի խմելու ջրի արտաքին ջրագծերի վերանորոգում</t>
  </si>
  <si>
    <t>Օձուն համայնքի բնակավայրերի  փողոցների նորոգում սալարկմամբ</t>
  </si>
  <si>
    <t>Օձուն համայնքի Օձուն բնակավայրի 11-րդ փողոցի նորոգում ասֆալտապատմամբ</t>
  </si>
  <si>
    <t>Սպիտակ համայնքի Քարաձոր բնակավայրի խմելու ջրի ցանցի խողովակաշարի մասնակի վերանորոգում, Գոգարան բնակավայրի խմելու ջրի ներքին ցանցի վերակառուցում, Շիրակամուտ բնակավայրի 14, 16 և Կրասնոդարի փողոցների խմելու ջրի ջրագծերի հիմնանորոգում, Հարթագյուղ բնակավայրի խմելու ջրի ջրագծերի և ակունքների վերանորոգում</t>
  </si>
  <si>
    <t>Գյուլագարակ համայնքի Գյուլագարակ, Գարգառ, Պուշկինո և Ամրակից բն․ չգազաֆիկացված թաղամասերի գազաֆիկացում</t>
  </si>
  <si>
    <t>Տաշիր համայնքի կարիքների համար տեխնիկայի ձեռքբերում</t>
  </si>
  <si>
    <t>Սպիտակ համայնքի Սպիտակ, Արջահովիտ, Ջրաշեն, Արևաշող, Շենավան, Գեղասար և Խնկոյան բնակավայրերի փողոցային լուսավորության գոյություն ունեցող համակարգերի ընդլայնում /Շենավան, Գեղասար և Խնկոյան/</t>
  </si>
  <si>
    <t>Լոռի Բերդ համայնքի Սվերդլով բն․ մանկապարտեզի շենքի հիմնանորոգում</t>
  </si>
  <si>
    <t>Սպիտակ համայնքի Սպիտակ բնակավայրի Էստոնական և Տաշիր թաղամասերի գլխավոր ճանապարհների, Ծաղկաբեր բն․ 3-րդ փող, Լեռնանցք բն․ «Նոր գյուղի» կենտրոնական ճանապարհի սալարկում տուֆով և ջրահեռացման համակարգի կառուցում /Ծաղկաբեր/</t>
  </si>
  <si>
    <t>Ստեփանավան համայնքի Ստեփանավան բն․ Քալաշյան, Աղայան և 409 դիվիզիա փողոցների հիմնանորոգում տուֆե սալարկումով</t>
  </si>
  <si>
    <t>Լոռի Բերդ համայնքի Ուռուտ բն․ մանկապարտեզի շենքի հիմնանորոգում</t>
  </si>
  <si>
    <t>Սպիտակ համայնքի Կաթնաջուր բնակավայրի արցախյան գոյամարտերում անմահացած զավակների հիշատակի հուշահամալիրի կառուցում և Մեծ Պարնի բնակավայրի նոր բնակատեղիի համայնքային այգու կառուցում /Կաթնաջուր/</t>
  </si>
  <si>
    <t>Սպիտակ համայնքի Սպիտակ բնակավայրի Այգեստան թաղամասի փողոցի հիմնանորոգում ասֆալտապատումով և ջրահեռացման համակարգով, Շենավան բնակավայրի փողոցների մասնակի ասֆալտապատում, Արևաշող բնակավայրի կենտրոնական ճանապարհի հիմնանորոգում ասֆալտապատմամբ, Ծաղկաբեր բնակավայրի 1-ին փողոցի հենապատի կառուցում, Լուսաղբյուր բնակավայրի ճանապարհների ասֆալտապատում /Սպիտակ, Շենավան, Արևաշող/</t>
  </si>
  <si>
    <t>Սպիտակ համայնքի Սարահարթ բն․ 4-րդ փող․, Լուսաղբյուր և Խնկոյան բն․ գերեզմանատուն տանող, Լեռնավան բն․ 2-րդ, Ջրաշեն բն․ 7-րդ, 1-ին փող․ 5-րդ փակուղու և 6-րդ փող․, սալարկում տուֆով և ջրահեռացման համակարգի կառուցում (Լուսաղբյուր և Լեռնավան բնակավայրեր)</t>
  </si>
  <si>
    <t xml:space="preserve">Սպիտակ համայնքի Սարամեջ բնակավայրի ոռոգման ցանցի վերակառուցում, Արջահովիտ բնակավայրի ոռոգման ներքին ջրատարի կառուցում, Շենավան,  Կաթնաջուր, Ծաղկաբեր, Արևաշող, Գեղասար բն․ ոռոգման համակարգերի կառուցում, Սարահարթ բն․ 10-րդ, 15-րդ և 16-րդ փող․ ոռոգման համակարգի կառուցում, Լեռնավան բնակավայրերի ջրագծերի կառուցում և ներքին ցանցավորում (Արջահովիտ, Գեղասար, Ծաղկաբեր, Կաթնաջուր, Շենավան բնակավայրեր) </t>
  </si>
  <si>
    <t>Սպիտակ համայնքի Սպիտակ բնակավայրի Էստոնական և Տաշիր թաղամասերի գլխավոր ճանապարհների, Ծաղկաբեր բն․ 3-րդ փող, Լեռնանցք բն․ «Նոր գյուղի» կենտրոնական ճանապարհի սալարկում տուֆով և ջրահեռացման համակարգի կառուցում (Սպիտակ բնակավայր)</t>
  </si>
  <si>
    <t>Լերմոնտովո համայնքի փողոցների կառուցում/նորոգում սալարկմամբ, խճապատմամբ</t>
  </si>
  <si>
    <t>Ախթալա համայնքի Ճոճկան բնակավայրի ներհամայնքային ճանապարհների բարեկարգում տուֆով սալարկման միջոցով</t>
  </si>
  <si>
    <t>Ալավերդի համայնքի Ալավերդի բն․ ճանապարհների կապիտալ վերանորոգում ասֆալտապատմամբ</t>
  </si>
  <si>
    <t>Ալավերդի համայնքի Ալավերդի բն․ ԲԲՇ-ների տանիքների վերանորոգում՝ ջերմաարդիականացմամբ (տանիքների վերանորոգում)</t>
  </si>
  <si>
    <t>Լոռի Բերդ համայնքի Ագարակ բն․ համայնքային կենտրոնի մարզադահլիճի և 2-րդ հարկի ամբողջական վերանորոգում</t>
  </si>
  <si>
    <t>Վանաձոր համայնքի Աղայան փողոցի հիմնանորոգում</t>
  </si>
  <si>
    <t>Վանաձոր համայնքի «Սայաթ Նովայի» անվան զբոսայգու վերակառուցում</t>
  </si>
  <si>
    <t xml:space="preserve">Վանաձոր համայնքի թիվ 8 մանկապարտեզի նոր մասնաշենքի կառուցում /1-ին փուլ/ </t>
  </si>
  <si>
    <t>Ստեփանավան համայնքի Ստեփանավան բն․ Խորենացի փողոցի հիմնանորոգում</t>
  </si>
  <si>
    <t>Ստեփանավան համայնքի Ստեփանավան բն․ Մխիթար Սպարապետ փողոցի հիմնանորոգում</t>
  </si>
  <si>
    <t>Սարչապետ համայնքի Սարչապետ բն․ հանդիսությունների սրահի տարածքի և Պրիվոլնոյե բն․ մանկապարտեզի տարածքի կառուցում, բարեկարգում (Սարչապետ բնակավայր)</t>
  </si>
  <si>
    <t>Սարչապետ համայնքի Սարչապետ բն․ 1-ին փողոցի շարունակության և 7-րդ փողոցի տուֆով սալարկում</t>
  </si>
  <si>
    <t>Սարչապետ համայնքի Սարչապետ բն․ 9-րդ փողոցի  և գերեզմանատան ճանապարհի տուֆով սալարկում</t>
  </si>
  <si>
    <t>Կոտայքի մարզպետարան</t>
  </si>
  <si>
    <t xml:space="preserve"> Կոտայքի մարզպետարան</t>
  </si>
  <si>
    <t xml:space="preserve">Մեղրաձոր համայնքի Աղավնաձոր գյուղի 1-ին և 2-րդ
փողոցների հիմնանորոգում </t>
  </si>
  <si>
    <t xml:space="preserve">Մեղրաձոր համայնքի Աղավնաձոր բնակավայրի
մանկապարտեզի գույքի ձեռքբերում </t>
  </si>
  <si>
    <t>Քանաքեռավան համայնքի գիշերային լուսավորության
ցանցի ավելացում</t>
  </si>
  <si>
    <t>Քանաքեռավան համայնքի 9-րդ, 10-րդ փողոցների որոշ հատվածների ներփողոցային ջրագծերի և Արագիլ ԱՍԿ թաղամասի կենտրոնական խմելու ջրատարի անցկացում</t>
  </si>
  <si>
    <t>Քասախ համայնքի փողոցների ասֆալտապատման
աշխատանքներ</t>
  </si>
  <si>
    <t xml:space="preserve">Արամուս համայնքի 1-ին և 2-րդ փողոցների լուսավորության
անցկացում </t>
  </si>
  <si>
    <t>Ծաղկաձոր համայնքի փողոցային լուսավորության
համակարգի վերատեղափոխում
և ավտոմատ պահուստային գծի տեղադրում</t>
  </si>
  <si>
    <t>Աբովյան քաղաքի մայթերի հիմնանորոգում</t>
  </si>
  <si>
    <t>Արզնի համայնքային կենտրոնի (վարչական շենք) վերանորոգում</t>
  </si>
  <si>
    <t>Գետամեջ համայնի 6-րդ փողոցի լուսավորության ցանցի կառուցում</t>
  </si>
  <si>
    <t>Մեղրաձոր գյուղի 7-րդ և 11-րդ փողոցների հեղեղատարների կառուցում</t>
  </si>
  <si>
    <t>Հրազդան համայնքի բակային տարածքների և թաղամասերն իրար միացնող հատվածի աստիճանավանդակի հիմնանորոգման աշխատանքների իրականացում, ասֆալտապատում</t>
  </si>
  <si>
    <t>Հրազդան համայնքի միկրոշրջան, Մ. Բաղրամյան, Կենտրոն, Հարավային, Ջրառատ և Վանատուր թաղամասերի միջթաղամասային ճանապարհների հիմնանորոգման աշխատանքների իրականացում</t>
  </si>
  <si>
    <t>Քանաքեռավան համայնքի մանկապարտեզի կապիտալ վերանորոգում</t>
  </si>
  <si>
    <t>Ծաղկաձոր համայնքի գերեզմանների տարածքի ճանապարհների ասֆալտապատում, ավտոկայանատեղիի կառուցում</t>
  </si>
  <si>
    <t>Ծաղկաձոր համայնքի «Ծաղկաձորի նախադպրոցական ուսումնական հաստատություն» ՀՈԱԿ-ի բակային տարածքի մանկական խաղահրապարակի համար կարուսելների ձեռքբերում</t>
  </si>
  <si>
    <t>Եղվարդ քաղաքի արտաքին լուսավորությոան ցանցի նորոգում</t>
  </si>
  <si>
    <t>Ծաղկաձոր համայնքում կոյուղու ցանցի կառուցման աշխատանքներ</t>
  </si>
  <si>
    <t>Առինջ համայնքի 21-րդ 26-րդ փողոցների, Պ. Սևակի թաղամաս 5-րդ,Պ. Դուրյան թաղամաս 1-ին/որոշակի հատված/, Պ. Դուրյան թաղամասի 7-րդ փողոց, Ձագավանքի փողոցի 3-րդ փակուղու, 4-րդ փողոցի 1-ին և 2-րդ փակուղիների, 9-րդ փողոցի 1 նրբանցքի, թիվ 1 գերեզմանատան ճանապարհ, Պ.Սևակի թաղամասի 19-րդ փողոց, Խ. Աբովյան թաղամասի 1-ին փողոց, 7-րդ, 5-րդ, 3-րդ փողոցների ասֆալտապատման աշխատանքներ</t>
  </si>
  <si>
    <t>Քանաքեռավան համայնքի Զովունի ԱՍԿ թաղամասի գազաֆիկացում</t>
  </si>
  <si>
    <t>Մրգաշեն համայնքի 1-ին փողոցի 2-րդ, 4-րդ, 6-րդ, 8-րդ, 9-րդ և 10-րդ նրբանցքների գազիֆիկացում</t>
  </si>
  <si>
    <t>Ծաղկաձոր համայնքի բազմաբնակարան շենքերի մուտքերում ավտոմատ կոդային փականների և տեսախցիկների տեղադրում</t>
  </si>
  <si>
    <t>Պռոշյան համայնքի Խանջյան և Անդրանիկի փողոցների գազիֆիկացում</t>
  </si>
  <si>
    <t>Պռոշյան համայնքի նոր զարգացող փողոցների ջրամատակարարման ցանցի կառուցում</t>
  </si>
  <si>
    <t xml:space="preserve">Քանաքեռավան համայնքի մանկապարտեզի կահավորում </t>
  </si>
  <si>
    <t>Եղվարդ համայնքի Զորավան բնակավայրի ոռոգման ցանցի ընդլայնում</t>
  </si>
  <si>
    <t>Գառնի համայնքի ջրագծերի կառուցում, հաշվիչների տեղադրում</t>
  </si>
  <si>
    <t>Ակունք համայնքի վերհան ավտոմեքենայի ձեռքբերում</t>
  </si>
  <si>
    <t>Նաիրի համայնքի Եղվարդի Զորավար Անդրանիկի 1-8-րդ նրբանցքների, Աբովյան, Ավտոկայան, Զաքարյան, Կնունյանց, Հովհաննիսյան, Շահումյան, Շիրակի, Սայաթ Նովայի, Սաֆարյան, Արա Գեղեցիկի և Չարենցի փողոցների, Պռոշյան բնակավայրի Մայիսյան 4-րդ նրբանցքի, Գևորգ Չաուշի 4-րդ, 5-րդ, 6-րդ, 7-րդ նրբանցքների, Զորավան բնակավայրի 1-ին փողոցի, 2-րդ փակուղու և 10-րդ նրբանցքի Զովունի բնակավայրի 39-րդ, 38-րդ և 7-րդ փողոցների ասֆալտապատման աշխատանքներ (Զորավան բնակավայր)</t>
  </si>
  <si>
    <t>Արամուս համայնքի ներհամայնքային փողոցների ասֆալտապատման աշխատանքներ</t>
  </si>
  <si>
    <t>Բյուրեղավան համայնքում ոռոգման համակարգի ներքին ցանցի կառուցում և վերանորոգում</t>
  </si>
  <si>
    <t>Բյուրեղավան համայնքի «Անդրանիկ Պետրոսյանի անվան Բյուրեղավանի քաղաքային պոլիկլինիկա» ՓԲԸ գույքի ձեռքբերում</t>
  </si>
  <si>
    <t>Բյուրեղավան համայնքի Բյուրեղավան քաղաքի, Նուռնուս և Ջրաբեր գյուղերի փողոցների, բնակելի շենքերի բակերի բարեկարգման և ասֆալտապատման աշխատանքներ</t>
  </si>
  <si>
    <t>Հրազդան համայնքի Մաքրավան թաղամասում ավտոտեխսպասարկման կայանատեղիի և ծածկարանի կառուցման աշխատանքներ</t>
  </si>
  <si>
    <t>Հրազդան համայնքի Սոլակ գյուղի 10-րդ և 12-րդ թաղամասերը միացնող և 2-րդ, 4-րդ, 6-րդ և 10-րդ թաղամասերը միացնող միջթաղամասային ճանապարհների, Քաղսի գյուղի 11-րդ, 10-րդ և 2-րդ փողոցների, Հրազդան քաղաքի Միկրոշրջան, Կենտրոն, Ջրառատ (դեպի հուշարձան տանող ճանապարհ), Կաքավաձոր թաղամասերի միջթաղամասային, գլխավոր և երկրորդային նշանակության ճանապարհները և Կենտրոն թաղամասի Փոքր Բուլվարային փողոցի մայթերի հիմնանորոգման աշխատանքներ, Հրազդան քաղաքի Վանատուր թաղամասի միջթաղամասային, գլխավոր և երկրորդային նշանակության ճանապարհների հիմնանորոգման աշխատանքներ</t>
  </si>
  <si>
    <t>Հրազդան համայնքի Հարավային թաղամասի Շառլ Ազնավուրի անվան զբոսայգու բեմի և սանհանգույցի հիմնանորոգման աշխատանքներ: Բնակավայրերում կարուսելների տեղադրման և տարածքի բարելավման աշխատանքներ</t>
  </si>
  <si>
    <t>Հրազդան համայնքի արտաքին լուսավորության ցանցի կառուցման աշխատանքներ</t>
  </si>
  <si>
    <t>Հրազդան համայնքի (Կենտրոն և Միկրոշրջան թաղամասերում), Քաղսի, Սոլակ, Լեռնանիստ և Ջրառատ գյուղերում կանգառների կառուցման և Հրազդան համայնքի երկու անվանական մուտքերի լուսավորության համակարգի կառուցման աշխատանքներ</t>
  </si>
  <si>
    <t>Նաիրի համայնքի Եղվարդ, Զորավան, Արագյուղ բնակավայրերի խմելու ջրագծի ցանցի կառուցման և Բուժական, Սարալանջ բնակավայրերի խմելու ջրագծերի հիմնանորոգման աշխատանքներ (Սարալանջ բնակավայր)</t>
  </si>
  <si>
    <t>Լեռնանիստ համայնքի գլխավոր հատակագծի մշակում</t>
  </si>
  <si>
    <t>Նոր Հաճն համայնքի Արգել բնակավայրի ներհամայնքային փողոցների և Գետամեջ բնակավայրի 3-րդ փողոցի ասֆալտապատման աշխատանքներ</t>
  </si>
  <si>
    <t>Ջրվեժ համայնքում լուսավորության համակարգի կառուցում</t>
  </si>
  <si>
    <t>Պռոշյան համայնքի կոյուղագծերի անցկացման աշխատանքներ</t>
  </si>
  <si>
    <t>Նաիրի համայնքի բնակավայրերում /Եղվարդ, Քասախ, Պռոշյան/ թեք տանիքների վերանորոգում</t>
  </si>
  <si>
    <t>Նաիրի համայնքի Զովունի գյուղի 6-րդ փողոցի ասֆալտբետոնյա հիմնանորոգում</t>
  </si>
  <si>
    <t>Նաիրի համայնքի Եղվարդ, Զորավան, Արագյուղ բնակավայրերի խմելու ջրագծի ցանցի կառուցման և Բուժական, Սարալանջ բնակավայրերի խմելու ջրագծերի հիմնանորոգման աշխատանքներ</t>
  </si>
  <si>
    <t>Նաիրի համայնքի Եղվարդ, Զովունի, Քասախ բնակավայրերում կոյուղու (ջրահեռացման) ցանցի կառուցում /Քասախ բնակավայրում կոյուղու (ջրահեռացման) ցանցի կառուցում/</t>
  </si>
  <si>
    <t>Հրազդան համայնքի Լեռնանիստ բնակավայրի խմելու ջրի ջրամատակարարման համակարգի կառուցում</t>
  </si>
  <si>
    <t>Հրազդան համայնքի Ջրառատ գյուղի 1-ին փողոցի, Հրազդան համայնքի Սոլակ գյուղի 10-րդ և 12-րդ թաղամասերը միացնող և 2-րդ, 4-րդ, 6-րդ և 10-րդ թաղամասերը միացնող միջթաղամասային ճանապարհների, Քաղսի գյուղի 11-րդ, 10-րդ և 2-րդ փողոցների, Հրազդան քաղաքի Միկրոշրջան, Կենտրոն, Ջրառատ (դեպի հուշարձան տանող ճանապարհ), Կաքավաձոր թաղամասերի միջթաղամասային, գլխավոր և երկրորդային նշանակության ճանապարհները և Կենտրոն թաղամասի Փոքր Բուլվարային փողոցի մայթերի հիմնանորոգման աշխատանքներ, Հրազդան քաղաքի Վանատուր թաղամասի միջթաղամասային, գլխավոր և երկրորդային նշանակության ճանապարհների հիմնանորոգման աշխատանքներ /Ջրառատ, Քաղսի, Սոլակ, Հրազդան քաղաք</t>
  </si>
  <si>
    <t>Նոր Հաճն համայնքի Մրգաշեն բնակավայրի 7-րդ փողոցի 4-րդ, 6-րդ, 8-րդ, 10-րդ բազմաբնակարան շենքերի մուտքերի և տանիքների և Արգել բնակավայրի բազմաբնակարան շենքերի մուտքերի վերանորոգում</t>
  </si>
  <si>
    <t>Ջրվեժ համայնքի ներհամայնքային ճանապարհների ասֆալտապատման աշխատանքներ</t>
  </si>
  <si>
    <t>Ակունք համայնքի Սևաբերդ և Զառ բնակավայրերի ջրամատակարարման համակարգերի բարելավում</t>
  </si>
  <si>
    <t>Ակունք բնակավայրի 14-րդ փողոցի, 14-րդ-ի 1-ին փակուղի, Նոր Գյուղ բնակավայրի 9-րդ փողոց, 2-րդ, և 10-րդ փողոցների, Կապուտան բնակավայրի 10-րդ, 9-րդ ,փողոցների , Կոտայք բնակավայրի 3-րդ փողոցի և 3-րդ փողոցի 1-ին նրբանցքի, Զառ բնակավայրի Մեխանիզատորների և դպրոցականների փողոցների ասֆալտապատում</t>
  </si>
  <si>
    <t>Նոր Հաճն համայնքի Նոր Արտամետ բնակավայրի կոյուղագծի վերակառուցում</t>
  </si>
  <si>
    <t>Ծաղկաձոր համայնքի Մեղրաձոր գյուղի 2-րդ, 5-րդ և 8-րդ փողոցների կապիտալ վերանորոգման՝ ասֆալտապատման աշխատանքներ</t>
  </si>
  <si>
    <t>Գեղաշեն համայնքի երաժշտական դպրոցի տանիքին 4.92ԿՎՏ, համայնքապետարանի տանիքին 3.282ԿՎՏ, հեքիաթ մանկապարտեզի տանիքին 12.32ԿՎՏ, մշակույթի տան տանիքին 9.842ԿՎՏ,պոմպակայնի տարածքում 9.842ԿՎՏ արևային կայանների տեղադրում</t>
  </si>
  <si>
    <t>Զովաշեն գյուղի վարչական շենքի և արտաքին սանհանգույցի կառուցապատում</t>
  </si>
  <si>
    <t>Պռոշյան համայնքի ճանապարհների հիմնանորոգում</t>
  </si>
  <si>
    <t>Աբովյան համայնքի Բալահովիտ բնակավայրում նոր մանկապարտեզի շենքի կառուցում</t>
  </si>
  <si>
    <t>Աբովյան համայնքի Ռոսիա փողոցի ասֆալտապատման և եզրաքարերի փոխարինման, Գետարգել բնակավայրի Հ Վերդյան փողոցի շենքերի հետնամասի և նոր թաղամասի, Պտղնի բնակավայրի, Արամուս բնակավայրի, Գետաշեն բնակավայրի 3-րդ թաղամասի 3-րդ փողոցի, Կամարիս բնակավայրի 7-րդ և 3-րդ փողոցների, Առինջ  բնակավայրի Գետարգել վանքին միացնող Ա թաղամասի 4-րդ,5-րդ և 6-րդ փողոցների, Վերին Պտղնի բնակավարի գերեզմանների հարակից տարածքի, Կաթնաղբյուր բնակավայրի 5-րդ փողոցի 1-ին փակուղու ,Մայակովսկի բնակավայրի 2-րդ, 10-րդ, 11-րդ և 12-րդ  փողոցների  և Բալահովիտ բնակավայրի 2-րդ փողոցի ասալտապատման աշխատանքներ/բացի Կամարիս բնակավայրից/</t>
  </si>
  <si>
    <t>Ծաղկաձոր համայնքի Նոր թաղամասի ճանապարհի կառուցում, կապիտալ վերանորոգում</t>
  </si>
  <si>
    <t>Ծաղկաձոր համայնքի 1.Աղավնաձոր գյուղի    1-ին  փողոցի, Հանքավան  գյուղի  3-րդ փողոցի  և Փյունիկ գյուղի  1-ին  փողոցի      4-րդ նրբանցքի կապիտալ վերանորոգման՝ ասֆալտապատման աշխատանքներ   2.Արտավազ գյուղի 1-ին փողոցի 2-րդ փակուղու,  1-ին փողոցի 2-րդ նրբանցքի և 2-րդ փողոցների  կապիտալ վերանորոգման` ասֆալտապատման աշխատանքներ  3.Ծաղկաձոր համայնքի Մարմարիկ  գյուղի  4-րդ  փողոցի  կապիտալ վերանորոգման՝ ասֆալտապատման աշխատանքներ /Աղավնաձոր, Փյունիկ, Արտավազդ, մարմարիկ բնակավայրերի  փողոցների ասֆալտապատում/</t>
  </si>
  <si>
    <t>Ջրվեժ համայնքի Ջրվեժ և Զովք բնակավայրերի մանկապարտեզների կահավորում</t>
  </si>
  <si>
    <t>Նաիրի համայնքի Եղվարդի Զորավար Անդրանիկի 1-ից 8-րդ նրբանցքների,Աբովյան, Ավտոկայան,Զաքարյան,Կնունյանց,Հովհաննիսյան,Շահումյան,Շիրակի,Աայաթ Նովայի,Սաֆարյան, Արա Գեղեցիկի և Չարենցի փողոցների, Պռոշյան բնակավայրի Մայիսյան 4-րդ նրբանցքի, Գևորգ Չաուշի 4-րդ, 5-րդ, 6-րս, 7-րդ նրբանցքների, ,Զորավան բնակավայրի 1-ին փողոցի, 2-րդ փակուղու և 10-րդ նրբանցքի  Զովունի բնակավայրի  39-րդ, 38-րդ և 7-րդ փողոցների ասֆալտապատման աշխատանքներ/Եղվարդ բնակավայր/</t>
  </si>
  <si>
    <t>Հրազդան համայնքի /Կենտրոն և Միկրոշրջան թաղամասերում/, Քաղսի, Սոլակ, Լեռնանիստ և  Ջրառատ գյուղերում կանգառների կառուցման և Հրազդան համայնքի երկու անվանական մուտքերի լուսավորության համակարգի կառուցման /Հրազդան համայնքի երկու անվանական մուտքերի լուսավորության համակարգի կառուցման/</t>
  </si>
  <si>
    <t>Շիրակի մարզպետարան</t>
  </si>
  <si>
    <t>Գյումրի քաղաքի երկրորդային 8 փողոցների և 1 հրապարակի հիմնանորոգում</t>
  </si>
  <si>
    <t>Արթիկ համայնքի Պռոշյան փողոցի, Տուֆագործների 1-ին նրբանցքի և Գարեգին Նժդեհ 1-ին նրբանցքի հիմնանորոգման՝ ասֆալտապատման աշխատանքներ</t>
  </si>
  <si>
    <t>Լուսակերտ համայնքի 6-րդ և 7-րդ փողոցների հիմնանորոգում</t>
  </si>
  <si>
    <t>Մեծ Մանթաշ համայնքի գիշերային լուսավորության ցամցի կառուցում և հին մալուխների փոխարինում</t>
  </si>
  <si>
    <t>Մեծ Մանթաշ համայնքի մի շարք փողոցների գազաֆիկացում</t>
  </si>
  <si>
    <t>Հոռոմ համայնքի 400 մետր ներհամայնքային ճանապարհի ասֆալտապատում</t>
  </si>
  <si>
    <t xml:space="preserve">Սարատակ գյուղի 5-րդ փողոցի հիմնանորոգում </t>
  </si>
  <si>
    <t>Արթիկ համայնքի ներհամայնքային փողոցների գիշերային լուսավորության ցանցի կառուցում</t>
  </si>
  <si>
    <t>Վարդաքար համայնքի մշակույթի տան և հանդիսությունների սրահի գույքի ձեռքբերման և կահավորման աշխատանքներ</t>
  </si>
  <si>
    <t xml:space="preserve">Աշոցք բազմաբնակավայր համայնքի տեխնիկական վերազինում՝ ավտոաշտարակի ձեռքբերման միջոցով </t>
  </si>
  <si>
    <t xml:space="preserve">Ախուրյան համայնքի կոմունալ ծառայությունների և ճանապարհների սպասարկումն իրականացնող տեխնիկական միջոցների կայանման, սպասարկման կենտրոնի կառուցում 
</t>
  </si>
  <si>
    <t>Աշոցք համայնքի Սարագյուղ, Բավրա և Ղազանչի բնակավայրերում բնական զազի ներքին ցանցի կառուցում</t>
  </si>
  <si>
    <t>Ախուրյան համայնքի Արևիկ բնակավայրի թիվ 1 փողոցի մոտ 1.3 կմ հատվածի և թիվ 8 փողոցի մոտ 0․2 կմ հատվածի հիմնանորոգում և ասֆալտապատում</t>
  </si>
  <si>
    <t>Փանիկ համայնքի մշակույթի տան հիմնանորոգում</t>
  </si>
  <si>
    <t>Ախուրյան համայնքի Ջրառատ բնակավայրում մանկապարտեզի կառուցում</t>
  </si>
  <si>
    <t xml:space="preserve">Անի համայնքի Քարաբերդ բն․ խմելու ջրի օրվա կարգավորիչ ջրամբար խողովակաշարի կառուցում </t>
  </si>
  <si>
    <t>Անի համայնքի բնակավայրերի ներհամայնքային ասֆալտապատ ճանապարհների հիմնանորոգում</t>
  </si>
  <si>
    <t xml:space="preserve">Ամասիա համայնքի Բերդաշեն և Գառնառիճ բնակավայրերում փողոցային լուսավորության անցկացում </t>
  </si>
  <si>
    <t>Ամասիա համայնքի Ամասիա բն․ 2-րդ փողոցից մինչև 24-րդ փողոց ընկած հատվածի ասֆալտապատման աշխատանքներ</t>
  </si>
  <si>
    <t>Աշոցք խոշորացված համայնքի Արփենի, Բաշգյուղ, Փոքր Սարիար և Կրասար բնակավայրերում խմելու ջրագծերի վերանորոգման և վերակառուցման աշխատանքներ</t>
  </si>
  <si>
    <t>Աշոցք համայնքի Սարագյուղ, Բավրա, Ղազանչի բնակավայրերում բնական գազի
ներքին ցանցի կառուցում</t>
  </si>
  <si>
    <t>Աշոցք համայնքի Աշոցք և Փոքր Սեպասար բնակավայրերում փողոցների ասֆալտապատում</t>
  </si>
  <si>
    <t>Մարմաշեն համայնքի Շիրակ գյուղում 2 խմբասենյակով 46 երեխայի համար նախատեսված մանկապարտեզի կառուցում</t>
  </si>
  <si>
    <t>Սյունիքի մարզպետարան</t>
  </si>
  <si>
    <t xml:space="preserve">Քաջարան համայնքի «Բազմաբնակարան շենքերի
էներգաարդյունավետության բարելավում» 
</t>
  </si>
  <si>
    <t xml:space="preserve">Տեղ համայնքի Խոզնավար և Խնածախ բնակավայրերի
ոռոգման ներքին ցանցի կառուցում և վերանորոգում </t>
  </si>
  <si>
    <t xml:space="preserve"> Տաթև համայնքի Շինուհայր բնակավայրի 23 փող. ՆՈՒՀ-ի շենքի մի հատվածի վերանորոգում </t>
  </si>
  <si>
    <t>Գորիս համայնքի Արզումանյան փողոցի Սևյան նրբանցքի և Ավանգարդ 4-րդ փողոցի հիմնանորոգման աշխատանքներ</t>
  </si>
  <si>
    <t xml:space="preserve">Կապան համայնքի հասարակական շենքերի (արվեստի
թանգարան, Ձորք թաղամասի ակումբ, գրադարան, ՔԿԱԳ գրասենյակ) նորոգում 
</t>
  </si>
  <si>
    <t xml:space="preserve">Կապան համայնքի Կապան քաղաքի թիվ 8 և Դավիթ Բեկ բնակավայրի ՆՈՒՀ-երի շենքերի վերանորոգում և
Վարդավանք բնակավայրում այլընտրանքային ՆՈՒՀ-ի
համար նախատեսվող շենքի վերանորոգում 
</t>
  </si>
  <si>
    <t xml:space="preserve">Գորիս համայնքի Ակներ և Վերիշեն գյուղերի կարիքների Ակներ գյուղի Մթնաձոր և «Բաբուռի քերծ» անվանյալ տարածքներում ջրհավաքների և սնուցող ջրագծի կառուցում 
</t>
  </si>
  <si>
    <t xml:space="preserve">Կապան համայնքի Աճանան բնակավայրի ոռոգման համակարգի վերակառուցում </t>
  </si>
  <si>
    <t xml:space="preserve">Քաջարան համայնքի Բակունց փողոցում գտնվող մինի ֆուտբոլային մարզադաշտի վերակառուցում, Բաբիկավանում, Քաջարան քաղաքի Խանջյան և Աբովյան փողոցներում խաղահրապարակների կառուցում </t>
  </si>
  <si>
    <t xml:space="preserve">Մեղրի քաղաքի մանկապարտեզի հիմնանորոգում </t>
  </si>
  <si>
    <t xml:space="preserve">Կապան համայնքի Սևաքար գյուղի ջրամատակարարման համակարգի վերակառուցում, Վարդավանք գյուղի ջրամատակարարման համակարգի վերակառուցում և Չափնի գյուղի ջրամատակարարման համակարգի վերակառուցում </t>
  </si>
  <si>
    <t xml:space="preserve">Մեղրի համայնքի Ագարակ քաղաքի նախկին կաթսայատան շենքի վերակառուցում մարզադպրոցի </t>
  </si>
  <si>
    <t xml:space="preserve">Մեղրի համայնքի «Խաղահրապարակի հիմնում և կասկադի կապիտալ վերանորոգում Մեղրի քաղաքում» </t>
  </si>
  <si>
    <t xml:space="preserve">Գորիս համայնքի Արտաշեսյան փողոցի 960 մ հատվածի ասֆալտապատման աշխատանքներ </t>
  </si>
  <si>
    <t xml:space="preserve"> Կապան համայնքի Կապան քաղաքի Դավիթ Բեկ հրապարակի, Ռ․ Մինասյան փողոցի մայթերի հիմնանորոգում, հենապատերի վերանորոգում, Կավարտ գետակի մի հատվածի մաքրում և հենապատի վերանորոգում, Կապան քաղաքի Թումանյան փողոցի մայթերի և աստիճանների հիմնանորոգում,հենապատերի վերանորոգում, Կապան քաղաքի Ռ․Մելիքյան փողոցի մայթերի և աստիճանների հիմնանորոգում, հենապատերի վերանորոգում, Կապան քաղաքի Հալիձոր թաղամասի մուտքի և 9, 13, 17, 18, 19 շենքերի բակերի հիմանորոգման աշխատանքներ, Կապան քաղաքի Ձորք թաղամասի հիմնական փողոցը և հարակից 4, 5, 6, 12, 13 և 15 շենքերի բակերի հիմնանորոգման աշխատանքներ, Կապան քաղաքի Բաղաբերդ թաղամասի թիվ 14, 15, 16, 18, 19, 20, 21 շենքերի բակերի նորոգման աշխատանքներ, Կապան քաղաքի Սպանդարյան փողոցի թիվ 5, 8 շենքերի բակերի նորոգման աշխատանքներ, Կապան քաղաքի Մանուկյան փ․ N 3, 5 և Թումանյան փ․ N 16,18 շենքերի բակերի հիմնանորոգման աշխատանքներ,Կապան քաղաքի Մ.Հարությունյան փողոցի՝ Շահումյան փողոցից մինչև ոստիկանության վարչություն հատվածի և N 10, N 12, N 14 շենքերի բակերի հիմնանորոգման աշխատանքներ, Կապան քաղաքի Շահումյան փողոցի թիվ 2, 9, 10, 11, 13, 14, 15, 17, 19, 20, 21, 23,25, 27, 29, 31, 33, 39, 39ա շենքերի բակերի նորոգման աշխատանքներ, Կապան քաղաքի Ա․ Մանուկյան փողոցի մայթի մի հատվածի (Թումանյան, Հ․ Ավետիսյան, Ա․ Մանուկյան փողոցների հատման կամրջից մինչև Ա․ Մանուկյան 1-ին նրբանցք թիվ 2 բ/բ շենքի դիմաց) վերանորոգում, ծառատնկում,կանաչապատ տարածքների վերականգնում և բարեկարգում և Կապան համայնքի Գեղանուշ գյուղ տանող ճանապարհի վերանորոգում հատված կմ2+700-կմ4+565
</t>
  </si>
  <si>
    <t xml:space="preserve">ՀՀ Սյունիքի մարզի Կապան համայնքի հասարակական շենքերի նորոգում՝ Ծավ բնակավայրի վարչական շենքի (նախկինում գյուղապետարանի) վերանորոգում, Վերին Խոտանան գյուղում հանդիսությունների սրահի (կենցաղի տան) վերանորոգում, Չափնի գյուղում հանդիսությունների սրահի (կենցաղի տան)վերանորոգում, Շիկահող բնակավայրի ակումբի շենքի տանիքի վերանորոգում, Դավիթ Բեկ գյուղի մշակույթի տան շենքի վերականգնում, Վարդավանք գյուղի ակումբի շենքի վերանորոգում, Արծվանիկ բնակավայրի բուժկետի վերանորոգում, Թիվ 3 երաժշտական դպրոց ՀՈԱԿ-ի ջեռուցման համակարգի կառուցում, Մարմնամարզության
մանկապատանեկան մարզադպրոց ՀՈԱԿ-ի շենքի վերանորոգում 
</t>
  </si>
  <si>
    <t>Գորայք համայնի մեքենատրակտորային պարկի համալրում</t>
  </si>
  <si>
    <t>Գորայք համայնքի Գորայք բն․ «Ծաղկունք», «Սաիտակ տուն» ջրաղբյուրների ջրհավաք ավազանների վերանորոգում, ՕԿՋ թիվ 1-ի քլորակայանի կառուցում, բնակավայրը սնող խմելու ջրի ջրագծի մասնակի վերանորոգում</t>
  </si>
  <si>
    <t>Գորայք համայնքի Սառնակունք բն․ «Սալով», «Կոստոյի» աղբյուրների ջրհավաք ավազանների հիմնանորոգում, «Սալով» աղբյուր ջրագծի մասնակի վերանորոգում, ներբնակավայրը խմելու ջրի ջրագծի մասնակի վերանորոգում</t>
  </si>
  <si>
    <t xml:space="preserve">Սիսիան համայնքի «Նար-Դոս փողոցի, Նար-Դոս – Գ. Նժդեհ ճանապարհահատվածի, Խանջյան փողոցի վերջնամասի, Րաֆֆու փողոցի մի հատվածի, Ն. Ադոնցի փակուղու, Ա. Մանուկյան փողոցի մայթերի և վաքերի, Գայի 3, 4, Խանջյան 1ա, 3ա, Հ. Ազոյան 2, 2ա, 4, 6, 8, 10 բազմաբնակարան շենքերի հարակից փողոցների, Որոտան 1, 3, 5, 7, Որոտան 2, 4, 6, 8 բազմաբնակարան շենքերի հետնամասի, Բռնակոթ բնակավայրի Վ. Ոսկանյան փողոցից դպրոց տանող ճանապարհահատվածի հիմնանորոգում», 
</t>
  </si>
  <si>
    <t>Կապան համայնքի «Կապան քաղաքի բազմաբնակարան բնակելի շենքերի 12 նկուղային և կիսանկուղային հարկերի նորոգում ու Կապան քաղաքի բազմաբնակարան բնակելի շենքերի 16 հարթ և 9 լանջավոր տանիքների վերանորոգում</t>
  </si>
  <si>
    <t xml:space="preserve">Քաջարան համայնքի բնակավայրերի փողոցների և
ներհամայնքային ճանապարհների հիմնանորոգում/բարեկարգում </t>
  </si>
  <si>
    <t xml:space="preserve">Գորիս համայնքի «Մաշտոցի փողոցի 230 մ հատվածի և Դիտակետի ճեմուղու 450 մ հատվածի ասֆալտապատում» ներհամայնքային ճանապարհների հիմնանորոգում/բարեկարգում </t>
  </si>
  <si>
    <t>Տեղ համայնքի խաղահրապարակ-ժամանցի կենտրոնի վերակառուցում,վերանորոգում</t>
  </si>
  <si>
    <t>Վայոց ձորի մարզպետարան</t>
  </si>
  <si>
    <t>Արենի համայնքի Աղավնաձոր բնակավայրի գազատարների ներքին ցանցի կառուցում</t>
  </si>
  <si>
    <t xml:space="preserve">Եղեգիս համայնքի արտաքին էլեկտրալուսավորության իրականացում (Թառաթումբ, Արտաբույնք, Շատին ) </t>
  </si>
  <si>
    <t xml:space="preserve">Գլաձոր համայնքի Գետափ բնակավայրի ներհամայնքային ճանապարհի ասֆալտապատում (մինչև հին գերեզմաններ) </t>
  </si>
  <si>
    <t>Գլաձոր համայնքի Վերնաշեն բնակավայրի գազիֆիկացում</t>
  </si>
  <si>
    <t>Ջերմուկ քաղաքում ճոպանուղու շինությունների հիմնանորոգում և նորերի կառուցում</t>
  </si>
  <si>
    <t>Զառիթափ համայնքի Խնձորուտ բնակավայրի "Լվիսի" աղբյուրների 5 և "Տերտեր" աղբյորների 1 և ջրագծի 1500գծմ հատվածի և Նոր Ազնաբերդ բնակավայրի  ջրագծի արտաքին ցանցի 700գծմ և 300գծմ ներքին ցանցի առանձին հատվածների կապիտալ վերանորոգում</t>
  </si>
  <si>
    <t>Արենի համայնքի Արենի բնակավայրում Սուրբ Հովհաննես աղբյուրի  4 կապտաժների և ջրհավաք ավազանի կառուցում, Չիվա բնակավայրի խմելու ջրագծերի վերակառուցում  , Խաչիկ բնակավայրում «Քառասուն աղբյուրներ» տարածքում խմելու ջրի 2 կապտաժների կառուցում և 3 կապտաժների մասնակի նորոգում</t>
  </si>
  <si>
    <t>Եղեգնաձոր համայնքի Միկոյան 22 բազմաբնակարան բնակելի շենքի տանիքի հիմնանորոգում</t>
  </si>
  <si>
    <t xml:space="preserve">Եղեգնաձոր համայնքի Ալավերդյան փողոցի 430մ,Անդրանիկի փողոցի 570մ, Արսենյան 210մ փողոցի  հատվածների լուսավորության ցանցի անցկացում </t>
  </si>
  <si>
    <t>Եղեգնաձոր համայնքի Կամո փողոցի/Երևանյան խճուղուց մինչև Անդրանիկի փողոց/  Ալավերդյան փողոցի նորոգում</t>
  </si>
  <si>
    <t>Եղեգնաձոր համայնքի Չարենց-Թամանցիների փողոցների նորոգում</t>
  </si>
  <si>
    <t xml:space="preserve">Զառիթափ համայնքի Մարտիրոս, Սերս և Բարձրունի բնակավայրերի խմելու ջրագծի կառուցում </t>
  </si>
  <si>
    <t xml:space="preserve">Զառիթափ համայնքի Սարավան բնակավայրի
խմելու ջրագծի և գլխամասային կառույցների կառուցում </t>
  </si>
  <si>
    <t>Արենի համայնքի Ռինդ բնակավայրում ֆուտբոլի դաշտի կառուցում</t>
  </si>
  <si>
    <t xml:space="preserve">Արենի համայնքի Աղավնաձոր բնակավայրում 1000 գծմ ճանապարհի ասֆալտապատում </t>
  </si>
  <si>
    <t xml:space="preserve">Արենի համայնքի Արենի բնակավայրում մեքենատրակտորային պարկի կառուցում, Աղավնաձոր բն․ 1 հենապատի կառուցում </t>
  </si>
  <si>
    <t xml:space="preserve">Եղեգնաձոր համայնքի հրապարակի նորոգում </t>
  </si>
  <si>
    <t>Եղեգիս համայնքի Շատին բնակավայրում հողատարածքի գնում</t>
  </si>
  <si>
    <t xml:space="preserve">Եղեգիս համայնքի Եղեգիս, Շատին, Քարագլուխ,Գողթանիկ և Թառաթումբ բնակավայրերի խմելու ջրի արտաքին ցանցի վերանորոգում </t>
  </si>
  <si>
    <t xml:space="preserve">Եղեգիս համայնքի Շատին, Հորս, Քարագլուխ, Հերմոն, Թառաթումբ և Աղնջաձոր
բնակավայրերի փողոցային լուսավորության ցանցի կառուցում 
</t>
  </si>
  <si>
    <t xml:space="preserve">Արենի համայնքի Ագարակաձոր բնակավայրում մշակույթի տան մի մասի հիմնանորոգում, վարչական շենքի և դահլիճի նորոգում, Արփի բնակավայրում   երիտասարդական կենտրոնի (նախկին ճաշարանի շենք) մասնակի հիմնանորոգում,
Չիվա բնակավայրում մշակույթի տան մասնակի նորոգում (Ագարակաձոր, Չիվա բնակավայրեր)
</t>
  </si>
  <si>
    <t>Վայք համայնքի Զառիթափ բնակավայրի «Շարաֆ սուլթան» և «Մեշտեղ բանի» կոչվող հանդամասերում և Գոմք բնակավայրերի ոռոգման ցանցերի կառուցման աշխատանքներ</t>
  </si>
  <si>
    <t>Վայք համայնքի Մարտիրոս, Սերս և Բարձրունի բնակավայրերի ոռոգման ջրի ջրագծերի, գլխամասային կառույցների արտաքին ցանցերի հիմնանորոգման աշխատանքներ</t>
  </si>
  <si>
    <t>Եղեգնաձոր համայնքի Գլաձորյան փողոցի 380 մ հատվածի, Կամոյի փողոցի 2-րդ նրբանցքի 210 մ, Մոմիկի փողոցի I-ին նրբանցքի 270 մ, Կոմիտաս և Մյասնիկյան փողոցների ասֆալտապատում</t>
  </si>
  <si>
    <t>Եղեգիս համայնքի Շատին, Հորս, Քարագլուխ,Հերմոն, Թառաթումբ և Աղնջաձոր բնակավայրերի փողոցային լուսավորության ցանցի կառուցում</t>
  </si>
  <si>
    <t>Եղեգիս համայնքի Քարագլուխ, Սալլի, Աղնջաձոր, Թառաթումբ, Հորս, Հորբատեղ, Արտաբունք ոռոգման առուների կառուցում</t>
  </si>
  <si>
    <t>Եղեգիս համայնքի Շատին և Վարդահովիտ բնակավայրերի ոռոգման առուների կառուցում</t>
  </si>
  <si>
    <t>Եղեգնաձոր համայնքի Եղեգնաձոր, Գլաձոր, Գետափ և Վերնաշեն բնակավայրերի 44-օրյա պատերազմում նահատակված հայորդիների, Եղեգնաձոր բնակավայրի 1941-1945թթ Հայրենական Մեծ պատերազմում զոհվածների և Դ. Դեմիրճյանի անվան զբոսայգում գտնվող Արցախյան առաջին պատերազմում զոհվածների հիշատակին նվիրված հուշահամալիրների կից տարածքների բարեկարգման աշխատանքներ</t>
  </si>
  <si>
    <t>Եղեգնաձոր համայնքի Մալիշկա բնակավայրի ներհամայնքային փողոցների ասֆալտապատում</t>
  </si>
  <si>
    <t xml:space="preserve">Եղեգնաձոր համայնքի Միկոյան փողոցի 130մ, Նարեկացի փողոցի 80 մ, Շահումյան փողոցի 120մ, Վ. Գևորգյան փողոցի 210մ, Մոմիկի և Նարեկացի փողոցների խաչմերուկի 60մ մայթերի և Սրկողուն գետի վրա գտնվող /Անդրանիկ փողոց/ կամուրջին կից նոր մայթի կառուցում
</t>
  </si>
  <si>
    <t>Եղեգնաձոր համայնքի Վերնաշեն բնակավայրի ջրամատակարարման վերակառուցման աշխատանքներ</t>
  </si>
  <si>
    <t>Արենի համայնքի Արենի բնակավարում Նորք և Խաչի տակ թաղամասերի, Աղավնաձոր բնակավայրի 25-րդ փողոցի , Ագարակաձոր բնակավայրի 4-րդ, 7 -րդ և 14-րդ փողոցների,Ռինդ բնակավայրի փողոցների արտաքին լուսավորման համակարգերի կառուցում</t>
  </si>
  <si>
    <t>Արենի համայնքի Խաչիկ բնակավայրում Առնետաձոր հանդամասում ոռոգման ջրատարի 1.5կմ հատվածի, Ներքին թաղ թաղամասում ներքին ցանցի 2կմ, Չիվա բնակավայրում Հեշին հանդամասում ոռոգման ջրհավաք ավազանի և ոռոգման ջրագծի արտաքին ցանցի կառուցում</t>
  </si>
  <si>
    <t xml:space="preserve">Եղեգնաձոր համայնքի Գլաձորյան փողոցի 380մ հատվածի, Կամոյի փողոցի 2-րդ նրբանցքի 210մ, Մոմիկի փողոցի I-ին նրբանցքի 270 մ, Կոմիտաս և Մյասնիկյան փողոցների ասֆալտապատում/Կոմիտաս փողոցի ասֆալտապատում;/ </t>
  </si>
  <si>
    <t>Եղեգնաձոր համայնքի՝ Եղեգնաձոր բնակավայրի թիվ 2 մանկապարտեզ ՀՈԱԿ-ի շենքի ջեռուցման համակարգի կառուցման և մասնակի վերանորոգման աշխատանք_x0002_ներ, Եղեգնաձոր բնակավայրի թիվ 5 մանկապարտեզ ՀՈԱԿ-ի բակի բարեկարգ_x0002_ման աշխատանքներ և Մալիշկա բնակավայրի թիվ 1 մանկապարտեզ ՀՈԱԿ-ի վերանորոգման և գազաֆիկացման աշխատանքներ/Եղեգնաձոր բնակավայրի թիվ 2 մանկապարտեզ ՀՈԱԿ-ի շենքի ջեռուցման համակարգի կառուցման և մասնակի վերանորոգման աշխատանքներ/</t>
  </si>
  <si>
    <t>Եղեգիս համայնքի բնակավայրերի խմելու ջրի արտաքին ցանցի վերանորոգում</t>
  </si>
  <si>
    <t>Սևքարի հանայնքի գյուղամիջյան ճանապարհի և մայթերի սալարկում</t>
  </si>
  <si>
    <t xml:space="preserve">Բերդ համայնքի Բերդ, Վարագավան, Տավուշ, Չին-չին, Նավուր, Արծվաբերդ,  Չինարի, Չորաթան, Վ.Ծաղկավան, Նորաշեն, Վ.Կ.Աղբյուր բնակավայ րերի գիշերային լուսավորության համակարգի կառուցում </t>
  </si>
  <si>
    <t>Գանձաքար համայնքի ջրամատակարարման համակարգի անհատական միացումներում ջրաչափական հանգույցների կառուցում</t>
  </si>
  <si>
    <t>Ազատամուտ համայնքում թվով 5 ԲԲՇ-ների տանիքների հիմնանորոգում</t>
  </si>
  <si>
    <t xml:space="preserve">Բերդ համայնքի Բերդ և Արծվաբերդ բնակավայ րերում ներհամայնքային ճանապարհների հմնովին վերանորոգում և սալիկապատում </t>
  </si>
  <si>
    <t>Բերքաբեր համայնքի 120 հա հողերի ոռոգման համակարգի կառուցում</t>
  </si>
  <si>
    <t xml:space="preserve">Իջևան համայնքի Իջևան, Աչաջուր, Այգեհովիտ և Խաշթառակ բն.ճանապարհների և բակերի հիմնանորոգում, ասֆալտապատում /Իջևան, Աչաջուր, Այգեհովիտ բնակավայրեր/ 
</t>
  </si>
  <si>
    <t xml:space="preserve">Իջևան համայնքի Իջևան և Սևքար բն. ճանապարհների հիմնովին վերանորոգում և սալիկապատում /Իջևան բնակավայրի Մետաղագործների փողոց/ 
</t>
  </si>
  <si>
    <t xml:space="preserve">Բերդ համայնքի Արծվաբերդ , Վ. Ծաղկավան, Տավուշ, Վարագավան և Նորոշեն բնակավայրերի խմելու ջրի ներքին ցանցի  հիմնովին վերանորոգում </t>
  </si>
  <si>
    <t>Դիլիջան համայնքի 11ԲԲՇ-ների վերանորոգումև էներգաարդյունավետ արդիականացում</t>
  </si>
  <si>
    <t xml:space="preserve">Իջևան համայնքի Իջևան, Աչաջուր, Այգեհովիտ և Խաշթառակ բնակավայրերի ճանապարհների և բակերի հիմնանորոգում, ասֆալտապատում (Իջևանի Ազատամարտիկների փողոցից մինչև Օհանյան փողոց) 
</t>
  </si>
  <si>
    <t xml:space="preserve">Իջևան համայնքի Իջևան և Սևքար բն․ ճանապարհների հիմնովին վերանորոգում և սալիկապատում /Ասլանյան փ./ </t>
  </si>
  <si>
    <t xml:space="preserve">Իջևան համայնքի Դիտավան, Այգեհովիտ, Վազաշեն Աչաջուր բն․ ոռոգման համակարգի կառուցում /Դիտավան/ 
</t>
  </si>
  <si>
    <t xml:space="preserve">Նոյեմբերյան համայնքի Նոյեմբերյան, Այրում, Բերդավան, Բագրատաշեն, Ոսկեպար ևԿողբ բն․ ասֆալտապատում/ Նոյեմբերյան, Բերդավան, Բագրատաշեն, Ոսկեպար և Կողբ/ 
</t>
  </si>
  <si>
    <t xml:space="preserve"> Նոյեմբերյան համայնքի Նոյեմբերյան, Կոթի, Դովեղ և Կողբ  բնակավայրերի  ճանապարհների տուֆապատում </t>
  </si>
  <si>
    <t>Արարատի  մարզպետարան</t>
  </si>
  <si>
    <t xml:space="preserve">  Սյունիքի մարզպետարան</t>
  </si>
  <si>
    <t>Արագածոտնի  մարզպետարան</t>
  </si>
  <si>
    <t xml:space="preserve"> Արարատի  մարզպետարան</t>
  </si>
  <si>
    <t xml:space="preserve"> Արմավիրի մարզպետարան</t>
  </si>
  <si>
    <t xml:space="preserve"> Տավուշի մարզպետարան</t>
  </si>
  <si>
    <t>«Խաչիկ բնակավայրում «Կաղ առու» ոռոգման ջրատարի արտաքին ցանցի» Ելփին բնակավայրի ոռոգման համակարգի վերանորոգում,Խաչիկ բնակավայրում հիվանդանոցի թաղամասումոռոգման ջրագծի կառուցում,Չիվա բնակավայրում  «Քարուտ» կոչվող տարածքում ոռոգման ջրագծի  կառուցում</t>
  </si>
  <si>
    <t>Տավուշի մարզպետարան</t>
  </si>
  <si>
    <t xml:space="preserve"> Արագածոտնի մարզպետարան</t>
  </si>
  <si>
    <t xml:space="preserve">² Հաշվի են առնված հաշվետու ժամանակաշրջանում օրենսդրության համաձայն կատարված փոփոխությունները:  </t>
  </si>
  <si>
    <t xml:space="preserve">¹ Հաստատված է «Հայաստանի Հանրապետության 2022 թվականի պետական բյուջեի մասին» Հայաստանի Հանրապետության օրենքով:              </t>
  </si>
  <si>
    <t>Նոր Խարբերդ համայնքի ներհամայնքային փողոցների 3-րդ, 4-րդ, 5-րդ, 6-րդ, 7-րդ փողոցների շուրջ 4350 գծամետր հատվածի և 9-րդ փողոցի շուրջ 600 գծամետր հատվածի ասֆալտապատում կառուցում</t>
  </si>
  <si>
    <t xml:space="preserve">Արտաշատ համայնքի Օգոստոսի 23 փողոցի թիվ 23, Արազի փողոցի 39, Շահումյան փողոցի 30 բազմաբնակարան բնակելի շենքերի տանիքների հիմնանորոգում </t>
  </si>
  <si>
    <t>Նորաբաց համայնքի Երևանյան փողոցի ասֆալտապատման աշխատանքներ</t>
  </si>
  <si>
    <t xml:space="preserve">Արարատ համայնքի Արարատ քաղաքի Սալակիթներ փողոցի, Սուրենավան բնակավայրի, 5 մուտքերի, Զանգակատուն և Պարույր Սևակ բնակավայրերի կենտրոնական փողոցների վերանորոգում ասֆալտապատմամբ /Սուրենավան բնակավայրի 1-ին փուլ/ </t>
  </si>
  <si>
    <t>Արարատ համայնքի Արարատ քաղաքի Սալակիթներ փողոցի, Սուրենավան բնակավայրի, 5 մուտքերի, Զանգակատուն և Պարույր Սևակ բնակավայրերի կենտրոնական փողոցների վերանորոգում ասֆալտապատմամբ /Պարույր Սևակ բնակավայր/</t>
  </si>
  <si>
    <t>Արարատ համայնքի Արարատ քաղաքի Սալակիթներ փողոցի, Սուրենավան բնակավայրի, 5 մուտքերի, Զանգակատուն և Պարույր Սևակ բնակավայրերի կենտրոնական փողոցների վերանորոգում ասֆալտապատմամբ (Արարատ քաղաքի Սալակիթներ փողոց)</t>
  </si>
  <si>
    <t>Եղեգնաձոր համայնքի Միկոյան 5,Մոմիկի 2 և 6, Սպանդարյան 2 բազմաբնակարան բնակելի շենքերի բակերի ասֆալտապատում</t>
  </si>
  <si>
    <t>Արենի համայնքի Ագարակաձոր բնակավայրում մշակույթի տան մի մասի հիմնանորոգում, վարչական շենքի և դահլիճի նորոգում,Արփի բնակավայրում երիտասարդական կենտրոնի/նախկին ճաշարանի շենք/մասնակի հիմնանորոգում, Չիվա բնակավայրում մշակույթի տան մասնակի նորոգում/Ագարակաձոր բնակավայրի մշակույթի տան մի մասի հիմնանորոգում, վարչական շենքի և դահլիճի նորոգում/</t>
  </si>
  <si>
    <r>
      <t xml:space="preserve">Սպիտակ համայնքի Սարամեջ բնակավայրի ոռոգման ցանցի վերակառուցում, Արջահովիտ բնակավայրի ոռոգման ներքին ջրատարի կառուցում, Շենավան,  Կաթնաջուր, Ծաղկաբեր, Արևաշող, Գեղասար բն․ ոռոգման համակարգերի կառուցում, Սարահարթ բն․ 10-րդ, 15-րդ և 16-րդ փող․ ոռոգման համակարգի կառուցում, Լեռնավան բն․ջրագծերի կառուցում և ներքին ցանցավորում,  </t>
    </r>
    <r>
      <rPr>
        <i/>
        <sz val="10"/>
        <color theme="1"/>
        <rFont val="GHEA Grapalat"/>
        <family val="3"/>
      </rPr>
      <t>/Սարամեջ բնակավայր/</t>
    </r>
  </si>
  <si>
    <r>
      <t xml:space="preserve">Արենի համայնքի Արենի բնակավայրում Նորավանքի ձոր տարածքում խմելու ջրի ՕԿՋ-ի/250խմ/ և արտաքին ցանցի 2.5կմ հատվածի կառուցում, Աղավնաձոր բնակավայրում Սահրատի աղբյուր ջրաղբյուրի կապտաժի և ջրագծի արտաքին ցանցի 80գծմ հատվածի կառուցում, Արփի բնակավայրում Ջրովանքի ձոր տարածքում խմելու ջրի մեկ կապտածի կառուցում և ջրատարի արտաքին ցանցի 300գծմ հգատվածի հիմնանորոգում,Գնիշիկ բնակավայրում Կարմիր քար Գնիշիկ Մոզրով ջրագծի մասնակի նորոգում, Ելփին բնակավայրում Գասպարի աղբյուր ջրաղբյուրի կապտաժի և ջրաբաշխիչ հորի համար շինության կառուցում, Ելփին բնակավայրում Դիդիվան ջրաղբյուրի 4 կապտաժների կառուցում և ջրագծի արտաքին ցանցի մացնակի նորոգում, Խաչիկ բնակավայրում Առտետաձոր հանդամասում խմելու ջրի 1 կապտաժի և ջրագծի արտաքին ցանցի 2կմ հատվածի հիմնանորոգում,Չիվա բնակավայրում Աղոթից ջրաղբյուրի կապտաժի և ներքին ցանցի հիմնանորոգում /Արենի բնակավայրում Նորավանքի ձոր տարածքում խմելու ջրի ՕԿՋ-ի/250խմ/ և արտաքին ցանցի 2.5կմ հատվածի կառուցում, Արփի բնակավայրում Ջրովանքի ձոր տարածքում խմելու ջրի մեկ կապտածի կառուցում և ջրատարի արտաքին ցանցի 300գծմ հգատվածի հիմնանորոգում,Գնիշիկ բնակավայրում Կարմիր քար Գնիշիկ Մոզրով ջրագծի մասնակի նորոգում և Խաչիկ բնակավայրում Առտետաձոր հանդամասում խմելու ջրի 1կապտաժի և ջրագծի արտաքին ցանցի 2կմ հատվածի հիմնանորոգում,Չիվա բն.Աղոթից ջրաղբյուրի կապտաժի և ներքին ցանցի հիմնանորոգում Եղեգնաձոր համայնքի Գլաձորյան փողոցի 380մ հատվածի, </t>
    </r>
    <r>
      <rPr>
        <sz val="10"/>
        <rFont val="GHEA Grapalat"/>
        <family val="3"/>
      </rPr>
      <t>Կամոյի փողոցի 2</t>
    </r>
  </si>
  <si>
    <t>Ռազմական դրությամբ պայմանավորված՛ վարձատրվող հասարակական աշխատանքների կազմակերպման միջոցով՛ Ադրբեջանի կողմից 2020 թ. սեպտ. 27-ին սանձազերծված պատերազմի հետևանքով տեղահանված և փաստացի ՀՀ գտնվող Արցախի Հանրապետության  գործազուրկ քաղաքացիների ժամանակավոր զբաղվածության ապահովում</t>
  </si>
  <si>
    <t xml:space="preserve">Արենի համայնքի`
 1. Արենի բնակավայրում «Շեղ առու» (Դոլայի առու) ոռոգման գծի 1,4կմ երկարությամբ կիսախողովակների հատվածում պոլիէթիլենայինD=315մմ խողովակներով ջրագծի կառուցում,
2. Ելփին բնակավայրում «Տանձիկի առու» տարածքում ոռոգման ջրատարի արտաքին ցանցի կառուցում,
3. Ելփին բնակավայրի ոռոգման համակարգի վերանորոգում,
4. Խաչիկ բնակավայրում «Կաղ առու» ոռոգման արտաքին ցանցի կառուցում,
5. Խաչիկ բնակավայրում Հիվանդանոցի թաղամասում ոռոգման ջրագծի կառուցում,
6. Չիվա բնակավայրում «Քարուտ» կոչվող տարածքում ոռոգման ջրագծի կառուցում 
</t>
  </si>
  <si>
    <t>«Հայաստանի Հանրապետության 2022 թվականի պետական բյուջեի մասին» ՀՀ օրենքի նախագծի N 1 հավելվածով ՀՀ համայնքներին 
(այդ թվում՝ Երևան համայնքին) տրամադրվող սուբվենցիաների բաշխումն` ըստ բյուջետային գլխավոր կարգադրիչների, ծրագրերի, միջոցառումների և կատարողների</t>
  </si>
  <si>
    <t>Փարաքար համայնքի Վ.Սարգսյան թաղամասի կոյուղագծի կառուցում և Էրեբունի փողոցի կոյուղագծի նորոգման աշխատանքներ</t>
  </si>
  <si>
    <t>Հազար դրամ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</si>
</sst>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0.0_);\(#,##0.0\)"/>
    <numFmt numFmtId="165" formatCode="##,##0.0;\(##,##0.0\);\-"/>
    <numFmt numFmtId="166" formatCode="##,##0.00;\(##,##0.00\);\-"/>
    <numFmt numFmtId="167" formatCode="0.0%"/>
    <numFmt numFmtId="168" formatCode="_-* #,##0.00_-;\-* #,##0.00_-;_-* &quot;-&quot;??_-;_-@_-"/>
  </numFmts>
  <fonts count="23" x14ac:knownFonts="1">
    <font>
      <sz val="11"/>
      <color theme="1"/>
      <name val="Calibri"/>
      <family val="2"/>
      <scheme val="minor"/>
    </font>
    <font>
      <sz val="10"/>
      <name val="GHEA Grapalat"/>
      <family val="3"/>
    </font>
    <font>
      <b/>
      <sz val="10"/>
      <name val="GHEA Grapalat"/>
      <family val="3"/>
    </font>
    <font>
      <sz val="10"/>
      <color indexed="8"/>
      <name val="GHEA Grapalat"/>
      <family val="3"/>
    </font>
    <font>
      <sz val="10"/>
      <name val="Arial"/>
      <family val="2"/>
    </font>
    <font>
      <sz val="10"/>
      <name val="Arial Armenian"/>
      <family val="2"/>
    </font>
    <font>
      <sz val="8"/>
      <name val="GHEA Grapalat"/>
      <family val="2"/>
    </font>
    <font>
      <i/>
      <sz val="8"/>
      <name val="GHEA Grapalat"/>
      <family val="2"/>
    </font>
    <font>
      <sz val="11"/>
      <color indexed="8"/>
      <name val="Calibri"/>
      <family val="2"/>
    </font>
    <font>
      <i/>
      <sz val="10"/>
      <color indexed="8"/>
      <name val="GHEA Grapalat"/>
      <family val="3"/>
    </font>
    <font>
      <sz val="11"/>
      <color theme="1"/>
      <name val="Calibri"/>
      <family val="2"/>
      <scheme val="minor"/>
    </font>
    <font>
      <sz val="11"/>
      <color rgb="FF000000"/>
      <name val="Calibri"/>
      <family val="2"/>
      <charset val="1"/>
    </font>
    <font>
      <sz val="11"/>
      <color theme="1"/>
      <name val="Calibri"/>
      <family val="2"/>
      <charset val="204"/>
      <scheme val="minor"/>
    </font>
    <font>
      <sz val="10"/>
      <color theme="1"/>
      <name val="GHEA Grapalat"/>
      <family val="3"/>
    </font>
    <font>
      <b/>
      <sz val="10"/>
      <color indexed="8"/>
      <name val="GHEA Grapalat"/>
      <family val="3"/>
    </font>
    <font>
      <i/>
      <sz val="10"/>
      <name val="GHEA Grapalat"/>
      <family val="3"/>
    </font>
    <font>
      <b/>
      <sz val="10"/>
      <color indexed="10"/>
      <name val="GHEA Grapalat"/>
      <family val="3"/>
    </font>
    <font>
      <b/>
      <i/>
      <sz val="10"/>
      <name val="GHEA Grapalat"/>
      <family val="3"/>
    </font>
    <font>
      <i/>
      <sz val="10"/>
      <color theme="1"/>
      <name val="GHEA Grapalat"/>
      <family val="3"/>
    </font>
    <font>
      <b/>
      <sz val="10"/>
      <color theme="1"/>
      <name val="GHEA Grapalat"/>
      <family val="3"/>
    </font>
    <font>
      <b/>
      <i/>
      <sz val="10"/>
      <color theme="1"/>
      <name val="GHEA Grapalat"/>
      <family val="3"/>
    </font>
    <font>
      <sz val="10"/>
      <name val="Times Armenian"/>
      <family val="1"/>
    </font>
    <font>
      <sz val="8"/>
      <name val="GHEA Grapalat"/>
      <family val="3"/>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7">
    <xf numFmtId="0" fontId="0" fillId="0" borderId="0"/>
    <xf numFmtId="0" fontId="5" fillId="0" borderId="0"/>
    <xf numFmtId="0" fontId="4" fillId="0" borderId="0"/>
    <xf numFmtId="9" fontId="8" fillId="0" borderId="0" applyFont="0" applyFill="0" applyBorder="0" applyAlignment="0" applyProtection="0"/>
    <xf numFmtId="165" fontId="6" fillId="0" borderId="0" applyFill="0" applyBorder="0" applyProtection="0">
      <alignment horizontal="right" vertical="top"/>
    </xf>
    <xf numFmtId="165" fontId="7" fillId="0" borderId="0" applyFill="0" applyBorder="0" applyProtection="0">
      <alignment horizontal="right" vertical="top"/>
    </xf>
    <xf numFmtId="43" fontId="10" fillId="0" borderId="0" applyFont="0" applyFill="0" applyBorder="0" applyAlignment="0" applyProtection="0"/>
    <xf numFmtId="168" fontId="10" fillId="0" borderId="0" applyFont="0" applyFill="0" applyBorder="0" applyAlignment="0" applyProtection="0"/>
    <xf numFmtId="9" fontId="10" fillId="0" borderId="0" applyFont="0" applyFill="0" applyBorder="0" applyAlignment="0" applyProtection="0"/>
    <xf numFmtId="0" fontId="11" fillId="0" borderId="0"/>
    <xf numFmtId="0" fontId="4" fillId="0" borderId="0"/>
    <xf numFmtId="0" fontId="10" fillId="0" borderId="0"/>
    <xf numFmtId="0" fontId="10" fillId="0" borderId="0"/>
    <xf numFmtId="0" fontId="11" fillId="0" borderId="0"/>
    <xf numFmtId="0" fontId="10" fillId="0" borderId="0"/>
    <xf numFmtId="0" fontId="12" fillId="0" borderId="0"/>
    <xf numFmtId="0" fontId="21" fillId="0" borderId="0"/>
  </cellStyleXfs>
  <cellXfs count="85">
    <xf numFmtId="0" fontId="0" fillId="0" borderId="0" xfId="0"/>
    <xf numFmtId="0" fontId="1" fillId="0" borderId="0" xfId="0" applyFont="1"/>
    <xf numFmtId="0" fontId="1" fillId="0" borderId="0" xfId="0" applyFont="1" applyAlignment="1">
      <alignment horizontal="center" vertical="center" wrapText="1"/>
    </xf>
    <xf numFmtId="0" fontId="1" fillId="0" borderId="0" xfId="0" applyFont="1" applyFill="1"/>
    <xf numFmtId="164" fontId="2" fillId="2" borderId="0" xfId="1" applyNumberFormat="1" applyFont="1" applyFill="1" applyAlignment="1">
      <alignment horizontal="right" vertical="center"/>
    </xf>
    <xf numFmtId="0" fontId="2" fillId="0" borderId="0" xfId="0" applyFont="1" applyFill="1" applyAlignment="1">
      <alignment horizontal="centerContinuous" vertical="center" wrapText="1"/>
    </xf>
    <xf numFmtId="0" fontId="2" fillId="0" borderId="0" xfId="2" applyFont="1" applyAlignment="1">
      <alignment horizontal="centerContinuous" vertical="center" wrapText="1"/>
    </xf>
    <xf numFmtId="0" fontId="1" fillId="0" borderId="0" xfId="0" applyFont="1" applyAlignment="1">
      <alignment horizontal="centerContinuous"/>
    </xf>
    <xf numFmtId="0" fontId="1" fillId="0" borderId="1" xfId="0" applyFont="1" applyBorder="1"/>
    <xf numFmtId="0" fontId="2" fillId="0" borderId="0" xfId="2" applyFont="1" applyFill="1" applyAlignment="1">
      <alignment horizontal="centerContinuous" vertical="center" wrapText="1"/>
    </xf>
    <xf numFmtId="0" fontId="13" fillId="0" borderId="1" xfId="0" applyFont="1" applyBorder="1" applyAlignment="1">
      <alignment vertical="top" wrapText="1"/>
    </xf>
    <xf numFmtId="43" fontId="17" fillId="2" borderId="1" xfId="6" applyFont="1" applyFill="1" applyBorder="1" applyAlignment="1">
      <alignment vertical="top" wrapText="1"/>
    </xf>
    <xf numFmtId="0" fontId="13" fillId="3" borderId="1" xfId="0" applyFont="1" applyFill="1" applyBorder="1" applyAlignment="1">
      <alignment vertical="top" wrapText="1"/>
    </xf>
    <xf numFmtId="0" fontId="13" fillId="3" borderId="1" xfId="11" applyFont="1" applyFill="1" applyBorder="1" applyAlignment="1">
      <alignment vertical="top" wrapText="1"/>
    </xf>
    <xf numFmtId="166" fontId="1" fillId="0" borderId="0" xfId="0" applyNumberFormat="1" applyFont="1"/>
    <xf numFmtId="166" fontId="2" fillId="0" borderId="0" xfId="2" applyNumberFormat="1" applyFont="1" applyAlignment="1">
      <alignment horizontal="centerContinuous" vertical="center" wrapText="1"/>
    </xf>
    <xf numFmtId="166" fontId="1" fillId="0" borderId="0" xfId="0" applyNumberFormat="1" applyFont="1" applyBorder="1" applyAlignment="1">
      <alignment horizontal="center" vertical="center" wrapText="1"/>
    </xf>
    <xf numFmtId="0" fontId="2" fillId="0" borderId="1" xfId="0" applyFont="1" applyBorder="1" applyAlignment="1">
      <alignment vertical="top" wrapText="1"/>
    </xf>
    <xf numFmtId="167" fontId="2" fillId="2" borderId="1" xfId="3" applyNumberFormat="1" applyFont="1" applyFill="1" applyBorder="1" applyAlignment="1">
      <alignment vertical="top" wrapText="1"/>
    </xf>
    <xf numFmtId="0" fontId="3" fillId="0" borderId="1" xfId="0" applyFont="1" applyBorder="1" applyAlignment="1">
      <alignment vertical="top" wrapText="1"/>
    </xf>
    <xf numFmtId="0" fontId="1" fillId="0" borderId="1" xfId="0" applyFont="1" applyBorder="1" applyAlignment="1">
      <alignment vertical="top" wrapText="1"/>
    </xf>
    <xf numFmtId="0" fontId="15" fillId="0" borderId="1" xfId="0" applyFont="1" applyBorder="1" applyAlignment="1">
      <alignment vertical="top" wrapText="1"/>
    </xf>
    <xf numFmtId="167" fontId="13" fillId="0" borderId="1" xfId="8" applyNumberFormat="1" applyFont="1" applyFill="1" applyBorder="1" applyAlignment="1">
      <alignment vertical="top" wrapText="1"/>
    </xf>
    <xf numFmtId="0" fontId="13" fillId="3" borderId="1" xfId="1" applyFont="1" applyFill="1" applyBorder="1" applyAlignment="1">
      <alignment vertical="top" wrapText="1"/>
    </xf>
    <xf numFmtId="3" fontId="13" fillId="3" borderId="1" xfId="0" applyNumberFormat="1" applyFont="1" applyFill="1" applyBorder="1" applyAlignment="1">
      <alignment vertical="top" wrapText="1"/>
    </xf>
    <xf numFmtId="0" fontId="13" fillId="3" borderId="1" xfId="9" applyFont="1" applyFill="1" applyBorder="1" applyAlignment="1">
      <alignment vertical="top" wrapText="1"/>
    </xf>
    <xf numFmtId="0" fontId="13" fillId="3" borderId="1" xfId="10" applyFont="1" applyFill="1" applyBorder="1" applyAlignment="1">
      <alignment vertical="top" wrapText="1"/>
    </xf>
    <xf numFmtId="0" fontId="13" fillId="3" borderId="1" xfId="12" applyFont="1" applyFill="1" applyBorder="1" applyAlignment="1">
      <alignment vertical="top" wrapText="1"/>
    </xf>
    <xf numFmtId="0" fontId="13" fillId="3" borderId="1" xfId="13" applyFont="1" applyFill="1" applyBorder="1" applyAlignment="1">
      <alignment vertical="top" wrapText="1"/>
    </xf>
    <xf numFmtId="0" fontId="13" fillId="3" borderId="1" xfId="15" applyFont="1" applyFill="1" applyBorder="1" applyAlignment="1">
      <alignment vertical="top" wrapText="1"/>
    </xf>
    <xf numFmtId="0" fontId="13" fillId="3" borderId="1" xfId="14" applyFont="1" applyFill="1" applyBorder="1" applyAlignment="1">
      <alignment vertical="top" wrapText="1"/>
    </xf>
    <xf numFmtId="49" fontId="13" fillId="3" borderId="1" xfId="0" applyNumberFormat="1" applyFont="1" applyFill="1" applyBorder="1" applyAlignment="1">
      <alignment vertical="top" wrapText="1"/>
    </xf>
    <xf numFmtId="0" fontId="9" fillId="0" borderId="1" xfId="0" applyFont="1" applyFill="1" applyBorder="1" applyAlignment="1">
      <alignment vertical="top" wrapText="1"/>
    </xf>
    <xf numFmtId="167" fontId="17" fillId="2" borderId="1" xfId="3" applyNumberFormat="1" applyFont="1" applyFill="1" applyBorder="1" applyAlignment="1">
      <alignment vertical="top" wrapText="1"/>
    </xf>
    <xf numFmtId="167" fontId="17" fillId="0" borderId="1" xfId="3" applyNumberFormat="1" applyFont="1" applyBorder="1" applyAlignment="1">
      <alignment vertical="top" wrapText="1"/>
    </xf>
    <xf numFmtId="167" fontId="2" fillId="3" borderId="1" xfId="3" applyNumberFormat="1" applyFont="1" applyFill="1" applyBorder="1" applyAlignment="1">
      <alignment vertical="top" wrapText="1"/>
    </xf>
    <xf numFmtId="0" fontId="14" fillId="3" borderId="1" xfId="0" applyFont="1" applyFill="1" applyBorder="1" applyAlignment="1">
      <alignment vertical="top" wrapText="1"/>
    </xf>
    <xf numFmtId="0" fontId="2" fillId="3" borderId="1" xfId="0" applyFont="1" applyFill="1" applyBorder="1" applyAlignment="1">
      <alignment vertical="top" wrapText="1"/>
    </xf>
    <xf numFmtId="0" fontId="17" fillId="0" borderId="1" xfId="0" applyFont="1" applyBorder="1" applyAlignment="1">
      <alignment vertical="top" wrapText="1"/>
    </xf>
    <xf numFmtId="43" fontId="20" fillId="3" borderId="1" xfId="6" applyFont="1" applyFill="1" applyBorder="1" applyAlignment="1">
      <alignment vertical="top" wrapText="1"/>
    </xf>
    <xf numFmtId="0" fontId="9" fillId="0" borderId="1" xfId="0" applyFont="1" applyBorder="1" applyAlignment="1">
      <alignment vertical="top" wrapText="1"/>
    </xf>
    <xf numFmtId="0" fontId="2" fillId="0" borderId="1" xfId="0" applyFont="1" applyFill="1" applyBorder="1" applyAlignment="1">
      <alignment horizontal="center" vertical="top" wrapText="1"/>
    </xf>
    <xf numFmtId="0" fontId="2" fillId="0" borderId="1" xfId="0" applyFont="1" applyBorder="1" applyAlignment="1">
      <alignment horizontal="center" vertical="top" wrapText="1"/>
    </xf>
    <xf numFmtId="0" fontId="20" fillId="3" borderId="1" xfId="0" applyFont="1" applyFill="1" applyBorder="1" applyAlignment="1">
      <alignment vertical="top" wrapText="1"/>
    </xf>
    <xf numFmtId="167" fontId="20" fillId="3" borderId="1" xfId="8" applyNumberFormat="1" applyFont="1" applyFill="1" applyBorder="1" applyAlignment="1">
      <alignment vertical="top" wrapText="1"/>
    </xf>
    <xf numFmtId="0" fontId="1" fillId="3" borderId="1" xfId="0" applyFont="1" applyFill="1" applyBorder="1" applyAlignment="1">
      <alignment vertical="top" wrapText="1"/>
    </xf>
    <xf numFmtId="167" fontId="19" fillId="0" borderId="1" xfId="8" applyNumberFormat="1" applyFont="1" applyFill="1" applyBorder="1" applyAlignment="1">
      <alignment vertical="top" wrapText="1"/>
    </xf>
    <xf numFmtId="167" fontId="2" fillId="0" borderId="1" xfId="3" applyNumberFormat="1" applyFont="1" applyFill="1" applyBorder="1" applyAlignment="1">
      <alignment horizontal="right" vertical="top" wrapText="1"/>
    </xf>
    <xf numFmtId="0" fontId="17" fillId="0" borderId="1" xfId="0" applyFont="1" applyFill="1" applyBorder="1" applyAlignment="1">
      <alignment horizontal="centerContinuous" vertical="top" wrapText="1"/>
    </xf>
    <xf numFmtId="0" fontId="2" fillId="0" borderId="1" xfId="0" applyFont="1" applyFill="1" applyBorder="1" applyAlignment="1">
      <alignment horizontal="centerContinuous" vertical="top" wrapText="1"/>
    </xf>
    <xf numFmtId="0" fontId="14" fillId="3" borderId="1" xfId="0" applyFont="1" applyFill="1" applyBorder="1" applyAlignment="1">
      <alignment horizontal="center" vertical="top" wrapText="1"/>
    </xf>
    <xf numFmtId="0" fontId="3" fillId="0" borderId="1" xfId="0" applyFont="1" applyBorder="1" applyAlignment="1">
      <alignment horizontal="center" vertical="top" wrapText="1"/>
    </xf>
    <xf numFmtId="0" fontId="1" fillId="0" borderId="1" xfId="0" applyFont="1" applyBorder="1" applyAlignment="1">
      <alignment horizontal="center" vertical="top" wrapText="1"/>
    </xf>
    <xf numFmtId="0" fontId="2" fillId="3" borderId="1" xfId="0" applyFont="1" applyFill="1" applyBorder="1" applyAlignment="1">
      <alignment horizontal="center" vertical="top" wrapText="1"/>
    </xf>
    <xf numFmtId="0" fontId="3" fillId="3" borderId="1" xfId="0" applyFont="1" applyFill="1" applyBorder="1" applyAlignment="1">
      <alignment horizontal="center" vertical="top" wrapText="1"/>
    </xf>
    <xf numFmtId="0" fontId="14" fillId="0" borderId="1" xfId="0" applyFont="1" applyFill="1" applyBorder="1" applyAlignment="1">
      <alignment horizontal="center" vertical="center" wrapText="1"/>
    </xf>
    <xf numFmtId="166" fontId="2" fillId="3" borderId="1" xfId="4" applyNumberFormat="1" applyFont="1" applyFill="1" applyBorder="1" applyAlignment="1">
      <alignment horizontal="right" vertical="top" wrapText="1"/>
    </xf>
    <xf numFmtId="166" fontId="2" fillId="0" borderId="1" xfId="6" applyNumberFormat="1" applyFont="1" applyBorder="1" applyAlignment="1">
      <alignment horizontal="right" vertical="top" wrapText="1"/>
    </xf>
    <xf numFmtId="166" fontId="1" fillId="0" borderId="1" xfId="0" applyNumberFormat="1" applyFont="1" applyBorder="1" applyAlignment="1">
      <alignment horizontal="right" vertical="top" wrapText="1"/>
    </xf>
    <xf numFmtId="166" fontId="2" fillId="0" borderId="1" xfId="0" applyNumberFormat="1" applyFont="1" applyFill="1" applyBorder="1" applyAlignment="1">
      <alignment horizontal="right" vertical="top" wrapText="1"/>
    </xf>
    <xf numFmtId="166" fontId="2" fillId="0" borderId="1" xfId="6" applyNumberFormat="1" applyFont="1" applyFill="1" applyBorder="1" applyAlignment="1">
      <alignment horizontal="right" vertical="top" wrapText="1"/>
    </xf>
    <xf numFmtId="166" fontId="2" fillId="0" borderId="1" xfId="0" applyNumberFormat="1" applyFont="1" applyFill="1" applyBorder="1" applyAlignment="1">
      <alignment horizontal="right" vertical="top"/>
    </xf>
    <xf numFmtId="166" fontId="3" fillId="0" borderId="1" xfId="0" applyNumberFormat="1" applyFont="1" applyBorder="1" applyAlignment="1">
      <alignment horizontal="right" vertical="top" wrapText="1"/>
    </xf>
    <xf numFmtId="166" fontId="17" fillId="0" borderId="1" xfId="4" applyNumberFormat="1" applyFont="1" applyBorder="1" applyAlignment="1">
      <alignment horizontal="right" vertical="top" wrapText="1"/>
    </xf>
    <xf numFmtId="166" fontId="1" fillId="0" borderId="1" xfId="4" applyNumberFormat="1" applyFont="1" applyBorder="1" applyAlignment="1">
      <alignment horizontal="right" vertical="top" wrapText="1"/>
    </xf>
    <xf numFmtId="166" fontId="16" fillId="0" borderId="1" xfId="0" applyNumberFormat="1" applyFont="1" applyBorder="1" applyAlignment="1">
      <alignment horizontal="right" vertical="top" wrapText="1"/>
    </xf>
    <xf numFmtId="166" fontId="2" fillId="0" borderId="1" xfId="0" applyNumberFormat="1" applyFont="1" applyBorder="1" applyAlignment="1">
      <alignment horizontal="right" vertical="top" wrapText="1"/>
    </xf>
    <xf numFmtId="166" fontId="17" fillId="0" borderId="1" xfId="5" applyNumberFormat="1" applyFont="1" applyBorder="1" applyAlignment="1">
      <alignment horizontal="right" vertical="top" wrapText="1"/>
    </xf>
    <xf numFmtId="166" fontId="1" fillId="0" borderId="1" xfId="5" applyNumberFormat="1" applyFont="1" applyBorder="1" applyAlignment="1">
      <alignment horizontal="right" vertical="top" wrapText="1"/>
    </xf>
    <xf numFmtId="166" fontId="17" fillId="0" borderId="1" xfId="0" applyNumberFormat="1" applyFont="1" applyBorder="1" applyAlignment="1">
      <alignment horizontal="right" vertical="top" wrapText="1"/>
    </xf>
    <xf numFmtId="166" fontId="17" fillId="0" borderId="1" xfId="0" applyNumberFormat="1" applyFont="1" applyFill="1" applyBorder="1" applyAlignment="1">
      <alignment horizontal="centerContinuous" vertical="top" wrapText="1"/>
    </xf>
    <xf numFmtId="166" fontId="17" fillId="2" borderId="1" xfId="6" applyNumberFormat="1" applyFont="1" applyFill="1" applyBorder="1" applyAlignment="1">
      <alignment horizontal="right" vertical="top" wrapText="1"/>
    </xf>
    <xf numFmtId="166" fontId="20" fillId="3" borderId="1" xfId="7" applyNumberFormat="1" applyFont="1" applyFill="1" applyBorder="1" applyAlignment="1">
      <alignment horizontal="right" vertical="top" wrapText="1"/>
    </xf>
    <xf numFmtId="166" fontId="13" fillId="0" borderId="1" xfId="7" applyNumberFormat="1" applyFont="1" applyBorder="1" applyAlignment="1">
      <alignment horizontal="right" vertical="top" wrapText="1"/>
    </xf>
    <xf numFmtId="166" fontId="13" fillId="3" borderId="1" xfId="7" applyNumberFormat="1" applyFont="1" applyFill="1" applyBorder="1" applyAlignment="1">
      <alignment horizontal="right" vertical="top" wrapText="1"/>
    </xf>
    <xf numFmtId="166" fontId="20" fillId="3" borderId="1" xfId="6" applyNumberFormat="1" applyFont="1" applyFill="1" applyBorder="1" applyAlignment="1">
      <alignment horizontal="right" vertical="top" wrapText="1"/>
    </xf>
    <xf numFmtId="166" fontId="19" fillId="3" borderId="1" xfId="7" applyNumberFormat="1" applyFont="1" applyFill="1" applyBorder="1" applyAlignment="1">
      <alignment horizontal="right" vertical="top" wrapText="1"/>
    </xf>
    <xf numFmtId="166" fontId="9" fillId="0" borderId="1" xfId="0" applyNumberFormat="1" applyFont="1" applyBorder="1" applyAlignment="1">
      <alignment horizontal="right" vertical="top" wrapText="1"/>
    </xf>
    <xf numFmtId="166" fontId="14" fillId="3" borderId="1" xfId="0" applyNumberFormat="1" applyFont="1" applyFill="1" applyBorder="1" applyAlignment="1">
      <alignment horizontal="right" vertical="top" wrapText="1"/>
    </xf>
    <xf numFmtId="166" fontId="13" fillId="0" borderId="1" xfId="7" applyNumberFormat="1" applyFont="1" applyFill="1" applyBorder="1" applyAlignment="1">
      <alignment horizontal="right" vertical="top" wrapText="1"/>
    </xf>
    <xf numFmtId="166" fontId="22" fillId="0" borderId="0" xfId="0" applyNumberFormat="1" applyFont="1" applyBorder="1" applyAlignment="1">
      <alignment horizontal="center" vertical="center" wrapText="1"/>
    </xf>
    <xf numFmtId="0" fontId="1" fillId="0" borderId="0" xfId="0" applyFont="1" applyFill="1" applyAlignment="1">
      <alignment horizontal="left" vertical="center" wrapText="1"/>
    </xf>
    <xf numFmtId="0" fontId="9" fillId="0" borderId="1" xfId="0" applyFont="1" applyBorder="1" applyAlignment="1">
      <alignment vertical="top" wrapText="1"/>
    </xf>
    <xf numFmtId="0" fontId="2" fillId="0" borderId="1" xfId="0" applyFont="1" applyFill="1" applyBorder="1" applyAlignment="1">
      <alignment horizontal="center" vertical="center" wrapText="1"/>
    </xf>
    <xf numFmtId="166" fontId="2" fillId="0" borderId="1" xfId="0" applyNumberFormat="1" applyFont="1" applyFill="1" applyBorder="1" applyAlignment="1">
      <alignment horizontal="center" vertical="center" wrapText="1"/>
    </xf>
  </cellXfs>
  <cellStyles count="17">
    <cellStyle name="Comma" xfId="6" builtinId="3"/>
    <cellStyle name="Comma 2" xfId="7"/>
    <cellStyle name="Normal" xfId="0" builtinId="0"/>
    <cellStyle name="Normal 10 10" xfId="15"/>
    <cellStyle name="Normal 2" xfId="1"/>
    <cellStyle name="Normal 2 2 8" xfId="12"/>
    <cellStyle name="Normal 2 3 5" xfId="9"/>
    <cellStyle name="Normal 5" xfId="2"/>
    <cellStyle name="Percent" xfId="3" builtinId="5"/>
    <cellStyle name="Percent 2" xfId="8"/>
    <cellStyle name="SN_241" xfId="4"/>
    <cellStyle name="SN_it" xfId="5"/>
    <cellStyle name="Обычный 14" xfId="13"/>
    <cellStyle name="Обычный 3" xfId="11"/>
    <cellStyle name="Обычный 3 2" xfId="14"/>
    <cellStyle name="Обычный 5" xfId="16"/>
    <cellStyle name="Обычный 8"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G688"/>
  <sheetViews>
    <sheetView tabSelected="1" zoomScaleNormal="100" workbookViewId="0"/>
  </sheetViews>
  <sheetFormatPr defaultColWidth="49.85546875" defaultRowHeight="13.5" x14ac:dyDescent="0.25"/>
  <cols>
    <col min="1" max="1" width="8.5703125" style="1" customWidth="1"/>
    <col min="2" max="2" width="7.85546875" style="1" customWidth="1"/>
    <col min="3" max="3" width="61.7109375" style="1" customWidth="1"/>
    <col min="4" max="4" width="16.5703125" style="14" customWidth="1"/>
    <col min="5" max="5" width="14" style="14" customWidth="1"/>
    <col min="6" max="6" width="15.85546875" style="14" customWidth="1"/>
    <col min="7" max="7" width="11.5703125" style="1" customWidth="1"/>
    <col min="8" max="204" width="9.140625" style="1" customWidth="1"/>
    <col min="205" max="205" width="5" style="1" customWidth="1"/>
    <col min="206" max="206" width="4.7109375" style="1" customWidth="1"/>
    <col min="207" max="207" width="5" style="1" customWidth="1"/>
    <col min="208" max="208" width="19.7109375" style="1" customWidth="1"/>
    <col min="209" max="16384" width="49.85546875" style="1"/>
  </cols>
  <sheetData>
    <row r="2" spans="1:7" ht="14.25" x14ac:dyDescent="0.25">
      <c r="G2" s="4" t="s">
        <v>12</v>
      </c>
    </row>
    <row r="3" spans="1:7" ht="27.75" customHeight="1" x14ac:dyDescent="0.25">
      <c r="G3" s="4" t="s">
        <v>13</v>
      </c>
    </row>
    <row r="4" spans="1:7" ht="22.5" customHeight="1" x14ac:dyDescent="0.25">
      <c r="A4" s="5" t="s">
        <v>59</v>
      </c>
      <c r="B4" s="6"/>
      <c r="C4" s="6"/>
      <c r="D4" s="15"/>
      <c r="E4" s="15"/>
      <c r="F4" s="15"/>
      <c r="G4" s="7"/>
    </row>
    <row r="5" spans="1:7" ht="72" customHeight="1" x14ac:dyDescent="0.25">
      <c r="A5" s="9" t="s">
        <v>634</v>
      </c>
      <c r="B5" s="6"/>
      <c r="C5" s="6"/>
      <c r="D5" s="15"/>
      <c r="E5" s="15"/>
      <c r="F5" s="15"/>
      <c r="G5" s="7"/>
    </row>
    <row r="6" spans="1:7" ht="21" customHeight="1" x14ac:dyDescent="0.25">
      <c r="A6" s="9"/>
      <c r="B6" s="6"/>
      <c r="C6" s="6"/>
      <c r="D6" s="15"/>
      <c r="E6" s="15"/>
      <c r="F6" s="15"/>
      <c r="G6" s="7"/>
    </row>
    <row r="7" spans="1:7" x14ac:dyDescent="0.25">
      <c r="A7" s="2"/>
      <c r="B7" s="2"/>
      <c r="C7" s="2"/>
      <c r="D7" s="16"/>
      <c r="E7" s="16"/>
      <c r="F7" s="16"/>
    </row>
    <row r="8" spans="1:7" x14ac:dyDescent="0.25">
      <c r="A8" s="2"/>
      <c r="B8" s="2"/>
      <c r="C8" s="2"/>
      <c r="D8" s="16"/>
      <c r="E8" s="16"/>
      <c r="F8" s="80" t="s">
        <v>636</v>
      </c>
    </row>
    <row r="9" spans="1:7" s="3" customFormat="1" ht="51.75" customHeight="1" x14ac:dyDescent="0.25">
      <c r="A9" s="55" t="s">
        <v>1</v>
      </c>
      <c r="B9" s="55"/>
      <c r="C9" s="83" t="s">
        <v>10</v>
      </c>
      <c r="D9" s="84" t="s">
        <v>60</v>
      </c>
      <c r="E9" s="84" t="s">
        <v>61</v>
      </c>
      <c r="F9" s="84" t="s">
        <v>62</v>
      </c>
      <c r="G9" s="84" t="s">
        <v>63</v>
      </c>
    </row>
    <row r="10" spans="1:7" s="3" customFormat="1" ht="51" customHeight="1" x14ac:dyDescent="0.25">
      <c r="A10" s="55" t="s">
        <v>2</v>
      </c>
      <c r="B10" s="55" t="s">
        <v>3</v>
      </c>
      <c r="C10" s="83"/>
      <c r="D10" s="84"/>
      <c r="E10" s="84"/>
      <c r="F10" s="84"/>
      <c r="G10" s="84"/>
    </row>
    <row r="11" spans="1:7" ht="22.5" customHeight="1" x14ac:dyDescent="0.25">
      <c r="A11" s="41"/>
      <c r="B11" s="42"/>
      <c r="C11" s="17" t="s">
        <v>0</v>
      </c>
      <c r="D11" s="66">
        <f>+D13+D102</f>
        <v>26154756.5</v>
      </c>
      <c r="E11" s="57">
        <f t="shared" ref="E11:F11" si="0">+E13+E102</f>
        <v>27941733.098000001</v>
      </c>
      <c r="F11" s="57">
        <f t="shared" si="0"/>
        <v>26991468.574999999</v>
      </c>
      <c r="G11" s="18">
        <f>IF(F11=0,"       ",F11/E11)</f>
        <v>0.96599121036382607</v>
      </c>
    </row>
    <row r="12" spans="1:7" ht="18" customHeight="1" x14ac:dyDescent="0.25">
      <c r="A12" s="8"/>
      <c r="B12" s="32"/>
      <c r="C12" s="32" t="s">
        <v>14</v>
      </c>
      <c r="D12" s="77"/>
      <c r="E12" s="58"/>
      <c r="F12" s="58"/>
      <c r="G12" s="18" t="str">
        <f t="shared" ref="G12:G88" si="1">IF(F12=0,"       ",F12/E12)</f>
        <v xml:space="preserve">       </v>
      </c>
    </row>
    <row r="13" spans="1:7" ht="26.25" customHeight="1" x14ac:dyDescent="0.25">
      <c r="A13" s="48" t="s">
        <v>15</v>
      </c>
      <c r="B13" s="48"/>
      <c r="C13" s="48"/>
      <c r="D13" s="59">
        <f>+D14+D38+D49+D93</f>
        <v>7706322.1999999993</v>
      </c>
      <c r="E13" s="59">
        <f t="shared" ref="E13:F13" si="2">+E14+E38+E49+E93</f>
        <v>7666982.1999999983</v>
      </c>
      <c r="F13" s="60">
        <f t="shared" si="2"/>
        <v>7459385.3299999991</v>
      </c>
      <c r="G13" s="47">
        <f t="shared" si="1"/>
        <v>0.97292326177566979</v>
      </c>
    </row>
    <row r="14" spans="1:7" ht="32.25" customHeight="1" x14ac:dyDescent="0.25">
      <c r="A14" s="49" t="s">
        <v>16</v>
      </c>
      <c r="B14" s="49"/>
      <c r="C14" s="49"/>
      <c r="D14" s="61">
        <f>+D15+D20+D34</f>
        <v>6186344.1999999993</v>
      </c>
      <c r="E14" s="61">
        <f t="shared" ref="E14:F14" si="3">+E15+E20+E34</f>
        <v>6179084.1999999993</v>
      </c>
      <c r="F14" s="61">
        <f t="shared" si="3"/>
        <v>6011024.6999999993</v>
      </c>
      <c r="G14" s="47">
        <f t="shared" si="1"/>
        <v>0.97280187572132448</v>
      </c>
    </row>
    <row r="15" spans="1:7" ht="23.25" customHeight="1" x14ac:dyDescent="0.25">
      <c r="A15" s="36" t="s">
        <v>17</v>
      </c>
      <c r="B15" s="36"/>
      <c r="C15" s="36" t="s">
        <v>4</v>
      </c>
      <c r="D15" s="56">
        <f>+D17</f>
        <v>8100</v>
      </c>
      <c r="E15" s="56">
        <f t="shared" ref="E15:F15" si="4">+E17</f>
        <v>9870</v>
      </c>
      <c r="F15" s="56">
        <f t="shared" si="4"/>
        <v>9870</v>
      </c>
      <c r="G15" s="35">
        <f t="shared" si="1"/>
        <v>1</v>
      </c>
    </row>
    <row r="16" spans="1:7" ht="20.25" customHeight="1" x14ac:dyDescent="0.25">
      <c r="A16" s="19"/>
      <c r="B16" s="19"/>
      <c r="C16" s="40" t="s">
        <v>14</v>
      </c>
      <c r="D16" s="62"/>
      <c r="E16" s="62"/>
      <c r="F16" s="62"/>
      <c r="G16" s="18" t="str">
        <f t="shared" si="1"/>
        <v xml:space="preserve">       </v>
      </c>
    </row>
    <row r="17" spans="1:7" ht="51" customHeight="1" x14ac:dyDescent="0.25">
      <c r="A17" s="51"/>
      <c r="B17" s="50" t="s">
        <v>18</v>
      </c>
      <c r="C17" s="36" t="s">
        <v>19</v>
      </c>
      <c r="D17" s="56">
        <f>+D19</f>
        <v>8100</v>
      </c>
      <c r="E17" s="56">
        <f t="shared" ref="E17:F17" si="5">+E19</f>
        <v>9870</v>
      </c>
      <c r="F17" s="56">
        <f t="shared" si="5"/>
        <v>9870</v>
      </c>
      <c r="G17" s="35">
        <f t="shared" si="1"/>
        <v>1</v>
      </c>
    </row>
    <row r="18" spans="1:7" ht="18" customHeight="1" x14ac:dyDescent="0.25">
      <c r="A18" s="51"/>
      <c r="B18" s="51"/>
      <c r="C18" s="40" t="s">
        <v>20</v>
      </c>
      <c r="D18" s="62"/>
      <c r="E18" s="62"/>
      <c r="F18" s="62"/>
      <c r="G18" s="18" t="str">
        <f t="shared" si="1"/>
        <v xml:space="preserve">       </v>
      </c>
    </row>
    <row r="19" spans="1:7" ht="32.25" customHeight="1" x14ac:dyDescent="0.25">
      <c r="A19" s="51"/>
      <c r="B19" s="51"/>
      <c r="C19" s="38" t="s">
        <v>16</v>
      </c>
      <c r="D19" s="63">
        <v>8100</v>
      </c>
      <c r="E19" s="63">
        <v>9870</v>
      </c>
      <c r="F19" s="63">
        <v>9870</v>
      </c>
      <c r="G19" s="33">
        <f t="shared" si="1"/>
        <v>1</v>
      </c>
    </row>
    <row r="20" spans="1:7" ht="18" customHeight="1" x14ac:dyDescent="0.25">
      <c r="A20" s="50" t="s">
        <v>21</v>
      </c>
      <c r="B20" s="50"/>
      <c r="C20" s="36" t="s">
        <v>5</v>
      </c>
      <c r="D20" s="56">
        <f>+D22+D25+D28+D33</f>
        <v>6178244.1999999993</v>
      </c>
      <c r="E20" s="56">
        <f t="shared" ref="E20:F20" si="6">+E22+E25+E28+E33</f>
        <v>6113244.1999999993</v>
      </c>
      <c r="F20" s="56">
        <f t="shared" si="6"/>
        <v>5945184.6999999993</v>
      </c>
      <c r="G20" s="35">
        <f t="shared" si="1"/>
        <v>0.97250895032133677</v>
      </c>
    </row>
    <row r="21" spans="1:7" ht="20.25" customHeight="1" x14ac:dyDescent="0.25">
      <c r="A21" s="51"/>
      <c r="B21" s="51"/>
      <c r="C21" s="40" t="s">
        <v>14</v>
      </c>
      <c r="D21" s="64"/>
      <c r="E21" s="64"/>
      <c r="F21" s="64"/>
      <c r="G21" s="18" t="str">
        <f t="shared" si="1"/>
        <v xml:space="preserve">       </v>
      </c>
    </row>
    <row r="22" spans="1:7" ht="35.25" customHeight="1" x14ac:dyDescent="0.25">
      <c r="A22" s="51"/>
      <c r="B22" s="50" t="s">
        <v>22</v>
      </c>
      <c r="C22" s="36" t="s">
        <v>23</v>
      </c>
      <c r="D22" s="56">
        <f>+D24</f>
        <v>1500000</v>
      </c>
      <c r="E22" s="56">
        <f t="shared" ref="E22:F22" si="7">+E24</f>
        <v>1500000</v>
      </c>
      <c r="F22" s="56">
        <f t="shared" si="7"/>
        <v>1500000</v>
      </c>
      <c r="G22" s="35">
        <f t="shared" si="1"/>
        <v>1</v>
      </c>
    </row>
    <row r="23" spans="1:7" ht="22.5" customHeight="1" x14ac:dyDescent="0.25">
      <c r="A23" s="51"/>
      <c r="B23" s="51"/>
      <c r="C23" s="40" t="s">
        <v>20</v>
      </c>
      <c r="D23" s="64"/>
      <c r="E23" s="64"/>
      <c r="F23" s="64"/>
      <c r="G23" s="18" t="str">
        <f t="shared" si="1"/>
        <v xml:space="preserve">       </v>
      </c>
    </row>
    <row r="24" spans="1:7" ht="32.25" customHeight="1" x14ac:dyDescent="0.25">
      <c r="A24" s="51"/>
      <c r="B24" s="51"/>
      <c r="C24" s="38" t="s">
        <v>16</v>
      </c>
      <c r="D24" s="63">
        <v>1500000</v>
      </c>
      <c r="E24" s="63">
        <v>1500000</v>
      </c>
      <c r="F24" s="63">
        <v>1500000</v>
      </c>
      <c r="G24" s="33">
        <f t="shared" si="1"/>
        <v>1</v>
      </c>
    </row>
    <row r="25" spans="1:7" ht="33" customHeight="1" x14ac:dyDescent="0.25">
      <c r="A25" s="51"/>
      <c r="B25" s="50" t="s">
        <v>24</v>
      </c>
      <c r="C25" s="36" t="s">
        <v>25</v>
      </c>
      <c r="D25" s="56">
        <f>+D27</f>
        <v>3284000</v>
      </c>
      <c r="E25" s="56">
        <f t="shared" ref="E25:F25" si="8">+E27</f>
        <v>3284000</v>
      </c>
      <c r="F25" s="56">
        <f t="shared" si="8"/>
        <v>3115940.5</v>
      </c>
      <c r="G25" s="35">
        <f t="shared" si="1"/>
        <v>0.9488247563946407</v>
      </c>
    </row>
    <row r="26" spans="1:7" ht="19.5" customHeight="1" x14ac:dyDescent="0.25">
      <c r="A26" s="51"/>
      <c r="B26" s="51"/>
      <c r="C26" s="40" t="s">
        <v>20</v>
      </c>
      <c r="D26" s="64"/>
      <c r="E26" s="64"/>
      <c r="F26" s="64"/>
      <c r="G26" s="18" t="str">
        <f t="shared" si="1"/>
        <v xml:space="preserve">       </v>
      </c>
    </row>
    <row r="27" spans="1:7" ht="49.5" customHeight="1" x14ac:dyDescent="0.25">
      <c r="A27" s="51"/>
      <c r="B27" s="51"/>
      <c r="C27" s="38" t="s">
        <v>16</v>
      </c>
      <c r="D27" s="63">
        <v>3284000</v>
      </c>
      <c r="E27" s="63">
        <v>3284000</v>
      </c>
      <c r="F27" s="63">
        <v>3115940.5</v>
      </c>
      <c r="G27" s="33">
        <f t="shared" si="1"/>
        <v>0.9488247563946407</v>
      </c>
    </row>
    <row r="28" spans="1:7" ht="50.25" customHeight="1" x14ac:dyDescent="0.25">
      <c r="A28" s="51"/>
      <c r="B28" s="50" t="s">
        <v>26</v>
      </c>
      <c r="C28" s="36" t="s">
        <v>27</v>
      </c>
      <c r="D28" s="56">
        <f>+D30</f>
        <v>628315.6</v>
      </c>
      <c r="E28" s="56">
        <f t="shared" ref="E28:F28" si="9">+E30</f>
        <v>628315.6</v>
      </c>
      <c r="F28" s="56">
        <f t="shared" si="9"/>
        <v>628315.6</v>
      </c>
      <c r="G28" s="35">
        <f t="shared" si="1"/>
        <v>1</v>
      </c>
    </row>
    <row r="29" spans="1:7" ht="24" customHeight="1" x14ac:dyDescent="0.25">
      <c r="A29" s="51"/>
      <c r="B29" s="51"/>
      <c r="C29" s="40" t="s">
        <v>20</v>
      </c>
      <c r="D29" s="64"/>
      <c r="E29" s="64"/>
      <c r="F29" s="64"/>
      <c r="G29" s="18" t="str">
        <f t="shared" si="1"/>
        <v xml:space="preserve">       </v>
      </c>
    </row>
    <row r="30" spans="1:7" ht="38.25" customHeight="1" x14ac:dyDescent="0.25">
      <c r="A30" s="51"/>
      <c r="B30" s="51"/>
      <c r="C30" s="38" t="s">
        <v>16</v>
      </c>
      <c r="D30" s="63">
        <v>628315.6</v>
      </c>
      <c r="E30" s="63">
        <v>628315.6</v>
      </c>
      <c r="F30" s="63">
        <v>628315.6</v>
      </c>
      <c r="G30" s="33">
        <f t="shared" si="1"/>
        <v>1</v>
      </c>
    </row>
    <row r="31" spans="1:7" ht="62.25" customHeight="1" x14ac:dyDescent="0.25">
      <c r="A31" s="52"/>
      <c r="B31" s="53">
        <v>12025</v>
      </c>
      <c r="C31" s="37" t="s">
        <v>64</v>
      </c>
      <c r="D31" s="56">
        <f>D33</f>
        <v>765928.6</v>
      </c>
      <c r="E31" s="56">
        <f t="shared" ref="E31:F31" si="10">E33</f>
        <v>700928.6</v>
      </c>
      <c r="F31" s="56">
        <f t="shared" si="10"/>
        <v>700928.6</v>
      </c>
      <c r="G31" s="35">
        <f t="shared" si="1"/>
        <v>1</v>
      </c>
    </row>
    <row r="32" spans="1:7" ht="17.25" customHeight="1" x14ac:dyDescent="0.25">
      <c r="A32" s="20"/>
      <c r="B32" s="20"/>
      <c r="C32" s="21" t="s">
        <v>20</v>
      </c>
      <c r="D32" s="64"/>
      <c r="E32" s="64"/>
      <c r="F32" s="64"/>
      <c r="G32" s="18" t="str">
        <f t="shared" si="1"/>
        <v xml:space="preserve">       </v>
      </c>
    </row>
    <row r="33" spans="1:7" ht="38.25" customHeight="1" x14ac:dyDescent="0.25">
      <c r="A33" s="20"/>
      <c r="B33" s="20"/>
      <c r="C33" s="38" t="s">
        <v>16</v>
      </c>
      <c r="D33" s="63">
        <v>765928.6</v>
      </c>
      <c r="E33" s="63">
        <v>700928.6</v>
      </c>
      <c r="F33" s="63">
        <v>700928.6</v>
      </c>
      <c r="G33" s="33">
        <f t="shared" si="1"/>
        <v>1</v>
      </c>
    </row>
    <row r="34" spans="1:7" ht="38.25" customHeight="1" x14ac:dyDescent="0.25">
      <c r="A34" s="50">
        <v>1212</v>
      </c>
      <c r="B34" s="53"/>
      <c r="C34" s="36" t="s">
        <v>65</v>
      </c>
      <c r="D34" s="56">
        <f>D37</f>
        <v>0</v>
      </c>
      <c r="E34" s="56">
        <f>E37</f>
        <v>55970</v>
      </c>
      <c r="F34" s="56">
        <f>F37</f>
        <v>55970</v>
      </c>
      <c r="G34" s="35">
        <f t="shared" si="1"/>
        <v>1</v>
      </c>
    </row>
    <row r="35" spans="1:7" ht="60.75" customHeight="1" x14ac:dyDescent="0.25">
      <c r="A35" s="51"/>
      <c r="B35" s="50">
        <v>12017</v>
      </c>
      <c r="C35" s="36" t="s">
        <v>66</v>
      </c>
      <c r="D35" s="56"/>
      <c r="E35" s="56">
        <f>E37</f>
        <v>55970</v>
      </c>
      <c r="F35" s="56">
        <f>F37</f>
        <v>55970</v>
      </c>
      <c r="G35" s="35">
        <f t="shared" si="1"/>
        <v>1</v>
      </c>
    </row>
    <row r="36" spans="1:7" ht="24" customHeight="1" x14ac:dyDescent="0.25">
      <c r="A36" s="19"/>
      <c r="B36" s="19"/>
      <c r="C36" s="40" t="s">
        <v>20</v>
      </c>
      <c r="D36" s="65"/>
      <c r="E36" s="65"/>
      <c r="F36" s="65"/>
      <c r="G36" s="18" t="str">
        <f t="shared" si="1"/>
        <v xml:space="preserve">       </v>
      </c>
    </row>
    <row r="37" spans="1:7" ht="38.25" customHeight="1" x14ac:dyDescent="0.25">
      <c r="A37" s="19"/>
      <c r="B37" s="19"/>
      <c r="C37" s="38" t="s">
        <v>16</v>
      </c>
      <c r="D37" s="63"/>
      <c r="E37" s="63">
        <v>55970</v>
      </c>
      <c r="F37" s="63">
        <v>55970</v>
      </c>
      <c r="G37" s="33">
        <f t="shared" si="1"/>
        <v>1</v>
      </c>
    </row>
    <row r="38" spans="1:7" ht="25.5" customHeight="1" x14ac:dyDescent="0.25">
      <c r="A38" s="49" t="s">
        <v>28</v>
      </c>
      <c r="B38" s="49"/>
      <c r="C38" s="49"/>
      <c r="D38" s="66">
        <f>D39+D44</f>
        <v>377328.7</v>
      </c>
      <c r="E38" s="66">
        <f t="shared" ref="E38:F38" si="11">E39+E44</f>
        <v>369180.8</v>
      </c>
      <c r="F38" s="66">
        <f t="shared" si="11"/>
        <v>369081.8</v>
      </c>
      <c r="G38" s="18">
        <f t="shared" si="1"/>
        <v>0.99973183870883864</v>
      </c>
    </row>
    <row r="39" spans="1:7" ht="34.5" customHeight="1" x14ac:dyDescent="0.25">
      <c r="A39" s="50" t="s">
        <v>32</v>
      </c>
      <c r="B39" s="50"/>
      <c r="C39" s="36" t="s">
        <v>33</v>
      </c>
      <c r="D39" s="56">
        <f>+D41</f>
        <v>74764.7</v>
      </c>
      <c r="E39" s="56">
        <f t="shared" ref="E39:F39" si="12">+E41</f>
        <v>66616.800000000003</v>
      </c>
      <c r="F39" s="56">
        <f t="shared" si="12"/>
        <v>66517.8</v>
      </c>
      <c r="G39" s="35">
        <f t="shared" si="1"/>
        <v>0.99851388838851463</v>
      </c>
    </row>
    <row r="40" spans="1:7" ht="21" customHeight="1" x14ac:dyDescent="0.25">
      <c r="A40" s="51"/>
      <c r="B40" s="51"/>
      <c r="C40" s="40" t="s">
        <v>14</v>
      </c>
      <c r="D40" s="62"/>
      <c r="E40" s="62"/>
      <c r="F40" s="62"/>
      <c r="G40" s="18" t="str">
        <f t="shared" si="1"/>
        <v xml:space="preserve">       </v>
      </c>
    </row>
    <row r="41" spans="1:7" ht="22.5" customHeight="1" x14ac:dyDescent="0.25">
      <c r="A41" s="51"/>
      <c r="B41" s="50" t="s">
        <v>18</v>
      </c>
      <c r="C41" s="36" t="s">
        <v>34</v>
      </c>
      <c r="D41" s="56">
        <f>+D43</f>
        <v>74764.7</v>
      </c>
      <c r="E41" s="56">
        <f>+E43</f>
        <v>66616.800000000003</v>
      </c>
      <c r="F41" s="56">
        <f t="shared" ref="F41" si="13">+F43</f>
        <v>66517.8</v>
      </c>
      <c r="G41" s="35">
        <f t="shared" si="1"/>
        <v>0.99851388838851463</v>
      </c>
    </row>
    <row r="42" spans="1:7" ht="19.5" customHeight="1" x14ac:dyDescent="0.25">
      <c r="A42" s="51"/>
      <c r="B42" s="51"/>
      <c r="C42" s="40" t="s">
        <v>20</v>
      </c>
      <c r="D42" s="62"/>
      <c r="E42" s="62"/>
      <c r="F42" s="62"/>
      <c r="G42" s="18" t="str">
        <f t="shared" si="1"/>
        <v xml:space="preserve">       </v>
      </c>
    </row>
    <row r="43" spans="1:7" ht="24.75" customHeight="1" x14ac:dyDescent="0.25">
      <c r="A43" s="42"/>
      <c r="B43" s="42"/>
      <c r="C43" s="17" t="s">
        <v>28</v>
      </c>
      <c r="D43" s="63">
        <v>74764.7</v>
      </c>
      <c r="E43" s="63">
        <v>66616.800000000003</v>
      </c>
      <c r="F43" s="63">
        <v>66517.8</v>
      </c>
      <c r="G43" s="33">
        <f t="shared" si="1"/>
        <v>0.99851388838851463</v>
      </c>
    </row>
    <row r="44" spans="1:7" ht="30.75" customHeight="1" x14ac:dyDescent="0.25">
      <c r="A44" s="50" t="s">
        <v>29</v>
      </c>
      <c r="B44" s="50"/>
      <c r="C44" s="36" t="s">
        <v>9</v>
      </c>
      <c r="D44" s="56">
        <f>+D46</f>
        <v>302564</v>
      </c>
      <c r="E44" s="56">
        <f t="shared" ref="E44:F44" si="14">+E46</f>
        <v>302564</v>
      </c>
      <c r="F44" s="56">
        <f t="shared" si="14"/>
        <v>302564</v>
      </c>
      <c r="G44" s="35">
        <f t="shared" si="1"/>
        <v>1</v>
      </c>
    </row>
    <row r="45" spans="1:7" ht="18" customHeight="1" x14ac:dyDescent="0.25">
      <c r="A45" s="51"/>
      <c r="B45" s="51"/>
      <c r="C45" s="40" t="s">
        <v>14</v>
      </c>
      <c r="D45" s="62"/>
      <c r="E45" s="62"/>
      <c r="F45" s="62"/>
      <c r="G45" s="18" t="str">
        <f t="shared" si="1"/>
        <v xml:space="preserve">       </v>
      </c>
    </row>
    <row r="46" spans="1:7" ht="26.25" customHeight="1" x14ac:dyDescent="0.25">
      <c r="A46" s="51"/>
      <c r="B46" s="50" t="s">
        <v>30</v>
      </c>
      <c r="C46" s="36" t="s">
        <v>31</v>
      </c>
      <c r="D46" s="56">
        <f>+D48</f>
        <v>302564</v>
      </c>
      <c r="E46" s="56">
        <f t="shared" ref="E46:F46" si="15">+E48</f>
        <v>302564</v>
      </c>
      <c r="F46" s="56">
        <f t="shared" si="15"/>
        <v>302564</v>
      </c>
      <c r="G46" s="35">
        <f t="shared" si="1"/>
        <v>1</v>
      </c>
    </row>
    <row r="47" spans="1:7" ht="19.5" customHeight="1" x14ac:dyDescent="0.25">
      <c r="A47" s="51"/>
      <c r="B47" s="51"/>
      <c r="C47" s="40" t="s">
        <v>20</v>
      </c>
      <c r="D47" s="62"/>
      <c r="E47" s="62"/>
      <c r="F47" s="62"/>
      <c r="G47" s="18" t="str">
        <f t="shared" si="1"/>
        <v xml:space="preserve">       </v>
      </c>
    </row>
    <row r="48" spans="1:7" ht="33.75" customHeight="1" x14ac:dyDescent="0.25">
      <c r="A48" s="51"/>
      <c r="B48" s="51"/>
      <c r="C48" s="38" t="s">
        <v>16</v>
      </c>
      <c r="D48" s="63">
        <v>302564</v>
      </c>
      <c r="E48" s="63">
        <v>302564</v>
      </c>
      <c r="F48" s="63">
        <v>302564</v>
      </c>
      <c r="G48" s="33">
        <f t="shared" si="1"/>
        <v>1</v>
      </c>
    </row>
    <row r="49" spans="1:7" ht="27" customHeight="1" x14ac:dyDescent="0.25">
      <c r="A49" s="49" t="s">
        <v>35</v>
      </c>
      <c r="B49" s="49"/>
      <c r="C49" s="49"/>
      <c r="D49" s="66">
        <f>+D50+D55+D60+D65+D79</f>
        <v>1059090.3999999999</v>
      </c>
      <c r="E49" s="66">
        <f t="shared" ref="E49:F49" si="16">+E50+E55+E60+E65+E79</f>
        <v>1085577.3999999999</v>
      </c>
      <c r="F49" s="66">
        <f t="shared" si="16"/>
        <v>1075718.8299999998</v>
      </c>
      <c r="G49" s="18">
        <f t="shared" si="1"/>
        <v>0.99091859318368269</v>
      </c>
    </row>
    <row r="50" spans="1:7" ht="28.5" customHeight="1" x14ac:dyDescent="0.25">
      <c r="A50" s="50" t="s">
        <v>36</v>
      </c>
      <c r="B50" s="50"/>
      <c r="C50" s="36" t="s">
        <v>6</v>
      </c>
      <c r="D50" s="56">
        <f>+D52</f>
        <v>295649.8</v>
      </c>
      <c r="E50" s="56">
        <f t="shared" ref="E50:F50" si="17">+E52</f>
        <v>295649.8</v>
      </c>
      <c r="F50" s="56">
        <f t="shared" si="17"/>
        <v>295649.8</v>
      </c>
      <c r="G50" s="35">
        <f t="shared" si="1"/>
        <v>1</v>
      </c>
    </row>
    <row r="51" spans="1:7" ht="25.5" customHeight="1" x14ac:dyDescent="0.25">
      <c r="A51" s="51"/>
      <c r="B51" s="51"/>
      <c r="C51" s="40" t="s">
        <v>14</v>
      </c>
      <c r="D51" s="62"/>
      <c r="E51" s="62"/>
      <c r="F51" s="62"/>
      <c r="G51" s="18" t="str">
        <f t="shared" si="1"/>
        <v xml:space="preserve">       </v>
      </c>
    </row>
    <row r="52" spans="1:7" ht="28.5" customHeight="1" x14ac:dyDescent="0.25">
      <c r="A52" s="51"/>
      <c r="B52" s="50" t="s">
        <v>37</v>
      </c>
      <c r="C52" s="36" t="s">
        <v>38</v>
      </c>
      <c r="D52" s="56">
        <f>+D54</f>
        <v>295649.8</v>
      </c>
      <c r="E52" s="56">
        <f t="shared" ref="E52:F52" si="18">+E54</f>
        <v>295649.8</v>
      </c>
      <c r="F52" s="56">
        <f t="shared" si="18"/>
        <v>295649.8</v>
      </c>
      <c r="G52" s="35">
        <f t="shared" si="1"/>
        <v>1</v>
      </c>
    </row>
    <row r="53" spans="1:7" ht="20.25" customHeight="1" x14ac:dyDescent="0.25">
      <c r="A53" s="51"/>
      <c r="B53" s="51"/>
      <c r="C53" s="40" t="s">
        <v>20</v>
      </c>
      <c r="D53" s="62"/>
      <c r="E53" s="62"/>
      <c r="F53" s="62"/>
      <c r="G53" s="18" t="str">
        <f t="shared" si="1"/>
        <v xml:space="preserve">       </v>
      </c>
    </row>
    <row r="54" spans="1:7" ht="36" customHeight="1" x14ac:dyDescent="0.25">
      <c r="A54" s="51"/>
      <c r="B54" s="51"/>
      <c r="C54" s="38" t="s">
        <v>16</v>
      </c>
      <c r="D54" s="67">
        <v>295649.8</v>
      </c>
      <c r="E54" s="67">
        <v>295649.8</v>
      </c>
      <c r="F54" s="67">
        <v>295649.8</v>
      </c>
      <c r="G54" s="33">
        <f t="shared" si="1"/>
        <v>1</v>
      </c>
    </row>
    <row r="55" spans="1:7" ht="22.5" customHeight="1" x14ac:dyDescent="0.25">
      <c r="A55" s="50" t="s">
        <v>39</v>
      </c>
      <c r="B55" s="50"/>
      <c r="C55" s="36" t="s">
        <v>40</v>
      </c>
      <c r="D55" s="56">
        <f>+D57</f>
        <v>55863</v>
      </c>
      <c r="E55" s="56">
        <f t="shared" ref="E55:F55" si="19">+E57</f>
        <v>55863</v>
      </c>
      <c r="F55" s="56">
        <f t="shared" si="19"/>
        <v>55863</v>
      </c>
      <c r="G55" s="35">
        <f t="shared" si="1"/>
        <v>1</v>
      </c>
    </row>
    <row r="56" spans="1:7" ht="20.25" customHeight="1" x14ac:dyDescent="0.25">
      <c r="A56" s="51"/>
      <c r="B56" s="51"/>
      <c r="C56" s="40" t="s">
        <v>14</v>
      </c>
      <c r="D56" s="62"/>
      <c r="E56" s="62"/>
      <c r="F56" s="62"/>
      <c r="G56" s="18" t="str">
        <f t="shared" si="1"/>
        <v xml:space="preserve">       </v>
      </c>
    </row>
    <row r="57" spans="1:7" ht="36" customHeight="1" x14ac:dyDescent="0.25">
      <c r="A57" s="51"/>
      <c r="B57" s="50" t="s">
        <v>18</v>
      </c>
      <c r="C57" s="36" t="s">
        <v>41</v>
      </c>
      <c r="D57" s="56">
        <f>+D59</f>
        <v>55863</v>
      </c>
      <c r="E57" s="56">
        <f t="shared" ref="E57:F57" si="20">+E59</f>
        <v>55863</v>
      </c>
      <c r="F57" s="56">
        <f t="shared" si="20"/>
        <v>55863</v>
      </c>
      <c r="G57" s="35">
        <f t="shared" si="1"/>
        <v>1</v>
      </c>
    </row>
    <row r="58" spans="1:7" ht="22.5" customHeight="1" x14ac:dyDescent="0.25">
      <c r="A58" s="51"/>
      <c r="B58" s="51"/>
      <c r="C58" s="40" t="s">
        <v>20</v>
      </c>
      <c r="D58" s="62"/>
      <c r="E58" s="62"/>
      <c r="F58" s="62"/>
      <c r="G58" s="18" t="str">
        <f t="shared" si="1"/>
        <v xml:space="preserve">       </v>
      </c>
    </row>
    <row r="59" spans="1:7" ht="33" customHeight="1" x14ac:dyDescent="0.25">
      <c r="A59" s="51"/>
      <c r="B59" s="51"/>
      <c r="C59" s="38" t="s">
        <v>16</v>
      </c>
      <c r="D59" s="63">
        <v>55863</v>
      </c>
      <c r="E59" s="63">
        <v>55863</v>
      </c>
      <c r="F59" s="63">
        <v>55863</v>
      </c>
      <c r="G59" s="33">
        <f t="shared" si="1"/>
        <v>1</v>
      </c>
    </row>
    <row r="60" spans="1:7" ht="20.25" customHeight="1" x14ac:dyDescent="0.25">
      <c r="A60" s="50" t="s">
        <v>42</v>
      </c>
      <c r="B60" s="50"/>
      <c r="C60" s="36" t="s">
        <v>7</v>
      </c>
      <c r="D60" s="56">
        <f>+D62</f>
        <v>455271.3</v>
      </c>
      <c r="E60" s="56">
        <f t="shared" ref="E60:F60" si="21">+E62</f>
        <v>455271.3</v>
      </c>
      <c r="F60" s="56">
        <f t="shared" si="21"/>
        <v>455271.3</v>
      </c>
      <c r="G60" s="35">
        <f t="shared" si="1"/>
        <v>1</v>
      </c>
    </row>
    <row r="61" spans="1:7" ht="18.75" customHeight="1" x14ac:dyDescent="0.25">
      <c r="A61" s="51"/>
      <c r="B61" s="51"/>
      <c r="C61" s="40" t="s">
        <v>14</v>
      </c>
      <c r="D61" s="62"/>
      <c r="E61" s="62"/>
      <c r="F61" s="62"/>
      <c r="G61" s="18" t="str">
        <f t="shared" si="1"/>
        <v xml:space="preserve">       </v>
      </c>
    </row>
    <row r="62" spans="1:7" ht="21.75" customHeight="1" x14ac:dyDescent="0.25">
      <c r="A62" s="51"/>
      <c r="B62" s="50" t="s">
        <v>43</v>
      </c>
      <c r="C62" s="36" t="s">
        <v>44</v>
      </c>
      <c r="D62" s="56">
        <f>+D64</f>
        <v>455271.3</v>
      </c>
      <c r="E62" s="56">
        <f t="shared" ref="E62:F62" si="22">+E64</f>
        <v>455271.3</v>
      </c>
      <c r="F62" s="56">
        <f t="shared" si="22"/>
        <v>455271.3</v>
      </c>
      <c r="G62" s="35">
        <f t="shared" si="1"/>
        <v>1</v>
      </c>
    </row>
    <row r="63" spans="1:7" ht="22.5" customHeight="1" x14ac:dyDescent="0.25">
      <c r="A63" s="51"/>
      <c r="B63" s="51"/>
      <c r="C63" s="40" t="s">
        <v>20</v>
      </c>
      <c r="D63" s="62"/>
      <c r="E63" s="62"/>
      <c r="F63" s="62"/>
      <c r="G63" s="18" t="str">
        <f t="shared" si="1"/>
        <v xml:space="preserve">       </v>
      </c>
    </row>
    <row r="64" spans="1:7" ht="43.5" customHeight="1" x14ac:dyDescent="0.25">
      <c r="A64" s="52"/>
      <c r="B64" s="51"/>
      <c r="C64" s="38" t="s">
        <v>16</v>
      </c>
      <c r="D64" s="67">
        <v>455271.3</v>
      </c>
      <c r="E64" s="67">
        <v>455271.3</v>
      </c>
      <c r="F64" s="67">
        <v>455271.3</v>
      </c>
      <c r="G64" s="33">
        <f t="shared" si="1"/>
        <v>1</v>
      </c>
    </row>
    <row r="65" spans="1:7" ht="26.25" customHeight="1" x14ac:dyDescent="0.25">
      <c r="A65" s="50">
        <v>1192</v>
      </c>
      <c r="B65" s="50"/>
      <c r="C65" s="36" t="s">
        <v>71</v>
      </c>
      <c r="D65" s="78">
        <f>D67</f>
        <v>0</v>
      </c>
      <c r="E65" s="56">
        <f>E67</f>
        <v>26487</v>
      </c>
      <c r="F65" s="56">
        <f t="shared" ref="F65" si="23">F67</f>
        <v>17064.329999999998</v>
      </c>
      <c r="G65" s="35">
        <f>IF(F65=0,"       ",F65/E65)</f>
        <v>0.64425302978819787</v>
      </c>
    </row>
    <row r="66" spans="1:7" ht="20.25" customHeight="1" x14ac:dyDescent="0.25">
      <c r="A66" s="51"/>
      <c r="B66" s="51"/>
      <c r="C66" s="40" t="s">
        <v>14</v>
      </c>
      <c r="D66" s="62"/>
      <c r="E66" s="62"/>
      <c r="F66" s="68"/>
      <c r="G66" s="18"/>
    </row>
    <row r="67" spans="1:7" ht="56.25" customHeight="1" x14ac:dyDescent="0.25">
      <c r="A67" s="51"/>
      <c r="B67" s="50">
        <v>11022</v>
      </c>
      <c r="C67" s="36" t="s">
        <v>70</v>
      </c>
      <c r="D67" s="56"/>
      <c r="E67" s="56">
        <f>SUM(E69:E78)</f>
        <v>26487</v>
      </c>
      <c r="F67" s="56">
        <f>SUM(F69:F78)</f>
        <v>17064.329999999998</v>
      </c>
      <c r="G67" s="35">
        <f t="shared" ref="G67:G78" si="24">IF(F67=0,"       ",F67/E67)</f>
        <v>0.64425302978819787</v>
      </c>
    </row>
    <row r="68" spans="1:7" ht="18.75" customHeight="1" x14ac:dyDescent="0.25">
      <c r="A68" s="51"/>
      <c r="B68" s="51"/>
      <c r="C68" s="40" t="s">
        <v>20</v>
      </c>
      <c r="D68" s="64"/>
      <c r="E68" s="64"/>
      <c r="F68" s="64"/>
      <c r="G68" s="18" t="str">
        <f t="shared" si="24"/>
        <v xml:space="preserve">       </v>
      </c>
    </row>
    <row r="69" spans="1:7" ht="22.5" customHeight="1" x14ac:dyDescent="0.25">
      <c r="A69" s="51"/>
      <c r="B69" s="51"/>
      <c r="C69" s="38" t="s">
        <v>613</v>
      </c>
      <c r="D69" s="63"/>
      <c r="E69" s="69">
        <v>1550</v>
      </c>
      <c r="F69" s="69">
        <v>1172.8</v>
      </c>
      <c r="G69" s="34">
        <f t="shared" si="24"/>
        <v>0.75664516129032255</v>
      </c>
    </row>
    <row r="70" spans="1:7" ht="21.75" customHeight="1" x14ac:dyDescent="0.25">
      <c r="A70" s="51"/>
      <c r="B70" s="51"/>
      <c r="C70" s="38" t="s">
        <v>614</v>
      </c>
      <c r="D70" s="63"/>
      <c r="E70" s="69">
        <v>3394.3</v>
      </c>
      <c r="F70" s="69">
        <v>3320.29</v>
      </c>
      <c r="G70" s="34">
        <f t="shared" si="24"/>
        <v>0.97819579883923036</v>
      </c>
    </row>
    <row r="71" spans="1:7" ht="27" customHeight="1" x14ac:dyDescent="0.25">
      <c r="A71" s="51"/>
      <c r="B71" s="51"/>
      <c r="C71" s="38" t="s">
        <v>615</v>
      </c>
      <c r="D71" s="63"/>
      <c r="E71" s="69">
        <v>2884</v>
      </c>
      <c r="F71" s="69">
        <v>1878.33</v>
      </c>
      <c r="G71" s="34">
        <f t="shared" si="24"/>
        <v>0.65129334257975036</v>
      </c>
    </row>
    <row r="72" spans="1:7" ht="23.25" customHeight="1" x14ac:dyDescent="0.25">
      <c r="A72" s="51"/>
      <c r="B72" s="51"/>
      <c r="C72" s="38" t="s">
        <v>246</v>
      </c>
      <c r="D72" s="63"/>
      <c r="E72" s="69">
        <v>1922.8</v>
      </c>
      <c r="F72" s="69">
        <v>1368</v>
      </c>
      <c r="G72" s="34">
        <f t="shared" si="24"/>
        <v>0.71146245059288538</v>
      </c>
    </row>
    <row r="73" spans="1:7" ht="24.75" customHeight="1" x14ac:dyDescent="0.25">
      <c r="A73" s="51"/>
      <c r="B73" s="51"/>
      <c r="C73" s="38" t="s">
        <v>358</v>
      </c>
      <c r="D73" s="63"/>
      <c r="E73" s="69">
        <v>6768.9</v>
      </c>
      <c r="F73" s="69">
        <v>2172.54</v>
      </c>
      <c r="G73" s="34">
        <f t="shared" si="24"/>
        <v>0.32095909231928377</v>
      </c>
    </row>
    <row r="74" spans="1:7" ht="21" customHeight="1" x14ac:dyDescent="0.25">
      <c r="A74" s="51"/>
      <c r="B74" s="51"/>
      <c r="C74" s="38" t="s">
        <v>443</v>
      </c>
      <c r="D74" s="63"/>
      <c r="E74" s="69">
        <v>2923.4</v>
      </c>
      <c r="F74" s="69">
        <v>1640.3</v>
      </c>
      <c r="G74" s="34">
        <f t="shared" si="24"/>
        <v>0.56109324758842438</v>
      </c>
    </row>
    <row r="75" spans="1:7" ht="29.25" customHeight="1" x14ac:dyDescent="0.25">
      <c r="A75" s="51"/>
      <c r="B75" s="51"/>
      <c r="C75" s="38" t="s">
        <v>510</v>
      </c>
      <c r="D75" s="63"/>
      <c r="E75" s="69">
        <v>2648.7</v>
      </c>
      <c r="F75" s="69">
        <v>1930.25</v>
      </c>
      <c r="G75" s="34">
        <f t="shared" si="24"/>
        <v>0.72875372824404427</v>
      </c>
    </row>
    <row r="76" spans="1:7" ht="25.5" customHeight="1" x14ac:dyDescent="0.25">
      <c r="A76" s="51"/>
      <c r="B76" s="51"/>
      <c r="C76" s="38" t="s">
        <v>534</v>
      </c>
      <c r="D76" s="63"/>
      <c r="E76" s="69">
        <v>1314.5</v>
      </c>
      <c r="F76" s="69">
        <v>1302.8399999999999</v>
      </c>
      <c r="G76" s="34">
        <f t="shared" si="24"/>
        <v>0.99112970711297066</v>
      </c>
    </row>
    <row r="77" spans="1:7" ht="26.25" customHeight="1" x14ac:dyDescent="0.25">
      <c r="A77" s="51"/>
      <c r="B77" s="51"/>
      <c r="C77" s="38" t="s">
        <v>559</v>
      </c>
      <c r="D77" s="63"/>
      <c r="E77" s="69">
        <v>863.3</v>
      </c>
      <c r="F77" s="69">
        <v>648</v>
      </c>
      <c r="G77" s="34">
        <f t="shared" si="24"/>
        <v>0.75060813158809225</v>
      </c>
    </row>
    <row r="78" spans="1:7" ht="25.5" customHeight="1" x14ac:dyDescent="0.25">
      <c r="A78" s="51"/>
      <c r="B78" s="51"/>
      <c r="C78" s="38" t="s">
        <v>616</v>
      </c>
      <c r="D78" s="63"/>
      <c r="E78" s="69">
        <v>2217.1</v>
      </c>
      <c r="F78" s="69">
        <v>1630.98</v>
      </c>
      <c r="G78" s="34">
        <f t="shared" si="24"/>
        <v>0.73563664246087235</v>
      </c>
    </row>
    <row r="79" spans="1:7" ht="36.75" customHeight="1" x14ac:dyDescent="0.25">
      <c r="A79" s="50" t="s">
        <v>45</v>
      </c>
      <c r="B79" s="50"/>
      <c r="C79" s="36" t="s">
        <v>8</v>
      </c>
      <c r="D79" s="56">
        <f>D80</f>
        <v>252306.30000000002</v>
      </c>
      <c r="E79" s="56">
        <f t="shared" ref="E79:F79" si="25">E80</f>
        <v>252306.30000000002</v>
      </c>
      <c r="F79" s="56">
        <f t="shared" si="25"/>
        <v>251870.4</v>
      </c>
      <c r="G79" s="35">
        <f t="shared" si="1"/>
        <v>0.99827233802723114</v>
      </c>
    </row>
    <row r="80" spans="1:7" ht="33.75" customHeight="1" x14ac:dyDescent="0.25">
      <c r="A80" s="51"/>
      <c r="B80" s="50" t="s">
        <v>46</v>
      </c>
      <c r="C80" s="36" t="s">
        <v>47</v>
      </c>
      <c r="D80" s="56">
        <f>SUM(D82:D92)</f>
        <v>252306.30000000002</v>
      </c>
      <c r="E80" s="56">
        <f>SUM(E82:E92)</f>
        <v>252306.30000000002</v>
      </c>
      <c r="F80" s="56">
        <f>SUM(F82:F92)</f>
        <v>251870.4</v>
      </c>
      <c r="G80" s="35">
        <f t="shared" si="1"/>
        <v>0.99827233802723114</v>
      </c>
    </row>
    <row r="81" spans="1:7" ht="18.75" customHeight="1" x14ac:dyDescent="0.25">
      <c r="A81" s="51"/>
      <c r="B81" s="51"/>
      <c r="C81" s="40" t="s">
        <v>20</v>
      </c>
      <c r="D81" s="62"/>
      <c r="E81" s="62"/>
      <c r="F81" s="62"/>
      <c r="G81" s="18" t="str">
        <f t="shared" si="1"/>
        <v xml:space="preserve">       </v>
      </c>
    </row>
    <row r="82" spans="1:7" ht="31.5" customHeight="1" x14ac:dyDescent="0.25">
      <c r="A82" s="51"/>
      <c r="B82" s="51"/>
      <c r="C82" s="38" t="s">
        <v>16</v>
      </c>
      <c r="D82" s="63">
        <v>60136</v>
      </c>
      <c r="E82" s="63">
        <v>60136</v>
      </c>
      <c r="F82" s="63">
        <v>60136</v>
      </c>
      <c r="G82" s="33">
        <f t="shared" si="1"/>
        <v>1</v>
      </c>
    </row>
    <row r="83" spans="1:7" ht="18" customHeight="1" x14ac:dyDescent="0.25">
      <c r="A83" s="51"/>
      <c r="B83" s="51"/>
      <c r="C83" s="38" t="s">
        <v>613</v>
      </c>
      <c r="D83" s="63">
        <v>8715.4</v>
      </c>
      <c r="E83" s="63">
        <v>8715.4</v>
      </c>
      <c r="F83" s="63">
        <v>8715.4</v>
      </c>
      <c r="G83" s="33">
        <f t="shared" si="1"/>
        <v>1</v>
      </c>
    </row>
    <row r="84" spans="1:7" ht="15.75" customHeight="1" x14ac:dyDescent="0.25">
      <c r="A84" s="51"/>
      <c r="B84" s="51"/>
      <c r="C84" s="38" t="s">
        <v>611</v>
      </c>
      <c r="D84" s="63">
        <v>13290.9</v>
      </c>
      <c r="E84" s="63">
        <v>13290.9</v>
      </c>
      <c r="F84" s="63">
        <v>13290.9</v>
      </c>
      <c r="G84" s="33">
        <f t="shared" si="1"/>
        <v>1</v>
      </c>
    </row>
    <row r="85" spans="1:7" ht="18" customHeight="1" x14ac:dyDescent="0.25">
      <c r="A85" s="51"/>
      <c r="B85" s="51"/>
      <c r="C85" s="38" t="s">
        <v>176</v>
      </c>
      <c r="D85" s="63">
        <v>17866.5</v>
      </c>
      <c r="E85" s="63">
        <v>17866.5</v>
      </c>
      <c r="F85" s="63">
        <v>17430.7</v>
      </c>
      <c r="G85" s="33">
        <f t="shared" si="1"/>
        <v>0.97560798141773719</v>
      </c>
    </row>
    <row r="86" spans="1:7" ht="18.75" customHeight="1" x14ac:dyDescent="0.25">
      <c r="A86" s="51"/>
      <c r="B86" s="51"/>
      <c r="C86" s="38" t="s">
        <v>246</v>
      </c>
      <c r="D86" s="63">
        <v>20481.099999999999</v>
      </c>
      <c r="E86" s="63">
        <v>20481.099999999999</v>
      </c>
      <c r="F86" s="63">
        <v>20481.099999999999</v>
      </c>
      <c r="G86" s="33">
        <f t="shared" si="1"/>
        <v>1</v>
      </c>
    </row>
    <row r="87" spans="1:7" ht="18.75" customHeight="1" x14ac:dyDescent="0.25">
      <c r="A87" s="51"/>
      <c r="B87" s="51"/>
      <c r="C87" s="38" t="s">
        <v>358</v>
      </c>
      <c r="D87" s="63">
        <v>16123.4</v>
      </c>
      <c r="E87" s="63">
        <v>16123.4</v>
      </c>
      <c r="F87" s="63">
        <v>16123.4</v>
      </c>
      <c r="G87" s="33">
        <f t="shared" si="1"/>
        <v>1</v>
      </c>
    </row>
    <row r="88" spans="1:7" ht="20.25" customHeight="1" x14ac:dyDescent="0.25">
      <c r="A88" s="51"/>
      <c r="B88" s="51"/>
      <c r="C88" s="38" t="s">
        <v>443</v>
      </c>
      <c r="D88" s="63">
        <v>27017.599999999999</v>
      </c>
      <c r="E88" s="63">
        <v>27017.599999999999</v>
      </c>
      <c r="F88" s="63">
        <v>27017.5</v>
      </c>
      <c r="G88" s="33">
        <f t="shared" si="1"/>
        <v>0.99999629870898976</v>
      </c>
    </row>
    <row r="89" spans="1:7" ht="20.25" customHeight="1" x14ac:dyDescent="0.25">
      <c r="A89" s="51"/>
      <c r="B89" s="51"/>
      <c r="C89" s="38" t="s">
        <v>510</v>
      </c>
      <c r="D89" s="63">
        <v>40958.800000000003</v>
      </c>
      <c r="E89" s="63">
        <v>40958.800000000003</v>
      </c>
      <c r="F89" s="63">
        <v>40958.800000000003</v>
      </c>
      <c r="G89" s="33">
        <f t="shared" ref="G89:G684" si="26">IF(F89=0,"       ",F89/E89)</f>
        <v>1</v>
      </c>
    </row>
    <row r="90" spans="1:7" ht="19.5" customHeight="1" x14ac:dyDescent="0.25">
      <c r="A90" s="51"/>
      <c r="B90" s="51"/>
      <c r="C90" s="38" t="s">
        <v>534</v>
      </c>
      <c r="D90" s="63">
        <v>19827.400000000001</v>
      </c>
      <c r="E90" s="63">
        <v>19827.400000000001</v>
      </c>
      <c r="F90" s="63">
        <v>19827.400000000001</v>
      </c>
      <c r="G90" s="33">
        <f t="shared" si="26"/>
        <v>1</v>
      </c>
    </row>
    <row r="91" spans="1:7" ht="19.5" customHeight="1" x14ac:dyDescent="0.25">
      <c r="A91" s="51"/>
      <c r="B91" s="51"/>
      <c r="C91" s="38" t="s">
        <v>559</v>
      </c>
      <c r="D91" s="63">
        <v>4793.5</v>
      </c>
      <c r="E91" s="63">
        <v>4793.5</v>
      </c>
      <c r="F91" s="63">
        <v>4793.5</v>
      </c>
      <c r="G91" s="33">
        <f t="shared" si="26"/>
        <v>1</v>
      </c>
    </row>
    <row r="92" spans="1:7" ht="18" customHeight="1" x14ac:dyDescent="0.25">
      <c r="A92" s="51"/>
      <c r="B92" s="51"/>
      <c r="C92" s="38" t="s">
        <v>618</v>
      </c>
      <c r="D92" s="63">
        <v>23095.7</v>
      </c>
      <c r="E92" s="63">
        <v>23095.7</v>
      </c>
      <c r="F92" s="63">
        <v>23095.7</v>
      </c>
      <c r="G92" s="33">
        <f t="shared" si="26"/>
        <v>1</v>
      </c>
    </row>
    <row r="93" spans="1:7" ht="23.25" customHeight="1" x14ac:dyDescent="0.25">
      <c r="A93" s="49" t="s">
        <v>48</v>
      </c>
      <c r="B93" s="49"/>
      <c r="C93" s="49"/>
      <c r="D93" s="66">
        <f>D94</f>
        <v>83558.899999999994</v>
      </c>
      <c r="E93" s="66">
        <f t="shared" ref="E93:F93" si="27">E94</f>
        <v>33139.800000000003</v>
      </c>
      <c r="F93" s="66">
        <f t="shared" si="27"/>
        <v>3560</v>
      </c>
      <c r="G93" s="18">
        <f t="shared" si="26"/>
        <v>0.10742370201389265</v>
      </c>
    </row>
    <row r="94" spans="1:7" ht="24" customHeight="1" x14ac:dyDescent="0.25">
      <c r="A94" s="50" t="s">
        <v>49</v>
      </c>
      <c r="B94" s="50"/>
      <c r="C94" s="36" t="s">
        <v>50</v>
      </c>
      <c r="D94" s="56">
        <f>D96+D99</f>
        <v>83558.899999999994</v>
      </c>
      <c r="E94" s="56">
        <f t="shared" ref="E94:F94" si="28">E96+E99</f>
        <v>33139.800000000003</v>
      </c>
      <c r="F94" s="56">
        <f t="shared" si="28"/>
        <v>3560</v>
      </c>
      <c r="G94" s="35">
        <f t="shared" si="26"/>
        <v>0.10742370201389265</v>
      </c>
    </row>
    <row r="95" spans="1:7" ht="19.5" customHeight="1" x14ac:dyDescent="0.25">
      <c r="A95" s="51"/>
      <c r="B95" s="51"/>
      <c r="C95" s="40" t="s">
        <v>14</v>
      </c>
      <c r="D95" s="62"/>
      <c r="E95" s="62"/>
      <c r="F95" s="62"/>
      <c r="G95" s="18" t="str">
        <f t="shared" si="26"/>
        <v xml:space="preserve">       </v>
      </c>
    </row>
    <row r="96" spans="1:7" ht="47.25" customHeight="1" x14ac:dyDescent="0.25">
      <c r="A96" s="51"/>
      <c r="B96" s="50" t="s">
        <v>51</v>
      </c>
      <c r="C96" s="36" t="s">
        <v>52</v>
      </c>
      <c r="D96" s="56">
        <f>+D98</f>
        <v>83558.899999999994</v>
      </c>
      <c r="E96" s="56">
        <f t="shared" ref="E96:F96" si="29">+E98</f>
        <v>29558.9</v>
      </c>
      <c r="F96" s="56">
        <f t="shared" si="29"/>
        <v>0</v>
      </c>
      <c r="G96" s="35" t="str">
        <f t="shared" si="26"/>
        <v xml:space="preserve">       </v>
      </c>
    </row>
    <row r="97" spans="1:7" ht="21" customHeight="1" x14ac:dyDescent="0.25">
      <c r="A97" s="51"/>
      <c r="B97" s="51"/>
      <c r="C97" s="40" t="s">
        <v>20</v>
      </c>
      <c r="D97" s="62"/>
      <c r="E97" s="62"/>
      <c r="F97" s="62"/>
      <c r="G97" s="18" t="str">
        <f t="shared" si="26"/>
        <v xml:space="preserve">       </v>
      </c>
    </row>
    <row r="98" spans="1:7" ht="45.75" customHeight="1" x14ac:dyDescent="0.25">
      <c r="A98" s="51"/>
      <c r="B98" s="51"/>
      <c r="C98" s="38" t="s">
        <v>67</v>
      </c>
      <c r="D98" s="63">
        <v>83558.899999999994</v>
      </c>
      <c r="E98" s="63">
        <v>29558.9</v>
      </c>
      <c r="F98" s="63">
        <v>0</v>
      </c>
      <c r="G98" s="33" t="str">
        <f t="shared" si="26"/>
        <v xml:space="preserve">       </v>
      </c>
    </row>
    <row r="99" spans="1:7" ht="104.25" customHeight="1" x14ac:dyDescent="0.25">
      <c r="A99" s="51"/>
      <c r="B99" s="50">
        <v>12014</v>
      </c>
      <c r="C99" s="36" t="s">
        <v>632</v>
      </c>
      <c r="D99" s="78"/>
      <c r="E99" s="56">
        <f>E101</f>
        <v>3580.9</v>
      </c>
      <c r="F99" s="56">
        <f>F101</f>
        <v>3560</v>
      </c>
      <c r="G99" s="35">
        <f t="shared" si="26"/>
        <v>0.99416347845513697</v>
      </c>
    </row>
    <row r="100" spans="1:7" ht="17.25" customHeight="1" x14ac:dyDescent="0.25">
      <c r="A100" s="19"/>
      <c r="B100" s="19"/>
      <c r="C100" s="40" t="s">
        <v>20</v>
      </c>
      <c r="D100" s="64"/>
      <c r="E100" s="64"/>
      <c r="F100" s="64"/>
      <c r="G100" s="18" t="str">
        <f t="shared" si="26"/>
        <v xml:space="preserve">       </v>
      </c>
    </row>
    <row r="101" spans="1:7" ht="48" customHeight="1" x14ac:dyDescent="0.25">
      <c r="A101" s="19"/>
      <c r="B101" s="19"/>
      <c r="C101" s="38" t="s">
        <v>67</v>
      </c>
      <c r="D101" s="63"/>
      <c r="E101" s="63">
        <v>3580.9</v>
      </c>
      <c r="F101" s="63">
        <v>3560</v>
      </c>
      <c r="G101" s="33">
        <f t="shared" si="26"/>
        <v>0.99416347845513697</v>
      </c>
    </row>
    <row r="102" spans="1:7" ht="24.75" customHeight="1" x14ac:dyDescent="0.25">
      <c r="A102" s="48" t="s">
        <v>53</v>
      </c>
      <c r="B102" s="48"/>
      <c r="C102" s="48"/>
      <c r="D102" s="70">
        <f>D104+D679</f>
        <v>18448434.300000001</v>
      </c>
      <c r="E102" s="70">
        <f>E104+E679</f>
        <v>20274750.898000002</v>
      </c>
      <c r="F102" s="70">
        <f>F104+F679</f>
        <v>19532083.245000001</v>
      </c>
      <c r="G102" s="33">
        <f t="shared" si="26"/>
        <v>0.96336982600988397</v>
      </c>
    </row>
    <row r="103" spans="1:7" ht="21" customHeight="1" x14ac:dyDescent="0.25">
      <c r="A103" s="82" t="s">
        <v>14</v>
      </c>
      <c r="B103" s="82"/>
      <c r="C103" s="82"/>
      <c r="D103" s="62"/>
      <c r="E103" s="62"/>
      <c r="F103" s="62"/>
      <c r="G103" s="18" t="str">
        <f t="shared" si="26"/>
        <v xml:space="preserve">       </v>
      </c>
    </row>
    <row r="104" spans="1:7" ht="36.75" customHeight="1" x14ac:dyDescent="0.25">
      <c r="A104" s="49" t="s">
        <v>16</v>
      </c>
      <c r="B104" s="49"/>
      <c r="C104" s="49"/>
      <c r="D104" s="66">
        <f>+D105+D110</f>
        <v>18415000</v>
      </c>
      <c r="E104" s="66">
        <f>+E105+E110</f>
        <v>20241316.598000001</v>
      </c>
      <c r="F104" s="66">
        <f t="shared" ref="F104" si="30">+F105+F110</f>
        <v>19507032.295000002</v>
      </c>
      <c r="G104" s="18">
        <f t="shared" si="26"/>
        <v>0.96372349103651922</v>
      </c>
    </row>
    <row r="105" spans="1:7" ht="21" customHeight="1" x14ac:dyDescent="0.25">
      <c r="A105" s="50" t="s">
        <v>21</v>
      </c>
      <c r="B105" s="50"/>
      <c r="C105" s="36" t="s">
        <v>5</v>
      </c>
      <c r="D105" s="56">
        <f>+D107</f>
        <v>415000</v>
      </c>
      <c r="E105" s="56">
        <f t="shared" ref="E105:F105" si="31">+E107</f>
        <v>415000</v>
      </c>
      <c r="F105" s="56">
        <f t="shared" si="31"/>
        <v>406716.43</v>
      </c>
      <c r="G105" s="35">
        <f t="shared" si="26"/>
        <v>0.98003959036144572</v>
      </c>
    </row>
    <row r="106" spans="1:7" ht="22.5" customHeight="1" x14ac:dyDescent="0.25">
      <c r="A106" s="51"/>
      <c r="B106" s="51"/>
      <c r="C106" s="40" t="s">
        <v>14</v>
      </c>
      <c r="D106" s="62"/>
      <c r="E106" s="62"/>
      <c r="F106" s="62"/>
      <c r="G106" s="18" t="str">
        <f t="shared" si="26"/>
        <v xml:space="preserve">       </v>
      </c>
    </row>
    <row r="107" spans="1:7" ht="46.5" customHeight="1" x14ac:dyDescent="0.25">
      <c r="A107" s="51"/>
      <c r="B107" s="50" t="s">
        <v>54</v>
      </c>
      <c r="C107" s="36" t="s">
        <v>55</v>
      </c>
      <c r="D107" s="56">
        <f>+D109</f>
        <v>415000</v>
      </c>
      <c r="E107" s="56">
        <f t="shared" ref="E107:F107" si="32">+E109</f>
        <v>415000</v>
      </c>
      <c r="F107" s="56">
        <f t="shared" si="32"/>
        <v>406716.43</v>
      </c>
      <c r="G107" s="35">
        <f t="shared" si="26"/>
        <v>0.98003959036144572</v>
      </c>
    </row>
    <row r="108" spans="1:7" ht="19.5" customHeight="1" x14ac:dyDescent="0.25">
      <c r="A108" s="51"/>
      <c r="B108" s="51"/>
      <c r="C108" s="40" t="s">
        <v>20</v>
      </c>
      <c r="D108" s="62"/>
      <c r="E108" s="62"/>
      <c r="F108" s="62"/>
      <c r="G108" s="18" t="str">
        <f t="shared" si="26"/>
        <v xml:space="preserve">       </v>
      </c>
    </row>
    <row r="109" spans="1:7" ht="35.25" customHeight="1" x14ac:dyDescent="0.25">
      <c r="A109" s="51"/>
      <c r="B109" s="51"/>
      <c r="C109" s="38" t="s">
        <v>16</v>
      </c>
      <c r="D109" s="63">
        <v>415000</v>
      </c>
      <c r="E109" s="63">
        <v>415000</v>
      </c>
      <c r="F109" s="63">
        <v>406716.43</v>
      </c>
      <c r="G109" s="33">
        <f t="shared" si="26"/>
        <v>0.98003959036144572</v>
      </c>
    </row>
    <row r="110" spans="1:7" ht="24" customHeight="1" x14ac:dyDescent="0.25">
      <c r="A110" s="50" t="s">
        <v>56</v>
      </c>
      <c r="B110" s="50"/>
      <c r="C110" s="36" t="s">
        <v>11</v>
      </c>
      <c r="D110" s="56">
        <f>+D112+D673+D676</f>
        <v>18000000</v>
      </c>
      <c r="E110" s="56">
        <f>+E112+E673+E676</f>
        <v>19826316.598000001</v>
      </c>
      <c r="F110" s="56">
        <f>+F112+F673+F676</f>
        <v>19100315.865000002</v>
      </c>
      <c r="G110" s="35">
        <f t="shared" si="26"/>
        <v>0.96338196611501525</v>
      </c>
    </row>
    <row r="111" spans="1:7" ht="20.25" customHeight="1" x14ac:dyDescent="0.25">
      <c r="A111" s="51"/>
      <c r="B111" s="51"/>
      <c r="C111" s="40" t="s">
        <v>14</v>
      </c>
      <c r="D111" s="62"/>
      <c r="E111" s="62"/>
      <c r="F111" s="62"/>
      <c r="G111" s="18" t="str">
        <f t="shared" si="26"/>
        <v xml:space="preserve">       </v>
      </c>
    </row>
    <row r="112" spans="1:7" ht="32.25" customHeight="1" x14ac:dyDescent="0.25">
      <c r="A112" s="51"/>
      <c r="B112" s="50" t="s">
        <v>24</v>
      </c>
      <c r="C112" s="36" t="s">
        <v>57</v>
      </c>
      <c r="D112" s="56">
        <f>D114+D115+D170+D227+D299+D412+D500+D566+D590+D615+D657</f>
        <v>18000000</v>
      </c>
      <c r="E112" s="56">
        <f>E114+E115+E170+E227+E299+E412+E500+E566+E590+E615+E657</f>
        <v>19151352.598000001</v>
      </c>
      <c r="F112" s="56">
        <f>F114+F115+F170+F227+F299+F412+F500+F566+F590+F615+F657</f>
        <v>18425351.865000002</v>
      </c>
      <c r="G112" s="35">
        <f t="shared" si="26"/>
        <v>0.96209141211906801</v>
      </c>
    </row>
    <row r="113" spans="1:7" ht="21" customHeight="1" x14ac:dyDescent="0.25">
      <c r="A113" s="51"/>
      <c r="B113" s="51"/>
      <c r="C113" s="40" t="s">
        <v>20</v>
      </c>
      <c r="D113" s="62"/>
      <c r="E113" s="62"/>
      <c r="F113" s="62"/>
      <c r="G113" s="18" t="str">
        <f t="shared" si="26"/>
        <v xml:space="preserve">       </v>
      </c>
    </row>
    <row r="114" spans="1:7" ht="34.5" customHeight="1" x14ac:dyDescent="0.25">
      <c r="A114" s="51"/>
      <c r="B114" s="51"/>
      <c r="C114" s="11" t="s">
        <v>58</v>
      </c>
      <c r="D114" s="71">
        <v>18000000</v>
      </c>
      <c r="E114" s="71">
        <v>308833.05</v>
      </c>
      <c r="F114" s="71">
        <v>0</v>
      </c>
      <c r="G114" s="33" t="str">
        <f t="shared" si="26"/>
        <v xml:space="preserve">       </v>
      </c>
    </row>
    <row r="115" spans="1:7" ht="25.5" customHeight="1" x14ac:dyDescent="0.25">
      <c r="A115" s="54"/>
      <c r="B115" s="50"/>
      <c r="C115" s="43" t="s">
        <v>619</v>
      </c>
      <c r="D115" s="72"/>
      <c r="E115" s="72">
        <f>SUM(E116:E169)</f>
        <v>1197480.635</v>
      </c>
      <c r="F115" s="72">
        <f>SUM(F116:F169)</f>
        <v>1191972.0220000001</v>
      </c>
      <c r="G115" s="44">
        <f>IF(F115=0,"       ",F115/E115)</f>
        <v>0.99539983124654041</v>
      </c>
    </row>
    <row r="116" spans="1:7" ht="36" customHeight="1" x14ac:dyDescent="0.25">
      <c r="A116" s="51"/>
      <c r="B116" s="51"/>
      <c r="C116" s="10" t="s">
        <v>72</v>
      </c>
      <c r="D116" s="79"/>
      <c r="E116" s="73">
        <v>133524.1</v>
      </c>
      <c r="F116" s="73">
        <f>115222.566+18301.534</f>
        <v>133524.1</v>
      </c>
      <c r="G116" s="22">
        <f t="shared" ref="G116:G179" si="33">IF(F116=0,"       ",F116/E116)</f>
        <v>1</v>
      </c>
    </row>
    <row r="117" spans="1:7" ht="77.25" customHeight="1" x14ac:dyDescent="0.25">
      <c r="A117" s="51"/>
      <c r="B117" s="51"/>
      <c r="C117" s="10" t="s">
        <v>73</v>
      </c>
      <c r="D117" s="79"/>
      <c r="E117" s="73">
        <v>5484.8</v>
      </c>
      <c r="F117" s="73">
        <v>5484.8</v>
      </c>
      <c r="G117" s="22">
        <f t="shared" si="33"/>
        <v>1</v>
      </c>
    </row>
    <row r="118" spans="1:7" ht="40.5" customHeight="1" x14ac:dyDescent="0.25">
      <c r="A118" s="51"/>
      <c r="B118" s="51"/>
      <c r="C118" s="10" t="s">
        <v>74</v>
      </c>
      <c r="D118" s="79"/>
      <c r="E118" s="73">
        <v>8395.2000000000007</v>
      </c>
      <c r="F118" s="73">
        <v>8395.2000000000007</v>
      </c>
      <c r="G118" s="22">
        <f t="shared" si="33"/>
        <v>1</v>
      </c>
    </row>
    <row r="119" spans="1:7" ht="36" customHeight="1" x14ac:dyDescent="0.25">
      <c r="A119" s="51"/>
      <c r="B119" s="51"/>
      <c r="C119" s="10" t="s">
        <v>75</v>
      </c>
      <c r="D119" s="79"/>
      <c r="E119" s="73">
        <v>2470</v>
      </c>
      <c r="F119" s="73">
        <v>2470</v>
      </c>
      <c r="G119" s="22">
        <f t="shared" si="33"/>
        <v>1</v>
      </c>
    </row>
    <row r="120" spans="1:7" ht="34.5" customHeight="1" x14ac:dyDescent="0.25">
      <c r="A120" s="51"/>
      <c r="B120" s="51"/>
      <c r="C120" s="10" t="s">
        <v>76</v>
      </c>
      <c r="D120" s="79"/>
      <c r="E120" s="73">
        <v>1364.1</v>
      </c>
      <c r="F120" s="73">
        <v>1364.1</v>
      </c>
      <c r="G120" s="22">
        <f t="shared" si="33"/>
        <v>1</v>
      </c>
    </row>
    <row r="121" spans="1:7" ht="34.5" customHeight="1" x14ac:dyDescent="0.25">
      <c r="A121" s="51"/>
      <c r="B121" s="51"/>
      <c r="C121" s="10" t="s">
        <v>77</v>
      </c>
      <c r="D121" s="79"/>
      <c r="E121" s="73">
        <v>3775.8</v>
      </c>
      <c r="F121" s="73">
        <v>3775.8</v>
      </c>
      <c r="G121" s="22">
        <f t="shared" si="33"/>
        <v>1</v>
      </c>
    </row>
    <row r="122" spans="1:7" ht="34.5" customHeight="1" x14ac:dyDescent="0.25">
      <c r="A122" s="51"/>
      <c r="B122" s="51"/>
      <c r="C122" s="10" t="s">
        <v>78</v>
      </c>
      <c r="D122" s="79"/>
      <c r="E122" s="73">
        <v>6366.6350000000002</v>
      </c>
      <c r="F122" s="73">
        <v>6366.6350000000002</v>
      </c>
      <c r="G122" s="22">
        <f t="shared" si="33"/>
        <v>1</v>
      </c>
    </row>
    <row r="123" spans="1:7" ht="27" customHeight="1" x14ac:dyDescent="0.25">
      <c r="A123" s="51"/>
      <c r="B123" s="51"/>
      <c r="C123" s="10" t="s">
        <v>79</v>
      </c>
      <c r="D123" s="79"/>
      <c r="E123" s="73">
        <v>6130</v>
      </c>
      <c r="F123" s="73">
        <v>6130</v>
      </c>
      <c r="G123" s="22">
        <f t="shared" si="33"/>
        <v>1</v>
      </c>
    </row>
    <row r="124" spans="1:7" ht="43.5" customHeight="1" x14ac:dyDescent="0.25">
      <c r="A124" s="51"/>
      <c r="B124" s="51"/>
      <c r="C124" s="10" t="s">
        <v>80</v>
      </c>
      <c r="D124" s="79"/>
      <c r="E124" s="73">
        <v>6659.3</v>
      </c>
      <c r="F124" s="73">
        <v>6659.3</v>
      </c>
      <c r="G124" s="22">
        <f t="shared" si="33"/>
        <v>1</v>
      </c>
    </row>
    <row r="125" spans="1:7" ht="34.5" customHeight="1" x14ac:dyDescent="0.25">
      <c r="A125" s="51"/>
      <c r="B125" s="51"/>
      <c r="C125" s="10" t="s">
        <v>81</v>
      </c>
      <c r="D125" s="79"/>
      <c r="E125" s="73">
        <v>1432.5</v>
      </c>
      <c r="F125" s="73">
        <v>1432.5</v>
      </c>
      <c r="G125" s="22">
        <f t="shared" si="33"/>
        <v>1</v>
      </c>
    </row>
    <row r="126" spans="1:7" ht="36" customHeight="1" x14ac:dyDescent="0.25">
      <c r="A126" s="51"/>
      <c r="B126" s="51"/>
      <c r="C126" s="10" t="s">
        <v>82</v>
      </c>
      <c r="D126" s="79"/>
      <c r="E126" s="73">
        <v>2452</v>
      </c>
      <c r="F126" s="73">
        <v>2452</v>
      </c>
      <c r="G126" s="22">
        <f t="shared" si="33"/>
        <v>1</v>
      </c>
    </row>
    <row r="127" spans="1:7" ht="49.5" customHeight="1" x14ac:dyDescent="0.25">
      <c r="A127" s="51"/>
      <c r="B127" s="51"/>
      <c r="C127" s="10" t="s">
        <v>83</v>
      </c>
      <c r="D127" s="79"/>
      <c r="E127" s="73">
        <v>9001.5</v>
      </c>
      <c r="F127" s="73">
        <v>9001.5</v>
      </c>
      <c r="G127" s="22">
        <f t="shared" si="33"/>
        <v>1</v>
      </c>
    </row>
    <row r="128" spans="1:7" ht="23.25" customHeight="1" x14ac:dyDescent="0.25">
      <c r="A128" s="51"/>
      <c r="B128" s="51"/>
      <c r="C128" s="10" t="s">
        <v>84</v>
      </c>
      <c r="D128" s="79"/>
      <c r="E128" s="73">
        <v>3443</v>
      </c>
      <c r="F128" s="73">
        <v>2875.9989999999998</v>
      </c>
      <c r="G128" s="22">
        <f t="shared" si="33"/>
        <v>0.83531774615161192</v>
      </c>
    </row>
    <row r="129" spans="1:7" ht="34.5" customHeight="1" x14ac:dyDescent="0.25">
      <c r="A129" s="51"/>
      <c r="B129" s="51"/>
      <c r="C129" s="10" t="s">
        <v>85</v>
      </c>
      <c r="D129" s="79"/>
      <c r="E129" s="73">
        <v>3878.3</v>
      </c>
      <c r="F129" s="73">
        <v>3878.3</v>
      </c>
      <c r="G129" s="22">
        <f t="shared" si="33"/>
        <v>1</v>
      </c>
    </row>
    <row r="130" spans="1:7" ht="34.5" customHeight="1" x14ac:dyDescent="0.25">
      <c r="A130" s="51"/>
      <c r="B130" s="51"/>
      <c r="C130" s="10" t="s">
        <v>86</v>
      </c>
      <c r="D130" s="79"/>
      <c r="E130" s="73">
        <v>4311.3</v>
      </c>
      <c r="F130" s="73">
        <v>4311.3</v>
      </c>
      <c r="G130" s="22">
        <f t="shared" si="33"/>
        <v>1</v>
      </c>
    </row>
    <row r="131" spans="1:7" ht="53.25" customHeight="1" x14ac:dyDescent="0.25">
      <c r="A131" s="51"/>
      <c r="B131" s="51"/>
      <c r="C131" s="10" t="s">
        <v>87</v>
      </c>
      <c r="D131" s="79"/>
      <c r="E131" s="73">
        <v>3815.4</v>
      </c>
      <c r="F131" s="73">
        <v>3815.4</v>
      </c>
      <c r="G131" s="22">
        <f t="shared" si="33"/>
        <v>1</v>
      </c>
    </row>
    <row r="132" spans="1:7" ht="39" customHeight="1" x14ac:dyDescent="0.25">
      <c r="A132" s="51"/>
      <c r="B132" s="51"/>
      <c r="C132" s="10" t="s">
        <v>88</v>
      </c>
      <c r="D132" s="79"/>
      <c r="E132" s="73">
        <v>15832.2</v>
      </c>
      <c r="F132" s="73">
        <f>5000+10832.2</f>
        <v>15832.2</v>
      </c>
      <c r="G132" s="22">
        <f t="shared" si="33"/>
        <v>1</v>
      </c>
    </row>
    <row r="133" spans="1:7" ht="24.75" customHeight="1" x14ac:dyDescent="0.25">
      <c r="A133" s="51"/>
      <c r="B133" s="51"/>
      <c r="C133" s="10" t="s">
        <v>89</v>
      </c>
      <c r="D133" s="79"/>
      <c r="E133" s="73">
        <v>3942.2</v>
      </c>
      <c r="F133" s="73">
        <v>3942.2</v>
      </c>
      <c r="G133" s="22">
        <f t="shared" si="33"/>
        <v>1</v>
      </c>
    </row>
    <row r="134" spans="1:7" ht="53.25" customHeight="1" x14ac:dyDescent="0.25">
      <c r="A134" s="51"/>
      <c r="B134" s="51"/>
      <c r="C134" s="10" t="s">
        <v>90</v>
      </c>
      <c r="D134" s="79"/>
      <c r="E134" s="73">
        <v>6261.8</v>
      </c>
      <c r="F134" s="73">
        <v>6261.8</v>
      </c>
      <c r="G134" s="22">
        <f t="shared" si="33"/>
        <v>1</v>
      </c>
    </row>
    <row r="135" spans="1:7" ht="39.75" customHeight="1" x14ac:dyDescent="0.25">
      <c r="A135" s="51"/>
      <c r="B135" s="51"/>
      <c r="C135" s="10" t="s">
        <v>91</v>
      </c>
      <c r="D135" s="79"/>
      <c r="E135" s="73">
        <v>23172.2</v>
      </c>
      <c r="F135" s="73">
        <v>23172.2</v>
      </c>
      <c r="G135" s="22">
        <f t="shared" si="33"/>
        <v>1</v>
      </c>
    </row>
    <row r="136" spans="1:7" ht="40.5" customHeight="1" x14ac:dyDescent="0.25">
      <c r="A136" s="51"/>
      <c r="B136" s="51"/>
      <c r="C136" s="10" t="s">
        <v>92</v>
      </c>
      <c r="D136" s="79"/>
      <c r="E136" s="73">
        <v>2827.5</v>
      </c>
      <c r="F136" s="73">
        <v>2827.5</v>
      </c>
      <c r="G136" s="22">
        <f t="shared" si="33"/>
        <v>1</v>
      </c>
    </row>
    <row r="137" spans="1:7" ht="47.25" customHeight="1" x14ac:dyDescent="0.25">
      <c r="A137" s="51"/>
      <c r="B137" s="51"/>
      <c r="C137" s="10" t="s">
        <v>93</v>
      </c>
      <c r="D137" s="79"/>
      <c r="E137" s="73">
        <v>21601.200000000001</v>
      </c>
      <c r="F137" s="73">
        <v>21601.200000000001</v>
      </c>
      <c r="G137" s="22">
        <f t="shared" si="33"/>
        <v>1</v>
      </c>
    </row>
    <row r="138" spans="1:7" ht="38.25" customHeight="1" x14ac:dyDescent="0.25">
      <c r="A138" s="51"/>
      <c r="B138" s="51"/>
      <c r="C138" s="10" t="s">
        <v>94</v>
      </c>
      <c r="D138" s="79"/>
      <c r="E138" s="73">
        <v>4654.7</v>
      </c>
      <c r="F138" s="73">
        <v>4654.7</v>
      </c>
      <c r="G138" s="22">
        <f t="shared" si="33"/>
        <v>1</v>
      </c>
    </row>
    <row r="139" spans="1:7" ht="34.5" customHeight="1" x14ac:dyDescent="0.25">
      <c r="A139" s="51"/>
      <c r="B139" s="51"/>
      <c r="C139" s="10" t="s">
        <v>95</v>
      </c>
      <c r="D139" s="79"/>
      <c r="E139" s="73">
        <v>5143.6000000000004</v>
      </c>
      <c r="F139" s="73">
        <v>5143.6000000000004</v>
      </c>
      <c r="G139" s="22">
        <f t="shared" si="33"/>
        <v>1</v>
      </c>
    </row>
    <row r="140" spans="1:7" ht="34.5" customHeight="1" x14ac:dyDescent="0.25">
      <c r="A140" s="51"/>
      <c r="B140" s="51"/>
      <c r="C140" s="10" t="s">
        <v>96</v>
      </c>
      <c r="D140" s="79"/>
      <c r="E140" s="73">
        <v>8743.7999999999993</v>
      </c>
      <c r="F140" s="73">
        <v>8743.7999999999993</v>
      </c>
      <c r="G140" s="22">
        <f t="shared" si="33"/>
        <v>1</v>
      </c>
    </row>
    <row r="141" spans="1:7" ht="34.5" customHeight="1" x14ac:dyDescent="0.25">
      <c r="A141" s="51"/>
      <c r="B141" s="51"/>
      <c r="C141" s="10" t="s">
        <v>97</v>
      </c>
      <c r="D141" s="79"/>
      <c r="E141" s="73">
        <v>28111.1</v>
      </c>
      <c r="F141" s="73">
        <v>28111.1</v>
      </c>
      <c r="G141" s="22">
        <f t="shared" si="33"/>
        <v>1</v>
      </c>
    </row>
    <row r="142" spans="1:7" ht="30" customHeight="1" x14ac:dyDescent="0.25">
      <c r="A142" s="51"/>
      <c r="B142" s="51"/>
      <c r="C142" s="10" t="s">
        <v>98</v>
      </c>
      <c r="D142" s="79"/>
      <c r="E142" s="73">
        <v>7641.7</v>
      </c>
      <c r="F142" s="73">
        <v>7641.7</v>
      </c>
      <c r="G142" s="22">
        <f t="shared" si="33"/>
        <v>1</v>
      </c>
    </row>
    <row r="143" spans="1:7" ht="45.75" customHeight="1" x14ac:dyDescent="0.25">
      <c r="A143" s="51"/>
      <c r="B143" s="51"/>
      <c r="C143" s="10" t="s">
        <v>99</v>
      </c>
      <c r="D143" s="79"/>
      <c r="E143" s="73">
        <v>3384.5</v>
      </c>
      <c r="F143" s="73">
        <v>3384.5</v>
      </c>
      <c r="G143" s="22">
        <f t="shared" si="33"/>
        <v>1</v>
      </c>
    </row>
    <row r="144" spans="1:7" ht="66.75" customHeight="1" x14ac:dyDescent="0.25">
      <c r="A144" s="51"/>
      <c r="B144" s="51"/>
      <c r="C144" s="10" t="s">
        <v>100</v>
      </c>
      <c r="D144" s="79"/>
      <c r="E144" s="73">
        <v>4000.5</v>
      </c>
      <c r="F144" s="73">
        <v>4000.5</v>
      </c>
      <c r="G144" s="22">
        <f t="shared" si="33"/>
        <v>1</v>
      </c>
    </row>
    <row r="145" spans="1:7" ht="34.5" customHeight="1" x14ac:dyDescent="0.25">
      <c r="A145" s="51"/>
      <c r="B145" s="51"/>
      <c r="C145" s="10" t="s">
        <v>101</v>
      </c>
      <c r="D145" s="79"/>
      <c r="E145" s="73">
        <v>13877.3</v>
      </c>
      <c r="F145" s="73">
        <v>13877.3</v>
      </c>
      <c r="G145" s="22">
        <f t="shared" si="33"/>
        <v>1</v>
      </c>
    </row>
    <row r="146" spans="1:7" ht="34.5" customHeight="1" x14ac:dyDescent="0.25">
      <c r="A146" s="51"/>
      <c r="B146" s="51"/>
      <c r="C146" s="10" t="s">
        <v>102</v>
      </c>
      <c r="D146" s="79"/>
      <c r="E146" s="73">
        <v>9674</v>
      </c>
      <c r="F146" s="73">
        <v>9674</v>
      </c>
      <c r="G146" s="22">
        <f t="shared" si="33"/>
        <v>1</v>
      </c>
    </row>
    <row r="147" spans="1:7" ht="63" customHeight="1" x14ac:dyDescent="0.25">
      <c r="A147" s="51"/>
      <c r="B147" s="51"/>
      <c r="C147" s="10" t="s">
        <v>103</v>
      </c>
      <c r="D147" s="79"/>
      <c r="E147" s="73">
        <v>8476.7000000000007</v>
      </c>
      <c r="F147" s="73">
        <v>8476.7000000000007</v>
      </c>
      <c r="G147" s="22">
        <f t="shared" si="33"/>
        <v>1</v>
      </c>
    </row>
    <row r="148" spans="1:7" ht="34.5" customHeight="1" x14ac:dyDescent="0.25">
      <c r="A148" s="51"/>
      <c r="B148" s="51"/>
      <c r="C148" s="10" t="s">
        <v>104</v>
      </c>
      <c r="D148" s="79"/>
      <c r="E148" s="73">
        <v>9356.9</v>
      </c>
      <c r="F148" s="73">
        <v>9356.9</v>
      </c>
      <c r="G148" s="22">
        <f t="shared" si="33"/>
        <v>1</v>
      </c>
    </row>
    <row r="149" spans="1:7" ht="34.5" customHeight="1" x14ac:dyDescent="0.25">
      <c r="A149" s="51"/>
      <c r="B149" s="51"/>
      <c r="C149" s="10" t="s">
        <v>105</v>
      </c>
      <c r="D149" s="79"/>
      <c r="E149" s="73">
        <v>5972.5</v>
      </c>
      <c r="F149" s="73">
        <v>5972.5</v>
      </c>
      <c r="G149" s="22">
        <f t="shared" si="33"/>
        <v>1</v>
      </c>
    </row>
    <row r="150" spans="1:7" ht="64.5" customHeight="1" x14ac:dyDescent="0.25">
      <c r="A150" s="51"/>
      <c r="B150" s="51"/>
      <c r="C150" s="10" t="s">
        <v>106</v>
      </c>
      <c r="D150" s="79"/>
      <c r="E150" s="73">
        <v>45382.5</v>
      </c>
      <c r="F150" s="73">
        <f>24621.67+20760.83</f>
        <v>45382.5</v>
      </c>
      <c r="G150" s="22">
        <f t="shared" si="33"/>
        <v>1</v>
      </c>
    </row>
    <row r="151" spans="1:7" ht="34.5" customHeight="1" x14ac:dyDescent="0.25">
      <c r="A151" s="51"/>
      <c r="B151" s="51"/>
      <c r="C151" s="10" t="s">
        <v>107</v>
      </c>
      <c r="D151" s="79"/>
      <c r="E151" s="73">
        <v>3429.6</v>
      </c>
      <c r="F151" s="73">
        <v>3429.6</v>
      </c>
      <c r="G151" s="22">
        <f t="shared" si="33"/>
        <v>1</v>
      </c>
    </row>
    <row r="152" spans="1:7" ht="34.5" customHeight="1" x14ac:dyDescent="0.25">
      <c r="A152" s="51"/>
      <c r="B152" s="51"/>
      <c r="C152" s="10" t="s">
        <v>108</v>
      </c>
      <c r="D152" s="79"/>
      <c r="E152" s="73">
        <v>9367.7999999999993</v>
      </c>
      <c r="F152" s="73">
        <v>9147.7880000000005</v>
      </c>
      <c r="G152" s="22">
        <f t="shared" si="33"/>
        <v>0.9765140160976965</v>
      </c>
    </row>
    <row r="153" spans="1:7" ht="34.5" customHeight="1" x14ac:dyDescent="0.25">
      <c r="A153" s="51"/>
      <c r="B153" s="51"/>
      <c r="C153" s="10" t="s">
        <v>109</v>
      </c>
      <c r="D153" s="79"/>
      <c r="E153" s="73">
        <v>2447.6</v>
      </c>
      <c r="F153" s="73">
        <v>2447.6</v>
      </c>
      <c r="G153" s="22">
        <f t="shared" si="33"/>
        <v>1</v>
      </c>
    </row>
    <row r="154" spans="1:7" ht="59.25" customHeight="1" x14ac:dyDescent="0.25">
      <c r="A154" s="51"/>
      <c r="B154" s="51"/>
      <c r="C154" s="10" t="s">
        <v>110</v>
      </c>
      <c r="D154" s="79"/>
      <c r="E154" s="73">
        <v>6418.4</v>
      </c>
      <c r="F154" s="73">
        <v>6418.4</v>
      </c>
      <c r="G154" s="22">
        <f t="shared" si="33"/>
        <v>1</v>
      </c>
    </row>
    <row r="155" spans="1:7" ht="84" customHeight="1" x14ac:dyDescent="0.25">
      <c r="A155" s="51"/>
      <c r="B155" s="51"/>
      <c r="C155" s="10" t="s">
        <v>111</v>
      </c>
      <c r="D155" s="79"/>
      <c r="E155" s="73">
        <v>9208.9</v>
      </c>
      <c r="F155" s="73">
        <v>9208.9</v>
      </c>
      <c r="G155" s="22">
        <f t="shared" si="33"/>
        <v>1</v>
      </c>
    </row>
    <row r="156" spans="1:7" ht="34.5" customHeight="1" x14ac:dyDescent="0.25">
      <c r="A156" s="51"/>
      <c r="B156" s="51"/>
      <c r="C156" s="10" t="s">
        <v>112</v>
      </c>
      <c r="D156" s="79"/>
      <c r="E156" s="73">
        <v>12658.5</v>
      </c>
      <c r="F156" s="73">
        <v>12658.5</v>
      </c>
      <c r="G156" s="22">
        <f t="shared" si="33"/>
        <v>1</v>
      </c>
    </row>
    <row r="157" spans="1:7" ht="52.5" customHeight="1" x14ac:dyDescent="0.25">
      <c r="A157" s="51"/>
      <c r="B157" s="51"/>
      <c r="C157" s="10" t="s">
        <v>113</v>
      </c>
      <c r="D157" s="79"/>
      <c r="E157" s="73">
        <v>4721.6000000000004</v>
      </c>
      <c r="F157" s="73"/>
      <c r="G157" s="22" t="str">
        <f t="shared" si="33"/>
        <v xml:space="preserve">       </v>
      </c>
    </row>
    <row r="158" spans="1:7" ht="48.75" customHeight="1" x14ac:dyDescent="0.25">
      <c r="A158" s="51"/>
      <c r="B158" s="51"/>
      <c r="C158" s="10" t="s">
        <v>114</v>
      </c>
      <c r="D158" s="79"/>
      <c r="E158" s="73">
        <v>52506.400000000001</v>
      </c>
      <c r="F158" s="73">
        <v>52506.400000000001</v>
      </c>
      <c r="G158" s="22">
        <f t="shared" si="33"/>
        <v>1</v>
      </c>
    </row>
    <row r="159" spans="1:7" ht="53.25" customHeight="1" x14ac:dyDescent="0.25">
      <c r="A159" s="51"/>
      <c r="B159" s="51"/>
      <c r="C159" s="10" t="s">
        <v>115</v>
      </c>
      <c r="D159" s="79"/>
      <c r="E159" s="73">
        <v>102637.6</v>
      </c>
      <c r="F159" s="73">
        <v>102637.6</v>
      </c>
      <c r="G159" s="22">
        <f t="shared" si="33"/>
        <v>1</v>
      </c>
    </row>
    <row r="160" spans="1:7" ht="43.5" customHeight="1" x14ac:dyDescent="0.25">
      <c r="A160" s="51"/>
      <c r="B160" s="51"/>
      <c r="C160" s="10" t="s">
        <v>116</v>
      </c>
      <c r="D160" s="79"/>
      <c r="E160" s="73">
        <v>106103.3</v>
      </c>
      <c r="F160" s="73">
        <v>106103.3</v>
      </c>
      <c r="G160" s="22">
        <f t="shared" si="33"/>
        <v>1</v>
      </c>
    </row>
    <row r="161" spans="1:7" ht="34.5" customHeight="1" x14ac:dyDescent="0.25">
      <c r="A161" s="51"/>
      <c r="B161" s="51"/>
      <c r="C161" s="10" t="s">
        <v>117</v>
      </c>
      <c r="D161" s="79"/>
      <c r="E161" s="73">
        <v>8182.6</v>
      </c>
      <c r="F161" s="73">
        <v>8182.6</v>
      </c>
      <c r="G161" s="22">
        <f t="shared" si="33"/>
        <v>1</v>
      </c>
    </row>
    <row r="162" spans="1:7" ht="48.75" customHeight="1" x14ac:dyDescent="0.25">
      <c r="A162" s="51"/>
      <c r="B162" s="51"/>
      <c r="C162" s="10" t="s">
        <v>118</v>
      </c>
      <c r="D162" s="79"/>
      <c r="E162" s="73">
        <v>47073.599999999999</v>
      </c>
      <c r="F162" s="73">
        <v>47073.599999999999</v>
      </c>
      <c r="G162" s="22">
        <f t="shared" si="33"/>
        <v>1</v>
      </c>
    </row>
    <row r="163" spans="1:7" ht="58.5" customHeight="1" x14ac:dyDescent="0.25">
      <c r="A163" s="51"/>
      <c r="B163" s="51"/>
      <c r="C163" s="10" t="s">
        <v>119</v>
      </c>
      <c r="D163" s="79"/>
      <c r="E163" s="73">
        <v>25419.8</v>
      </c>
      <c r="F163" s="73">
        <v>25419.8</v>
      </c>
      <c r="G163" s="22">
        <f t="shared" si="33"/>
        <v>1</v>
      </c>
    </row>
    <row r="164" spans="1:7" ht="41.25" customHeight="1" x14ac:dyDescent="0.25">
      <c r="A164" s="51"/>
      <c r="B164" s="51"/>
      <c r="C164" s="10" t="s">
        <v>120</v>
      </c>
      <c r="D164" s="79"/>
      <c r="E164" s="73">
        <v>7586.8</v>
      </c>
      <c r="F164" s="73">
        <v>7586.8</v>
      </c>
      <c r="G164" s="22">
        <f t="shared" si="33"/>
        <v>1</v>
      </c>
    </row>
    <row r="165" spans="1:7" ht="35.25" customHeight="1" x14ac:dyDescent="0.25">
      <c r="A165" s="51"/>
      <c r="B165" s="51"/>
      <c r="C165" s="10" t="s">
        <v>121</v>
      </c>
      <c r="D165" s="79"/>
      <c r="E165" s="73">
        <v>203489.2</v>
      </c>
      <c r="F165" s="73">
        <v>203489.2</v>
      </c>
      <c r="G165" s="22">
        <f t="shared" si="33"/>
        <v>1</v>
      </c>
    </row>
    <row r="166" spans="1:7" ht="95.25" customHeight="1" x14ac:dyDescent="0.25">
      <c r="A166" s="51"/>
      <c r="B166" s="51"/>
      <c r="C166" s="10" t="s">
        <v>122</v>
      </c>
      <c r="D166" s="79"/>
      <c r="E166" s="73">
        <v>72127.100000000006</v>
      </c>
      <c r="F166" s="73">
        <v>72127.100000000006</v>
      </c>
      <c r="G166" s="22">
        <f t="shared" si="33"/>
        <v>1</v>
      </c>
    </row>
    <row r="167" spans="1:7" ht="52.5" customHeight="1" x14ac:dyDescent="0.25">
      <c r="A167" s="51"/>
      <c r="B167" s="51"/>
      <c r="C167" s="10" t="s">
        <v>123</v>
      </c>
      <c r="D167" s="79"/>
      <c r="E167" s="73">
        <v>3760.5</v>
      </c>
      <c r="F167" s="73">
        <v>3760.5</v>
      </c>
      <c r="G167" s="22">
        <f t="shared" si="33"/>
        <v>1</v>
      </c>
    </row>
    <row r="168" spans="1:7" ht="38.25" customHeight="1" x14ac:dyDescent="0.25">
      <c r="A168" s="51"/>
      <c r="B168" s="51"/>
      <c r="C168" s="10" t="s">
        <v>124</v>
      </c>
      <c r="D168" s="79"/>
      <c r="E168" s="73">
        <v>13134.9</v>
      </c>
      <c r="F168" s="73">
        <v>13134.9</v>
      </c>
      <c r="G168" s="22">
        <f t="shared" si="33"/>
        <v>1</v>
      </c>
    </row>
    <row r="169" spans="1:7" ht="48.75" customHeight="1" x14ac:dyDescent="0.25">
      <c r="A169" s="51"/>
      <c r="B169" s="51"/>
      <c r="C169" s="10" t="s">
        <v>125</v>
      </c>
      <c r="D169" s="79"/>
      <c r="E169" s="73">
        <v>76645.600000000006</v>
      </c>
      <c r="F169" s="73">
        <v>76645.600000000006</v>
      </c>
      <c r="G169" s="22">
        <f t="shared" si="33"/>
        <v>1</v>
      </c>
    </row>
    <row r="170" spans="1:7" ht="29.25" customHeight="1" x14ac:dyDescent="0.25">
      <c r="A170" s="54"/>
      <c r="B170" s="54"/>
      <c r="C170" s="43" t="s">
        <v>126</v>
      </c>
      <c r="D170" s="72"/>
      <c r="E170" s="72">
        <f>SUM(E171:E226)</f>
        <v>1334319.1000000001</v>
      </c>
      <c r="F170" s="72">
        <f>SUM(F171:F226)</f>
        <v>1303609.2000000002</v>
      </c>
      <c r="G170" s="44">
        <f t="shared" si="33"/>
        <v>0.97698459086735712</v>
      </c>
    </row>
    <row r="171" spans="1:7" ht="51" customHeight="1" x14ac:dyDescent="0.25">
      <c r="A171" s="51"/>
      <c r="B171" s="51"/>
      <c r="C171" s="10" t="s">
        <v>127</v>
      </c>
      <c r="D171" s="73"/>
      <c r="E171" s="73">
        <v>11104.8</v>
      </c>
      <c r="F171" s="73">
        <v>11104.8</v>
      </c>
      <c r="G171" s="22">
        <f t="shared" si="33"/>
        <v>1</v>
      </c>
    </row>
    <row r="172" spans="1:7" ht="47.25" customHeight="1" x14ac:dyDescent="0.25">
      <c r="A172" s="51"/>
      <c r="B172" s="51"/>
      <c r="C172" s="10" t="s">
        <v>128</v>
      </c>
      <c r="D172" s="73"/>
      <c r="E172" s="73">
        <v>6764.5</v>
      </c>
      <c r="F172" s="73">
        <v>6764.48</v>
      </c>
      <c r="G172" s="22">
        <f t="shared" si="33"/>
        <v>0.999997043388277</v>
      </c>
    </row>
    <row r="173" spans="1:7" ht="59.25" customHeight="1" x14ac:dyDescent="0.25">
      <c r="A173" s="51"/>
      <c r="B173" s="51"/>
      <c r="C173" s="10" t="s">
        <v>622</v>
      </c>
      <c r="D173" s="73"/>
      <c r="E173" s="73">
        <v>59283.5</v>
      </c>
      <c r="F173" s="73">
        <v>59283.5</v>
      </c>
      <c r="G173" s="22">
        <f t="shared" si="33"/>
        <v>1</v>
      </c>
    </row>
    <row r="174" spans="1:7" ht="46.5" customHeight="1" x14ac:dyDescent="0.25">
      <c r="A174" s="51"/>
      <c r="B174" s="51"/>
      <c r="C174" s="10" t="s">
        <v>129</v>
      </c>
      <c r="D174" s="73"/>
      <c r="E174" s="73">
        <v>6288.1</v>
      </c>
      <c r="F174" s="73">
        <v>6288.06</v>
      </c>
      <c r="G174" s="22">
        <f t="shared" si="33"/>
        <v>0.99999363877800929</v>
      </c>
    </row>
    <row r="175" spans="1:7" ht="40.5" customHeight="1" x14ac:dyDescent="0.25">
      <c r="A175" s="51"/>
      <c r="B175" s="51"/>
      <c r="C175" s="10" t="s">
        <v>130</v>
      </c>
      <c r="D175" s="73"/>
      <c r="E175" s="73">
        <v>9624.9</v>
      </c>
      <c r="F175" s="73">
        <v>9624.82</v>
      </c>
      <c r="G175" s="22">
        <f t="shared" si="33"/>
        <v>0.99999168822533224</v>
      </c>
    </row>
    <row r="176" spans="1:7" ht="55.5" customHeight="1" x14ac:dyDescent="0.25">
      <c r="A176" s="51"/>
      <c r="B176" s="51"/>
      <c r="C176" s="10" t="s">
        <v>623</v>
      </c>
      <c r="D176" s="73"/>
      <c r="E176" s="73">
        <v>20012.599999999999</v>
      </c>
      <c r="F176" s="73">
        <v>20012.52</v>
      </c>
      <c r="G176" s="22">
        <f t="shared" si="33"/>
        <v>0.99999600251841347</v>
      </c>
    </row>
    <row r="177" spans="1:7" ht="34.5" customHeight="1" x14ac:dyDescent="0.25">
      <c r="A177" s="51"/>
      <c r="B177" s="51"/>
      <c r="C177" s="10" t="s">
        <v>131</v>
      </c>
      <c r="D177" s="73"/>
      <c r="E177" s="73">
        <v>12810.7</v>
      </c>
      <c r="F177" s="73">
        <v>12810.7</v>
      </c>
      <c r="G177" s="22">
        <f t="shared" si="33"/>
        <v>1</v>
      </c>
    </row>
    <row r="178" spans="1:7" ht="37.5" customHeight="1" x14ac:dyDescent="0.25">
      <c r="A178" s="51"/>
      <c r="B178" s="51"/>
      <c r="C178" s="10" t="s">
        <v>132</v>
      </c>
      <c r="D178" s="73"/>
      <c r="E178" s="73">
        <v>99</v>
      </c>
      <c r="F178" s="73">
        <v>99</v>
      </c>
      <c r="G178" s="22">
        <f t="shared" si="33"/>
        <v>1</v>
      </c>
    </row>
    <row r="179" spans="1:7" ht="25.5" customHeight="1" x14ac:dyDescent="0.25">
      <c r="A179" s="51"/>
      <c r="B179" s="51"/>
      <c r="C179" s="10" t="s">
        <v>133</v>
      </c>
      <c r="D179" s="73"/>
      <c r="E179" s="73">
        <v>583.79999999999995</v>
      </c>
      <c r="F179" s="73">
        <v>583.79999999999995</v>
      </c>
      <c r="G179" s="22">
        <f t="shared" si="33"/>
        <v>1</v>
      </c>
    </row>
    <row r="180" spans="1:7" ht="34.5" customHeight="1" x14ac:dyDescent="0.25">
      <c r="A180" s="51"/>
      <c r="B180" s="51"/>
      <c r="C180" s="10" t="s">
        <v>134</v>
      </c>
      <c r="D180" s="73"/>
      <c r="E180" s="73">
        <v>295.60000000000002</v>
      </c>
      <c r="F180" s="73">
        <v>295.56</v>
      </c>
      <c r="G180" s="22">
        <f t="shared" ref="G180:G243" si="34">IF(F180=0,"       ",F180/E180)</f>
        <v>0.99986468200270628</v>
      </c>
    </row>
    <row r="181" spans="1:7" ht="34.5" customHeight="1" x14ac:dyDescent="0.25">
      <c r="A181" s="51"/>
      <c r="B181" s="51"/>
      <c r="C181" s="10" t="s">
        <v>135</v>
      </c>
      <c r="D181" s="73"/>
      <c r="E181" s="73">
        <v>472.2</v>
      </c>
      <c r="F181" s="73">
        <v>472.2</v>
      </c>
      <c r="G181" s="22">
        <f t="shared" si="34"/>
        <v>1</v>
      </c>
    </row>
    <row r="182" spans="1:7" ht="36.75" customHeight="1" x14ac:dyDescent="0.25">
      <c r="A182" s="51"/>
      <c r="B182" s="51"/>
      <c r="C182" s="10" t="s">
        <v>136</v>
      </c>
      <c r="D182" s="73"/>
      <c r="E182" s="73">
        <v>16588.900000000001</v>
      </c>
      <c r="F182" s="73">
        <v>16588.900000000001</v>
      </c>
      <c r="G182" s="22">
        <f t="shared" si="34"/>
        <v>1</v>
      </c>
    </row>
    <row r="183" spans="1:7" ht="34.5" customHeight="1" x14ac:dyDescent="0.25">
      <c r="A183" s="51"/>
      <c r="B183" s="51"/>
      <c r="C183" s="10" t="s">
        <v>624</v>
      </c>
      <c r="D183" s="73"/>
      <c r="E183" s="73">
        <v>537</v>
      </c>
      <c r="F183" s="73">
        <v>537</v>
      </c>
      <c r="G183" s="22">
        <f t="shared" si="34"/>
        <v>1</v>
      </c>
    </row>
    <row r="184" spans="1:7" ht="34.5" customHeight="1" x14ac:dyDescent="0.25">
      <c r="A184" s="51"/>
      <c r="B184" s="51"/>
      <c r="C184" s="10" t="s">
        <v>137</v>
      </c>
      <c r="D184" s="73"/>
      <c r="E184" s="73">
        <v>7026.5</v>
      </c>
      <c r="F184" s="73">
        <v>7026.41</v>
      </c>
      <c r="G184" s="22">
        <f t="shared" si="34"/>
        <v>0.99998719134704328</v>
      </c>
    </row>
    <row r="185" spans="1:7" ht="40.5" customHeight="1" x14ac:dyDescent="0.25">
      <c r="A185" s="51"/>
      <c r="B185" s="51"/>
      <c r="C185" s="10" t="s">
        <v>138</v>
      </c>
      <c r="D185" s="73"/>
      <c r="E185" s="73">
        <v>2911.9</v>
      </c>
      <c r="F185" s="73">
        <v>2911.9</v>
      </c>
      <c r="G185" s="22">
        <f t="shared" si="34"/>
        <v>1</v>
      </c>
    </row>
    <row r="186" spans="1:7" ht="53.25" customHeight="1" x14ac:dyDescent="0.25">
      <c r="A186" s="51"/>
      <c r="B186" s="51"/>
      <c r="C186" s="10" t="s">
        <v>139</v>
      </c>
      <c r="D186" s="73"/>
      <c r="E186" s="73">
        <v>180</v>
      </c>
      <c r="F186" s="73">
        <v>180</v>
      </c>
      <c r="G186" s="22">
        <f t="shared" si="34"/>
        <v>1</v>
      </c>
    </row>
    <row r="187" spans="1:7" ht="45.75" customHeight="1" x14ac:dyDescent="0.25">
      <c r="A187" s="51"/>
      <c r="B187" s="51"/>
      <c r="C187" s="10" t="s">
        <v>140</v>
      </c>
      <c r="D187" s="73"/>
      <c r="E187" s="73">
        <v>562.5</v>
      </c>
      <c r="F187" s="73">
        <v>562.5</v>
      </c>
      <c r="G187" s="22">
        <f t="shared" si="34"/>
        <v>1</v>
      </c>
    </row>
    <row r="188" spans="1:7" ht="53.25" customHeight="1" x14ac:dyDescent="0.25">
      <c r="A188" s="51"/>
      <c r="B188" s="51"/>
      <c r="C188" s="10" t="s">
        <v>141</v>
      </c>
      <c r="D188" s="73"/>
      <c r="E188" s="73">
        <v>188.5</v>
      </c>
      <c r="F188" s="73">
        <v>188.5</v>
      </c>
      <c r="G188" s="22">
        <f t="shared" si="34"/>
        <v>1</v>
      </c>
    </row>
    <row r="189" spans="1:7" ht="38.25" customHeight="1" x14ac:dyDescent="0.25">
      <c r="A189" s="51"/>
      <c r="B189" s="51"/>
      <c r="C189" s="10" t="s">
        <v>142</v>
      </c>
      <c r="D189" s="73"/>
      <c r="E189" s="73">
        <v>9263.7000000000007</v>
      </c>
      <c r="F189" s="73">
        <v>9263.7000000000007</v>
      </c>
      <c r="G189" s="22">
        <f t="shared" si="34"/>
        <v>1</v>
      </c>
    </row>
    <row r="190" spans="1:7" ht="26.25" customHeight="1" x14ac:dyDescent="0.25">
      <c r="A190" s="51"/>
      <c r="B190" s="51"/>
      <c r="C190" s="10" t="s">
        <v>143</v>
      </c>
      <c r="D190" s="73"/>
      <c r="E190" s="73">
        <v>1429.3</v>
      </c>
      <c r="F190" s="73">
        <v>1429.3</v>
      </c>
      <c r="G190" s="22">
        <f t="shared" si="34"/>
        <v>1</v>
      </c>
    </row>
    <row r="191" spans="1:7" ht="34.5" customHeight="1" x14ac:dyDescent="0.25">
      <c r="A191" s="51"/>
      <c r="B191" s="51"/>
      <c r="C191" s="10" t="s">
        <v>144</v>
      </c>
      <c r="D191" s="73"/>
      <c r="E191" s="73">
        <v>86.4</v>
      </c>
      <c r="F191" s="73">
        <v>86.4</v>
      </c>
      <c r="G191" s="22">
        <f t="shared" si="34"/>
        <v>1</v>
      </c>
    </row>
    <row r="192" spans="1:7" ht="39" customHeight="1" x14ac:dyDescent="0.25">
      <c r="A192" s="51"/>
      <c r="B192" s="51"/>
      <c r="C192" s="10" t="s">
        <v>145</v>
      </c>
      <c r="D192" s="73"/>
      <c r="E192" s="73">
        <v>4541</v>
      </c>
      <c r="F192" s="73">
        <v>4541</v>
      </c>
      <c r="G192" s="22">
        <f t="shared" si="34"/>
        <v>1</v>
      </c>
    </row>
    <row r="193" spans="1:7" ht="34.5" customHeight="1" x14ac:dyDescent="0.25">
      <c r="A193" s="51"/>
      <c r="B193" s="51"/>
      <c r="C193" s="10" t="s">
        <v>146</v>
      </c>
      <c r="D193" s="73"/>
      <c r="E193" s="73">
        <v>570</v>
      </c>
      <c r="F193" s="73">
        <v>570</v>
      </c>
      <c r="G193" s="22">
        <f t="shared" si="34"/>
        <v>1</v>
      </c>
    </row>
    <row r="194" spans="1:7" ht="34.5" customHeight="1" x14ac:dyDescent="0.25">
      <c r="A194" s="51"/>
      <c r="B194" s="51"/>
      <c r="C194" s="10" t="s">
        <v>147</v>
      </c>
      <c r="D194" s="73"/>
      <c r="E194" s="73">
        <v>31277.3</v>
      </c>
      <c r="F194" s="73">
        <v>31277.23</v>
      </c>
      <c r="G194" s="22">
        <f t="shared" si="34"/>
        <v>0.99999776195515599</v>
      </c>
    </row>
    <row r="195" spans="1:7" ht="42.75" customHeight="1" x14ac:dyDescent="0.25">
      <c r="A195" s="51"/>
      <c r="B195" s="51"/>
      <c r="C195" s="10" t="s">
        <v>148</v>
      </c>
      <c r="D195" s="73"/>
      <c r="E195" s="73">
        <v>429.8</v>
      </c>
      <c r="F195" s="73">
        <v>429.75</v>
      </c>
      <c r="G195" s="22">
        <f t="shared" si="34"/>
        <v>0.99988366682177754</v>
      </c>
    </row>
    <row r="196" spans="1:7" ht="34.5" customHeight="1" x14ac:dyDescent="0.25">
      <c r="A196" s="51"/>
      <c r="B196" s="51"/>
      <c r="C196" s="10" t="s">
        <v>149</v>
      </c>
      <c r="D196" s="73"/>
      <c r="E196" s="73">
        <v>7671</v>
      </c>
      <c r="F196" s="73">
        <v>7670.92</v>
      </c>
      <c r="G196" s="22">
        <f t="shared" si="34"/>
        <v>0.99998957111198017</v>
      </c>
    </row>
    <row r="197" spans="1:7" ht="44.25" customHeight="1" x14ac:dyDescent="0.25">
      <c r="A197" s="51"/>
      <c r="B197" s="51"/>
      <c r="C197" s="10" t="s">
        <v>150</v>
      </c>
      <c r="D197" s="73"/>
      <c r="E197" s="73">
        <v>3917</v>
      </c>
      <c r="F197" s="73">
        <v>3917</v>
      </c>
      <c r="G197" s="22">
        <f t="shared" si="34"/>
        <v>1</v>
      </c>
    </row>
    <row r="198" spans="1:7" ht="40.5" customHeight="1" x14ac:dyDescent="0.25">
      <c r="A198" s="51"/>
      <c r="B198" s="51"/>
      <c r="C198" s="10" t="s">
        <v>151</v>
      </c>
      <c r="D198" s="73"/>
      <c r="E198" s="73">
        <v>19083.5</v>
      </c>
      <c r="F198" s="73">
        <v>19083.5</v>
      </c>
      <c r="G198" s="22">
        <f t="shared" si="34"/>
        <v>1</v>
      </c>
    </row>
    <row r="199" spans="1:7" ht="42" customHeight="1" x14ac:dyDescent="0.25">
      <c r="A199" s="51"/>
      <c r="B199" s="51"/>
      <c r="C199" s="10" t="s">
        <v>152</v>
      </c>
      <c r="D199" s="73"/>
      <c r="E199" s="73">
        <v>2706.6</v>
      </c>
      <c r="F199" s="73">
        <v>2706.6</v>
      </c>
      <c r="G199" s="22">
        <f t="shared" si="34"/>
        <v>1</v>
      </c>
    </row>
    <row r="200" spans="1:7" ht="34.5" customHeight="1" x14ac:dyDescent="0.25">
      <c r="A200" s="51"/>
      <c r="B200" s="51"/>
      <c r="C200" s="10" t="s">
        <v>153</v>
      </c>
      <c r="D200" s="73"/>
      <c r="E200" s="73">
        <v>2122.1999999999998</v>
      </c>
      <c r="F200" s="73">
        <v>2122.1999999999998</v>
      </c>
      <c r="G200" s="22">
        <f t="shared" si="34"/>
        <v>1</v>
      </c>
    </row>
    <row r="201" spans="1:7" ht="34.5" customHeight="1" x14ac:dyDescent="0.25">
      <c r="A201" s="51"/>
      <c r="B201" s="51"/>
      <c r="C201" s="10" t="s">
        <v>154</v>
      </c>
      <c r="D201" s="73"/>
      <c r="E201" s="73">
        <v>13758.5</v>
      </c>
      <c r="F201" s="73">
        <v>13758.5</v>
      </c>
      <c r="G201" s="22">
        <f t="shared" si="34"/>
        <v>1</v>
      </c>
    </row>
    <row r="202" spans="1:7" ht="39" customHeight="1" x14ac:dyDescent="0.25">
      <c r="A202" s="51"/>
      <c r="B202" s="51"/>
      <c r="C202" s="10" t="s">
        <v>155</v>
      </c>
      <c r="D202" s="73"/>
      <c r="E202" s="73">
        <v>3506.1</v>
      </c>
      <c r="F202" s="73">
        <v>3506.06</v>
      </c>
      <c r="G202" s="22">
        <f t="shared" si="34"/>
        <v>0.99998859131228435</v>
      </c>
    </row>
    <row r="203" spans="1:7" ht="36.75" customHeight="1" x14ac:dyDescent="0.25">
      <c r="A203" s="51"/>
      <c r="B203" s="51"/>
      <c r="C203" s="10" t="s">
        <v>156</v>
      </c>
      <c r="D203" s="73"/>
      <c r="E203" s="73">
        <v>72353</v>
      </c>
      <c r="F203" s="73">
        <v>72353</v>
      </c>
      <c r="G203" s="22">
        <f t="shared" si="34"/>
        <v>1</v>
      </c>
    </row>
    <row r="204" spans="1:7" ht="60" customHeight="1" x14ac:dyDescent="0.25">
      <c r="A204" s="51"/>
      <c r="B204" s="51"/>
      <c r="C204" s="10" t="s">
        <v>157</v>
      </c>
      <c r="D204" s="73"/>
      <c r="E204" s="73">
        <v>39279.300000000003</v>
      </c>
      <c r="F204" s="73">
        <v>39279.26</v>
      </c>
      <c r="G204" s="22">
        <f t="shared" si="34"/>
        <v>0.99999898165191337</v>
      </c>
    </row>
    <row r="205" spans="1:7" ht="34.5" customHeight="1" x14ac:dyDescent="0.25">
      <c r="A205" s="51"/>
      <c r="B205" s="51"/>
      <c r="C205" s="10" t="s">
        <v>158</v>
      </c>
      <c r="D205" s="73"/>
      <c r="E205" s="73">
        <v>9089.4</v>
      </c>
      <c r="F205" s="73">
        <v>9089.4</v>
      </c>
      <c r="G205" s="22">
        <f t="shared" si="34"/>
        <v>1</v>
      </c>
    </row>
    <row r="206" spans="1:7" ht="21" customHeight="1" x14ac:dyDescent="0.25">
      <c r="A206" s="51"/>
      <c r="B206" s="51"/>
      <c r="C206" s="10" t="s">
        <v>143</v>
      </c>
      <c r="D206" s="73"/>
      <c r="E206" s="73">
        <v>19396</v>
      </c>
      <c r="F206" s="73">
        <v>19396</v>
      </c>
      <c r="G206" s="22">
        <f t="shared" si="34"/>
        <v>1</v>
      </c>
    </row>
    <row r="207" spans="1:7" ht="66.75" customHeight="1" x14ac:dyDescent="0.25">
      <c r="A207" s="51"/>
      <c r="B207" s="51"/>
      <c r="C207" s="10" t="s">
        <v>159</v>
      </c>
      <c r="D207" s="73"/>
      <c r="E207" s="73">
        <v>70889.5</v>
      </c>
      <c r="F207" s="73">
        <v>70889.5</v>
      </c>
      <c r="G207" s="22">
        <f t="shared" si="34"/>
        <v>1</v>
      </c>
    </row>
    <row r="208" spans="1:7" ht="34.5" customHeight="1" x14ac:dyDescent="0.25">
      <c r="A208" s="51"/>
      <c r="B208" s="51"/>
      <c r="C208" s="10" t="s">
        <v>160</v>
      </c>
      <c r="D208" s="73"/>
      <c r="E208" s="73">
        <v>46095.6</v>
      </c>
      <c r="F208" s="73">
        <v>36702.93</v>
      </c>
      <c r="G208" s="22">
        <f t="shared" si="34"/>
        <v>0.79623499856819313</v>
      </c>
    </row>
    <row r="209" spans="1:7" ht="62.25" customHeight="1" x14ac:dyDescent="0.25">
      <c r="A209" s="51"/>
      <c r="B209" s="51"/>
      <c r="C209" s="10" t="s">
        <v>161</v>
      </c>
      <c r="D209" s="73"/>
      <c r="E209" s="73">
        <v>45362.6</v>
      </c>
      <c r="F209" s="73">
        <v>45362.59</v>
      </c>
      <c r="G209" s="22">
        <f t="shared" si="34"/>
        <v>0.99999977955408192</v>
      </c>
    </row>
    <row r="210" spans="1:7" ht="34.5" customHeight="1" x14ac:dyDescent="0.25">
      <c r="A210" s="51"/>
      <c r="B210" s="51"/>
      <c r="C210" s="10" t="s">
        <v>162</v>
      </c>
      <c r="D210" s="73"/>
      <c r="E210" s="73">
        <v>2578.8000000000002</v>
      </c>
      <c r="F210" s="73">
        <v>2571.3000000000002</v>
      </c>
      <c r="G210" s="22">
        <f t="shared" si="34"/>
        <v>0.99709167054443926</v>
      </c>
    </row>
    <row r="211" spans="1:7" ht="34.5" customHeight="1" x14ac:dyDescent="0.25">
      <c r="A211" s="51"/>
      <c r="B211" s="51"/>
      <c r="C211" s="10" t="s">
        <v>163</v>
      </c>
      <c r="D211" s="73"/>
      <c r="E211" s="73">
        <v>2436.3000000000002</v>
      </c>
      <c r="F211" s="73">
        <v>2428.8000000000002</v>
      </c>
      <c r="G211" s="22">
        <f t="shared" si="34"/>
        <v>0.99692156138406596</v>
      </c>
    </row>
    <row r="212" spans="1:7" ht="34.5" customHeight="1" x14ac:dyDescent="0.25">
      <c r="A212" s="51"/>
      <c r="B212" s="51"/>
      <c r="C212" s="10" t="s">
        <v>164</v>
      </c>
      <c r="D212" s="73"/>
      <c r="E212" s="73">
        <v>1878</v>
      </c>
      <c r="F212" s="73">
        <v>1869</v>
      </c>
      <c r="G212" s="22">
        <f t="shared" si="34"/>
        <v>0.99520766773162939</v>
      </c>
    </row>
    <row r="213" spans="1:7" ht="34.5" customHeight="1" x14ac:dyDescent="0.25">
      <c r="A213" s="51"/>
      <c r="B213" s="51"/>
      <c r="C213" s="10" t="s">
        <v>165</v>
      </c>
      <c r="D213" s="73"/>
      <c r="E213" s="73">
        <v>20709.2</v>
      </c>
      <c r="F213" s="73">
        <v>0</v>
      </c>
      <c r="G213" s="22" t="str">
        <f t="shared" si="34"/>
        <v xml:space="preserve">       </v>
      </c>
    </row>
    <row r="214" spans="1:7" ht="83.25" customHeight="1" x14ac:dyDescent="0.25">
      <c r="A214" s="51"/>
      <c r="B214" s="51"/>
      <c r="C214" s="10" t="s">
        <v>625</v>
      </c>
      <c r="D214" s="73"/>
      <c r="E214" s="73">
        <v>30716.400000000001</v>
      </c>
      <c r="F214" s="73">
        <v>30716.400000000001</v>
      </c>
      <c r="G214" s="22">
        <f t="shared" si="34"/>
        <v>1</v>
      </c>
    </row>
    <row r="215" spans="1:7" ht="48" customHeight="1" x14ac:dyDescent="0.25">
      <c r="A215" s="51"/>
      <c r="B215" s="51"/>
      <c r="C215" s="10" t="s">
        <v>166</v>
      </c>
      <c r="D215" s="73"/>
      <c r="E215" s="73">
        <v>14116.9</v>
      </c>
      <c r="F215" s="73">
        <v>14116.9</v>
      </c>
      <c r="G215" s="22">
        <f t="shared" si="34"/>
        <v>1</v>
      </c>
    </row>
    <row r="216" spans="1:7" ht="75" customHeight="1" x14ac:dyDescent="0.25">
      <c r="A216" s="51"/>
      <c r="B216" s="51"/>
      <c r="C216" s="10" t="s">
        <v>626</v>
      </c>
      <c r="D216" s="73"/>
      <c r="E216" s="73">
        <v>27720</v>
      </c>
      <c r="F216" s="73">
        <v>27720</v>
      </c>
      <c r="G216" s="22">
        <f t="shared" si="34"/>
        <v>1</v>
      </c>
    </row>
    <row r="217" spans="1:7" ht="34.5" customHeight="1" x14ac:dyDescent="0.25">
      <c r="A217" s="51"/>
      <c r="B217" s="51"/>
      <c r="C217" s="10" t="s">
        <v>167</v>
      </c>
      <c r="D217" s="73"/>
      <c r="E217" s="73">
        <v>23099.9</v>
      </c>
      <c r="F217" s="73">
        <v>23072.85</v>
      </c>
      <c r="G217" s="22">
        <f t="shared" si="34"/>
        <v>0.99882899925973689</v>
      </c>
    </row>
    <row r="218" spans="1:7" ht="81.75" customHeight="1" x14ac:dyDescent="0.25">
      <c r="A218" s="51"/>
      <c r="B218" s="51"/>
      <c r="C218" s="10" t="s">
        <v>627</v>
      </c>
      <c r="D218" s="73"/>
      <c r="E218" s="73">
        <v>45982.2</v>
      </c>
      <c r="F218" s="73">
        <v>45982.2</v>
      </c>
      <c r="G218" s="22">
        <f t="shared" si="34"/>
        <v>1</v>
      </c>
    </row>
    <row r="219" spans="1:7" ht="37.5" customHeight="1" x14ac:dyDescent="0.25">
      <c r="A219" s="51"/>
      <c r="B219" s="51"/>
      <c r="C219" s="10" t="s">
        <v>168</v>
      </c>
      <c r="D219" s="73"/>
      <c r="E219" s="73">
        <v>33085.1</v>
      </c>
      <c r="F219" s="73">
        <v>33049.85</v>
      </c>
      <c r="G219" s="22">
        <f t="shared" si="34"/>
        <v>0.99893456571084871</v>
      </c>
    </row>
    <row r="220" spans="1:7" ht="50.25" customHeight="1" x14ac:dyDescent="0.25">
      <c r="A220" s="51"/>
      <c r="B220" s="51"/>
      <c r="C220" s="10" t="s">
        <v>169</v>
      </c>
      <c r="D220" s="73"/>
      <c r="E220" s="73">
        <v>50148</v>
      </c>
      <c r="F220" s="73">
        <v>50120</v>
      </c>
      <c r="G220" s="22">
        <f t="shared" si="34"/>
        <v>0.99944165270798435</v>
      </c>
    </row>
    <row r="221" spans="1:7" ht="63" customHeight="1" x14ac:dyDescent="0.25">
      <c r="A221" s="51"/>
      <c r="B221" s="51"/>
      <c r="C221" s="10" t="s">
        <v>170</v>
      </c>
      <c r="D221" s="73"/>
      <c r="E221" s="73">
        <v>125968.5</v>
      </c>
      <c r="F221" s="73">
        <v>125889.52</v>
      </c>
      <c r="G221" s="22">
        <f t="shared" si="34"/>
        <v>0.99937301785763899</v>
      </c>
    </row>
    <row r="222" spans="1:7" ht="36" customHeight="1" x14ac:dyDescent="0.25">
      <c r="A222" s="51"/>
      <c r="B222" s="51"/>
      <c r="C222" s="10" t="s">
        <v>171</v>
      </c>
      <c r="D222" s="73"/>
      <c r="E222" s="73">
        <v>129220</v>
      </c>
      <c r="F222" s="73">
        <v>129220</v>
      </c>
      <c r="G222" s="22">
        <f t="shared" si="34"/>
        <v>1</v>
      </c>
    </row>
    <row r="223" spans="1:7" ht="40.5" customHeight="1" x14ac:dyDescent="0.25">
      <c r="A223" s="51"/>
      <c r="B223" s="51"/>
      <c r="C223" s="10" t="s">
        <v>172</v>
      </c>
      <c r="D223" s="73"/>
      <c r="E223" s="73">
        <v>89928</v>
      </c>
      <c r="F223" s="73">
        <v>89927.94</v>
      </c>
      <c r="G223" s="22">
        <f t="shared" si="34"/>
        <v>0.99999933279957298</v>
      </c>
    </row>
    <row r="224" spans="1:7" ht="51" customHeight="1" x14ac:dyDescent="0.25">
      <c r="A224" s="51"/>
      <c r="B224" s="51"/>
      <c r="C224" s="10" t="s">
        <v>173</v>
      </c>
      <c r="D224" s="73"/>
      <c r="E224" s="73">
        <v>49050</v>
      </c>
      <c r="F224" s="73">
        <v>49050</v>
      </c>
      <c r="G224" s="22">
        <f t="shared" si="34"/>
        <v>1</v>
      </c>
    </row>
    <row r="225" spans="1:7" ht="40.5" customHeight="1" x14ac:dyDescent="0.25">
      <c r="A225" s="51"/>
      <c r="B225" s="51"/>
      <c r="C225" s="10" t="s">
        <v>174</v>
      </c>
      <c r="D225" s="73"/>
      <c r="E225" s="73">
        <v>69900</v>
      </c>
      <c r="F225" s="73">
        <v>69900</v>
      </c>
      <c r="G225" s="22">
        <f t="shared" si="34"/>
        <v>1</v>
      </c>
    </row>
    <row r="226" spans="1:7" ht="51.75" customHeight="1" x14ac:dyDescent="0.25">
      <c r="A226" s="51"/>
      <c r="B226" s="51"/>
      <c r="C226" s="10" t="s">
        <v>175</v>
      </c>
      <c r="D226" s="73"/>
      <c r="E226" s="73">
        <v>59619</v>
      </c>
      <c r="F226" s="73">
        <v>59204.95</v>
      </c>
      <c r="G226" s="22">
        <f t="shared" si="34"/>
        <v>0.99305506633791241</v>
      </c>
    </row>
    <row r="227" spans="1:7" ht="25.5" customHeight="1" x14ac:dyDescent="0.25">
      <c r="A227" s="54"/>
      <c r="B227" s="54"/>
      <c r="C227" s="43" t="s">
        <v>176</v>
      </c>
      <c r="D227" s="72"/>
      <c r="E227" s="72">
        <f>SUM(E228:E298)</f>
        <v>1468591.6999999997</v>
      </c>
      <c r="F227" s="72">
        <f>SUM(F228:F298)</f>
        <v>1365748.503</v>
      </c>
      <c r="G227" s="44">
        <f t="shared" si="34"/>
        <v>0.92997155233820283</v>
      </c>
    </row>
    <row r="228" spans="1:7" ht="37.5" customHeight="1" x14ac:dyDescent="0.25">
      <c r="A228" s="51"/>
      <c r="B228" s="51"/>
      <c r="C228" s="23" t="s">
        <v>177</v>
      </c>
      <c r="D228" s="74"/>
      <c r="E228" s="74">
        <v>28503.5</v>
      </c>
      <c r="F228" s="74">
        <v>28500.767</v>
      </c>
      <c r="G228" s="22">
        <f t="shared" si="34"/>
        <v>0.99990411703825843</v>
      </c>
    </row>
    <row r="229" spans="1:7" ht="34.5" customHeight="1" x14ac:dyDescent="0.25">
      <c r="A229" s="51"/>
      <c r="B229" s="51"/>
      <c r="C229" s="12" t="s">
        <v>178</v>
      </c>
      <c r="D229" s="74"/>
      <c r="E229" s="74">
        <v>41744.699999999997</v>
      </c>
      <c r="F229" s="74">
        <v>41702.478000000003</v>
      </c>
      <c r="G229" s="22">
        <f t="shared" si="34"/>
        <v>0.99898856621319609</v>
      </c>
    </row>
    <row r="230" spans="1:7" ht="24" customHeight="1" x14ac:dyDescent="0.25">
      <c r="A230" s="51"/>
      <c r="B230" s="51"/>
      <c r="C230" s="12" t="s">
        <v>179</v>
      </c>
      <c r="D230" s="74"/>
      <c r="E230" s="74">
        <v>17228.599999999999</v>
      </c>
      <c r="F230" s="74">
        <v>17228.599999999999</v>
      </c>
      <c r="G230" s="22">
        <f t="shared" si="34"/>
        <v>1</v>
      </c>
    </row>
    <row r="231" spans="1:7" ht="34.5" customHeight="1" x14ac:dyDescent="0.25">
      <c r="A231" s="51"/>
      <c r="B231" s="51"/>
      <c r="C231" s="12" t="s">
        <v>180</v>
      </c>
      <c r="D231" s="74"/>
      <c r="E231" s="74">
        <v>18013.7</v>
      </c>
      <c r="F231" s="74">
        <v>18013.64</v>
      </c>
      <c r="G231" s="22">
        <f t="shared" si="34"/>
        <v>0.9999966692017741</v>
      </c>
    </row>
    <row r="232" spans="1:7" ht="34.5" customHeight="1" x14ac:dyDescent="0.25">
      <c r="A232" s="51"/>
      <c r="B232" s="51"/>
      <c r="C232" s="12" t="s">
        <v>181</v>
      </c>
      <c r="D232" s="74"/>
      <c r="E232" s="74">
        <v>5332</v>
      </c>
      <c r="F232" s="74">
        <v>5332</v>
      </c>
      <c r="G232" s="22">
        <f t="shared" si="34"/>
        <v>1</v>
      </c>
    </row>
    <row r="233" spans="1:7" ht="22.5" customHeight="1" x14ac:dyDescent="0.25">
      <c r="A233" s="51"/>
      <c r="B233" s="51"/>
      <c r="C233" s="12" t="s">
        <v>182</v>
      </c>
      <c r="D233" s="74"/>
      <c r="E233" s="74">
        <v>2458.6</v>
      </c>
      <c r="F233" s="74">
        <v>2279.0390000000002</v>
      </c>
      <c r="G233" s="22">
        <f t="shared" si="34"/>
        <v>0.9269661596030262</v>
      </c>
    </row>
    <row r="234" spans="1:7" ht="60.75" customHeight="1" x14ac:dyDescent="0.25">
      <c r="A234" s="51"/>
      <c r="B234" s="51"/>
      <c r="C234" s="12" t="s">
        <v>183</v>
      </c>
      <c r="D234" s="74"/>
      <c r="E234" s="74">
        <v>2715.8</v>
      </c>
      <c r="F234" s="74">
        <v>2715.8</v>
      </c>
      <c r="G234" s="22">
        <f t="shared" si="34"/>
        <v>1</v>
      </c>
    </row>
    <row r="235" spans="1:7" ht="34.5" customHeight="1" x14ac:dyDescent="0.25">
      <c r="A235" s="51"/>
      <c r="B235" s="51"/>
      <c r="C235" s="12" t="s">
        <v>184</v>
      </c>
      <c r="D235" s="74"/>
      <c r="E235" s="74">
        <v>14924.7</v>
      </c>
      <c r="F235" s="74">
        <v>14924.7</v>
      </c>
      <c r="G235" s="22">
        <f t="shared" si="34"/>
        <v>1</v>
      </c>
    </row>
    <row r="236" spans="1:7" ht="30.75" customHeight="1" x14ac:dyDescent="0.25">
      <c r="A236" s="51"/>
      <c r="B236" s="51"/>
      <c r="C236" s="12" t="s">
        <v>185</v>
      </c>
      <c r="D236" s="74"/>
      <c r="E236" s="74">
        <f>1162.9-36.9</f>
        <v>1126</v>
      </c>
      <c r="F236" s="74">
        <v>1125.97</v>
      </c>
      <c r="G236" s="22">
        <f t="shared" si="34"/>
        <v>0.99997335701598578</v>
      </c>
    </row>
    <row r="237" spans="1:7" ht="29.25" customHeight="1" x14ac:dyDescent="0.25">
      <c r="A237" s="51"/>
      <c r="B237" s="51"/>
      <c r="C237" s="12" t="s">
        <v>186</v>
      </c>
      <c r="D237" s="74"/>
      <c r="E237" s="74">
        <f>441.2-96.9</f>
        <v>344.29999999999995</v>
      </c>
      <c r="F237" s="74">
        <v>344.28100000000001</v>
      </c>
      <c r="G237" s="22">
        <f t="shared" si="34"/>
        <v>0.99994481556781889</v>
      </c>
    </row>
    <row r="238" spans="1:7" ht="34.5" customHeight="1" x14ac:dyDescent="0.25">
      <c r="A238" s="51"/>
      <c r="B238" s="51"/>
      <c r="C238" s="12" t="s">
        <v>187</v>
      </c>
      <c r="D238" s="74"/>
      <c r="E238" s="74">
        <f>2700.3-133.2</f>
        <v>2567.1000000000004</v>
      </c>
      <c r="F238" s="74">
        <v>2567.13</v>
      </c>
      <c r="G238" s="22">
        <f t="shared" si="34"/>
        <v>1.0000116863386701</v>
      </c>
    </row>
    <row r="239" spans="1:7" ht="22.5" customHeight="1" x14ac:dyDescent="0.25">
      <c r="A239" s="51"/>
      <c r="B239" s="51"/>
      <c r="C239" s="12" t="s">
        <v>188</v>
      </c>
      <c r="D239" s="74"/>
      <c r="E239" s="74">
        <v>64864.4</v>
      </c>
      <c r="F239" s="74">
        <v>64219.38</v>
      </c>
      <c r="G239" s="22">
        <f t="shared" si="34"/>
        <v>0.99005587040040444</v>
      </c>
    </row>
    <row r="240" spans="1:7" ht="22.5" customHeight="1" x14ac:dyDescent="0.25">
      <c r="A240" s="51"/>
      <c r="B240" s="51"/>
      <c r="C240" s="12" t="s">
        <v>189</v>
      </c>
      <c r="D240" s="74"/>
      <c r="E240" s="74">
        <v>600.70000000000005</v>
      </c>
      <c r="F240" s="74">
        <v>0</v>
      </c>
      <c r="G240" s="22" t="str">
        <f t="shared" si="34"/>
        <v xml:space="preserve">       </v>
      </c>
    </row>
    <row r="241" spans="1:7" ht="55.5" customHeight="1" x14ac:dyDescent="0.25">
      <c r="A241" s="51"/>
      <c r="B241" s="51"/>
      <c r="C241" s="12" t="s">
        <v>190</v>
      </c>
      <c r="D241" s="74"/>
      <c r="E241" s="74">
        <v>1899.7</v>
      </c>
      <c r="F241" s="74">
        <v>0</v>
      </c>
      <c r="G241" s="22" t="str">
        <f t="shared" si="34"/>
        <v xml:space="preserve">       </v>
      </c>
    </row>
    <row r="242" spans="1:7" ht="97.5" customHeight="1" x14ac:dyDescent="0.25">
      <c r="A242" s="51"/>
      <c r="B242" s="51"/>
      <c r="C242" s="12" t="s">
        <v>191</v>
      </c>
      <c r="D242" s="74"/>
      <c r="E242" s="74">
        <v>63798</v>
      </c>
      <c r="F242" s="74">
        <v>63797.94</v>
      </c>
      <c r="G242" s="22">
        <f t="shared" si="34"/>
        <v>0.99999905953164681</v>
      </c>
    </row>
    <row r="243" spans="1:7" ht="27" customHeight="1" x14ac:dyDescent="0.25">
      <c r="A243" s="51"/>
      <c r="B243" s="51"/>
      <c r="C243" s="12" t="s">
        <v>192</v>
      </c>
      <c r="D243" s="74"/>
      <c r="E243" s="74">
        <f>17069.9-2277.1</f>
        <v>14792.800000000001</v>
      </c>
      <c r="F243" s="74">
        <v>14792.743</v>
      </c>
      <c r="G243" s="22">
        <f t="shared" si="34"/>
        <v>0.99999614677410631</v>
      </c>
    </row>
    <row r="244" spans="1:7" ht="36.75" customHeight="1" x14ac:dyDescent="0.25">
      <c r="A244" s="51"/>
      <c r="B244" s="51"/>
      <c r="C244" s="12" t="s">
        <v>193</v>
      </c>
      <c r="D244" s="74"/>
      <c r="E244" s="74">
        <v>17850.099999999999</v>
      </c>
      <c r="F244" s="74">
        <v>17850.099999999999</v>
      </c>
      <c r="G244" s="22">
        <f t="shared" ref="G244:G306" si="35">IF(F244=0,"       ",F244/E244)</f>
        <v>1</v>
      </c>
    </row>
    <row r="245" spans="1:7" ht="36.75" customHeight="1" x14ac:dyDescent="0.25">
      <c r="A245" s="51"/>
      <c r="B245" s="51"/>
      <c r="C245" s="12" t="s">
        <v>194</v>
      </c>
      <c r="D245" s="74"/>
      <c r="E245" s="74">
        <v>26328.5</v>
      </c>
      <c r="F245" s="74">
        <v>26328.493999999999</v>
      </c>
      <c r="G245" s="22">
        <f t="shared" si="35"/>
        <v>0.99999977211007074</v>
      </c>
    </row>
    <row r="246" spans="1:7" ht="36.75" customHeight="1" x14ac:dyDescent="0.25">
      <c r="A246" s="51"/>
      <c r="B246" s="51"/>
      <c r="C246" s="12" t="s">
        <v>195</v>
      </c>
      <c r="D246" s="74"/>
      <c r="E246" s="74">
        <f>8390.9-79.3</f>
        <v>8311.6</v>
      </c>
      <c r="F246" s="74">
        <v>8271.6190000000006</v>
      </c>
      <c r="G246" s="22">
        <f t="shared" si="35"/>
        <v>0.99518973482843254</v>
      </c>
    </row>
    <row r="247" spans="1:7" ht="36.75" customHeight="1" x14ac:dyDescent="0.25">
      <c r="A247" s="51"/>
      <c r="B247" s="51"/>
      <c r="C247" s="12" t="s">
        <v>196</v>
      </c>
      <c r="D247" s="74"/>
      <c r="E247" s="74">
        <f>3825.7-34.5</f>
        <v>3791.2</v>
      </c>
      <c r="F247" s="74">
        <v>3791.181</v>
      </c>
      <c r="G247" s="22">
        <f t="shared" si="35"/>
        <v>0.999994988394176</v>
      </c>
    </row>
    <row r="248" spans="1:7" ht="27.75" customHeight="1" x14ac:dyDescent="0.25">
      <c r="A248" s="51"/>
      <c r="B248" s="51"/>
      <c r="C248" s="12" t="s">
        <v>197</v>
      </c>
      <c r="D248" s="74"/>
      <c r="E248" s="74">
        <v>12820</v>
      </c>
      <c r="F248" s="74">
        <v>12815.7</v>
      </c>
      <c r="G248" s="22">
        <f t="shared" si="35"/>
        <v>0.99966458658346335</v>
      </c>
    </row>
    <row r="249" spans="1:7" ht="36.75" customHeight="1" x14ac:dyDescent="0.25">
      <c r="A249" s="51"/>
      <c r="B249" s="51"/>
      <c r="C249" s="12" t="s">
        <v>198</v>
      </c>
      <c r="D249" s="74"/>
      <c r="E249" s="74">
        <v>8124.8</v>
      </c>
      <c r="F249" s="74">
        <v>8087.04</v>
      </c>
      <c r="G249" s="22">
        <f t="shared" si="35"/>
        <v>0.99535250098463957</v>
      </c>
    </row>
    <row r="250" spans="1:7" ht="36.75" customHeight="1" x14ac:dyDescent="0.25">
      <c r="A250" s="51"/>
      <c r="B250" s="51"/>
      <c r="C250" s="12" t="s">
        <v>199</v>
      </c>
      <c r="D250" s="74"/>
      <c r="E250" s="74">
        <v>3534.1</v>
      </c>
      <c r="F250" s="74">
        <v>3463</v>
      </c>
      <c r="G250" s="22">
        <f t="shared" si="35"/>
        <v>0.9798817237769164</v>
      </c>
    </row>
    <row r="251" spans="1:7" ht="36.75" customHeight="1" x14ac:dyDescent="0.25">
      <c r="A251" s="51"/>
      <c r="B251" s="51"/>
      <c r="C251" s="12" t="s">
        <v>200</v>
      </c>
      <c r="D251" s="74"/>
      <c r="E251" s="74">
        <v>3162.6</v>
      </c>
      <c r="F251" s="74">
        <v>2970.1030000000001</v>
      </c>
      <c r="G251" s="22">
        <f t="shared" si="35"/>
        <v>0.93913330803769057</v>
      </c>
    </row>
    <row r="252" spans="1:7" ht="59.25" customHeight="1" x14ac:dyDescent="0.25">
      <c r="A252" s="51"/>
      <c r="B252" s="51"/>
      <c r="C252" s="12" t="s">
        <v>201</v>
      </c>
      <c r="D252" s="74"/>
      <c r="E252" s="74">
        <f>2013.2-125.7</f>
        <v>1887.5</v>
      </c>
      <c r="F252" s="74">
        <v>1887.472</v>
      </c>
      <c r="G252" s="22">
        <f t="shared" si="35"/>
        <v>0.99998516556291395</v>
      </c>
    </row>
    <row r="253" spans="1:7" ht="22.5" customHeight="1" x14ac:dyDescent="0.25">
      <c r="A253" s="51"/>
      <c r="B253" s="51"/>
      <c r="C253" s="12" t="s">
        <v>202</v>
      </c>
      <c r="D253" s="74"/>
      <c r="E253" s="74">
        <v>5189.5</v>
      </c>
      <c r="F253" s="74">
        <v>3560.7359999999999</v>
      </c>
      <c r="G253" s="22">
        <f t="shared" si="35"/>
        <v>0.6861424029289912</v>
      </c>
    </row>
    <row r="254" spans="1:7" ht="34.5" customHeight="1" x14ac:dyDescent="0.25">
      <c r="A254" s="51"/>
      <c r="B254" s="51"/>
      <c r="C254" s="12" t="s">
        <v>203</v>
      </c>
      <c r="D254" s="74"/>
      <c r="E254" s="74">
        <v>4983.6000000000004</v>
      </c>
      <c r="F254" s="74">
        <v>2505.2550000000001</v>
      </c>
      <c r="G254" s="22">
        <f t="shared" si="35"/>
        <v>0.50269985552612573</v>
      </c>
    </row>
    <row r="255" spans="1:7" ht="34.5" customHeight="1" x14ac:dyDescent="0.25">
      <c r="A255" s="51"/>
      <c r="B255" s="51"/>
      <c r="C255" s="12" t="s">
        <v>204</v>
      </c>
      <c r="D255" s="74"/>
      <c r="E255" s="74">
        <v>9825</v>
      </c>
      <c r="F255" s="74">
        <v>9825</v>
      </c>
      <c r="G255" s="22">
        <f t="shared" si="35"/>
        <v>1</v>
      </c>
    </row>
    <row r="256" spans="1:7" ht="25.5" customHeight="1" x14ac:dyDescent="0.25">
      <c r="A256" s="51"/>
      <c r="B256" s="51"/>
      <c r="C256" s="24" t="s">
        <v>189</v>
      </c>
      <c r="D256" s="74"/>
      <c r="E256" s="74">
        <v>37528</v>
      </c>
      <c r="F256" s="74">
        <v>36797.584000000003</v>
      </c>
      <c r="G256" s="22">
        <f t="shared" si="35"/>
        <v>0.98053677254316784</v>
      </c>
    </row>
    <row r="257" spans="1:7" ht="34.5" customHeight="1" x14ac:dyDescent="0.25">
      <c r="A257" s="51"/>
      <c r="B257" s="51"/>
      <c r="C257" s="12" t="s">
        <v>205</v>
      </c>
      <c r="D257" s="74"/>
      <c r="E257" s="74">
        <v>5983.1</v>
      </c>
      <c r="F257" s="74">
        <v>5825.2259999999997</v>
      </c>
      <c r="G257" s="22">
        <f t="shared" si="35"/>
        <v>0.97361334425297907</v>
      </c>
    </row>
    <row r="258" spans="1:7" ht="59.25" customHeight="1" x14ac:dyDescent="0.25">
      <c r="A258" s="51"/>
      <c r="B258" s="51"/>
      <c r="C258" s="12" t="s">
        <v>635</v>
      </c>
      <c r="D258" s="74"/>
      <c r="E258" s="74">
        <f>46213.7-8545.4+17330.1</f>
        <v>54998.399999999994</v>
      </c>
      <c r="F258" s="74">
        <f>46213.7+8784.641</f>
        <v>54998.341</v>
      </c>
      <c r="G258" s="22">
        <f t="shared" si="35"/>
        <v>0.99999892724151984</v>
      </c>
    </row>
    <row r="259" spans="1:7" ht="51.75" customHeight="1" x14ac:dyDescent="0.25">
      <c r="A259" s="51"/>
      <c r="B259" s="51"/>
      <c r="C259" s="12" t="s">
        <v>206</v>
      </c>
      <c r="D259" s="74"/>
      <c r="E259" s="74">
        <v>15397.4</v>
      </c>
      <c r="F259" s="74">
        <v>15397.4</v>
      </c>
      <c r="G259" s="22">
        <f t="shared" si="35"/>
        <v>1</v>
      </c>
    </row>
    <row r="260" spans="1:7" ht="38.25" customHeight="1" x14ac:dyDescent="0.25">
      <c r="A260" s="51"/>
      <c r="B260" s="51"/>
      <c r="C260" s="12" t="s">
        <v>207</v>
      </c>
      <c r="D260" s="74"/>
      <c r="E260" s="74">
        <v>3411.9</v>
      </c>
      <c r="F260" s="74">
        <v>3398.85</v>
      </c>
      <c r="G260" s="22">
        <f t="shared" si="35"/>
        <v>0.99617515167501969</v>
      </c>
    </row>
    <row r="261" spans="1:7" ht="123.75" customHeight="1" x14ac:dyDescent="0.25">
      <c r="A261" s="51"/>
      <c r="B261" s="51"/>
      <c r="C261" s="12" t="s">
        <v>208</v>
      </c>
      <c r="D261" s="74"/>
      <c r="E261" s="74">
        <v>16427.3</v>
      </c>
      <c r="F261" s="74">
        <v>16427.3</v>
      </c>
      <c r="G261" s="22">
        <f t="shared" si="35"/>
        <v>1</v>
      </c>
    </row>
    <row r="262" spans="1:7" ht="60" customHeight="1" x14ac:dyDescent="0.25">
      <c r="A262" s="51"/>
      <c r="B262" s="51"/>
      <c r="C262" s="12" t="s">
        <v>209</v>
      </c>
      <c r="D262" s="74"/>
      <c r="E262" s="74">
        <v>2610.5</v>
      </c>
      <c r="F262" s="74">
        <v>2610.442</v>
      </c>
      <c r="G262" s="22">
        <f t="shared" si="35"/>
        <v>0.99997778203409304</v>
      </c>
    </row>
    <row r="263" spans="1:7" ht="72.75" customHeight="1" x14ac:dyDescent="0.25">
      <c r="A263" s="51"/>
      <c r="B263" s="51"/>
      <c r="C263" s="12" t="s">
        <v>210</v>
      </c>
      <c r="D263" s="74"/>
      <c r="E263" s="74">
        <v>105869.4</v>
      </c>
      <c r="F263" s="74">
        <v>105869.4</v>
      </c>
      <c r="G263" s="22">
        <f t="shared" si="35"/>
        <v>1</v>
      </c>
    </row>
    <row r="264" spans="1:7" ht="133.5" customHeight="1" x14ac:dyDescent="0.25">
      <c r="A264" s="51"/>
      <c r="B264" s="51"/>
      <c r="C264" s="12" t="s">
        <v>211</v>
      </c>
      <c r="D264" s="74"/>
      <c r="E264" s="74">
        <v>38775.599999999999</v>
      </c>
      <c r="F264" s="74">
        <v>38775.582999999999</v>
      </c>
      <c r="G264" s="22">
        <f t="shared" si="35"/>
        <v>0.99999956157996261</v>
      </c>
    </row>
    <row r="265" spans="1:7" ht="54" customHeight="1" x14ac:dyDescent="0.25">
      <c r="A265" s="51"/>
      <c r="B265" s="51"/>
      <c r="C265" s="12" t="s">
        <v>212</v>
      </c>
      <c r="D265" s="74"/>
      <c r="E265" s="74">
        <v>26556.6</v>
      </c>
      <c r="F265" s="74">
        <v>15112.709000000001</v>
      </c>
      <c r="G265" s="22">
        <f t="shared" si="35"/>
        <v>0.56907544640503682</v>
      </c>
    </row>
    <row r="266" spans="1:7" ht="54" customHeight="1" x14ac:dyDescent="0.25">
      <c r="A266" s="51"/>
      <c r="B266" s="51"/>
      <c r="C266" s="12" t="s">
        <v>213</v>
      </c>
      <c r="D266" s="74"/>
      <c r="E266" s="74">
        <v>5888.8</v>
      </c>
      <c r="F266" s="74">
        <v>5888.7719999999999</v>
      </c>
      <c r="G266" s="22">
        <f t="shared" si="35"/>
        <v>0.99999524521124838</v>
      </c>
    </row>
    <row r="267" spans="1:7" ht="90" customHeight="1" x14ac:dyDescent="0.25">
      <c r="A267" s="51"/>
      <c r="B267" s="51"/>
      <c r="C267" s="12" t="s">
        <v>214</v>
      </c>
      <c r="D267" s="74"/>
      <c r="E267" s="74">
        <v>16565.900000000001</v>
      </c>
      <c r="F267" s="74">
        <v>16565.900000000001</v>
      </c>
      <c r="G267" s="22">
        <f t="shared" si="35"/>
        <v>1</v>
      </c>
    </row>
    <row r="268" spans="1:7" ht="48.75" customHeight="1" x14ac:dyDescent="0.25">
      <c r="A268" s="51"/>
      <c r="B268" s="51"/>
      <c r="C268" s="12" t="s">
        <v>215</v>
      </c>
      <c r="D268" s="74"/>
      <c r="E268" s="74">
        <v>18796.900000000001</v>
      </c>
      <c r="F268" s="74">
        <v>18796.900000000001</v>
      </c>
      <c r="G268" s="22">
        <f t="shared" si="35"/>
        <v>1</v>
      </c>
    </row>
    <row r="269" spans="1:7" ht="54" customHeight="1" x14ac:dyDescent="0.25">
      <c r="A269" s="51"/>
      <c r="B269" s="51"/>
      <c r="C269" s="12" t="s">
        <v>216</v>
      </c>
      <c r="D269" s="74"/>
      <c r="E269" s="74">
        <v>4546.8</v>
      </c>
      <c r="F269" s="74">
        <v>4546.8</v>
      </c>
      <c r="G269" s="22">
        <f t="shared" si="35"/>
        <v>1</v>
      </c>
    </row>
    <row r="270" spans="1:7" ht="113.25" customHeight="1" x14ac:dyDescent="0.25">
      <c r="A270" s="51"/>
      <c r="B270" s="51"/>
      <c r="C270" s="12" t="s">
        <v>217</v>
      </c>
      <c r="D270" s="74"/>
      <c r="E270" s="74">
        <v>4164.1000000000004</v>
      </c>
      <c r="F270" s="74">
        <v>4164.1000000000004</v>
      </c>
      <c r="G270" s="22">
        <f t="shared" si="35"/>
        <v>1</v>
      </c>
    </row>
    <row r="271" spans="1:7" ht="120" customHeight="1" x14ac:dyDescent="0.25">
      <c r="A271" s="51"/>
      <c r="B271" s="51"/>
      <c r="C271" s="12" t="s">
        <v>218</v>
      </c>
      <c r="D271" s="74"/>
      <c r="E271" s="74">
        <v>5843.2</v>
      </c>
      <c r="F271" s="74">
        <v>5843.2</v>
      </c>
      <c r="G271" s="22">
        <f t="shared" si="35"/>
        <v>1</v>
      </c>
    </row>
    <row r="272" spans="1:7" ht="74.25" customHeight="1" x14ac:dyDescent="0.25">
      <c r="A272" s="51"/>
      <c r="B272" s="51"/>
      <c r="C272" s="12" t="s">
        <v>219</v>
      </c>
      <c r="D272" s="74"/>
      <c r="E272" s="74">
        <v>33484.800000000003</v>
      </c>
      <c r="F272" s="74">
        <v>33484.800000000003</v>
      </c>
      <c r="G272" s="22">
        <f t="shared" si="35"/>
        <v>1</v>
      </c>
    </row>
    <row r="273" spans="1:7" ht="138.75" customHeight="1" x14ac:dyDescent="0.25">
      <c r="A273" s="51"/>
      <c r="B273" s="51"/>
      <c r="C273" s="12" t="s">
        <v>220</v>
      </c>
      <c r="D273" s="74"/>
      <c r="E273" s="74">
        <v>25279.7</v>
      </c>
      <c r="F273" s="74">
        <v>25279.7</v>
      </c>
      <c r="G273" s="22">
        <f t="shared" si="35"/>
        <v>1</v>
      </c>
    </row>
    <row r="274" spans="1:7" ht="48.75" customHeight="1" x14ac:dyDescent="0.25">
      <c r="A274" s="51"/>
      <c r="B274" s="51"/>
      <c r="C274" s="12" t="s">
        <v>221</v>
      </c>
      <c r="D274" s="74"/>
      <c r="E274" s="74">
        <v>12068.8</v>
      </c>
      <c r="F274" s="74">
        <v>9756.5400000000009</v>
      </c>
      <c r="G274" s="22">
        <f t="shared" si="35"/>
        <v>0.80841011533872476</v>
      </c>
    </row>
    <row r="275" spans="1:7" ht="64.5" customHeight="1" x14ac:dyDescent="0.25">
      <c r="A275" s="51"/>
      <c r="B275" s="51"/>
      <c r="C275" s="12" t="s">
        <v>222</v>
      </c>
      <c r="D275" s="74"/>
      <c r="E275" s="74">
        <v>6101.3</v>
      </c>
      <c r="F275" s="74">
        <v>2112.319</v>
      </c>
      <c r="G275" s="22">
        <f t="shared" si="35"/>
        <v>0.34620802124137479</v>
      </c>
    </row>
    <row r="276" spans="1:7" ht="48.75" customHeight="1" x14ac:dyDescent="0.25">
      <c r="A276" s="51"/>
      <c r="B276" s="51"/>
      <c r="C276" s="12" t="s">
        <v>223</v>
      </c>
      <c r="D276" s="74"/>
      <c r="E276" s="74">
        <v>23333</v>
      </c>
      <c r="F276" s="74">
        <v>23333</v>
      </c>
      <c r="G276" s="22">
        <f t="shared" si="35"/>
        <v>1</v>
      </c>
    </row>
    <row r="277" spans="1:7" ht="39" customHeight="1" x14ac:dyDescent="0.25">
      <c r="A277" s="51"/>
      <c r="B277" s="51"/>
      <c r="C277" s="25" t="s">
        <v>224</v>
      </c>
      <c r="D277" s="74"/>
      <c r="E277" s="74">
        <v>95328</v>
      </c>
      <c r="F277" s="74">
        <v>47508</v>
      </c>
      <c r="G277" s="22">
        <f t="shared" si="35"/>
        <v>0.49836354481369588</v>
      </c>
    </row>
    <row r="278" spans="1:7" ht="143.25" customHeight="1" x14ac:dyDescent="0.25">
      <c r="A278" s="51"/>
      <c r="B278" s="51"/>
      <c r="C278" s="25" t="s">
        <v>225</v>
      </c>
      <c r="D278" s="74"/>
      <c r="E278" s="74">
        <v>27469.7</v>
      </c>
      <c r="F278" s="74">
        <v>27469.7</v>
      </c>
      <c r="G278" s="22">
        <f t="shared" si="35"/>
        <v>1</v>
      </c>
    </row>
    <row r="279" spans="1:7" ht="52.5" customHeight="1" x14ac:dyDescent="0.25">
      <c r="A279" s="51"/>
      <c r="B279" s="51"/>
      <c r="C279" s="25" t="s">
        <v>226</v>
      </c>
      <c r="D279" s="74"/>
      <c r="E279" s="74">
        <v>12206</v>
      </c>
      <c r="F279" s="74">
        <v>11081.933999999999</v>
      </c>
      <c r="G279" s="22">
        <f t="shared" si="35"/>
        <v>0.90790873340979839</v>
      </c>
    </row>
    <row r="280" spans="1:7" ht="50.25" customHeight="1" x14ac:dyDescent="0.25">
      <c r="A280" s="51"/>
      <c r="B280" s="51"/>
      <c r="C280" s="25" t="s">
        <v>227</v>
      </c>
      <c r="D280" s="74"/>
      <c r="E280" s="74">
        <v>9716.5</v>
      </c>
      <c r="F280" s="74">
        <v>9664.82</v>
      </c>
      <c r="G280" s="22">
        <f t="shared" si="35"/>
        <v>0.99468121237070961</v>
      </c>
    </row>
    <row r="281" spans="1:7" ht="34.5" customHeight="1" x14ac:dyDescent="0.25">
      <c r="A281" s="51"/>
      <c r="B281" s="51"/>
      <c r="C281" s="25" t="s">
        <v>228</v>
      </c>
      <c r="D281" s="74"/>
      <c r="E281" s="74">
        <v>1641.7</v>
      </c>
      <c r="F281" s="74">
        <v>1641.6759999999999</v>
      </c>
      <c r="G281" s="22">
        <f t="shared" si="35"/>
        <v>0.99998538100749212</v>
      </c>
    </row>
    <row r="282" spans="1:7" ht="69.75" customHeight="1" x14ac:dyDescent="0.25">
      <c r="A282" s="51"/>
      <c r="B282" s="51"/>
      <c r="C282" s="25" t="s">
        <v>229</v>
      </c>
      <c r="D282" s="74"/>
      <c r="E282" s="74">
        <v>23899.3</v>
      </c>
      <c r="F282" s="74">
        <v>23469.106</v>
      </c>
      <c r="G282" s="22">
        <f t="shared" si="35"/>
        <v>0.98199972384128409</v>
      </c>
    </row>
    <row r="283" spans="1:7" ht="53.25" customHeight="1" x14ac:dyDescent="0.25">
      <c r="A283" s="51"/>
      <c r="B283" s="51"/>
      <c r="C283" s="25" t="s">
        <v>230</v>
      </c>
      <c r="D283" s="74"/>
      <c r="E283" s="74">
        <v>16039.9</v>
      </c>
      <c r="F283" s="74">
        <v>15981.424000000001</v>
      </c>
      <c r="G283" s="22">
        <f t="shared" si="35"/>
        <v>0.99635434136123047</v>
      </c>
    </row>
    <row r="284" spans="1:7" ht="100.5" customHeight="1" x14ac:dyDescent="0.25">
      <c r="A284" s="51"/>
      <c r="B284" s="51"/>
      <c r="C284" s="25" t="s">
        <v>231</v>
      </c>
      <c r="D284" s="74"/>
      <c r="E284" s="74">
        <v>3069.5</v>
      </c>
      <c r="F284" s="74">
        <v>3066.665</v>
      </c>
      <c r="G284" s="22">
        <f t="shared" si="35"/>
        <v>0.99907639680729754</v>
      </c>
    </row>
    <row r="285" spans="1:7" ht="52.5" customHeight="1" x14ac:dyDescent="0.25">
      <c r="A285" s="51"/>
      <c r="B285" s="51"/>
      <c r="C285" s="25" t="s">
        <v>232</v>
      </c>
      <c r="D285" s="74"/>
      <c r="E285" s="74">
        <v>31781.7</v>
      </c>
      <c r="F285" s="74">
        <v>30992.552</v>
      </c>
      <c r="G285" s="22">
        <f t="shared" si="35"/>
        <v>0.97516973604306878</v>
      </c>
    </row>
    <row r="286" spans="1:7" ht="34.5" customHeight="1" x14ac:dyDescent="0.25">
      <c r="A286" s="51"/>
      <c r="B286" s="51"/>
      <c r="C286" s="26" t="s">
        <v>233</v>
      </c>
      <c r="D286" s="74"/>
      <c r="E286" s="74">
        <v>37335.300000000003</v>
      </c>
      <c r="F286" s="74">
        <v>34987.616999999998</v>
      </c>
      <c r="G286" s="22">
        <f t="shared" si="35"/>
        <v>0.93711894641264426</v>
      </c>
    </row>
    <row r="287" spans="1:7" ht="57.75" customHeight="1" x14ac:dyDescent="0.25">
      <c r="A287" s="51"/>
      <c r="B287" s="51"/>
      <c r="C287" s="26" t="s">
        <v>234</v>
      </c>
      <c r="D287" s="74"/>
      <c r="E287" s="74">
        <v>8150.4</v>
      </c>
      <c r="F287" s="74">
        <v>8150.4</v>
      </c>
      <c r="G287" s="22">
        <f t="shared" si="35"/>
        <v>1</v>
      </c>
    </row>
    <row r="288" spans="1:7" ht="34.5" customHeight="1" x14ac:dyDescent="0.25">
      <c r="A288" s="51"/>
      <c r="B288" s="51"/>
      <c r="C288" s="26" t="s">
        <v>235</v>
      </c>
      <c r="D288" s="74"/>
      <c r="E288" s="74">
        <v>2493.5</v>
      </c>
      <c r="F288" s="74">
        <v>2493.5</v>
      </c>
      <c r="G288" s="22">
        <f t="shared" si="35"/>
        <v>1</v>
      </c>
    </row>
    <row r="289" spans="1:7" ht="189" customHeight="1" x14ac:dyDescent="0.25">
      <c r="A289" s="51"/>
      <c r="B289" s="51"/>
      <c r="C289" s="13" t="s">
        <v>236</v>
      </c>
      <c r="D289" s="74"/>
      <c r="E289" s="74">
        <v>43710.2</v>
      </c>
      <c r="F289" s="74">
        <v>40571.341999999997</v>
      </c>
      <c r="G289" s="22">
        <f t="shared" si="35"/>
        <v>0.92818934710891277</v>
      </c>
    </row>
    <row r="290" spans="1:7" ht="156.75" customHeight="1" x14ac:dyDescent="0.25">
      <c r="A290" s="51"/>
      <c r="B290" s="51"/>
      <c r="C290" s="13" t="s">
        <v>237</v>
      </c>
      <c r="D290" s="74"/>
      <c r="E290" s="74">
        <v>23101.9</v>
      </c>
      <c r="F290" s="74">
        <v>23101.9</v>
      </c>
      <c r="G290" s="22">
        <f t="shared" si="35"/>
        <v>1</v>
      </c>
    </row>
    <row r="291" spans="1:7" ht="114" customHeight="1" x14ac:dyDescent="0.25">
      <c r="A291" s="51"/>
      <c r="B291" s="51"/>
      <c r="C291" s="13" t="s">
        <v>238</v>
      </c>
      <c r="D291" s="74"/>
      <c r="E291" s="74">
        <v>7074.4</v>
      </c>
      <c r="F291" s="74">
        <v>6919.3410000000003</v>
      </c>
      <c r="G291" s="22">
        <f t="shared" si="35"/>
        <v>0.97808167477100538</v>
      </c>
    </row>
    <row r="292" spans="1:7" ht="87.75" customHeight="1" x14ac:dyDescent="0.25">
      <c r="A292" s="51"/>
      <c r="B292" s="51"/>
      <c r="C292" s="13" t="s">
        <v>239</v>
      </c>
      <c r="D292" s="74"/>
      <c r="E292" s="74">
        <v>58051.1</v>
      </c>
      <c r="F292" s="74">
        <v>39117.425999999999</v>
      </c>
      <c r="G292" s="22">
        <f t="shared" si="35"/>
        <v>0.67384469889459464</v>
      </c>
    </row>
    <row r="293" spans="1:7" ht="59.25" customHeight="1" x14ac:dyDescent="0.25">
      <c r="A293" s="51"/>
      <c r="B293" s="51"/>
      <c r="C293" s="13" t="s">
        <v>240</v>
      </c>
      <c r="D293" s="74"/>
      <c r="E293" s="74">
        <v>19769.599999999999</v>
      </c>
      <c r="F293" s="74">
        <v>19769.599999999999</v>
      </c>
      <c r="G293" s="22">
        <f t="shared" si="35"/>
        <v>1</v>
      </c>
    </row>
    <row r="294" spans="1:7" ht="46.5" customHeight="1" x14ac:dyDescent="0.25">
      <c r="A294" s="51"/>
      <c r="B294" s="51"/>
      <c r="C294" s="13" t="s">
        <v>241</v>
      </c>
      <c r="D294" s="74"/>
      <c r="E294" s="74">
        <v>54167.7</v>
      </c>
      <c r="F294" s="74">
        <v>53805.22</v>
      </c>
      <c r="G294" s="22">
        <f t="shared" si="35"/>
        <v>0.99330818919762154</v>
      </c>
    </row>
    <row r="295" spans="1:7" ht="135" customHeight="1" x14ac:dyDescent="0.25">
      <c r="A295" s="51"/>
      <c r="B295" s="51"/>
      <c r="C295" s="13" t="s">
        <v>242</v>
      </c>
      <c r="D295" s="74"/>
      <c r="E295" s="74">
        <v>20651.8</v>
      </c>
      <c r="F295" s="74">
        <v>20530.259999999998</v>
      </c>
      <c r="G295" s="22">
        <f t="shared" si="35"/>
        <v>0.99411479871003972</v>
      </c>
    </row>
    <row r="296" spans="1:7" ht="34.5" customHeight="1" x14ac:dyDescent="0.25">
      <c r="A296" s="51"/>
      <c r="B296" s="51"/>
      <c r="C296" s="13" t="s">
        <v>243</v>
      </c>
      <c r="D296" s="74"/>
      <c r="E296" s="74">
        <v>58335</v>
      </c>
      <c r="F296" s="74">
        <v>58335</v>
      </c>
      <c r="G296" s="22">
        <f t="shared" si="35"/>
        <v>1</v>
      </c>
    </row>
    <row r="297" spans="1:7" ht="99" customHeight="1" x14ac:dyDescent="0.25">
      <c r="A297" s="51"/>
      <c r="B297" s="51"/>
      <c r="C297" s="13" t="s">
        <v>244</v>
      </c>
      <c r="D297" s="74"/>
      <c r="E297" s="74">
        <v>36951</v>
      </c>
      <c r="F297" s="74">
        <v>35913.120000000003</v>
      </c>
      <c r="G297" s="22">
        <f t="shared" si="35"/>
        <v>0.97191199155638552</v>
      </c>
    </row>
    <row r="298" spans="1:7" ht="84.75" customHeight="1" x14ac:dyDescent="0.25">
      <c r="A298" s="51"/>
      <c r="B298" s="51"/>
      <c r="C298" s="13" t="s">
        <v>245</v>
      </c>
      <c r="D298" s="74"/>
      <c r="E298" s="74">
        <v>27292.9</v>
      </c>
      <c r="F298" s="74">
        <v>27292.866000000002</v>
      </c>
      <c r="G298" s="22">
        <f t="shared" si="35"/>
        <v>0.99999875425476958</v>
      </c>
    </row>
    <row r="299" spans="1:7" ht="27.75" customHeight="1" x14ac:dyDescent="0.25">
      <c r="A299" s="54"/>
      <c r="B299" s="54"/>
      <c r="C299" s="43" t="s">
        <v>246</v>
      </c>
      <c r="D299" s="72"/>
      <c r="E299" s="72">
        <v>3531950.81</v>
      </c>
      <c r="F299" s="72">
        <v>3393203.53</v>
      </c>
      <c r="G299" s="44">
        <f t="shared" si="35"/>
        <v>0.96071653104364718</v>
      </c>
    </row>
    <row r="300" spans="1:7" ht="34.5" customHeight="1" x14ac:dyDescent="0.25">
      <c r="A300" s="51"/>
      <c r="B300" s="51"/>
      <c r="C300" s="12" t="s">
        <v>247</v>
      </c>
      <c r="D300" s="74"/>
      <c r="E300" s="74">
        <v>25973.739000000001</v>
      </c>
      <c r="F300" s="74">
        <v>25698.138999999999</v>
      </c>
      <c r="G300" s="22">
        <f t="shared" si="35"/>
        <v>0.98938928276749061</v>
      </c>
    </row>
    <row r="301" spans="1:7" ht="27" customHeight="1" x14ac:dyDescent="0.25">
      <c r="A301" s="51"/>
      <c r="B301" s="51"/>
      <c r="C301" s="12" t="s">
        <v>248</v>
      </c>
      <c r="D301" s="74"/>
      <c r="E301" s="74">
        <v>14883.085999999999</v>
      </c>
      <c r="F301" s="74">
        <v>14883.085999999999</v>
      </c>
      <c r="G301" s="22">
        <f t="shared" si="35"/>
        <v>1</v>
      </c>
    </row>
    <row r="302" spans="1:7" ht="34.5" customHeight="1" x14ac:dyDescent="0.25">
      <c r="A302" s="51"/>
      <c r="B302" s="51"/>
      <c r="C302" s="12" t="s">
        <v>249</v>
      </c>
      <c r="D302" s="74"/>
      <c r="E302" s="74">
        <v>55783.8</v>
      </c>
      <c r="F302" s="74">
        <v>48840.03</v>
      </c>
      <c r="G302" s="22">
        <f t="shared" si="35"/>
        <v>0.87552353909199443</v>
      </c>
    </row>
    <row r="303" spans="1:7" ht="59.25" customHeight="1" x14ac:dyDescent="0.25">
      <c r="A303" s="51"/>
      <c r="B303" s="51"/>
      <c r="C303" s="12" t="s">
        <v>250</v>
      </c>
      <c r="D303" s="74"/>
      <c r="E303" s="74">
        <v>21420.9</v>
      </c>
      <c r="F303" s="74">
        <v>21420.9</v>
      </c>
      <c r="G303" s="22">
        <f t="shared" si="35"/>
        <v>1</v>
      </c>
    </row>
    <row r="304" spans="1:7" ht="34.5" customHeight="1" x14ac:dyDescent="0.25">
      <c r="A304" s="51"/>
      <c r="B304" s="51"/>
      <c r="C304" s="12" t="s">
        <v>251</v>
      </c>
      <c r="D304" s="74"/>
      <c r="E304" s="74">
        <v>11315.2</v>
      </c>
      <c r="F304" s="74">
        <v>11315.2</v>
      </c>
      <c r="G304" s="22">
        <f t="shared" si="35"/>
        <v>1</v>
      </c>
    </row>
    <row r="305" spans="1:7" ht="34.5" customHeight="1" x14ac:dyDescent="0.25">
      <c r="A305" s="51"/>
      <c r="B305" s="51"/>
      <c r="C305" s="12" t="s">
        <v>252</v>
      </c>
      <c r="D305" s="74"/>
      <c r="E305" s="74">
        <v>5122</v>
      </c>
      <c r="F305" s="74">
        <v>5121.982</v>
      </c>
      <c r="G305" s="22">
        <f t="shared" si="35"/>
        <v>0.99999648574775479</v>
      </c>
    </row>
    <row r="306" spans="1:7" ht="62.25" customHeight="1" x14ac:dyDescent="0.25">
      <c r="A306" s="51"/>
      <c r="B306" s="51"/>
      <c r="C306" s="12" t="s">
        <v>253</v>
      </c>
      <c r="D306" s="74"/>
      <c r="E306" s="74">
        <v>10729.6</v>
      </c>
      <c r="F306" s="74">
        <v>10729.55</v>
      </c>
      <c r="G306" s="22">
        <f t="shared" si="35"/>
        <v>0.99999533999403512</v>
      </c>
    </row>
    <row r="307" spans="1:7" ht="72.75" customHeight="1" x14ac:dyDescent="0.25">
      <c r="A307" s="51"/>
      <c r="B307" s="51"/>
      <c r="C307" s="12" t="s">
        <v>254</v>
      </c>
      <c r="D307" s="74"/>
      <c r="E307" s="74">
        <v>32702.799999999999</v>
      </c>
      <c r="F307" s="74">
        <v>32702.799999999999</v>
      </c>
      <c r="G307" s="22">
        <f t="shared" ref="G307:G370" si="36">IF(F307=0,"       ",F307/E307)</f>
        <v>1</v>
      </c>
    </row>
    <row r="308" spans="1:7" ht="43.5" customHeight="1" x14ac:dyDescent="0.25">
      <c r="A308" s="51"/>
      <c r="B308" s="51"/>
      <c r="C308" s="12" t="s">
        <v>255</v>
      </c>
      <c r="D308" s="74"/>
      <c r="E308" s="74">
        <v>5923.4960000000001</v>
      </c>
      <c r="F308" s="74">
        <v>5923.4960000000001</v>
      </c>
      <c r="G308" s="22">
        <f t="shared" si="36"/>
        <v>1</v>
      </c>
    </row>
    <row r="309" spans="1:7" ht="34.5" customHeight="1" x14ac:dyDescent="0.25">
      <c r="A309" s="51"/>
      <c r="B309" s="51"/>
      <c r="C309" s="12" t="s">
        <v>256</v>
      </c>
      <c r="D309" s="74"/>
      <c r="E309" s="74">
        <v>20552.148000000001</v>
      </c>
      <c r="F309" s="74">
        <v>20552.148000000001</v>
      </c>
      <c r="G309" s="22">
        <f t="shared" si="36"/>
        <v>1</v>
      </c>
    </row>
    <row r="310" spans="1:7" ht="34.5" customHeight="1" x14ac:dyDescent="0.25">
      <c r="A310" s="51"/>
      <c r="B310" s="51"/>
      <c r="C310" s="12" t="s">
        <v>257</v>
      </c>
      <c r="D310" s="74"/>
      <c r="E310" s="74">
        <v>9691.7000000000007</v>
      </c>
      <c r="F310" s="74">
        <v>9691.7000000000007</v>
      </c>
      <c r="G310" s="22">
        <f t="shared" si="36"/>
        <v>1</v>
      </c>
    </row>
    <row r="311" spans="1:7" ht="36.75" customHeight="1" x14ac:dyDescent="0.25">
      <c r="A311" s="51"/>
      <c r="B311" s="51"/>
      <c r="C311" s="12" t="s">
        <v>258</v>
      </c>
      <c r="D311" s="74"/>
      <c r="E311" s="74">
        <v>9886.9</v>
      </c>
      <c r="F311" s="74">
        <v>9886.6190000000006</v>
      </c>
      <c r="G311" s="22">
        <f t="shared" si="36"/>
        <v>0.99997157855343954</v>
      </c>
    </row>
    <row r="312" spans="1:7" ht="62.25" customHeight="1" x14ac:dyDescent="0.25">
      <c r="A312" s="51"/>
      <c r="B312" s="51"/>
      <c r="C312" s="12" t="s">
        <v>259</v>
      </c>
      <c r="D312" s="74"/>
      <c r="E312" s="74">
        <v>11294.4</v>
      </c>
      <c r="F312" s="74">
        <v>10848</v>
      </c>
      <c r="G312" s="22">
        <f t="shared" si="36"/>
        <v>0.96047598810029755</v>
      </c>
    </row>
    <row r="313" spans="1:7" ht="35.25" customHeight="1" x14ac:dyDescent="0.25">
      <c r="A313" s="51"/>
      <c r="B313" s="51"/>
      <c r="C313" s="12" t="s">
        <v>260</v>
      </c>
      <c r="D313" s="74"/>
      <c r="E313" s="74">
        <v>12787.1</v>
      </c>
      <c r="F313" s="74">
        <v>12787.1</v>
      </c>
      <c r="G313" s="22">
        <f t="shared" si="36"/>
        <v>1</v>
      </c>
    </row>
    <row r="314" spans="1:7" ht="27" customHeight="1" x14ac:dyDescent="0.25">
      <c r="A314" s="51"/>
      <c r="B314" s="51"/>
      <c r="C314" s="12" t="s">
        <v>261</v>
      </c>
      <c r="D314" s="74"/>
      <c r="E314" s="74">
        <v>76173.691000000006</v>
      </c>
      <c r="F314" s="74">
        <v>76173.691000000006</v>
      </c>
      <c r="G314" s="22">
        <f t="shared" si="36"/>
        <v>1</v>
      </c>
    </row>
    <row r="315" spans="1:7" ht="27.75" customHeight="1" x14ac:dyDescent="0.25">
      <c r="A315" s="51"/>
      <c r="B315" s="51"/>
      <c r="C315" s="12" t="s">
        <v>262</v>
      </c>
      <c r="D315" s="74"/>
      <c r="E315" s="74">
        <v>11004.1</v>
      </c>
      <c r="F315" s="74">
        <v>11004.1</v>
      </c>
      <c r="G315" s="22">
        <f t="shared" si="36"/>
        <v>1</v>
      </c>
    </row>
    <row r="316" spans="1:7" ht="50.25" customHeight="1" x14ac:dyDescent="0.25">
      <c r="A316" s="51"/>
      <c r="B316" s="51"/>
      <c r="C316" s="12" t="s">
        <v>263</v>
      </c>
      <c r="D316" s="74"/>
      <c r="E316" s="74">
        <v>14868</v>
      </c>
      <c r="F316" s="74">
        <v>14868</v>
      </c>
      <c r="G316" s="22">
        <f t="shared" si="36"/>
        <v>1</v>
      </c>
    </row>
    <row r="317" spans="1:7" ht="34.5" customHeight="1" x14ac:dyDescent="0.25">
      <c r="A317" s="51"/>
      <c r="B317" s="51"/>
      <c r="C317" s="12" t="s">
        <v>264</v>
      </c>
      <c r="D317" s="74"/>
      <c r="E317" s="74">
        <v>1500</v>
      </c>
      <c r="F317" s="74">
        <v>1500</v>
      </c>
      <c r="G317" s="22">
        <f t="shared" si="36"/>
        <v>1</v>
      </c>
    </row>
    <row r="318" spans="1:7" ht="34.5" customHeight="1" x14ac:dyDescent="0.25">
      <c r="A318" s="51"/>
      <c r="B318" s="51"/>
      <c r="C318" s="12" t="s">
        <v>265</v>
      </c>
      <c r="D318" s="74"/>
      <c r="E318" s="74">
        <v>2394</v>
      </c>
      <c r="F318" s="74">
        <v>2394</v>
      </c>
      <c r="G318" s="22">
        <f t="shared" si="36"/>
        <v>1</v>
      </c>
    </row>
    <row r="319" spans="1:7" ht="42.75" customHeight="1" x14ac:dyDescent="0.25">
      <c r="A319" s="51"/>
      <c r="B319" s="51"/>
      <c r="C319" s="12" t="s">
        <v>266</v>
      </c>
      <c r="D319" s="74"/>
      <c r="E319" s="74">
        <v>7236.7</v>
      </c>
      <c r="F319" s="74">
        <v>7236.7</v>
      </c>
      <c r="G319" s="22">
        <f t="shared" si="36"/>
        <v>1</v>
      </c>
    </row>
    <row r="320" spans="1:7" ht="45" customHeight="1" x14ac:dyDescent="0.25">
      <c r="A320" s="51"/>
      <c r="B320" s="51"/>
      <c r="C320" s="12" t="s">
        <v>267</v>
      </c>
      <c r="D320" s="74"/>
      <c r="E320" s="74">
        <v>2025</v>
      </c>
      <c r="F320" s="74">
        <v>2025</v>
      </c>
      <c r="G320" s="22">
        <f t="shared" si="36"/>
        <v>1</v>
      </c>
    </row>
    <row r="321" spans="1:7" ht="45" customHeight="1" x14ac:dyDescent="0.25">
      <c r="A321" s="51"/>
      <c r="B321" s="51"/>
      <c r="C321" s="12" t="s">
        <v>268</v>
      </c>
      <c r="D321" s="74"/>
      <c r="E321" s="74">
        <v>1031.7</v>
      </c>
      <c r="F321" s="74">
        <v>1031.0999999999999</v>
      </c>
      <c r="G321" s="22">
        <f t="shared" si="36"/>
        <v>0.99941843559174171</v>
      </c>
    </row>
    <row r="322" spans="1:7" ht="45" customHeight="1" x14ac:dyDescent="0.25">
      <c r="A322" s="51"/>
      <c r="B322" s="51"/>
      <c r="C322" s="12" t="s">
        <v>269</v>
      </c>
      <c r="D322" s="74"/>
      <c r="E322" s="74">
        <v>3916.864</v>
      </c>
      <c r="F322" s="74">
        <v>3916.864</v>
      </c>
      <c r="G322" s="22">
        <f t="shared" si="36"/>
        <v>1</v>
      </c>
    </row>
    <row r="323" spans="1:7" ht="45" customHeight="1" x14ac:dyDescent="0.25">
      <c r="A323" s="51"/>
      <c r="B323" s="51"/>
      <c r="C323" s="12" t="s">
        <v>270</v>
      </c>
      <c r="D323" s="74"/>
      <c r="E323" s="74">
        <v>10746.4</v>
      </c>
      <c r="F323" s="74">
        <v>10746.4</v>
      </c>
      <c r="G323" s="22">
        <f t="shared" si="36"/>
        <v>1</v>
      </c>
    </row>
    <row r="324" spans="1:7" ht="66.75" customHeight="1" x14ac:dyDescent="0.25">
      <c r="A324" s="51"/>
      <c r="B324" s="51"/>
      <c r="C324" s="12" t="s">
        <v>271</v>
      </c>
      <c r="D324" s="74"/>
      <c r="E324" s="74">
        <v>55594.245000000003</v>
      </c>
      <c r="F324" s="74">
        <v>55594.245000000003</v>
      </c>
      <c r="G324" s="22">
        <f t="shared" si="36"/>
        <v>1</v>
      </c>
    </row>
    <row r="325" spans="1:7" ht="34.5" customHeight="1" x14ac:dyDescent="0.25">
      <c r="A325" s="51"/>
      <c r="B325" s="51"/>
      <c r="C325" s="12" t="s">
        <v>272</v>
      </c>
      <c r="D325" s="74"/>
      <c r="E325" s="74">
        <v>9381.4660000000003</v>
      </c>
      <c r="F325" s="74">
        <v>9381.4660000000003</v>
      </c>
      <c r="G325" s="22">
        <f t="shared" si="36"/>
        <v>1</v>
      </c>
    </row>
    <row r="326" spans="1:7" ht="34.5" customHeight="1" x14ac:dyDescent="0.25">
      <c r="A326" s="51"/>
      <c r="B326" s="51"/>
      <c r="C326" s="12" t="s">
        <v>273</v>
      </c>
      <c r="D326" s="74"/>
      <c r="E326" s="74">
        <v>691.1</v>
      </c>
      <c r="F326" s="74">
        <v>691.1</v>
      </c>
      <c r="G326" s="22">
        <f t="shared" si="36"/>
        <v>1</v>
      </c>
    </row>
    <row r="327" spans="1:7" ht="34.5" customHeight="1" x14ac:dyDescent="0.25">
      <c r="A327" s="51"/>
      <c r="B327" s="51"/>
      <c r="C327" s="12" t="s">
        <v>274</v>
      </c>
      <c r="D327" s="74"/>
      <c r="E327" s="74">
        <v>1108.9000000000001</v>
      </c>
      <c r="F327" s="74"/>
      <c r="G327" s="22" t="str">
        <f t="shared" si="36"/>
        <v xml:space="preserve">       </v>
      </c>
    </row>
    <row r="328" spans="1:7" ht="34.5" customHeight="1" x14ac:dyDescent="0.25">
      <c r="A328" s="51"/>
      <c r="B328" s="51"/>
      <c r="C328" s="12" t="s">
        <v>275</v>
      </c>
      <c r="D328" s="74"/>
      <c r="E328" s="74">
        <v>547.6</v>
      </c>
      <c r="F328" s="74">
        <v>547.6</v>
      </c>
      <c r="G328" s="22">
        <f t="shared" si="36"/>
        <v>1</v>
      </c>
    </row>
    <row r="329" spans="1:7" ht="47.25" customHeight="1" x14ac:dyDescent="0.25">
      <c r="A329" s="51"/>
      <c r="B329" s="51"/>
      <c r="C329" s="12" t="s">
        <v>276</v>
      </c>
      <c r="D329" s="74"/>
      <c r="E329" s="74">
        <v>5383.1</v>
      </c>
      <c r="F329" s="74">
        <v>4630.5020000000004</v>
      </c>
      <c r="G329" s="22">
        <f t="shared" si="36"/>
        <v>0.86019245416209988</v>
      </c>
    </row>
    <row r="330" spans="1:7" ht="34.5" customHeight="1" x14ac:dyDescent="0.25">
      <c r="A330" s="51"/>
      <c r="B330" s="51"/>
      <c r="C330" s="12" t="s">
        <v>277</v>
      </c>
      <c r="D330" s="74"/>
      <c r="E330" s="74">
        <v>11820.4</v>
      </c>
      <c r="F330" s="74">
        <v>11820.125</v>
      </c>
      <c r="G330" s="22">
        <f t="shared" si="36"/>
        <v>0.99997673513586682</v>
      </c>
    </row>
    <row r="331" spans="1:7" ht="28.5" customHeight="1" x14ac:dyDescent="0.25">
      <c r="A331" s="51"/>
      <c r="B331" s="51"/>
      <c r="C331" s="12" t="s">
        <v>278</v>
      </c>
      <c r="D331" s="74"/>
      <c r="E331" s="74">
        <v>3200</v>
      </c>
      <c r="F331" s="74">
        <v>3200</v>
      </c>
      <c r="G331" s="22">
        <f t="shared" si="36"/>
        <v>1</v>
      </c>
    </row>
    <row r="332" spans="1:7" ht="34.5" customHeight="1" x14ac:dyDescent="0.25">
      <c r="A332" s="51"/>
      <c r="B332" s="51"/>
      <c r="C332" s="12" t="s">
        <v>279</v>
      </c>
      <c r="D332" s="74"/>
      <c r="E332" s="74">
        <v>13364.865</v>
      </c>
      <c r="F332" s="74">
        <v>13364.865</v>
      </c>
      <c r="G332" s="22">
        <f t="shared" si="36"/>
        <v>1</v>
      </c>
    </row>
    <row r="333" spans="1:7" ht="39" customHeight="1" x14ac:dyDescent="0.25">
      <c r="A333" s="51"/>
      <c r="B333" s="51"/>
      <c r="C333" s="12" t="s">
        <v>280</v>
      </c>
      <c r="D333" s="74"/>
      <c r="E333" s="74">
        <v>733.05</v>
      </c>
      <c r="F333" s="74">
        <v>733.05</v>
      </c>
      <c r="G333" s="22">
        <f t="shared" si="36"/>
        <v>1</v>
      </c>
    </row>
    <row r="334" spans="1:7" ht="34.5" customHeight="1" x14ac:dyDescent="0.25">
      <c r="A334" s="51"/>
      <c r="B334" s="51"/>
      <c r="C334" s="12" t="s">
        <v>281</v>
      </c>
      <c r="D334" s="74"/>
      <c r="E334" s="74">
        <v>900</v>
      </c>
      <c r="F334" s="74">
        <v>900</v>
      </c>
      <c r="G334" s="22">
        <f t="shared" si="36"/>
        <v>1</v>
      </c>
    </row>
    <row r="335" spans="1:7" ht="34.5" customHeight="1" x14ac:dyDescent="0.25">
      <c r="A335" s="51"/>
      <c r="B335" s="51"/>
      <c r="C335" s="12" t="s">
        <v>282</v>
      </c>
      <c r="D335" s="74"/>
      <c r="E335" s="74">
        <v>12000</v>
      </c>
      <c r="F335" s="74">
        <v>12000</v>
      </c>
      <c r="G335" s="22">
        <f t="shared" si="36"/>
        <v>1</v>
      </c>
    </row>
    <row r="336" spans="1:7" ht="42" customHeight="1" x14ac:dyDescent="0.25">
      <c r="A336" s="51"/>
      <c r="B336" s="51"/>
      <c r="C336" s="12" t="s">
        <v>283</v>
      </c>
      <c r="D336" s="74"/>
      <c r="E336" s="74">
        <v>772.2</v>
      </c>
      <c r="F336" s="74">
        <v>772.2</v>
      </c>
      <c r="G336" s="22">
        <f t="shared" si="36"/>
        <v>1</v>
      </c>
    </row>
    <row r="337" spans="1:7" ht="34.5" customHeight="1" x14ac:dyDescent="0.25">
      <c r="A337" s="51"/>
      <c r="B337" s="51"/>
      <c r="C337" s="12" t="s">
        <v>284</v>
      </c>
      <c r="D337" s="74"/>
      <c r="E337" s="74">
        <v>5944.1279999999997</v>
      </c>
      <c r="F337" s="74">
        <v>5944.1279999999997</v>
      </c>
      <c r="G337" s="22">
        <f t="shared" si="36"/>
        <v>1</v>
      </c>
    </row>
    <row r="338" spans="1:7" ht="25.5" customHeight="1" x14ac:dyDescent="0.25">
      <c r="A338" s="51"/>
      <c r="B338" s="51"/>
      <c r="C338" s="12" t="s">
        <v>285</v>
      </c>
      <c r="D338" s="74"/>
      <c r="E338" s="74">
        <v>8569.9</v>
      </c>
      <c r="F338" s="74">
        <v>8304.48</v>
      </c>
      <c r="G338" s="22">
        <f t="shared" si="36"/>
        <v>0.96902881013780795</v>
      </c>
    </row>
    <row r="339" spans="1:7" ht="49.5" customHeight="1" x14ac:dyDescent="0.25">
      <c r="A339" s="51"/>
      <c r="B339" s="51"/>
      <c r="C339" s="12" t="s">
        <v>286</v>
      </c>
      <c r="D339" s="74"/>
      <c r="E339" s="74">
        <v>6209.9</v>
      </c>
      <c r="F339" s="74">
        <v>6209.9</v>
      </c>
      <c r="G339" s="22">
        <f t="shared" si="36"/>
        <v>1</v>
      </c>
    </row>
    <row r="340" spans="1:7" ht="44.25" customHeight="1" x14ac:dyDescent="0.25">
      <c r="A340" s="51"/>
      <c r="B340" s="51"/>
      <c r="C340" s="12" t="s">
        <v>287</v>
      </c>
      <c r="D340" s="74"/>
      <c r="E340" s="74">
        <v>2447.9</v>
      </c>
      <c r="F340" s="74">
        <v>2447.8879999999999</v>
      </c>
      <c r="G340" s="22">
        <f t="shared" si="36"/>
        <v>0.9999950978389639</v>
      </c>
    </row>
    <row r="341" spans="1:7" ht="44.25" customHeight="1" x14ac:dyDescent="0.25">
      <c r="A341" s="51"/>
      <c r="B341" s="51"/>
      <c r="C341" s="12" t="s">
        <v>288</v>
      </c>
      <c r="D341" s="74"/>
      <c r="E341" s="74">
        <v>8822.2029999999995</v>
      </c>
      <c r="F341" s="74">
        <v>6237</v>
      </c>
      <c r="G341" s="22">
        <f t="shared" si="36"/>
        <v>0.70696627588369942</v>
      </c>
    </row>
    <row r="342" spans="1:7" ht="34.5" customHeight="1" x14ac:dyDescent="0.25">
      <c r="A342" s="51"/>
      <c r="B342" s="51"/>
      <c r="C342" s="12" t="s">
        <v>289</v>
      </c>
      <c r="D342" s="74"/>
      <c r="E342" s="74">
        <v>9505.5</v>
      </c>
      <c r="F342" s="74">
        <v>9505.5</v>
      </c>
      <c r="G342" s="22">
        <f t="shared" si="36"/>
        <v>1</v>
      </c>
    </row>
    <row r="343" spans="1:7" ht="34.5" customHeight="1" x14ac:dyDescent="0.25">
      <c r="A343" s="51"/>
      <c r="B343" s="51"/>
      <c r="C343" s="12" t="s">
        <v>290</v>
      </c>
      <c r="D343" s="74"/>
      <c r="E343" s="74">
        <v>22434.7</v>
      </c>
      <c r="F343" s="74">
        <v>22276.333999999999</v>
      </c>
      <c r="G343" s="22">
        <f t="shared" si="36"/>
        <v>0.99294102439524479</v>
      </c>
    </row>
    <row r="344" spans="1:7" ht="34.5" customHeight="1" x14ac:dyDescent="0.25">
      <c r="A344" s="51"/>
      <c r="B344" s="51"/>
      <c r="C344" s="12" t="s">
        <v>291</v>
      </c>
      <c r="D344" s="74"/>
      <c r="E344" s="74">
        <v>15733.4</v>
      </c>
      <c r="F344" s="74">
        <v>15733.4</v>
      </c>
      <c r="G344" s="22">
        <f t="shared" si="36"/>
        <v>1</v>
      </c>
    </row>
    <row r="345" spans="1:7" ht="62.25" customHeight="1" x14ac:dyDescent="0.25">
      <c r="A345" s="51"/>
      <c r="B345" s="51"/>
      <c r="C345" s="12" t="s">
        <v>292</v>
      </c>
      <c r="D345" s="74"/>
      <c r="E345" s="74">
        <v>33283.449999999997</v>
      </c>
      <c r="F345" s="74">
        <v>33283.449999999997</v>
      </c>
      <c r="G345" s="22">
        <f t="shared" si="36"/>
        <v>1</v>
      </c>
    </row>
    <row r="346" spans="1:7" ht="25.5" customHeight="1" x14ac:dyDescent="0.25">
      <c r="A346" s="51"/>
      <c r="B346" s="51"/>
      <c r="C346" s="12" t="s">
        <v>293</v>
      </c>
      <c r="D346" s="74"/>
      <c r="E346" s="74">
        <v>34203</v>
      </c>
      <c r="F346" s="74">
        <v>34203</v>
      </c>
      <c r="G346" s="22">
        <f t="shared" si="36"/>
        <v>1</v>
      </c>
    </row>
    <row r="347" spans="1:7" ht="25.5" customHeight="1" x14ac:dyDescent="0.25">
      <c r="A347" s="51"/>
      <c r="B347" s="51"/>
      <c r="C347" s="12" t="s">
        <v>294</v>
      </c>
      <c r="D347" s="74"/>
      <c r="E347" s="74">
        <v>64785</v>
      </c>
      <c r="F347" s="74">
        <v>57792</v>
      </c>
      <c r="G347" s="22">
        <f t="shared" si="36"/>
        <v>0.89205834683954621</v>
      </c>
    </row>
    <row r="348" spans="1:7" ht="34.5" customHeight="1" x14ac:dyDescent="0.25">
      <c r="A348" s="51"/>
      <c r="B348" s="51"/>
      <c r="C348" s="12" t="s">
        <v>295</v>
      </c>
      <c r="D348" s="74"/>
      <c r="E348" s="74">
        <v>2792.8</v>
      </c>
      <c r="F348" s="74">
        <v>2598.4699999999998</v>
      </c>
      <c r="G348" s="22">
        <f t="shared" si="36"/>
        <v>0.93041750214838137</v>
      </c>
    </row>
    <row r="349" spans="1:7" ht="73.5" customHeight="1" x14ac:dyDescent="0.25">
      <c r="A349" s="51"/>
      <c r="B349" s="51"/>
      <c r="C349" s="12" t="s">
        <v>296</v>
      </c>
      <c r="D349" s="74"/>
      <c r="E349" s="74">
        <v>15340.6</v>
      </c>
      <c r="F349" s="74">
        <v>15340.6</v>
      </c>
      <c r="G349" s="22">
        <f t="shared" si="36"/>
        <v>1</v>
      </c>
    </row>
    <row r="350" spans="1:7" ht="42" customHeight="1" x14ac:dyDescent="0.25">
      <c r="A350" s="51"/>
      <c r="B350" s="51"/>
      <c r="C350" s="12" t="s">
        <v>297</v>
      </c>
      <c r="D350" s="74"/>
      <c r="E350" s="74">
        <v>8946</v>
      </c>
      <c r="F350" s="74">
        <v>8946</v>
      </c>
      <c r="G350" s="22">
        <f t="shared" si="36"/>
        <v>1</v>
      </c>
    </row>
    <row r="351" spans="1:7" ht="51" customHeight="1" x14ac:dyDescent="0.25">
      <c r="A351" s="51"/>
      <c r="B351" s="51"/>
      <c r="C351" s="12" t="s">
        <v>298</v>
      </c>
      <c r="D351" s="74"/>
      <c r="E351" s="74">
        <v>12415.1</v>
      </c>
      <c r="F351" s="74">
        <v>11003.825999999999</v>
      </c>
      <c r="G351" s="22">
        <f t="shared" si="36"/>
        <v>0.88632600623434354</v>
      </c>
    </row>
    <row r="352" spans="1:7" ht="60.75" customHeight="1" x14ac:dyDescent="0.25">
      <c r="A352" s="51"/>
      <c r="B352" s="51"/>
      <c r="C352" s="12" t="s">
        <v>299</v>
      </c>
      <c r="D352" s="74"/>
      <c r="E352" s="74">
        <v>82782.3</v>
      </c>
      <c r="F352" s="74">
        <v>72863.13</v>
      </c>
      <c r="G352" s="22">
        <f t="shared" si="36"/>
        <v>0.8801776466708463</v>
      </c>
    </row>
    <row r="353" spans="1:7" ht="58.5" customHeight="1" x14ac:dyDescent="0.25">
      <c r="A353" s="51"/>
      <c r="B353" s="51"/>
      <c r="C353" s="12" t="s">
        <v>300</v>
      </c>
      <c r="D353" s="74"/>
      <c r="E353" s="74">
        <v>40933.199999999997</v>
      </c>
      <c r="F353" s="74">
        <v>40933.197</v>
      </c>
      <c r="G353" s="22">
        <f t="shared" si="36"/>
        <v>0.99999992670985904</v>
      </c>
    </row>
    <row r="354" spans="1:7" ht="34.5" customHeight="1" x14ac:dyDescent="0.25">
      <c r="A354" s="51"/>
      <c r="B354" s="51"/>
      <c r="C354" s="12" t="s">
        <v>301</v>
      </c>
      <c r="D354" s="74"/>
      <c r="E354" s="74">
        <v>22997.1</v>
      </c>
      <c r="F354" s="74">
        <v>22997.1</v>
      </c>
      <c r="G354" s="22">
        <f t="shared" si="36"/>
        <v>1</v>
      </c>
    </row>
    <row r="355" spans="1:7" ht="34.5" customHeight="1" x14ac:dyDescent="0.25">
      <c r="A355" s="51"/>
      <c r="B355" s="51"/>
      <c r="C355" s="12" t="s">
        <v>302</v>
      </c>
      <c r="D355" s="74"/>
      <c r="E355" s="74">
        <v>4174.8</v>
      </c>
      <c r="F355" s="74">
        <v>4174.8</v>
      </c>
      <c r="G355" s="22">
        <f t="shared" si="36"/>
        <v>1</v>
      </c>
    </row>
    <row r="356" spans="1:7" ht="35.25" customHeight="1" x14ac:dyDescent="0.25">
      <c r="A356" s="51"/>
      <c r="B356" s="51"/>
      <c r="C356" s="12" t="s">
        <v>303</v>
      </c>
      <c r="D356" s="74"/>
      <c r="E356" s="74">
        <v>88203.005999999994</v>
      </c>
      <c r="F356" s="74">
        <v>87085.945999999996</v>
      </c>
      <c r="G356" s="22">
        <f t="shared" si="36"/>
        <v>0.98733535226679237</v>
      </c>
    </row>
    <row r="357" spans="1:7" ht="34.5" customHeight="1" x14ac:dyDescent="0.25">
      <c r="A357" s="51"/>
      <c r="B357" s="51"/>
      <c r="C357" s="12" t="s">
        <v>304</v>
      </c>
      <c r="D357" s="74"/>
      <c r="E357" s="74">
        <v>40184</v>
      </c>
      <c r="F357" s="74">
        <v>35183.552000000003</v>
      </c>
      <c r="G357" s="22">
        <f t="shared" si="36"/>
        <v>0.87556121839538137</v>
      </c>
    </row>
    <row r="358" spans="1:7" ht="57.75" customHeight="1" x14ac:dyDescent="0.25">
      <c r="A358" s="51"/>
      <c r="B358" s="51"/>
      <c r="C358" s="12" t="s">
        <v>305</v>
      </c>
      <c r="D358" s="74"/>
      <c r="E358" s="74">
        <v>60485.599999999999</v>
      </c>
      <c r="F358" s="74">
        <v>60485.576999999997</v>
      </c>
      <c r="G358" s="22">
        <f t="shared" si="36"/>
        <v>0.99999961974420359</v>
      </c>
    </row>
    <row r="359" spans="1:7" ht="39" customHeight="1" x14ac:dyDescent="0.25">
      <c r="A359" s="51"/>
      <c r="B359" s="51"/>
      <c r="C359" s="12" t="s">
        <v>306</v>
      </c>
      <c r="D359" s="74"/>
      <c r="E359" s="74">
        <v>18627.98</v>
      </c>
      <c r="F359" s="74">
        <v>18627.98</v>
      </c>
      <c r="G359" s="22">
        <f t="shared" si="36"/>
        <v>1</v>
      </c>
    </row>
    <row r="360" spans="1:7" ht="34.5" customHeight="1" x14ac:dyDescent="0.25">
      <c r="A360" s="51"/>
      <c r="B360" s="51"/>
      <c r="C360" s="12" t="s">
        <v>307</v>
      </c>
      <c r="D360" s="74"/>
      <c r="E360" s="74">
        <v>17980.599999999999</v>
      </c>
      <c r="F360" s="74">
        <v>17980.54</v>
      </c>
      <c r="G360" s="22">
        <f t="shared" si="36"/>
        <v>0.99999666307019797</v>
      </c>
    </row>
    <row r="361" spans="1:7" ht="34.5" customHeight="1" x14ac:dyDescent="0.25">
      <c r="A361" s="51"/>
      <c r="B361" s="51"/>
      <c r="C361" s="12" t="s">
        <v>308</v>
      </c>
      <c r="D361" s="74"/>
      <c r="E361" s="74">
        <v>80327.399999999994</v>
      </c>
      <c r="F361" s="74">
        <v>61445.718999999997</v>
      </c>
      <c r="G361" s="22">
        <f t="shared" si="36"/>
        <v>0.76494096659421318</v>
      </c>
    </row>
    <row r="362" spans="1:7" ht="48.75" customHeight="1" x14ac:dyDescent="0.25">
      <c r="A362" s="51"/>
      <c r="B362" s="51"/>
      <c r="C362" s="12" t="s">
        <v>309</v>
      </c>
      <c r="D362" s="74"/>
      <c r="E362" s="74">
        <v>34178.078999999998</v>
      </c>
      <c r="F362" s="74">
        <v>34178.078999999998</v>
      </c>
      <c r="G362" s="22">
        <f t="shared" si="36"/>
        <v>1</v>
      </c>
    </row>
    <row r="363" spans="1:7" ht="34.5" customHeight="1" x14ac:dyDescent="0.25">
      <c r="A363" s="51"/>
      <c r="B363" s="51"/>
      <c r="C363" s="12" t="s">
        <v>310</v>
      </c>
      <c r="D363" s="74"/>
      <c r="E363" s="74">
        <v>13384.2</v>
      </c>
      <c r="F363" s="74">
        <v>13384.2</v>
      </c>
      <c r="G363" s="22">
        <f t="shared" si="36"/>
        <v>1</v>
      </c>
    </row>
    <row r="364" spans="1:7" ht="45" customHeight="1" x14ac:dyDescent="0.25">
      <c r="A364" s="51"/>
      <c r="B364" s="51"/>
      <c r="C364" s="12" t="s">
        <v>311</v>
      </c>
      <c r="D364" s="74"/>
      <c r="E364" s="74">
        <v>16680.3</v>
      </c>
      <c r="F364" s="74">
        <v>16680.3</v>
      </c>
      <c r="G364" s="22">
        <f t="shared" si="36"/>
        <v>1</v>
      </c>
    </row>
    <row r="365" spans="1:7" ht="61.5" customHeight="1" x14ac:dyDescent="0.25">
      <c r="A365" s="51"/>
      <c r="B365" s="51"/>
      <c r="C365" s="12" t="s">
        <v>312</v>
      </c>
      <c r="D365" s="74"/>
      <c r="E365" s="74">
        <v>10944.2</v>
      </c>
      <c r="F365" s="74">
        <v>9894.2000000000007</v>
      </c>
      <c r="G365" s="22">
        <f t="shared" si="36"/>
        <v>0.90405877085579578</v>
      </c>
    </row>
    <row r="366" spans="1:7" ht="49.5" customHeight="1" x14ac:dyDescent="0.25">
      <c r="A366" s="51"/>
      <c r="B366" s="51"/>
      <c r="C366" s="12" t="s">
        <v>313</v>
      </c>
      <c r="D366" s="74"/>
      <c r="E366" s="74">
        <v>22244.1</v>
      </c>
      <c r="F366" s="74">
        <v>9266.8140000000003</v>
      </c>
      <c r="G366" s="22">
        <f t="shared" si="36"/>
        <v>0.41659649075485189</v>
      </c>
    </row>
    <row r="367" spans="1:7" ht="34.5" customHeight="1" x14ac:dyDescent="0.25">
      <c r="A367" s="51"/>
      <c r="B367" s="51"/>
      <c r="C367" s="12" t="s">
        <v>314</v>
      </c>
      <c r="D367" s="74"/>
      <c r="E367" s="74">
        <v>7218.8</v>
      </c>
      <c r="F367" s="74">
        <v>6996</v>
      </c>
      <c r="G367" s="22">
        <f t="shared" si="36"/>
        <v>0.96913614451155317</v>
      </c>
    </row>
    <row r="368" spans="1:7" ht="47.25" customHeight="1" x14ac:dyDescent="0.25">
      <c r="A368" s="51"/>
      <c r="B368" s="51"/>
      <c r="C368" s="12" t="s">
        <v>315</v>
      </c>
      <c r="D368" s="74"/>
      <c r="E368" s="74">
        <v>5694.1239999999998</v>
      </c>
      <c r="F368" s="74">
        <v>5694.1239999999998</v>
      </c>
      <c r="G368" s="22">
        <f t="shared" si="36"/>
        <v>1</v>
      </c>
    </row>
    <row r="369" spans="1:7" ht="34.5" customHeight="1" x14ac:dyDescent="0.25">
      <c r="A369" s="51"/>
      <c r="B369" s="51"/>
      <c r="C369" s="12" t="s">
        <v>316</v>
      </c>
      <c r="D369" s="74"/>
      <c r="E369" s="74">
        <v>16384.3</v>
      </c>
      <c r="F369" s="74">
        <v>13552.624</v>
      </c>
      <c r="G369" s="22">
        <f t="shared" si="36"/>
        <v>0.82717137747721903</v>
      </c>
    </row>
    <row r="370" spans="1:7" ht="37.5" customHeight="1" x14ac:dyDescent="0.25">
      <c r="A370" s="51"/>
      <c r="B370" s="51"/>
      <c r="C370" s="12" t="s">
        <v>317</v>
      </c>
      <c r="D370" s="74"/>
      <c r="E370" s="74">
        <v>74143.5</v>
      </c>
      <c r="F370" s="74">
        <v>50500</v>
      </c>
      <c r="G370" s="22">
        <f t="shared" si="36"/>
        <v>0.68111162812653836</v>
      </c>
    </row>
    <row r="371" spans="1:7" ht="24.75" customHeight="1" x14ac:dyDescent="0.25">
      <c r="A371" s="51"/>
      <c r="B371" s="51"/>
      <c r="C371" s="12" t="s">
        <v>318</v>
      </c>
      <c r="D371" s="74"/>
      <c r="E371" s="74">
        <v>31472</v>
      </c>
      <c r="F371" s="74">
        <v>27522.897000000001</v>
      </c>
      <c r="G371" s="22">
        <f t="shared" ref="G371:G434" si="37">IF(F371=0,"       ",F371/E371)</f>
        <v>0.87452011311642097</v>
      </c>
    </row>
    <row r="372" spans="1:7" ht="47.25" customHeight="1" x14ac:dyDescent="0.25">
      <c r="A372" s="51"/>
      <c r="B372" s="51"/>
      <c r="C372" s="12" t="s">
        <v>319</v>
      </c>
      <c r="D372" s="74"/>
      <c r="E372" s="74">
        <v>8337.7999999999993</v>
      </c>
      <c r="F372" s="74">
        <v>7484.5330000000004</v>
      </c>
      <c r="G372" s="22">
        <f t="shared" si="37"/>
        <v>0.89766281273237558</v>
      </c>
    </row>
    <row r="373" spans="1:7" ht="24" customHeight="1" x14ac:dyDescent="0.25">
      <c r="A373" s="51"/>
      <c r="B373" s="51"/>
      <c r="C373" s="12" t="s">
        <v>320</v>
      </c>
      <c r="D373" s="74"/>
      <c r="E373" s="74">
        <v>4010.61</v>
      </c>
      <c r="F373" s="74">
        <v>4010.61</v>
      </c>
      <c r="G373" s="22">
        <f t="shared" si="37"/>
        <v>1</v>
      </c>
    </row>
    <row r="374" spans="1:7" ht="57" customHeight="1" x14ac:dyDescent="0.25">
      <c r="A374" s="51"/>
      <c r="B374" s="51"/>
      <c r="C374" s="12" t="s">
        <v>321</v>
      </c>
      <c r="D374" s="74"/>
      <c r="E374" s="74">
        <v>24570.38</v>
      </c>
      <c r="F374" s="74">
        <v>24570.38</v>
      </c>
      <c r="G374" s="22">
        <f t="shared" si="37"/>
        <v>1</v>
      </c>
    </row>
    <row r="375" spans="1:7" ht="59.25" customHeight="1" x14ac:dyDescent="0.25">
      <c r="A375" s="51"/>
      <c r="B375" s="51"/>
      <c r="C375" s="12" t="s">
        <v>322</v>
      </c>
      <c r="D375" s="74"/>
      <c r="E375" s="74">
        <v>24288.400000000001</v>
      </c>
      <c r="F375" s="74">
        <v>23822.67</v>
      </c>
      <c r="G375" s="22">
        <f t="shared" si="37"/>
        <v>0.98082500288203411</v>
      </c>
    </row>
    <row r="376" spans="1:7" ht="48.75" customHeight="1" x14ac:dyDescent="0.25">
      <c r="A376" s="51"/>
      <c r="B376" s="51"/>
      <c r="C376" s="12" t="s">
        <v>298</v>
      </c>
      <c r="D376" s="74"/>
      <c r="E376" s="74">
        <v>402.9</v>
      </c>
      <c r="F376" s="74">
        <v>0</v>
      </c>
      <c r="G376" s="22" t="str">
        <f t="shared" si="37"/>
        <v xml:space="preserve">       </v>
      </c>
    </row>
    <row r="377" spans="1:7" ht="34.5" customHeight="1" x14ac:dyDescent="0.25">
      <c r="A377" s="51"/>
      <c r="B377" s="51"/>
      <c r="C377" s="12" t="s">
        <v>323</v>
      </c>
      <c r="D377" s="74"/>
      <c r="E377" s="74">
        <v>9262.4</v>
      </c>
      <c r="F377" s="74">
        <v>9262.3250000000007</v>
      </c>
      <c r="G377" s="22">
        <f t="shared" si="37"/>
        <v>0.99999190274658845</v>
      </c>
    </row>
    <row r="378" spans="1:7" ht="34.5" customHeight="1" x14ac:dyDescent="0.25">
      <c r="A378" s="51"/>
      <c r="B378" s="51"/>
      <c r="C378" s="12" t="s">
        <v>324</v>
      </c>
      <c r="D378" s="74"/>
      <c r="E378" s="74">
        <v>38328.300000000003</v>
      </c>
      <c r="F378" s="74">
        <v>38274.300000000003</v>
      </c>
      <c r="G378" s="22">
        <f t="shared" si="37"/>
        <v>0.99859111935567191</v>
      </c>
    </row>
    <row r="379" spans="1:7" ht="34.5" customHeight="1" x14ac:dyDescent="0.25">
      <c r="A379" s="51"/>
      <c r="B379" s="51"/>
      <c r="C379" s="12" t="s">
        <v>325</v>
      </c>
      <c r="D379" s="74"/>
      <c r="E379" s="74">
        <v>6179.9</v>
      </c>
      <c r="F379" s="74">
        <v>6179.9</v>
      </c>
      <c r="G379" s="22">
        <f t="shared" si="37"/>
        <v>1</v>
      </c>
    </row>
    <row r="380" spans="1:7" ht="34.5" customHeight="1" x14ac:dyDescent="0.25">
      <c r="A380" s="51"/>
      <c r="B380" s="51"/>
      <c r="C380" s="12" t="s">
        <v>326</v>
      </c>
      <c r="D380" s="74"/>
      <c r="E380" s="74">
        <v>19922.5</v>
      </c>
      <c r="F380" s="74">
        <v>19922.5</v>
      </c>
      <c r="G380" s="22">
        <f t="shared" si="37"/>
        <v>1</v>
      </c>
    </row>
    <row r="381" spans="1:7" ht="42" customHeight="1" x14ac:dyDescent="0.25">
      <c r="A381" s="51"/>
      <c r="B381" s="51"/>
      <c r="C381" s="12" t="s">
        <v>327</v>
      </c>
      <c r="D381" s="74"/>
      <c r="E381" s="74">
        <v>3559.8</v>
      </c>
      <c r="F381" s="74">
        <v>3559.8</v>
      </c>
      <c r="G381" s="22">
        <f t="shared" si="37"/>
        <v>1</v>
      </c>
    </row>
    <row r="382" spans="1:7" ht="72.75" customHeight="1" x14ac:dyDescent="0.25">
      <c r="A382" s="51"/>
      <c r="B382" s="51"/>
      <c r="C382" s="12" t="s">
        <v>328</v>
      </c>
      <c r="D382" s="74"/>
      <c r="E382" s="74">
        <v>48602.3</v>
      </c>
      <c r="F382" s="74">
        <v>48602.3</v>
      </c>
      <c r="G382" s="22">
        <f t="shared" si="37"/>
        <v>1</v>
      </c>
    </row>
    <row r="383" spans="1:7" ht="49.5" customHeight="1" x14ac:dyDescent="0.25">
      <c r="A383" s="51"/>
      <c r="B383" s="51"/>
      <c r="C383" s="12" t="s">
        <v>329</v>
      </c>
      <c r="D383" s="74"/>
      <c r="E383" s="74">
        <v>35582.400000000001</v>
      </c>
      <c r="F383" s="74">
        <v>35582.400000000001</v>
      </c>
      <c r="G383" s="22">
        <f t="shared" si="37"/>
        <v>1</v>
      </c>
    </row>
    <row r="384" spans="1:7" ht="39.75" customHeight="1" x14ac:dyDescent="0.25">
      <c r="A384" s="51"/>
      <c r="B384" s="51"/>
      <c r="C384" s="12" t="s">
        <v>330</v>
      </c>
      <c r="D384" s="74"/>
      <c r="E384" s="74">
        <v>38179.1</v>
      </c>
      <c r="F384" s="74">
        <v>38179.1</v>
      </c>
      <c r="G384" s="22">
        <f t="shared" si="37"/>
        <v>1</v>
      </c>
    </row>
    <row r="385" spans="1:7" ht="48" customHeight="1" x14ac:dyDescent="0.25">
      <c r="A385" s="51"/>
      <c r="B385" s="51"/>
      <c r="C385" s="12" t="s">
        <v>331</v>
      </c>
      <c r="D385" s="74"/>
      <c r="E385" s="74">
        <v>225020</v>
      </c>
      <c r="F385" s="74">
        <v>225020</v>
      </c>
      <c r="G385" s="22">
        <f t="shared" si="37"/>
        <v>1</v>
      </c>
    </row>
    <row r="386" spans="1:7" ht="60" customHeight="1" x14ac:dyDescent="0.25">
      <c r="A386" s="51"/>
      <c r="B386" s="51"/>
      <c r="C386" s="12" t="s">
        <v>332</v>
      </c>
      <c r="D386" s="74"/>
      <c r="E386" s="74">
        <v>24088.5</v>
      </c>
      <c r="F386" s="74">
        <v>21298.966</v>
      </c>
      <c r="G386" s="22">
        <f t="shared" si="37"/>
        <v>0.88419644228573802</v>
      </c>
    </row>
    <row r="387" spans="1:7" ht="54" customHeight="1" x14ac:dyDescent="0.25">
      <c r="A387" s="51"/>
      <c r="B387" s="51"/>
      <c r="C387" s="12" t="s">
        <v>333</v>
      </c>
      <c r="D387" s="74"/>
      <c r="E387" s="74">
        <v>65152.6</v>
      </c>
      <c r="F387" s="74">
        <v>65152.57</v>
      </c>
      <c r="G387" s="22">
        <f t="shared" si="37"/>
        <v>0.99999953954255094</v>
      </c>
    </row>
    <row r="388" spans="1:7" ht="60.75" customHeight="1" x14ac:dyDescent="0.25">
      <c r="A388" s="51"/>
      <c r="B388" s="51"/>
      <c r="C388" s="12" t="s">
        <v>334</v>
      </c>
      <c r="D388" s="74"/>
      <c r="E388" s="74">
        <v>9036.7999999999993</v>
      </c>
      <c r="F388" s="74">
        <v>9036.7999999999993</v>
      </c>
      <c r="G388" s="22">
        <f t="shared" si="37"/>
        <v>1</v>
      </c>
    </row>
    <row r="389" spans="1:7" ht="81" customHeight="1" x14ac:dyDescent="0.25">
      <c r="A389" s="51"/>
      <c r="B389" s="51"/>
      <c r="C389" s="12" t="s">
        <v>335</v>
      </c>
      <c r="D389" s="74"/>
      <c r="E389" s="74">
        <v>221564.13699999999</v>
      </c>
      <c r="F389" s="74">
        <v>214488.03200000001</v>
      </c>
      <c r="G389" s="22">
        <f t="shared" si="37"/>
        <v>0.96806294964604322</v>
      </c>
    </row>
    <row r="390" spans="1:7" ht="47.25" customHeight="1" x14ac:dyDescent="0.25">
      <c r="A390" s="51"/>
      <c r="B390" s="51"/>
      <c r="C390" s="12" t="s">
        <v>336</v>
      </c>
      <c r="D390" s="74"/>
      <c r="E390" s="74">
        <v>9930.6</v>
      </c>
      <c r="F390" s="74">
        <v>9926.8829999999998</v>
      </c>
      <c r="G390" s="22">
        <f t="shared" si="37"/>
        <v>0.99962570237447879</v>
      </c>
    </row>
    <row r="391" spans="1:7" ht="71.25" customHeight="1" x14ac:dyDescent="0.25">
      <c r="A391" s="51"/>
      <c r="B391" s="51"/>
      <c r="C391" s="12" t="s">
        <v>337</v>
      </c>
      <c r="D391" s="74"/>
      <c r="E391" s="74">
        <v>74325.600000000006</v>
      </c>
      <c r="F391" s="74">
        <v>74325.600000000006</v>
      </c>
      <c r="G391" s="22">
        <f t="shared" si="37"/>
        <v>1</v>
      </c>
    </row>
    <row r="392" spans="1:7" ht="50.25" customHeight="1" x14ac:dyDescent="0.25">
      <c r="A392" s="51"/>
      <c r="B392" s="51"/>
      <c r="C392" s="12" t="s">
        <v>338</v>
      </c>
      <c r="D392" s="74"/>
      <c r="E392" s="74">
        <v>11369</v>
      </c>
      <c r="F392" s="74">
        <v>11369</v>
      </c>
      <c r="G392" s="22">
        <f t="shared" si="37"/>
        <v>1</v>
      </c>
    </row>
    <row r="393" spans="1:7" ht="132.75" customHeight="1" x14ac:dyDescent="0.25">
      <c r="A393" s="51"/>
      <c r="B393" s="51"/>
      <c r="C393" s="12" t="s">
        <v>339</v>
      </c>
      <c r="D393" s="74"/>
      <c r="E393" s="74">
        <v>408664.2</v>
      </c>
      <c r="F393" s="74">
        <v>405163.85</v>
      </c>
      <c r="G393" s="22">
        <f t="shared" si="37"/>
        <v>0.99143465466267899</v>
      </c>
    </row>
    <row r="394" spans="1:7" ht="63.75" customHeight="1" x14ac:dyDescent="0.25">
      <c r="A394" s="51"/>
      <c r="B394" s="51"/>
      <c r="C394" s="12" t="s">
        <v>340</v>
      </c>
      <c r="D394" s="74"/>
      <c r="E394" s="74">
        <v>42856.5</v>
      </c>
      <c r="F394" s="74">
        <v>42802.582000000002</v>
      </c>
      <c r="G394" s="22">
        <f t="shared" si="37"/>
        <v>0.99874189446175032</v>
      </c>
    </row>
    <row r="395" spans="1:7" ht="63" customHeight="1" x14ac:dyDescent="0.25">
      <c r="A395" s="51"/>
      <c r="B395" s="51"/>
      <c r="C395" s="12" t="s">
        <v>341</v>
      </c>
      <c r="D395" s="74"/>
      <c r="E395" s="74">
        <v>55915.6</v>
      </c>
      <c r="F395" s="74">
        <v>55915.6</v>
      </c>
      <c r="G395" s="22">
        <f t="shared" si="37"/>
        <v>1</v>
      </c>
    </row>
    <row r="396" spans="1:7" ht="60.75" customHeight="1" x14ac:dyDescent="0.25">
      <c r="A396" s="51"/>
      <c r="B396" s="51"/>
      <c r="C396" s="12" t="s">
        <v>342</v>
      </c>
      <c r="D396" s="74"/>
      <c r="E396" s="74">
        <v>17776.099999999999</v>
      </c>
      <c r="F396" s="74">
        <v>17776.092000000001</v>
      </c>
      <c r="G396" s="22">
        <f t="shared" si="37"/>
        <v>0.99999954995752738</v>
      </c>
    </row>
    <row r="397" spans="1:7" ht="58.5" customHeight="1" x14ac:dyDescent="0.25">
      <c r="A397" s="51"/>
      <c r="B397" s="51"/>
      <c r="C397" s="12" t="s">
        <v>343</v>
      </c>
      <c r="D397" s="74"/>
      <c r="E397" s="74">
        <v>113540.8</v>
      </c>
      <c r="F397" s="74">
        <v>109554.05</v>
      </c>
      <c r="G397" s="22">
        <f t="shared" si="37"/>
        <v>0.96488707143159114</v>
      </c>
    </row>
    <row r="398" spans="1:7" ht="50.25" customHeight="1" x14ac:dyDescent="0.25">
      <c r="A398" s="51"/>
      <c r="B398" s="51"/>
      <c r="C398" s="12" t="s">
        <v>344</v>
      </c>
      <c r="D398" s="74"/>
      <c r="E398" s="74">
        <v>18882.900000000001</v>
      </c>
      <c r="F398" s="74">
        <v>18882.900000000001</v>
      </c>
      <c r="G398" s="22">
        <f t="shared" si="37"/>
        <v>1</v>
      </c>
    </row>
    <row r="399" spans="1:7" ht="83.25" customHeight="1" x14ac:dyDescent="0.25">
      <c r="A399" s="51"/>
      <c r="B399" s="51"/>
      <c r="C399" s="12" t="s">
        <v>345</v>
      </c>
      <c r="D399" s="74"/>
      <c r="E399" s="74">
        <v>110156.1</v>
      </c>
      <c r="F399" s="74">
        <v>108744.003</v>
      </c>
      <c r="G399" s="22">
        <f t="shared" si="37"/>
        <v>0.98718094594852202</v>
      </c>
    </row>
    <row r="400" spans="1:7" ht="154.5" customHeight="1" x14ac:dyDescent="0.25">
      <c r="A400" s="51"/>
      <c r="B400" s="51"/>
      <c r="C400" s="12" t="s">
        <v>346</v>
      </c>
      <c r="D400" s="74"/>
      <c r="E400" s="74">
        <v>11476</v>
      </c>
      <c r="F400" s="74">
        <v>11475.96</v>
      </c>
      <c r="G400" s="22">
        <f t="shared" si="37"/>
        <v>0.99999651446497029</v>
      </c>
    </row>
    <row r="401" spans="1:7" ht="89.25" customHeight="1" x14ac:dyDescent="0.25">
      <c r="A401" s="51"/>
      <c r="B401" s="51"/>
      <c r="C401" s="12" t="s">
        <v>347</v>
      </c>
      <c r="D401" s="74"/>
      <c r="E401" s="74">
        <v>32692.562999999998</v>
      </c>
      <c r="F401" s="74">
        <v>32654.864000000001</v>
      </c>
      <c r="G401" s="22">
        <f t="shared" si="37"/>
        <v>0.99884686312296789</v>
      </c>
    </row>
    <row r="402" spans="1:7" ht="61.5" customHeight="1" x14ac:dyDescent="0.25">
      <c r="A402" s="51"/>
      <c r="B402" s="51"/>
      <c r="C402" s="12" t="s">
        <v>348</v>
      </c>
      <c r="D402" s="74"/>
      <c r="E402" s="74">
        <v>7663.9</v>
      </c>
      <c r="F402" s="74">
        <v>7663.8590000000004</v>
      </c>
      <c r="G402" s="22">
        <f t="shared" si="37"/>
        <v>0.99999465024334877</v>
      </c>
    </row>
    <row r="403" spans="1:7" ht="59.25" customHeight="1" x14ac:dyDescent="0.25">
      <c r="A403" s="51"/>
      <c r="B403" s="51"/>
      <c r="C403" s="12" t="s">
        <v>349</v>
      </c>
      <c r="D403" s="74"/>
      <c r="E403" s="74">
        <v>26406.7</v>
      </c>
      <c r="F403" s="74">
        <v>25936.392</v>
      </c>
      <c r="G403" s="22">
        <f t="shared" si="37"/>
        <v>0.98218982303733515</v>
      </c>
    </row>
    <row r="404" spans="1:7" ht="154.5" customHeight="1" x14ac:dyDescent="0.25">
      <c r="A404" s="51"/>
      <c r="B404" s="51"/>
      <c r="C404" s="12" t="s">
        <v>350</v>
      </c>
      <c r="D404" s="74"/>
      <c r="E404" s="74">
        <v>58598</v>
      </c>
      <c r="F404" s="74">
        <v>52898.557000000001</v>
      </c>
      <c r="G404" s="22">
        <f t="shared" si="37"/>
        <v>0.90273656097477728</v>
      </c>
    </row>
    <row r="405" spans="1:7" ht="66" customHeight="1" x14ac:dyDescent="0.25">
      <c r="A405" s="51"/>
      <c r="B405" s="51"/>
      <c r="C405" s="12" t="s">
        <v>351</v>
      </c>
      <c r="D405" s="74"/>
      <c r="E405" s="74">
        <v>19877.8</v>
      </c>
      <c r="F405" s="74">
        <v>18551.754000000001</v>
      </c>
      <c r="G405" s="22">
        <f t="shared" si="37"/>
        <v>0.93329010252643663</v>
      </c>
    </row>
    <row r="406" spans="1:7" ht="61.5" customHeight="1" x14ac:dyDescent="0.25">
      <c r="A406" s="51"/>
      <c r="B406" s="51"/>
      <c r="C406" s="12" t="s">
        <v>352</v>
      </c>
      <c r="D406" s="74"/>
      <c r="E406" s="74">
        <v>33174.800000000003</v>
      </c>
      <c r="F406" s="74">
        <v>29958.748</v>
      </c>
      <c r="G406" s="22">
        <f t="shared" si="37"/>
        <v>0.90305738090357734</v>
      </c>
    </row>
    <row r="407" spans="1:7" ht="103.5" customHeight="1" x14ac:dyDescent="0.25">
      <c r="A407" s="51"/>
      <c r="B407" s="51"/>
      <c r="C407" s="12" t="s">
        <v>353</v>
      </c>
      <c r="D407" s="74"/>
      <c r="E407" s="74">
        <v>19366.599999999999</v>
      </c>
      <c r="F407" s="74">
        <v>17486.089</v>
      </c>
      <c r="G407" s="22">
        <f t="shared" si="37"/>
        <v>0.90289926987700475</v>
      </c>
    </row>
    <row r="408" spans="1:7" ht="85.5" customHeight="1" x14ac:dyDescent="0.25">
      <c r="A408" s="51"/>
      <c r="B408" s="51"/>
      <c r="C408" s="12" t="s">
        <v>354</v>
      </c>
      <c r="D408" s="74"/>
      <c r="E408" s="74">
        <v>11939.7</v>
      </c>
      <c r="F408" s="74">
        <v>10899.713</v>
      </c>
      <c r="G408" s="22">
        <f t="shared" si="37"/>
        <v>0.91289672269822519</v>
      </c>
    </row>
    <row r="409" spans="1:7" ht="45" customHeight="1" x14ac:dyDescent="0.25">
      <c r="A409" s="51"/>
      <c r="B409" s="51"/>
      <c r="C409" s="12" t="s">
        <v>355</v>
      </c>
      <c r="D409" s="74"/>
      <c r="E409" s="74">
        <v>25545.9</v>
      </c>
      <c r="F409" s="74">
        <v>21796.13</v>
      </c>
      <c r="G409" s="22">
        <f t="shared" si="37"/>
        <v>0.85321441014017907</v>
      </c>
    </row>
    <row r="410" spans="1:7" ht="61.5" customHeight="1" x14ac:dyDescent="0.25">
      <c r="A410" s="51"/>
      <c r="B410" s="51"/>
      <c r="C410" s="12" t="s">
        <v>356</v>
      </c>
      <c r="D410" s="74"/>
      <c r="E410" s="74">
        <v>50557.2</v>
      </c>
      <c r="F410" s="74">
        <v>50557.2</v>
      </c>
      <c r="G410" s="22">
        <f t="shared" si="37"/>
        <v>1</v>
      </c>
    </row>
    <row r="411" spans="1:7" ht="54" customHeight="1" x14ac:dyDescent="0.25">
      <c r="A411" s="51"/>
      <c r="B411" s="51"/>
      <c r="C411" s="12" t="s">
        <v>357</v>
      </c>
      <c r="D411" s="74"/>
      <c r="E411" s="74">
        <v>130212</v>
      </c>
      <c r="F411" s="74">
        <v>130212</v>
      </c>
      <c r="G411" s="22">
        <f t="shared" si="37"/>
        <v>1</v>
      </c>
    </row>
    <row r="412" spans="1:7" ht="27.75" customHeight="1" x14ac:dyDescent="0.25">
      <c r="A412" s="54"/>
      <c r="B412" s="54"/>
      <c r="C412" s="43" t="s">
        <v>358</v>
      </c>
      <c r="D412" s="72"/>
      <c r="E412" s="72">
        <f>SUM(E413:E499)</f>
        <v>2456459.5000000009</v>
      </c>
      <c r="F412" s="72">
        <f>SUM(F413:F499)</f>
        <v>2456447.8400000008</v>
      </c>
      <c r="G412" s="44">
        <f t="shared" si="37"/>
        <v>0.99999525333106443</v>
      </c>
    </row>
    <row r="413" spans="1:7" ht="34.5" customHeight="1" x14ac:dyDescent="0.25">
      <c r="A413" s="51"/>
      <c r="B413" s="51"/>
      <c r="C413" s="13" t="s">
        <v>359</v>
      </c>
      <c r="D413" s="74"/>
      <c r="E413" s="74">
        <v>23223.200000000001</v>
      </c>
      <c r="F413" s="74">
        <v>23223.200000000001</v>
      </c>
      <c r="G413" s="22">
        <f t="shared" si="37"/>
        <v>1</v>
      </c>
    </row>
    <row r="414" spans="1:7" ht="66" customHeight="1" x14ac:dyDescent="0.25">
      <c r="A414" s="51"/>
      <c r="B414" s="51"/>
      <c r="C414" s="13" t="s">
        <v>360</v>
      </c>
      <c r="D414" s="74"/>
      <c r="E414" s="74">
        <v>7139.6</v>
      </c>
      <c r="F414" s="74">
        <v>7139.6</v>
      </c>
      <c r="G414" s="22">
        <f t="shared" si="37"/>
        <v>1</v>
      </c>
    </row>
    <row r="415" spans="1:7" ht="65.25" customHeight="1" x14ac:dyDescent="0.25">
      <c r="A415" s="51"/>
      <c r="B415" s="51"/>
      <c r="C415" s="13" t="s">
        <v>361</v>
      </c>
      <c r="D415" s="74"/>
      <c r="E415" s="74">
        <v>30995.5</v>
      </c>
      <c r="F415" s="74">
        <v>30995.46</v>
      </c>
      <c r="G415" s="22">
        <f t="shared" si="37"/>
        <v>0.99999870949008729</v>
      </c>
    </row>
    <row r="416" spans="1:7" ht="37.5" customHeight="1" x14ac:dyDescent="0.25">
      <c r="A416" s="51"/>
      <c r="B416" s="51"/>
      <c r="C416" s="13" t="s">
        <v>362</v>
      </c>
      <c r="D416" s="74"/>
      <c r="E416" s="74">
        <v>30312.799999999999</v>
      </c>
      <c r="F416" s="74">
        <v>30312.799999999999</v>
      </c>
      <c r="G416" s="22">
        <f t="shared" si="37"/>
        <v>1</v>
      </c>
    </row>
    <row r="417" spans="1:7" ht="21.75" customHeight="1" x14ac:dyDescent="0.25">
      <c r="A417" s="51"/>
      <c r="B417" s="51"/>
      <c r="C417" s="13" t="s">
        <v>363</v>
      </c>
      <c r="D417" s="74"/>
      <c r="E417" s="74">
        <v>7207.6</v>
      </c>
      <c r="F417" s="74">
        <v>7207.6</v>
      </c>
      <c r="G417" s="22">
        <f t="shared" si="37"/>
        <v>1</v>
      </c>
    </row>
    <row r="418" spans="1:7" ht="36" customHeight="1" x14ac:dyDescent="0.25">
      <c r="A418" s="51"/>
      <c r="B418" s="51"/>
      <c r="C418" s="13" t="s">
        <v>364</v>
      </c>
      <c r="D418" s="74"/>
      <c r="E418" s="74">
        <v>2086.6</v>
      </c>
      <c r="F418" s="74">
        <v>2086.6</v>
      </c>
      <c r="G418" s="22">
        <f t="shared" si="37"/>
        <v>1</v>
      </c>
    </row>
    <row r="419" spans="1:7" ht="34.5" customHeight="1" x14ac:dyDescent="0.25">
      <c r="A419" s="51"/>
      <c r="B419" s="51"/>
      <c r="C419" s="13" t="s">
        <v>365</v>
      </c>
      <c r="D419" s="74"/>
      <c r="E419" s="74">
        <v>3626.8</v>
      </c>
      <c r="F419" s="74">
        <v>3626.8</v>
      </c>
      <c r="G419" s="22">
        <f t="shared" si="37"/>
        <v>1</v>
      </c>
    </row>
    <row r="420" spans="1:7" ht="34.5" customHeight="1" x14ac:dyDescent="0.25">
      <c r="A420" s="51"/>
      <c r="B420" s="51"/>
      <c r="C420" s="13" t="s">
        <v>366</v>
      </c>
      <c r="D420" s="74"/>
      <c r="E420" s="74">
        <v>5738.9</v>
      </c>
      <c r="F420" s="74">
        <v>5738.9</v>
      </c>
      <c r="G420" s="22">
        <f t="shared" si="37"/>
        <v>1</v>
      </c>
    </row>
    <row r="421" spans="1:7" ht="34.5" customHeight="1" x14ac:dyDescent="0.25">
      <c r="A421" s="51"/>
      <c r="B421" s="51"/>
      <c r="C421" s="13" t="s">
        <v>367</v>
      </c>
      <c r="D421" s="74"/>
      <c r="E421" s="74">
        <v>4187.7</v>
      </c>
      <c r="F421" s="74">
        <v>4187.7</v>
      </c>
      <c r="G421" s="22">
        <f t="shared" si="37"/>
        <v>1</v>
      </c>
    </row>
    <row r="422" spans="1:7" ht="34.5" customHeight="1" x14ac:dyDescent="0.25">
      <c r="A422" s="51"/>
      <c r="B422" s="51"/>
      <c r="C422" s="13" t="s">
        <v>368</v>
      </c>
      <c r="D422" s="74"/>
      <c r="E422" s="74">
        <v>56471.9</v>
      </c>
      <c r="F422" s="74">
        <v>56471.9</v>
      </c>
      <c r="G422" s="22">
        <f t="shared" si="37"/>
        <v>1</v>
      </c>
    </row>
    <row r="423" spans="1:7" ht="34.5" customHeight="1" x14ac:dyDescent="0.25">
      <c r="A423" s="51"/>
      <c r="B423" s="51"/>
      <c r="C423" s="13" t="s">
        <v>369</v>
      </c>
      <c r="D423" s="74"/>
      <c r="E423" s="74">
        <v>7660.4</v>
      </c>
      <c r="F423" s="74">
        <v>7660.4</v>
      </c>
      <c r="G423" s="22">
        <f t="shared" si="37"/>
        <v>1</v>
      </c>
    </row>
    <row r="424" spans="1:7" ht="34.5" customHeight="1" x14ac:dyDescent="0.25">
      <c r="A424" s="51"/>
      <c r="B424" s="51"/>
      <c r="C424" s="13" t="s">
        <v>370</v>
      </c>
      <c r="D424" s="74"/>
      <c r="E424" s="74">
        <v>3133.2</v>
      </c>
      <c r="F424" s="74">
        <v>3131.2</v>
      </c>
      <c r="G424" s="22">
        <f t="shared" si="37"/>
        <v>0.99936167496489214</v>
      </c>
    </row>
    <row r="425" spans="1:7" ht="44.25" customHeight="1" x14ac:dyDescent="0.25">
      <c r="A425" s="51"/>
      <c r="B425" s="51"/>
      <c r="C425" s="13" t="s">
        <v>371</v>
      </c>
      <c r="D425" s="74"/>
      <c r="E425" s="74">
        <v>15543.4</v>
      </c>
      <c r="F425" s="74">
        <v>15543.4</v>
      </c>
      <c r="G425" s="22">
        <f t="shared" si="37"/>
        <v>1</v>
      </c>
    </row>
    <row r="426" spans="1:7" ht="21.75" customHeight="1" x14ac:dyDescent="0.25">
      <c r="A426" s="51"/>
      <c r="B426" s="51"/>
      <c r="C426" s="13" t="s">
        <v>372</v>
      </c>
      <c r="D426" s="74"/>
      <c r="E426" s="74">
        <v>11852.5</v>
      </c>
      <c r="F426" s="74">
        <v>11852.5</v>
      </c>
      <c r="G426" s="22">
        <f t="shared" si="37"/>
        <v>1</v>
      </c>
    </row>
    <row r="427" spans="1:7" ht="34.5" customHeight="1" x14ac:dyDescent="0.25">
      <c r="A427" s="51"/>
      <c r="B427" s="51"/>
      <c r="C427" s="12" t="s">
        <v>373</v>
      </c>
      <c r="D427" s="74"/>
      <c r="E427" s="74">
        <v>5740.8</v>
      </c>
      <c r="F427" s="74">
        <v>5740.8</v>
      </c>
      <c r="G427" s="22">
        <f t="shared" si="37"/>
        <v>1</v>
      </c>
    </row>
    <row r="428" spans="1:7" ht="34.5" customHeight="1" x14ac:dyDescent="0.25">
      <c r="A428" s="51"/>
      <c r="B428" s="51"/>
      <c r="C428" s="12" t="s">
        <v>374</v>
      </c>
      <c r="D428" s="74"/>
      <c r="E428" s="74">
        <v>8166.7</v>
      </c>
      <c r="F428" s="74">
        <v>8166.7</v>
      </c>
      <c r="G428" s="22">
        <f t="shared" si="37"/>
        <v>1</v>
      </c>
    </row>
    <row r="429" spans="1:7" ht="51.75" customHeight="1" x14ac:dyDescent="0.25">
      <c r="A429" s="51"/>
      <c r="B429" s="51"/>
      <c r="C429" s="12" t="s">
        <v>375</v>
      </c>
      <c r="D429" s="74"/>
      <c r="E429" s="74">
        <v>11573.6</v>
      </c>
      <c r="F429" s="74">
        <v>11573.56</v>
      </c>
      <c r="G429" s="22">
        <f t="shared" si="37"/>
        <v>0.99999654385843639</v>
      </c>
    </row>
    <row r="430" spans="1:7" ht="44.25" customHeight="1" x14ac:dyDescent="0.25">
      <c r="A430" s="51"/>
      <c r="B430" s="51"/>
      <c r="C430" s="12" t="s">
        <v>376</v>
      </c>
      <c r="D430" s="74"/>
      <c r="E430" s="74">
        <v>9000</v>
      </c>
      <c r="F430" s="74">
        <v>9000</v>
      </c>
      <c r="G430" s="22">
        <f t="shared" si="37"/>
        <v>1</v>
      </c>
    </row>
    <row r="431" spans="1:7" ht="34.5" customHeight="1" x14ac:dyDescent="0.25">
      <c r="A431" s="51"/>
      <c r="B431" s="51"/>
      <c r="C431" s="12" t="s">
        <v>377</v>
      </c>
      <c r="D431" s="74"/>
      <c r="E431" s="74">
        <v>6831</v>
      </c>
      <c r="F431" s="74">
        <v>6831</v>
      </c>
      <c r="G431" s="22">
        <f t="shared" si="37"/>
        <v>1</v>
      </c>
    </row>
    <row r="432" spans="1:7" ht="34.5" customHeight="1" x14ac:dyDescent="0.25">
      <c r="A432" s="51"/>
      <c r="B432" s="51"/>
      <c r="C432" s="12" t="s">
        <v>378</v>
      </c>
      <c r="D432" s="74"/>
      <c r="E432" s="74">
        <v>9845.9</v>
      </c>
      <c r="F432" s="74">
        <v>9845.9</v>
      </c>
      <c r="G432" s="22">
        <f t="shared" si="37"/>
        <v>1</v>
      </c>
    </row>
    <row r="433" spans="1:7" ht="45.75" customHeight="1" x14ac:dyDescent="0.25">
      <c r="A433" s="51"/>
      <c r="B433" s="51"/>
      <c r="C433" s="12" t="s">
        <v>379</v>
      </c>
      <c r="D433" s="74"/>
      <c r="E433" s="74">
        <v>14091.6</v>
      </c>
      <c r="F433" s="74">
        <v>14091.6</v>
      </c>
      <c r="G433" s="22">
        <f t="shared" si="37"/>
        <v>1</v>
      </c>
    </row>
    <row r="434" spans="1:7" ht="30" customHeight="1" x14ac:dyDescent="0.25">
      <c r="A434" s="51"/>
      <c r="B434" s="51"/>
      <c r="C434" s="12" t="s">
        <v>380</v>
      </c>
      <c r="D434" s="74"/>
      <c r="E434" s="74">
        <v>9703.4</v>
      </c>
      <c r="F434" s="74">
        <v>9703.4</v>
      </c>
      <c r="G434" s="22">
        <f t="shared" si="37"/>
        <v>1</v>
      </c>
    </row>
    <row r="435" spans="1:7" ht="34.5" customHeight="1" x14ac:dyDescent="0.25">
      <c r="A435" s="51"/>
      <c r="B435" s="51"/>
      <c r="C435" s="12" t="s">
        <v>381</v>
      </c>
      <c r="D435" s="74"/>
      <c r="E435" s="74">
        <v>19132.8</v>
      </c>
      <c r="F435" s="74">
        <v>19132.8</v>
      </c>
      <c r="G435" s="22">
        <f t="shared" ref="G435:G498" si="38">IF(F435=0,"       ",F435/E435)</f>
        <v>1</v>
      </c>
    </row>
    <row r="436" spans="1:7" ht="53.25" customHeight="1" x14ac:dyDescent="0.25">
      <c r="A436" s="51"/>
      <c r="B436" s="51"/>
      <c r="C436" s="12" t="s">
        <v>382</v>
      </c>
      <c r="D436" s="74"/>
      <c r="E436" s="74">
        <v>20000</v>
      </c>
      <c r="F436" s="74">
        <v>20000</v>
      </c>
      <c r="G436" s="22">
        <f t="shared" si="38"/>
        <v>1</v>
      </c>
    </row>
    <row r="437" spans="1:7" ht="34.5" customHeight="1" x14ac:dyDescent="0.25">
      <c r="A437" s="51"/>
      <c r="B437" s="51"/>
      <c r="C437" s="12" t="s">
        <v>383</v>
      </c>
      <c r="D437" s="74"/>
      <c r="E437" s="74">
        <v>14164.7</v>
      </c>
      <c r="F437" s="74">
        <v>14164.7</v>
      </c>
      <c r="G437" s="22">
        <f t="shared" si="38"/>
        <v>1</v>
      </c>
    </row>
    <row r="438" spans="1:7" ht="34.5" customHeight="1" x14ac:dyDescent="0.25">
      <c r="A438" s="51"/>
      <c r="B438" s="51"/>
      <c r="C438" s="12" t="s">
        <v>384</v>
      </c>
      <c r="D438" s="74"/>
      <c r="E438" s="74">
        <v>6029.7</v>
      </c>
      <c r="F438" s="74">
        <v>6029.6</v>
      </c>
      <c r="G438" s="22">
        <f t="shared" si="38"/>
        <v>0.99998341542696989</v>
      </c>
    </row>
    <row r="439" spans="1:7" ht="34.5" customHeight="1" x14ac:dyDescent="0.25">
      <c r="A439" s="51"/>
      <c r="B439" s="51"/>
      <c r="C439" s="12" t="s">
        <v>385</v>
      </c>
      <c r="D439" s="74"/>
      <c r="E439" s="74">
        <v>4565</v>
      </c>
      <c r="F439" s="74">
        <v>4565</v>
      </c>
      <c r="G439" s="22">
        <f t="shared" si="38"/>
        <v>1</v>
      </c>
    </row>
    <row r="440" spans="1:7" ht="34.5" customHeight="1" x14ac:dyDescent="0.25">
      <c r="A440" s="51"/>
      <c r="B440" s="51"/>
      <c r="C440" s="12" t="s">
        <v>386</v>
      </c>
      <c r="D440" s="74"/>
      <c r="E440" s="74">
        <v>29162.6</v>
      </c>
      <c r="F440" s="74">
        <v>29162.6</v>
      </c>
      <c r="G440" s="22">
        <f t="shared" si="38"/>
        <v>1</v>
      </c>
    </row>
    <row r="441" spans="1:7" ht="34.5" customHeight="1" x14ac:dyDescent="0.25">
      <c r="A441" s="51"/>
      <c r="B441" s="51"/>
      <c r="C441" s="12" t="s">
        <v>387</v>
      </c>
      <c r="D441" s="74"/>
      <c r="E441" s="74">
        <v>7298.9</v>
      </c>
      <c r="F441" s="74">
        <v>7298.9</v>
      </c>
      <c r="G441" s="22">
        <f t="shared" si="38"/>
        <v>1</v>
      </c>
    </row>
    <row r="442" spans="1:7" ht="22.5" customHeight="1" x14ac:dyDescent="0.25">
      <c r="A442" s="51"/>
      <c r="B442" s="51"/>
      <c r="C442" s="12" t="s">
        <v>388</v>
      </c>
      <c r="D442" s="74"/>
      <c r="E442" s="74">
        <v>7471</v>
      </c>
      <c r="F442" s="74">
        <v>7471</v>
      </c>
      <c r="G442" s="22">
        <f t="shared" si="38"/>
        <v>1</v>
      </c>
    </row>
    <row r="443" spans="1:7" ht="34.5" customHeight="1" x14ac:dyDescent="0.25">
      <c r="A443" s="51"/>
      <c r="B443" s="51"/>
      <c r="C443" s="12" t="s">
        <v>389</v>
      </c>
      <c r="D443" s="74"/>
      <c r="E443" s="74">
        <v>41566</v>
      </c>
      <c r="F443" s="74">
        <v>41566</v>
      </c>
      <c r="G443" s="22">
        <f t="shared" si="38"/>
        <v>1</v>
      </c>
    </row>
    <row r="444" spans="1:7" ht="45" customHeight="1" x14ac:dyDescent="0.25">
      <c r="A444" s="51"/>
      <c r="B444" s="51"/>
      <c r="C444" s="12" t="s">
        <v>390</v>
      </c>
      <c r="D444" s="74"/>
      <c r="E444" s="74">
        <v>9610.4</v>
      </c>
      <c r="F444" s="74">
        <v>9610.4</v>
      </c>
      <c r="G444" s="22">
        <f t="shared" si="38"/>
        <v>1</v>
      </c>
    </row>
    <row r="445" spans="1:7" ht="50.25" customHeight="1" x14ac:dyDescent="0.25">
      <c r="A445" s="51"/>
      <c r="B445" s="51"/>
      <c r="C445" s="12" t="s">
        <v>391</v>
      </c>
      <c r="D445" s="74"/>
      <c r="E445" s="74">
        <v>9865.2000000000007</v>
      </c>
      <c r="F445" s="74">
        <v>9865.2000000000007</v>
      </c>
      <c r="G445" s="22">
        <f t="shared" si="38"/>
        <v>1</v>
      </c>
    </row>
    <row r="446" spans="1:7" ht="42.75" customHeight="1" x14ac:dyDescent="0.25">
      <c r="A446" s="51"/>
      <c r="B446" s="51"/>
      <c r="C446" s="12" t="s">
        <v>392</v>
      </c>
      <c r="D446" s="74"/>
      <c r="E446" s="74">
        <v>13284.2</v>
      </c>
      <c r="F446" s="74">
        <v>13284.2</v>
      </c>
      <c r="G446" s="22">
        <f t="shared" si="38"/>
        <v>1</v>
      </c>
    </row>
    <row r="447" spans="1:7" ht="45.75" customHeight="1" x14ac:dyDescent="0.25">
      <c r="A447" s="51"/>
      <c r="B447" s="51"/>
      <c r="C447" s="27" t="s">
        <v>393</v>
      </c>
      <c r="D447" s="74"/>
      <c r="E447" s="74">
        <v>112576</v>
      </c>
      <c r="F447" s="74">
        <v>112576</v>
      </c>
      <c r="G447" s="22">
        <f t="shared" si="38"/>
        <v>1</v>
      </c>
    </row>
    <row r="448" spans="1:7" ht="38.25" customHeight="1" x14ac:dyDescent="0.25">
      <c r="A448" s="51"/>
      <c r="B448" s="51"/>
      <c r="C448" s="12" t="s">
        <v>394</v>
      </c>
      <c r="D448" s="74"/>
      <c r="E448" s="74">
        <v>23253.599999999999</v>
      </c>
      <c r="F448" s="74">
        <v>23253.599999999999</v>
      </c>
      <c r="G448" s="22">
        <f t="shared" si="38"/>
        <v>1</v>
      </c>
    </row>
    <row r="449" spans="1:7" ht="39.75" customHeight="1" x14ac:dyDescent="0.25">
      <c r="A449" s="51"/>
      <c r="B449" s="51"/>
      <c r="C449" s="12" t="s">
        <v>395</v>
      </c>
      <c r="D449" s="74"/>
      <c r="E449" s="74">
        <v>5249.2</v>
      </c>
      <c r="F449" s="74">
        <v>5249.2</v>
      </c>
      <c r="G449" s="22">
        <f t="shared" si="38"/>
        <v>1</v>
      </c>
    </row>
    <row r="450" spans="1:7" ht="34.5" customHeight="1" x14ac:dyDescent="0.25">
      <c r="A450" s="51"/>
      <c r="B450" s="51"/>
      <c r="C450" s="12" t="s">
        <v>396</v>
      </c>
      <c r="D450" s="74"/>
      <c r="E450" s="74">
        <v>14304.6</v>
      </c>
      <c r="F450" s="74">
        <v>14304.6</v>
      </c>
      <c r="G450" s="22">
        <f t="shared" si="38"/>
        <v>1</v>
      </c>
    </row>
    <row r="451" spans="1:7" ht="34.5" customHeight="1" x14ac:dyDescent="0.25">
      <c r="A451" s="51"/>
      <c r="B451" s="51"/>
      <c r="C451" s="12" t="s">
        <v>397</v>
      </c>
      <c r="D451" s="74"/>
      <c r="E451" s="74">
        <v>47451.8</v>
      </c>
      <c r="F451" s="74">
        <v>47451.8</v>
      </c>
      <c r="G451" s="22">
        <f t="shared" si="38"/>
        <v>1</v>
      </c>
    </row>
    <row r="452" spans="1:7" ht="75.75" customHeight="1" x14ac:dyDescent="0.25">
      <c r="A452" s="51"/>
      <c r="B452" s="51"/>
      <c r="C452" s="12" t="s">
        <v>398</v>
      </c>
      <c r="D452" s="74"/>
      <c r="E452" s="74">
        <v>23588.400000000001</v>
      </c>
      <c r="F452" s="74">
        <v>23588.400000000001</v>
      </c>
      <c r="G452" s="22">
        <f t="shared" si="38"/>
        <v>1</v>
      </c>
    </row>
    <row r="453" spans="1:7" ht="38.25" customHeight="1" x14ac:dyDescent="0.25">
      <c r="A453" s="51"/>
      <c r="B453" s="51"/>
      <c r="C453" s="13" t="s">
        <v>399</v>
      </c>
      <c r="D453" s="74"/>
      <c r="E453" s="74">
        <v>8643.2000000000007</v>
      </c>
      <c r="F453" s="74">
        <v>8643.2000000000007</v>
      </c>
      <c r="G453" s="22">
        <f t="shared" si="38"/>
        <v>1</v>
      </c>
    </row>
    <row r="454" spans="1:7" ht="34.5" customHeight="1" x14ac:dyDescent="0.25">
      <c r="A454" s="51"/>
      <c r="B454" s="51"/>
      <c r="C454" s="13" t="s">
        <v>400</v>
      </c>
      <c r="D454" s="74"/>
      <c r="E454" s="74">
        <v>11515.1</v>
      </c>
      <c r="F454" s="74">
        <v>11515.1</v>
      </c>
      <c r="G454" s="22">
        <f t="shared" si="38"/>
        <v>1</v>
      </c>
    </row>
    <row r="455" spans="1:7" ht="58.5" customHeight="1" x14ac:dyDescent="0.25">
      <c r="A455" s="51"/>
      <c r="B455" s="51"/>
      <c r="C455" s="12" t="s">
        <v>401</v>
      </c>
      <c r="D455" s="74"/>
      <c r="E455" s="74">
        <v>15677</v>
      </c>
      <c r="F455" s="74">
        <v>15677</v>
      </c>
      <c r="G455" s="22">
        <f t="shared" si="38"/>
        <v>1</v>
      </c>
    </row>
    <row r="456" spans="1:7" ht="28.5" customHeight="1" x14ac:dyDescent="0.25">
      <c r="A456" s="51"/>
      <c r="B456" s="51"/>
      <c r="C456" s="12" t="s">
        <v>402</v>
      </c>
      <c r="D456" s="74"/>
      <c r="E456" s="74">
        <v>83320.399999999994</v>
      </c>
      <c r="F456" s="74">
        <v>83320.399999999994</v>
      </c>
      <c r="G456" s="22">
        <f t="shared" si="38"/>
        <v>1</v>
      </c>
    </row>
    <row r="457" spans="1:7" ht="48" customHeight="1" x14ac:dyDescent="0.25">
      <c r="A457" s="51"/>
      <c r="B457" s="51"/>
      <c r="C457" s="12" t="s">
        <v>403</v>
      </c>
      <c r="D457" s="74"/>
      <c r="E457" s="74">
        <v>42985.4</v>
      </c>
      <c r="F457" s="74">
        <v>42985.4</v>
      </c>
      <c r="G457" s="22">
        <f t="shared" si="38"/>
        <v>1</v>
      </c>
    </row>
    <row r="458" spans="1:7" ht="48" customHeight="1" x14ac:dyDescent="0.25">
      <c r="A458" s="51"/>
      <c r="B458" s="51"/>
      <c r="C458" s="12" t="s">
        <v>404</v>
      </c>
      <c r="D458" s="74"/>
      <c r="E458" s="74">
        <v>13955.5</v>
      </c>
      <c r="F458" s="74">
        <v>13955.5</v>
      </c>
      <c r="G458" s="22">
        <f t="shared" si="38"/>
        <v>1</v>
      </c>
    </row>
    <row r="459" spans="1:7" ht="72.75" customHeight="1" x14ac:dyDescent="0.25">
      <c r="A459" s="51"/>
      <c r="B459" s="51"/>
      <c r="C459" s="12" t="s">
        <v>405</v>
      </c>
      <c r="D459" s="74"/>
      <c r="E459" s="74">
        <v>18821.599999999999</v>
      </c>
      <c r="F459" s="74">
        <v>18821.599999999999</v>
      </c>
      <c r="G459" s="22">
        <f t="shared" si="38"/>
        <v>1</v>
      </c>
    </row>
    <row r="460" spans="1:7" ht="34.5" customHeight="1" x14ac:dyDescent="0.25">
      <c r="A460" s="51"/>
      <c r="B460" s="51"/>
      <c r="C460" s="12" t="s">
        <v>365</v>
      </c>
      <c r="D460" s="74"/>
      <c r="E460" s="74">
        <v>9327.7000000000007</v>
      </c>
      <c r="F460" s="74">
        <v>9327.7000000000007</v>
      </c>
      <c r="G460" s="22">
        <f t="shared" si="38"/>
        <v>1</v>
      </c>
    </row>
    <row r="461" spans="1:7" ht="49.5" customHeight="1" x14ac:dyDescent="0.25">
      <c r="A461" s="51"/>
      <c r="B461" s="51"/>
      <c r="C461" s="12" t="s">
        <v>406</v>
      </c>
      <c r="D461" s="74"/>
      <c r="E461" s="74">
        <v>29003.3</v>
      </c>
      <c r="F461" s="74">
        <v>29003.300000000003</v>
      </c>
      <c r="G461" s="22">
        <f t="shared" si="38"/>
        <v>1.0000000000000002</v>
      </c>
    </row>
    <row r="462" spans="1:7" ht="69.75" customHeight="1" x14ac:dyDescent="0.25">
      <c r="A462" s="51"/>
      <c r="B462" s="51"/>
      <c r="C462" s="12" t="s">
        <v>407</v>
      </c>
      <c r="D462" s="74"/>
      <c r="E462" s="74">
        <v>6983.3</v>
      </c>
      <c r="F462" s="74">
        <v>6983.3</v>
      </c>
      <c r="G462" s="22">
        <f t="shared" si="38"/>
        <v>1</v>
      </c>
    </row>
    <row r="463" spans="1:7" ht="110.25" customHeight="1" x14ac:dyDescent="0.25">
      <c r="A463" s="51"/>
      <c r="B463" s="51"/>
      <c r="C463" s="12" t="s">
        <v>408</v>
      </c>
      <c r="D463" s="74"/>
      <c r="E463" s="74">
        <v>24282.3</v>
      </c>
      <c r="F463" s="74">
        <v>24282.3</v>
      </c>
      <c r="G463" s="22">
        <f t="shared" si="38"/>
        <v>1</v>
      </c>
    </row>
    <row r="464" spans="1:7" ht="34.5" customHeight="1" x14ac:dyDescent="0.25">
      <c r="A464" s="51"/>
      <c r="B464" s="51"/>
      <c r="C464" s="12" t="s">
        <v>409</v>
      </c>
      <c r="D464" s="74"/>
      <c r="E464" s="74">
        <v>12762.6</v>
      </c>
      <c r="F464" s="74">
        <v>12762.6</v>
      </c>
      <c r="G464" s="22">
        <f t="shared" si="38"/>
        <v>1</v>
      </c>
    </row>
    <row r="465" spans="1:7" ht="43.5" customHeight="1" x14ac:dyDescent="0.25">
      <c r="A465" s="51"/>
      <c r="B465" s="51"/>
      <c r="C465" s="12" t="s">
        <v>410</v>
      </c>
      <c r="D465" s="74"/>
      <c r="E465" s="74">
        <v>8710</v>
      </c>
      <c r="F465" s="74">
        <v>8710</v>
      </c>
      <c r="G465" s="22">
        <f t="shared" si="38"/>
        <v>1</v>
      </c>
    </row>
    <row r="466" spans="1:7" ht="41.25" customHeight="1" x14ac:dyDescent="0.25">
      <c r="A466" s="51"/>
      <c r="B466" s="51"/>
      <c r="C466" s="12" t="s">
        <v>411</v>
      </c>
      <c r="D466" s="74"/>
      <c r="E466" s="74">
        <v>13289.7</v>
      </c>
      <c r="F466" s="74">
        <v>13280.3</v>
      </c>
      <c r="G466" s="22">
        <f t="shared" si="38"/>
        <v>0.99929268531268567</v>
      </c>
    </row>
    <row r="467" spans="1:7" ht="36" customHeight="1" x14ac:dyDescent="0.25">
      <c r="A467" s="51"/>
      <c r="B467" s="51"/>
      <c r="C467" s="12" t="s">
        <v>412</v>
      </c>
      <c r="D467" s="74"/>
      <c r="E467" s="74">
        <v>42584.5</v>
      </c>
      <c r="F467" s="74">
        <v>42584.5</v>
      </c>
      <c r="G467" s="22">
        <f t="shared" si="38"/>
        <v>1</v>
      </c>
    </row>
    <row r="468" spans="1:7" ht="45.75" customHeight="1" x14ac:dyDescent="0.25">
      <c r="A468" s="51"/>
      <c r="B468" s="51"/>
      <c r="C468" s="12" t="s">
        <v>413</v>
      </c>
      <c r="D468" s="74"/>
      <c r="E468" s="74">
        <v>59835</v>
      </c>
      <c r="F468" s="74">
        <v>59835</v>
      </c>
      <c r="G468" s="22">
        <f t="shared" si="38"/>
        <v>1</v>
      </c>
    </row>
    <row r="469" spans="1:7" ht="43.5" customHeight="1" x14ac:dyDescent="0.25">
      <c r="A469" s="51"/>
      <c r="B469" s="51"/>
      <c r="C469" s="12" t="s">
        <v>414</v>
      </c>
      <c r="D469" s="74"/>
      <c r="E469" s="74">
        <v>87909.7</v>
      </c>
      <c r="F469" s="74">
        <v>87909.7</v>
      </c>
      <c r="G469" s="22">
        <f t="shared" si="38"/>
        <v>1</v>
      </c>
    </row>
    <row r="470" spans="1:7" ht="18.75" customHeight="1" x14ac:dyDescent="0.25">
      <c r="A470" s="51"/>
      <c r="B470" s="51"/>
      <c r="C470" s="12" t="s">
        <v>402</v>
      </c>
      <c r="D470" s="74"/>
      <c r="E470" s="74">
        <v>89418.6</v>
      </c>
      <c r="F470" s="74">
        <v>89418.52</v>
      </c>
      <c r="G470" s="22">
        <f t="shared" si="38"/>
        <v>0.9999991053315529</v>
      </c>
    </row>
    <row r="471" spans="1:7" ht="34.5" customHeight="1" x14ac:dyDescent="0.25">
      <c r="A471" s="51"/>
      <c r="B471" s="51"/>
      <c r="C471" s="12" t="s">
        <v>415</v>
      </c>
      <c r="D471" s="74"/>
      <c r="E471" s="74">
        <v>52446</v>
      </c>
      <c r="F471" s="74">
        <v>52446</v>
      </c>
      <c r="G471" s="22">
        <f t="shared" si="38"/>
        <v>1</v>
      </c>
    </row>
    <row r="472" spans="1:7" ht="34.5" customHeight="1" x14ac:dyDescent="0.25">
      <c r="A472" s="51"/>
      <c r="B472" s="51"/>
      <c r="C472" s="12" t="s">
        <v>416</v>
      </c>
      <c r="D472" s="74"/>
      <c r="E472" s="74">
        <v>18720</v>
      </c>
      <c r="F472" s="74">
        <v>18720</v>
      </c>
      <c r="G472" s="22">
        <f t="shared" si="38"/>
        <v>1</v>
      </c>
    </row>
    <row r="473" spans="1:7" ht="105" customHeight="1" x14ac:dyDescent="0.25">
      <c r="A473" s="51"/>
      <c r="B473" s="51"/>
      <c r="C473" s="28" t="s">
        <v>417</v>
      </c>
      <c r="D473" s="74"/>
      <c r="E473" s="74">
        <v>61030.3</v>
      </c>
      <c r="F473" s="74">
        <v>61030.3</v>
      </c>
      <c r="G473" s="22">
        <f t="shared" si="38"/>
        <v>1</v>
      </c>
    </row>
    <row r="474" spans="1:7" ht="110.25" customHeight="1" x14ac:dyDescent="0.25">
      <c r="A474" s="51"/>
      <c r="B474" s="51"/>
      <c r="C474" s="12" t="s">
        <v>630</v>
      </c>
      <c r="D474" s="74"/>
      <c r="E474" s="74">
        <v>14293.3</v>
      </c>
      <c r="F474" s="74">
        <v>14293.3</v>
      </c>
      <c r="G474" s="22">
        <f t="shared" si="38"/>
        <v>1</v>
      </c>
    </row>
    <row r="475" spans="1:7" ht="44.25" customHeight="1" x14ac:dyDescent="0.25">
      <c r="A475" s="51"/>
      <c r="B475" s="51"/>
      <c r="C475" s="26" t="s">
        <v>418</v>
      </c>
      <c r="D475" s="74"/>
      <c r="E475" s="74">
        <v>33075.599999999999</v>
      </c>
      <c r="F475" s="74">
        <v>33075.599999999999</v>
      </c>
      <c r="G475" s="22">
        <f t="shared" si="38"/>
        <v>1</v>
      </c>
    </row>
    <row r="476" spans="1:7" ht="34.5" customHeight="1" x14ac:dyDescent="0.25">
      <c r="A476" s="51"/>
      <c r="B476" s="51"/>
      <c r="C476" s="26" t="s">
        <v>419</v>
      </c>
      <c r="D476" s="74"/>
      <c r="E476" s="74">
        <v>26019</v>
      </c>
      <c r="F476" s="74">
        <v>26019</v>
      </c>
      <c r="G476" s="22">
        <f t="shared" si="38"/>
        <v>1</v>
      </c>
    </row>
    <row r="477" spans="1:7" ht="73.5" customHeight="1" x14ac:dyDescent="0.25">
      <c r="A477" s="51"/>
      <c r="B477" s="51"/>
      <c r="C477" s="26" t="s">
        <v>420</v>
      </c>
      <c r="D477" s="74"/>
      <c r="E477" s="74">
        <v>5513.2</v>
      </c>
      <c r="F477" s="74">
        <v>5513.2</v>
      </c>
      <c r="G477" s="22">
        <f t="shared" si="38"/>
        <v>1</v>
      </c>
    </row>
    <row r="478" spans="1:7" ht="34.5" customHeight="1" x14ac:dyDescent="0.25">
      <c r="A478" s="51"/>
      <c r="B478" s="51"/>
      <c r="C478" s="26" t="s">
        <v>421</v>
      </c>
      <c r="D478" s="74"/>
      <c r="E478" s="74">
        <v>12070.1</v>
      </c>
      <c r="F478" s="74">
        <v>12070.1</v>
      </c>
      <c r="G478" s="22">
        <f t="shared" si="38"/>
        <v>1</v>
      </c>
    </row>
    <row r="479" spans="1:7" ht="81.75" customHeight="1" x14ac:dyDescent="0.25">
      <c r="A479" s="51"/>
      <c r="B479" s="51"/>
      <c r="C479" s="30" t="s">
        <v>422</v>
      </c>
      <c r="D479" s="74"/>
      <c r="E479" s="74">
        <v>15584.3</v>
      </c>
      <c r="F479" s="74">
        <v>15584.3</v>
      </c>
      <c r="G479" s="22">
        <f t="shared" si="38"/>
        <v>1</v>
      </c>
    </row>
    <row r="480" spans="1:7" ht="48.75" customHeight="1" x14ac:dyDescent="0.25">
      <c r="A480" s="51"/>
      <c r="B480" s="51"/>
      <c r="C480" s="29" t="s">
        <v>423</v>
      </c>
      <c r="D480" s="74"/>
      <c r="E480" s="74">
        <v>56912.6</v>
      </c>
      <c r="F480" s="74">
        <v>56912.6</v>
      </c>
      <c r="G480" s="22">
        <f t="shared" si="38"/>
        <v>1</v>
      </c>
    </row>
    <row r="481" spans="1:7" ht="34.5" customHeight="1" x14ac:dyDescent="0.25">
      <c r="A481" s="51"/>
      <c r="B481" s="51"/>
      <c r="C481" s="30" t="s">
        <v>424</v>
      </c>
      <c r="D481" s="74"/>
      <c r="E481" s="74">
        <v>14761.7</v>
      </c>
      <c r="F481" s="74">
        <v>14761.7</v>
      </c>
      <c r="G481" s="22">
        <f t="shared" si="38"/>
        <v>1</v>
      </c>
    </row>
    <row r="482" spans="1:7" ht="62.25" customHeight="1" x14ac:dyDescent="0.25">
      <c r="A482" s="51"/>
      <c r="B482" s="51"/>
      <c r="C482" s="30" t="s">
        <v>425</v>
      </c>
      <c r="D482" s="74"/>
      <c r="E482" s="74">
        <v>17729.2</v>
      </c>
      <c r="F482" s="74">
        <v>17729.2</v>
      </c>
      <c r="G482" s="22">
        <f t="shared" si="38"/>
        <v>1</v>
      </c>
    </row>
    <row r="483" spans="1:7" ht="129.75" customHeight="1" x14ac:dyDescent="0.25">
      <c r="A483" s="51"/>
      <c r="B483" s="51"/>
      <c r="C483" s="30" t="s">
        <v>426</v>
      </c>
      <c r="D483" s="74"/>
      <c r="E483" s="74">
        <v>50334.5</v>
      </c>
      <c r="F483" s="74">
        <v>50334.5</v>
      </c>
      <c r="G483" s="22">
        <f t="shared" si="38"/>
        <v>1</v>
      </c>
    </row>
    <row r="484" spans="1:7" ht="82.5" customHeight="1" x14ac:dyDescent="0.25">
      <c r="A484" s="51"/>
      <c r="B484" s="51"/>
      <c r="C484" s="12" t="s">
        <v>427</v>
      </c>
      <c r="D484" s="74"/>
      <c r="E484" s="74">
        <v>16991.5</v>
      </c>
      <c r="F484" s="74">
        <v>16991.5</v>
      </c>
      <c r="G484" s="22">
        <f t="shared" si="38"/>
        <v>1</v>
      </c>
    </row>
    <row r="485" spans="1:7" ht="128.25" customHeight="1" x14ac:dyDescent="0.25">
      <c r="A485" s="51"/>
      <c r="B485" s="51"/>
      <c r="C485" s="12" t="s">
        <v>428</v>
      </c>
      <c r="D485" s="74"/>
      <c r="E485" s="74">
        <v>67672.899999999994</v>
      </c>
      <c r="F485" s="74">
        <v>67672.899999999994</v>
      </c>
      <c r="G485" s="22">
        <f t="shared" si="38"/>
        <v>1</v>
      </c>
    </row>
    <row r="486" spans="1:7" ht="84.75" customHeight="1" x14ac:dyDescent="0.25">
      <c r="A486" s="51"/>
      <c r="B486" s="51"/>
      <c r="C486" s="12" t="s">
        <v>429</v>
      </c>
      <c r="D486" s="74"/>
      <c r="E486" s="74">
        <v>31724</v>
      </c>
      <c r="F486" s="74">
        <v>31724</v>
      </c>
      <c r="G486" s="22">
        <f t="shared" si="38"/>
        <v>1</v>
      </c>
    </row>
    <row r="487" spans="1:7" ht="34.5" customHeight="1" x14ac:dyDescent="0.25">
      <c r="A487" s="51"/>
      <c r="B487" s="51"/>
      <c r="C487" s="12" t="s">
        <v>430</v>
      </c>
      <c r="D487" s="74"/>
      <c r="E487" s="74">
        <v>12426.1</v>
      </c>
      <c r="F487" s="74">
        <v>12426.1</v>
      </c>
      <c r="G487" s="22">
        <f t="shared" si="38"/>
        <v>1</v>
      </c>
    </row>
    <row r="488" spans="1:7" ht="33" customHeight="1" x14ac:dyDescent="0.25">
      <c r="A488" s="51"/>
      <c r="B488" s="51"/>
      <c r="C488" s="12" t="s">
        <v>431</v>
      </c>
      <c r="D488" s="74"/>
      <c r="E488" s="74">
        <v>35640</v>
      </c>
      <c r="F488" s="74">
        <v>35640</v>
      </c>
      <c r="G488" s="22">
        <f t="shared" si="38"/>
        <v>1</v>
      </c>
    </row>
    <row r="489" spans="1:7" ht="34.5" customHeight="1" x14ac:dyDescent="0.25">
      <c r="A489" s="51"/>
      <c r="B489" s="51"/>
      <c r="C489" s="12" t="s">
        <v>432</v>
      </c>
      <c r="D489" s="74"/>
      <c r="E489" s="74">
        <v>52495.199999999997</v>
      </c>
      <c r="F489" s="74">
        <v>52495.199999999997</v>
      </c>
      <c r="G489" s="22">
        <f t="shared" si="38"/>
        <v>1</v>
      </c>
    </row>
    <row r="490" spans="1:7" ht="48" customHeight="1" x14ac:dyDescent="0.25">
      <c r="A490" s="51"/>
      <c r="B490" s="51"/>
      <c r="C490" s="12" t="s">
        <v>433</v>
      </c>
      <c r="D490" s="74"/>
      <c r="E490" s="74">
        <v>80310</v>
      </c>
      <c r="F490" s="74">
        <v>80310</v>
      </c>
      <c r="G490" s="22">
        <f t="shared" si="38"/>
        <v>1</v>
      </c>
    </row>
    <row r="491" spans="1:7" ht="38.25" customHeight="1" x14ac:dyDescent="0.25">
      <c r="A491" s="51"/>
      <c r="B491" s="51"/>
      <c r="C491" s="12" t="s">
        <v>434</v>
      </c>
      <c r="D491" s="74"/>
      <c r="E491" s="74">
        <v>11643.7</v>
      </c>
      <c r="F491" s="74">
        <v>11643.7</v>
      </c>
      <c r="G491" s="22">
        <f t="shared" si="38"/>
        <v>1</v>
      </c>
    </row>
    <row r="492" spans="1:7" ht="26.25" customHeight="1" x14ac:dyDescent="0.25">
      <c r="A492" s="51"/>
      <c r="B492" s="51"/>
      <c r="C492" s="12" t="s">
        <v>435</v>
      </c>
      <c r="D492" s="74"/>
      <c r="E492" s="74">
        <v>148351.20000000001</v>
      </c>
      <c r="F492" s="74">
        <v>148351.20000000001</v>
      </c>
      <c r="G492" s="22">
        <f t="shared" si="38"/>
        <v>1</v>
      </c>
    </row>
    <row r="493" spans="1:7" ht="34.5" customHeight="1" x14ac:dyDescent="0.25">
      <c r="A493" s="51"/>
      <c r="B493" s="51"/>
      <c r="C493" s="12" t="s">
        <v>436</v>
      </c>
      <c r="D493" s="74"/>
      <c r="E493" s="74">
        <v>131437.79999999999</v>
      </c>
      <c r="F493" s="74">
        <v>131437.79999999999</v>
      </c>
      <c r="G493" s="22">
        <f t="shared" si="38"/>
        <v>1</v>
      </c>
    </row>
    <row r="494" spans="1:7" ht="34.5" customHeight="1" x14ac:dyDescent="0.25">
      <c r="A494" s="51"/>
      <c r="B494" s="51"/>
      <c r="C494" s="12" t="s">
        <v>437</v>
      </c>
      <c r="D494" s="74"/>
      <c r="E494" s="74">
        <v>26152.2</v>
      </c>
      <c r="F494" s="74">
        <v>26152.2</v>
      </c>
      <c r="G494" s="22">
        <f t="shared" si="38"/>
        <v>1</v>
      </c>
    </row>
    <row r="495" spans="1:7" ht="34.5" customHeight="1" x14ac:dyDescent="0.25">
      <c r="A495" s="51"/>
      <c r="B495" s="51"/>
      <c r="C495" s="12" t="s">
        <v>438</v>
      </c>
      <c r="D495" s="74"/>
      <c r="E495" s="74">
        <v>69315.899999999994</v>
      </c>
      <c r="F495" s="74">
        <v>69315.899999999994</v>
      </c>
      <c r="G495" s="22">
        <f t="shared" si="38"/>
        <v>1</v>
      </c>
    </row>
    <row r="496" spans="1:7" ht="34.5" customHeight="1" x14ac:dyDescent="0.25">
      <c r="A496" s="51"/>
      <c r="B496" s="51"/>
      <c r="C496" s="12" t="s">
        <v>439</v>
      </c>
      <c r="D496" s="74"/>
      <c r="E496" s="74">
        <v>61143.1</v>
      </c>
      <c r="F496" s="74">
        <v>61143.1</v>
      </c>
      <c r="G496" s="22">
        <f t="shared" si="38"/>
        <v>1</v>
      </c>
    </row>
    <row r="497" spans="1:7" ht="57.75" customHeight="1" x14ac:dyDescent="0.25">
      <c r="A497" s="51"/>
      <c r="B497" s="51"/>
      <c r="C497" s="12" t="s">
        <v>440</v>
      </c>
      <c r="D497" s="74"/>
      <c r="E497" s="74">
        <v>5017.2</v>
      </c>
      <c r="F497" s="74">
        <v>5017.2</v>
      </c>
      <c r="G497" s="22">
        <f t="shared" si="38"/>
        <v>1</v>
      </c>
    </row>
    <row r="498" spans="1:7" ht="37.5" customHeight="1" x14ac:dyDescent="0.25">
      <c r="A498" s="51"/>
      <c r="B498" s="51"/>
      <c r="C498" s="12" t="s">
        <v>441</v>
      </c>
      <c r="D498" s="74"/>
      <c r="E498" s="74">
        <v>29303.7</v>
      </c>
      <c r="F498" s="74">
        <v>29303.7</v>
      </c>
      <c r="G498" s="22">
        <f t="shared" si="38"/>
        <v>1</v>
      </c>
    </row>
    <row r="499" spans="1:7" ht="37.5" customHeight="1" x14ac:dyDescent="0.25">
      <c r="A499" s="51"/>
      <c r="B499" s="51"/>
      <c r="C499" s="13" t="s">
        <v>442</v>
      </c>
      <c r="D499" s="74"/>
      <c r="E499" s="74">
        <v>26613.1</v>
      </c>
      <c r="F499" s="74">
        <v>26613.1</v>
      </c>
      <c r="G499" s="22">
        <f t="shared" ref="G499:G562" si="39">IF(F499=0,"       ",F499/E499)</f>
        <v>1</v>
      </c>
    </row>
    <row r="500" spans="1:7" ht="29.25" customHeight="1" x14ac:dyDescent="0.25">
      <c r="A500" s="54"/>
      <c r="B500" s="54"/>
      <c r="C500" s="43" t="s">
        <v>444</v>
      </c>
      <c r="D500" s="72"/>
      <c r="E500" s="72">
        <f>SUM(E501:E565)</f>
        <v>2647566.5000000005</v>
      </c>
      <c r="F500" s="72">
        <f>SUM(F501:F565)</f>
        <v>2634676.1590000005</v>
      </c>
      <c r="G500" s="44">
        <f t="shared" si="39"/>
        <v>0.99513124939449116</v>
      </c>
    </row>
    <row r="501" spans="1:7" ht="34.5" customHeight="1" x14ac:dyDescent="0.25">
      <c r="A501" s="51"/>
      <c r="B501" s="51"/>
      <c r="C501" s="12" t="s">
        <v>445</v>
      </c>
      <c r="D501" s="74"/>
      <c r="E501" s="74">
        <v>14411.3</v>
      </c>
      <c r="F501" s="74">
        <v>14411.3</v>
      </c>
      <c r="G501" s="22">
        <f t="shared" si="39"/>
        <v>1</v>
      </c>
    </row>
    <row r="502" spans="1:7" ht="34.5" customHeight="1" x14ac:dyDescent="0.25">
      <c r="A502" s="51"/>
      <c r="B502" s="51"/>
      <c r="C502" s="12" t="s">
        <v>446</v>
      </c>
      <c r="D502" s="74"/>
      <c r="E502" s="74">
        <v>2707.7</v>
      </c>
      <c r="F502" s="74">
        <v>2604.3000000000002</v>
      </c>
      <c r="G502" s="22">
        <f t="shared" si="39"/>
        <v>0.96181260848690786</v>
      </c>
    </row>
    <row r="503" spans="1:7" ht="34.5" customHeight="1" x14ac:dyDescent="0.25">
      <c r="A503" s="51"/>
      <c r="B503" s="51"/>
      <c r="C503" s="12" t="s">
        <v>447</v>
      </c>
      <c r="D503" s="74"/>
      <c r="E503" s="74">
        <v>9113</v>
      </c>
      <c r="F503" s="74">
        <v>9113</v>
      </c>
      <c r="G503" s="22">
        <f t="shared" si="39"/>
        <v>1</v>
      </c>
    </row>
    <row r="504" spans="1:7" ht="51.75" customHeight="1" x14ac:dyDescent="0.25">
      <c r="A504" s="51"/>
      <c r="B504" s="51"/>
      <c r="C504" s="12" t="s">
        <v>448</v>
      </c>
      <c r="D504" s="74"/>
      <c r="E504" s="74">
        <v>27142.5</v>
      </c>
      <c r="F504" s="74">
        <v>27142.5</v>
      </c>
      <c r="G504" s="22">
        <f t="shared" si="39"/>
        <v>1</v>
      </c>
    </row>
    <row r="505" spans="1:7" ht="34.5" customHeight="1" x14ac:dyDescent="0.25">
      <c r="A505" s="51"/>
      <c r="B505" s="51"/>
      <c r="C505" s="12" t="s">
        <v>449</v>
      </c>
      <c r="D505" s="74"/>
      <c r="E505" s="74">
        <v>12171.2</v>
      </c>
      <c r="F505" s="74">
        <v>12171.2</v>
      </c>
      <c r="G505" s="22">
        <f t="shared" si="39"/>
        <v>1</v>
      </c>
    </row>
    <row r="506" spans="1:7" ht="34.5" customHeight="1" x14ac:dyDescent="0.25">
      <c r="A506" s="51"/>
      <c r="B506" s="51"/>
      <c r="C506" s="12" t="s">
        <v>450</v>
      </c>
      <c r="D506" s="74"/>
      <c r="E506" s="74">
        <v>5117.2</v>
      </c>
      <c r="F506" s="74">
        <v>5117.2</v>
      </c>
      <c r="G506" s="22">
        <f t="shared" si="39"/>
        <v>1</v>
      </c>
    </row>
    <row r="507" spans="1:7" ht="52.5" customHeight="1" x14ac:dyDescent="0.25">
      <c r="A507" s="51"/>
      <c r="B507" s="51"/>
      <c r="C507" s="12" t="s">
        <v>451</v>
      </c>
      <c r="D507" s="74"/>
      <c r="E507" s="74">
        <v>14532.6</v>
      </c>
      <c r="F507" s="74">
        <v>13968.2</v>
      </c>
      <c r="G507" s="22">
        <f t="shared" si="39"/>
        <v>0.96116317795852091</v>
      </c>
    </row>
    <row r="508" spans="1:7" ht="25.5" customHeight="1" x14ac:dyDescent="0.25">
      <c r="A508" s="51"/>
      <c r="B508" s="51"/>
      <c r="C508" s="12" t="s">
        <v>452</v>
      </c>
      <c r="D508" s="74"/>
      <c r="E508" s="74">
        <v>38029.1</v>
      </c>
      <c r="F508" s="74">
        <v>38029.1</v>
      </c>
      <c r="G508" s="22">
        <f t="shared" si="39"/>
        <v>1</v>
      </c>
    </row>
    <row r="509" spans="1:7" ht="34.5" customHeight="1" x14ac:dyDescent="0.25">
      <c r="A509" s="51"/>
      <c r="B509" s="51"/>
      <c r="C509" s="12" t="s">
        <v>453</v>
      </c>
      <c r="D509" s="74"/>
      <c r="E509" s="74">
        <v>3876.4</v>
      </c>
      <c r="F509" s="74">
        <v>3876.4</v>
      </c>
      <c r="G509" s="22">
        <f t="shared" si="39"/>
        <v>1</v>
      </c>
    </row>
    <row r="510" spans="1:7" ht="34.5" customHeight="1" x14ac:dyDescent="0.25">
      <c r="A510" s="51"/>
      <c r="B510" s="51"/>
      <c r="C510" s="12" t="s">
        <v>454</v>
      </c>
      <c r="D510" s="74"/>
      <c r="E510" s="74">
        <v>3872.5</v>
      </c>
      <c r="F510" s="74">
        <v>3872.5</v>
      </c>
      <c r="G510" s="22">
        <f t="shared" si="39"/>
        <v>1</v>
      </c>
    </row>
    <row r="511" spans="1:7" ht="34.5" customHeight="1" x14ac:dyDescent="0.25">
      <c r="A511" s="51"/>
      <c r="B511" s="51"/>
      <c r="C511" s="12" t="s">
        <v>455</v>
      </c>
      <c r="D511" s="74"/>
      <c r="E511" s="74">
        <v>1846.2</v>
      </c>
      <c r="F511" s="74">
        <v>1846.2</v>
      </c>
      <c r="G511" s="22">
        <f t="shared" si="39"/>
        <v>1</v>
      </c>
    </row>
    <row r="512" spans="1:7" ht="60" customHeight="1" x14ac:dyDescent="0.25">
      <c r="A512" s="51"/>
      <c r="B512" s="51"/>
      <c r="C512" s="12" t="s">
        <v>456</v>
      </c>
      <c r="D512" s="74"/>
      <c r="E512" s="74">
        <v>127281.8</v>
      </c>
      <c r="F512" s="74">
        <v>127281.8</v>
      </c>
      <c r="G512" s="22">
        <f t="shared" si="39"/>
        <v>1</v>
      </c>
    </row>
    <row r="513" spans="1:7" ht="63" customHeight="1" x14ac:dyDescent="0.25">
      <c r="A513" s="51"/>
      <c r="B513" s="51"/>
      <c r="C513" s="12" t="s">
        <v>457</v>
      </c>
      <c r="D513" s="74"/>
      <c r="E513" s="74">
        <v>134913.29999999999</v>
      </c>
      <c r="F513" s="74">
        <v>134898.43900000001</v>
      </c>
      <c r="G513" s="22">
        <f t="shared" si="39"/>
        <v>0.99988984777631285</v>
      </c>
    </row>
    <row r="514" spans="1:7" ht="34.5" customHeight="1" x14ac:dyDescent="0.25">
      <c r="A514" s="51"/>
      <c r="B514" s="51"/>
      <c r="C514" s="12" t="s">
        <v>458</v>
      </c>
      <c r="D514" s="74"/>
      <c r="E514" s="74">
        <v>25358.2</v>
      </c>
      <c r="F514" s="74">
        <v>25358.2</v>
      </c>
      <c r="G514" s="22">
        <f t="shared" si="39"/>
        <v>1</v>
      </c>
    </row>
    <row r="515" spans="1:7" ht="48.75" customHeight="1" x14ac:dyDescent="0.25">
      <c r="A515" s="51"/>
      <c r="B515" s="51"/>
      <c r="C515" s="12" t="s">
        <v>459</v>
      </c>
      <c r="D515" s="74"/>
      <c r="E515" s="74">
        <v>24833.1</v>
      </c>
      <c r="F515" s="74">
        <v>24833.1</v>
      </c>
      <c r="G515" s="22">
        <f t="shared" si="39"/>
        <v>1</v>
      </c>
    </row>
    <row r="516" spans="1:7" ht="61.5" customHeight="1" x14ac:dyDescent="0.25">
      <c r="A516" s="51"/>
      <c r="B516" s="51"/>
      <c r="C516" s="12" t="s">
        <v>460</v>
      </c>
      <c r="D516" s="74"/>
      <c r="E516" s="74">
        <v>14040.7</v>
      </c>
      <c r="F516" s="74">
        <v>14040.7</v>
      </c>
      <c r="G516" s="22">
        <f t="shared" si="39"/>
        <v>1</v>
      </c>
    </row>
    <row r="517" spans="1:7" ht="34.5" customHeight="1" x14ac:dyDescent="0.25">
      <c r="A517" s="51"/>
      <c r="B517" s="51"/>
      <c r="C517" s="12" t="s">
        <v>461</v>
      </c>
      <c r="D517" s="74"/>
      <c r="E517" s="74">
        <v>100188.9</v>
      </c>
      <c r="F517" s="74">
        <v>100188.9</v>
      </c>
      <c r="G517" s="22">
        <f t="shared" si="39"/>
        <v>1</v>
      </c>
    </row>
    <row r="518" spans="1:7" ht="34.5" customHeight="1" x14ac:dyDescent="0.25">
      <c r="A518" s="51"/>
      <c r="B518" s="51"/>
      <c r="C518" s="12" t="s">
        <v>462</v>
      </c>
      <c r="D518" s="74"/>
      <c r="E518" s="74">
        <v>26948.7</v>
      </c>
      <c r="F518" s="74">
        <v>26948.7</v>
      </c>
      <c r="G518" s="22">
        <f t="shared" si="39"/>
        <v>1</v>
      </c>
    </row>
    <row r="519" spans="1:7" ht="124.5" customHeight="1" x14ac:dyDescent="0.25">
      <c r="A519" s="51"/>
      <c r="B519" s="51"/>
      <c r="C519" s="12" t="s">
        <v>463</v>
      </c>
      <c r="D519" s="74"/>
      <c r="E519" s="74">
        <v>39393.699999999997</v>
      </c>
      <c r="F519" s="74">
        <v>39393.699999999997</v>
      </c>
      <c r="G519" s="22">
        <f t="shared" si="39"/>
        <v>1</v>
      </c>
    </row>
    <row r="520" spans="1:7" ht="40.5" customHeight="1" x14ac:dyDescent="0.25">
      <c r="A520" s="51"/>
      <c r="B520" s="51"/>
      <c r="C520" s="12" t="s">
        <v>464</v>
      </c>
      <c r="D520" s="74"/>
      <c r="E520" s="74">
        <v>26755.3</v>
      </c>
      <c r="F520" s="74">
        <v>26755.3</v>
      </c>
      <c r="G520" s="22">
        <f t="shared" si="39"/>
        <v>1</v>
      </c>
    </row>
    <row r="521" spans="1:7" ht="34.5" customHeight="1" x14ac:dyDescent="0.25">
      <c r="A521" s="51"/>
      <c r="B521" s="51"/>
      <c r="C521" s="12" t="s">
        <v>465</v>
      </c>
      <c r="D521" s="74"/>
      <c r="E521" s="74">
        <v>27695.8</v>
      </c>
      <c r="F521" s="74">
        <v>27695.8</v>
      </c>
      <c r="G521" s="22">
        <f t="shared" si="39"/>
        <v>1</v>
      </c>
    </row>
    <row r="522" spans="1:7" ht="48.75" customHeight="1" x14ac:dyDescent="0.25">
      <c r="A522" s="51"/>
      <c r="B522" s="51"/>
      <c r="C522" s="12" t="s">
        <v>466</v>
      </c>
      <c r="D522" s="74"/>
      <c r="E522" s="74">
        <v>3846</v>
      </c>
      <c r="F522" s="74">
        <v>3846</v>
      </c>
      <c r="G522" s="22">
        <f t="shared" si="39"/>
        <v>1</v>
      </c>
    </row>
    <row r="523" spans="1:7" ht="34.5" customHeight="1" x14ac:dyDescent="0.25">
      <c r="A523" s="51"/>
      <c r="B523" s="51"/>
      <c r="C523" s="12" t="s">
        <v>467</v>
      </c>
      <c r="D523" s="74"/>
      <c r="E523" s="74">
        <v>1952</v>
      </c>
      <c r="F523" s="74">
        <v>1952</v>
      </c>
      <c r="G523" s="22">
        <f t="shared" si="39"/>
        <v>1</v>
      </c>
    </row>
    <row r="524" spans="1:7" ht="34.5" customHeight="1" x14ac:dyDescent="0.25">
      <c r="A524" s="51"/>
      <c r="B524" s="51"/>
      <c r="C524" s="12" t="s">
        <v>468</v>
      </c>
      <c r="D524" s="74"/>
      <c r="E524" s="74">
        <v>64219</v>
      </c>
      <c r="F524" s="74">
        <v>64219</v>
      </c>
      <c r="G524" s="22">
        <f t="shared" si="39"/>
        <v>1</v>
      </c>
    </row>
    <row r="525" spans="1:7" ht="30" customHeight="1" x14ac:dyDescent="0.25">
      <c r="A525" s="51"/>
      <c r="B525" s="51"/>
      <c r="C525" s="12" t="s">
        <v>469</v>
      </c>
      <c r="D525" s="74"/>
      <c r="E525" s="74">
        <v>3834.1</v>
      </c>
      <c r="F525" s="74">
        <v>3834.1</v>
      </c>
      <c r="G525" s="22">
        <f t="shared" si="39"/>
        <v>1</v>
      </c>
    </row>
    <row r="526" spans="1:7" ht="34.5" customHeight="1" x14ac:dyDescent="0.25">
      <c r="A526" s="51"/>
      <c r="B526" s="51"/>
      <c r="C526" s="12" t="s">
        <v>470</v>
      </c>
      <c r="D526" s="74"/>
      <c r="E526" s="74">
        <v>30136.2</v>
      </c>
      <c r="F526" s="74">
        <v>30136.2</v>
      </c>
      <c r="G526" s="22">
        <f t="shared" si="39"/>
        <v>1</v>
      </c>
    </row>
    <row r="527" spans="1:7" ht="34.5" customHeight="1" x14ac:dyDescent="0.25">
      <c r="A527" s="51"/>
      <c r="B527" s="51"/>
      <c r="C527" s="12" t="s">
        <v>471</v>
      </c>
      <c r="D527" s="74"/>
      <c r="E527" s="74">
        <v>62413.5</v>
      </c>
      <c r="F527" s="74">
        <v>62413.5</v>
      </c>
      <c r="G527" s="22">
        <f t="shared" si="39"/>
        <v>1</v>
      </c>
    </row>
    <row r="528" spans="1:7" ht="24" customHeight="1" x14ac:dyDescent="0.25">
      <c r="A528" s="51"/>
      <c r="B528" s="51"/>
      <c r="C528" s="12" t="s">
        <v>472</v>
      </c>
      <c r="D528" s="74"/>
      <c r="E528" s="74">
        <v>11750</v>
      </c>
      <c r="F528" s="74">
        <v>11750</v>
      </c>
      <c r="G528" s="22">
        <f t="shared" si="39"/>
        <v>1</v>
      </c>
    </row>
    <row r="529" spans="1:7" ht="142.5" customHeight="1" x14ac:dyDescent="0.25">
      <c r="A529" s="51"/>
      <c r="B529" s="51"/>
      <c r="C529" s="12" t="s">
        <v>473</v>
      </c>
      <c r="D529" s="74"/>
      <c r="E529" s="74">
        <v>11705</v>
      </c>
      <c r="F529" s="74">
        <v>11705</v>
      </c>
      <c r="G529" s="22">
        <f t="shared" si="39"/>
        <v>1</v>
      </c>
    </row>
    <row r="530" spans="1:7" ht="34.5" customHeight="1" x14ac:dyDescent="0.25">
      <c r="A530" s="51"/>
      <c r="B530" s="51"/>
      <c r="C530" s="12" t="s">
        <v>474</v>
      </c>
      <c r="D530" s="74"/>
      <c r="E530" s="74">
        <v>24707.8</v>
      </c>
      <c r="F530" s="74">
        <v>24707.8</v>
      </c>
      <c r="G530" s="22">
        <f t="shared" si="39"/>
        <v>1</v>
      </c>
    </row>
    <row r="531" spans="1:7" ht="34.5" customHeight="1" x14ac:dyDescent="0.25">
      <c r="A531" s="51"/>
      <c r="B531" s="51"/>
      <c r="C531" s="12" t="s">
        <v>475</v>
      </c>
      <c r="D531" s="74"/>
      <c r="E531" s="74">
        <v>28752.2</v>
      </c>
      <c r="F531" s="74">
        <v>28752.2</v>
      </c>
      <c r="G531" s="22">
        <f t="shared" si="39"/>
        <v>1</v>
      </c>
    </row>
    <row r="532" spans="1:7" ht="49.5" customHeight="1" x14ac:dyDescent="0.25">
      <c r="A532" s="51"/>
      <c r="B532" s="51"/>
      <c r="C532" s="12" t="s">
        <v>476</v>
      </c>
      <c r="D532" s="74"/>
      <c r="E532" s="74">
        <v>1834.4</v>
      </c>
      <c r="F532" s="74">
        <v>1834.4</v>
      </c>
      <c r="G532" s="22">
        <f t="shared" si="39"/>
        <v>1</v>
      </c>
    </row>
    <row r="533" spans="1:7" ht="54.75" customHeight="1" x14ac:dyDescent="0.25">
      <c r="A533" s="51"/>
      <c r="B533" s="51"/>
      <c r="C533" s="12" t="s">
        <v>477</v>
      </c>
      <c r="D533" s="74"/>
      <c r="E533" s="74">
        <v>25895.5</v>
      </c>
      <c r="F533" s="74">
        <v>25895.5</v>
      </c>
      <c r="G533" s="22">
        <f t="shared" si="39"/>
        <v>1</v>
      </c>
    </row>
    <row r="534" spans="1:7" ht="45.75" customHeight="1" x14ac:dyDescent="0.25">
      <c r="A534" s="51"/>
      <c r="B534" s="51"/>
      <c r="C534" s="12" t="s">
        <v>478</v>
      </c>
      <c r="D534" s="74"/>
      <c r="E534" s="74">
        <v>14371</v>
      </c>
      <c r="F534" s="74">
        <v>14371</v>
      </c>
      <c r="G534" s="22">
        <f t="shared" si="39"/>
        <v>1</v>
      </c>
    </row>
    <row r="535" spans="1:7" ht="173.25" customHeight="1" x14ac:dyDescent="0.25">
      <c r="A535" s="51"/>
      <c r="B535" s="51"/>
      <c r="C535" s="12" t="s">
        <v>479</v>
      </c>
      <c r="D535" s="74"/>
      <c r="E535" s="74">
        <v>64777.7</v>
      </c>
      <c r="F535" s="74">
        <v>64777.7</v>
      </c>
      <c r="G535" s="22">
        <f t="shared" si="39"/>
        <v>1</v>
      </c>
    </row>
    <row r="536" spans="1:7" ht="72" customHeight="1" x14ac:dyDescent="0.25">
      <c r="A536" s="51"/>
      <c r="B536" s="51"/>
      <c r="C536" s="12" t="s">
        <v>480</v>
      </c>
      <c r="D536" s="74"/>
      <c r="E536" s="74">
        <v>9775.2999999999993</v>
      </c>
      <c r="F536" s="74">
        <v>9775.2999999999993</v>
      </c>
      <c r="G536" s="22">
        <f t="shared" si="39"/>
        <v>1</v>
      </c>
    </row>
    <row r="537" spans="1:7" ht="34.5" customHeight="1" x14ac:dyDescent="0.25">
      <c r="A537" s="51"/>
      <c r="B537" s="51"/>
      <c r="C537" s="12" t="s">
        <v>481</v>
      </c>
      <c r="D537" s="74"/>
      <c r="E537" s="74">
        <v>30996</v>
      </c>
      <c r="F537" s="74">
        <v>30996</v>
      </c>
      <c r="G537" s="22">
        <f t="shared" si="39"/>
        <v>1</v>
      </c>
    </row>
    <row r="538" spans="1:7" ht="72.75" customHeight="1" x14ac:dyDescent="0.25">
      <c r="A538" s="51"/>
      <c r="B538" s="51"/>
      <c r="C538" s="12" t="s">
        <v>482</v>
      </c>
      <c r="D538" s="74"/>
      <c r="E538" s="74">
        <v>14791</v>
      </c>
      <c r="F538" s="74">
        <v>14791</v>
      </c>
      <c r="G538" s="22">
        <f t="shared" si="39"/>
        <v>1</v>
      </c>
    </row>
    <row r="539" spans="1:7" ht="69" customHeight="1" x14ac:dyDescent="0.25">
      <c r="A539" s="51"/>
      <c r="B539" s="51"/>
      <c r="C539" s="12" t="s">
        <v>483</v>
      </c>
      <c r="D539" s="74"/>
      <c r="E539" s="74">
        <v>12525.3</v>
      </c>
      <c r="F539" s="74">
        <v>12525.3</v>
      </c>
      <c r="G539" s="22">
        <f t="shared" si="39"/>
        <v>1</v>
      </c>
    </row>
    <row r="540" spans="1:7" ht="23.25" customHeight="1" x14ac:dyDescent="0.25">
      <c r="A540" s="51"/>
      <c r="B540" s="51"/>
      <c r="C540" s="12" t="s">
        <v>484</v>
      </c>
      <c r="D540" s="74"/>
      <c r="E540" s="74">
        <v>3410</v>
      </c>
      <c r="F540" s="74">
        <v>3410</v>
      </c>
      <c r="G540" s="22">
        <f t="shared" si="39"/>
        <v>1</v>
      </c>
    </row>
    <row r="541" spans="1:7" ht="51.75" customHeight="1" x14ac:dyDescent="0.25">
      <c r="A541" s="51"/>
      <c r="B541" s="51"/>
      <c r="C541" s="12" t="s">
        <v>485</v>
      </c>
      <c r="D541" s="74"/>
      <c r="E541" s="74">
        <v>33606.9</v>
      </c>
      <c r="F541" s="74">
        <v>33606.9</v>
      </c>
      <c r="G541" s="22">
        <f t="shared" si="39"/>
        <v>1</v>
      </c>
    </row>
    <row r="542" spans="1:7" ht="26.25" customHeight="1" x14ac:dyDescent="0.25">
      <c r="A542" s="51"/>
      <c r="B542" s="51"/>
      <c r="C542" s="12" t="s">
        <v>486</v>
      </c>
      <c r="D542" s="74"/>
      <c r="E542" s="74">
        <v>19404.599999999999</v>
      </c>
      <c r="F542" s="74">
        <v>19404.599999999999</v>
      </c>
      <c r="G542" s="22">
        <f t="shared" si="39"/>
        <v>1</v>
      </c>
    </row>
    <row r="543" spans="1:7" ht="34.5" customHeight="1" x14ac:dyDescent="0.25">
      <c r="A543" s="51"/>
      <c r="B543" s="51"/>
      <c r="C543" s="12" t="s">
        <v>487</v>
      </c>
      <c r="D543" s="74"/>
      <c r="E543" s="74">
        <v>11759.5</v>
      </c>
      <c r="F543" s="74">
        <v>11759.5</v>
      </c>
      <c r="G543" s="22">
        <f t="shared" si="39"/>
        <v>1</v>
      </c>
    </row>
    <row r="544" spans="1:7" ht="34.5" customHeight="1" x14ac:dyDescent="0.25">
      <c r="A544" s="51"/>
      <c r="B544" s="51"/>
      <c r="C544" s="12" t="s">
        <v>488</v>
      </c>
      <c r="D544" s="74"/>
      <c r="E544" s="74">
        <v>61857.4</v>
      </c>
      <c r="F544" s="74">
        <v>61857.4</v>
      </c>
      <c r="G544" s="22">
        <f t="shared" si="39"/>
        <v>1</v>
      </c>
    </row>
    <row r="545" spans="1:7" ht="34.5" customHeight="1" x14ac:dyDescent="0.25">
      <c r="A545" s="51"/>
      <c r="B545" s="51"/>
      <c r="C545" s="12" t="s">
        <v>489</v>
      </c>
      <c r="D545" s="74"/>
      <c r="E545" s="74">
        <v>27476.799999999999</v>
      </c>
      <c r="F545" s="74">
        <v>27476.799999999999</v>
      </c>
      <c r="G545" s="22">
        <f t="shared" si="39"/>
        <v>1</v>
      </c>
    </row>
    <row r="546" spans="1:7" ht="58.5" customHeight="1" x14ac:dyDescent="0.25">
      <c r="A546" s="51"/>
      <c r="B546" s="51"/>
      <c r="C546" s="12" t="s">
        <v>490</v>
      </c>
      <c r="D546" s="74"/>
      <c r="E546" s="74">
        <v>85436.5</v>
      </c>
      <c r="F546" s="74">
        <v>85436.5</v>
      </c>
      <c r="G546" s="22">
        <f t="shared" si="39"/>
        <v>1</v>
      </c>
    </row>
    <row r="547" spans="1:7" ht="59.25" customHeight="1" x14ac:dyDescent="0.25">
      <c r="A547" s="51"/>
      <c r="B547" s="51"/>
      <c r="C547" s="12" t="s">
        <v>491</v>
      </c>
      <c r="D547" s="74"/>
      <c r="E547" s="74">
        <v>7692.4</v>
      </c>
      <c r="F547" s="74">
        <v>7692.4</v>
      </c>
      <c r="G547" s="22">
        <f t="shared" si="39"/>
        <v>1</v>
      </c>
    </row>
    <row r="548" spans="1:7" ht="37.5" customHeight="1" x14ac:dyDescent="0.25">
      <c r="A548" s="51"/>
      <c r="B548" s="51"/>
      <c r="C548" s="12" t="s">
        <v>492</v>
      </c>
      <c r="D548" s="74"/>
      <c r="E548" s="74">
        <v>171159.8</v>
      </c>
      <c r="F548" s="74">
        <v>171159.8</v>
      </c>
      <c r="G548" s="22">
        <f t="shared" si="39"/>
        <v>1</v>
      </c>
    </row>
    <row r="549" spans="1:7" ht="194.25" customHeight="1" x14ac:dyDescent="0.25">
      <c r="A549" s="51"/>
      <c r="B549" s="51"/>
      <c r="C549" s="12" t="s">
        <v>493</v>
      </c>
      <c r="D549" s="74"/>
      <c r="E549" s="74">
        <v>257568.8</v>
      </c>
      <c r="F549" s="74">
        <v>257568.8</v>
      </c>
      <c r="G549" s="22">
        <f t="shared" si="39"/>
        <v>1</v>
      </c>
    </row>
    <row r="550" spans="1:7" ht="63.75" customHeight="1" x14ac:dyDescent="0.25">
      <c r="A550" s="51"/>
      <c r="B550" s="51"/>
      <c r="C550" s="12" t="s">
        <v>494</v>
      </c>
      <c r="D550" s="74"/>
      <c r="E550" s="74">
        <v>9135</v>
      </c>
      <c r="F550" s="74">
        <v>9135</v>
      </c>
      <c r="G550" s="22">
        <f t="shared" si="39"/>
        <v>1</v>
      </c>
    </row>
    <row r="551" spans="1:7" ht="39" customHeight="1" x14ac:dyDescent="0.25">
      <c r="A551" s="51"/>
      <c r="B551" s="51"/>
      <c r="C551" s="12" t="s">
        <v>495</v>
      </c>
      <c r="D551" s="74"/>
      <c r="E551" s="74">
        <v>56514.5</v>
      </c>
      <c r="F551" s="74">
        <v>56514.5</v>
      </c>
      <c r="G551" s="22">
        <f t="shared" si="39"/>
        <v>1</v>
      </c>
    </row>
    <row r="552" spans="1:7" ht="34.5" customHeight="1" x14ac:dyDescent="0.25">
      <c r="A552" s="51"/>
      <c r="B552" s="51"/>
      <c r="C552" s="12" t="s">
        <v>496</v>
      </c>
      <c r="D552" s="74"/>
      <c r="E552" s="74">
        <v>49101.5</v>
      </c>
      <c r="F552" s="74">
        <v>49101.5</v>
      </c>
      <c r="G552" s="22">
        <f t="shared" si="39"/>
        <v>1</v>
      </c>
    </row>
    <row r="553" spans="1:7" ht="102.75" customHeight="1" x14ac:dyDescent="0.25">
      <c r="A553" s="51"/>
      <c r="B553" s="51"/>
      <c r="C553" s="12" t="s">
        <v>497</v>
      </c>
      <c r="D553" s="74"/>
      <c r="E553" s="74">
        <v>47317.8</v>
      </c>
      <c r="F553" s="74">
        <v>47317.8</v>
      </c>
      <c r="G553" s="22">
        <f t="shared" si="39"/>
        <v>1</v>
      </c>
    </row>
    <row r="554" spans="1:7" ht="34.5" customHeight="1" x14ac:dyDescent="0.25">
      <c r="A554" s="51"/>
      <c r="B554" s="51"/>
      <c r="C554" s="12" t="s">
        <v>498</v>
      </c>
      <c r="D554" s="74"/>
      <c r="E554" s="74">
        <v>44575.8</v>
      </c>
      <c r="F554" s="74">
        <v>44575.8</v>
      </c>
      <c r="G554" s="22">
        <f t="shared" si="39"/>
        <v>1</v>
      </c>
    </row>
    <row r="555" spans="1:7" ht="51.75" customHeight="1" x14ac:dyDescent="0.25">
      <c r="A555" s="51"/>
      <c r="B555" s="51"/>
      <c r="C555" s="12" t="s">
        <v>499</v>
      </c>
      <c r="D555" s="74"/>
      <c r="E555" s="74">
        <v>32908.800000000003</v>
      </c>
      <c r="F555" s="74">
        <v>32908.800000000003</v>
      </c>
      <c r="G555" s="22">
        <f t="shared" si="39"/>
        <v>1</v>
      </c>
    </row>
    <row r="556" spans="1:7" ht="84.75" customHeight="1" x14ac:dyDescent="0.25">
      <c r="A556" s="51"/>
      <c r="B556" s="51"/>
      <c r="C556" s="12" t="s">
        <v>500</v>
      </c>
      <c r="D556" s="74"/>
      <c r="E556" s="74">
        <v>9298.7000000000007</v>
      </c>
      <c r="F556" s="74">
        <v>9298.7000000000007</v>
      </c>
      <c r="G556" s="22">
        <f t="shared" si="39"/>
        <v>1</v>
      </c>
    </row>
    <row r="557" spans="1:7" ht="34.5" customHeight="1" x14ac:dyDescent="0.25">
      <c r="A557" s="51"/>
      <c r="B557" s="51"/>
      <c r="C557" s="12" t="s">
        <v>501</v>
      </c>
      <c r="D557" s="74"/>
      <c r="E557" s="74">
        <v>9691.2000000000007</v>
      </c>
      <c r="F557" s="74">
        <v>9691.2000000000007</v>
      </c>
      <c r="G557" s="22">
        <f t="shared" si="39"/>
        <v>1</v>
      </c>
    </row>
    <row r="558" spans="1:7" ht="28.5" customHeight="1" x14ac:dyDescent="0.25">
      <c r="A558" s="51"/>
      <c r="B558" s="51"/>
      <c r="C558" s="12" t="s">
        <v>502</v>
      </c>
      <c r="D558" s="74"/>
      <c r="E558" s="74">
        <v>70332</v>
      </c>
      <c r="F558" s="74">
        <v>70332</v>
      </c>
      <c r="G558" s="22">
        <f t="shared" si="39"/>
        <v>1</v>
      </c>
    </row>
    <row r="559" spans="1:7" ht="34.5" customHeight="1" x14ac:dyDescent="0.25">
      <c r="A559" s="51"/>
      <c r="B559" s="51"/>
      <c r="C559" s="13" t="s">
        <v>503</v>
      </c>
      <c r="D559" s="74"/>
      <c r="E559" s="74">
        <v>71641.2</v>
      </c>
      <c r="F559" s="74">
        <v>71641.2</v>
      </c>
      <c r="G559" s="22">
        <f t="shared" si="39"/>
        <v>1</v>
      </c>
    </row>
    <row r="560" spans="1:7" ht="187.5" customHeight="1" x14ac:dyDescent="0.25">
      <c r="A560" s="51"/>
      <c r="B560" s="51"/>
      <c r="C560" s="13" t="s">
        <v>504</v>
      </c>
      <c r="D560" s="74"/>
      <c r="E560" s="74">
        <v>237501.2</v>
      </c>
      <c r="F560" s="74">
        <v>237501.2</v>
      </c>
      <c r="G560" s="22">
        <f t="shared" si="39"/>
        <v>1</v>
      </c>
    </row>
    <row r="561" spans="1:7" ht="40.5" customHeight="1" x14ac:dyDescent="0.25">
      <c r="A561" s="51"/>
      <c r="B561" s="51"/>
      <c r="C561" s="13" t="s">
        <v>505</v>
      </c>
      <c r="D561" s="74"/>
      <c r="E561" s="74">
        <v>28586.9</v>
      </c>
      <c r="F561" s="74">
        <v>16379.22</v>
      </c>
      <c r="G561" s="22">
        <f t="shared" si="39"/>
        <v>0.57296244083828607</v>
      </c>
    </row>
    <row r="562" spans="1:7" ht="157.5" customHeight="1" x14ac:dyDescent="0.25">
      <c r="A562" s="51"/>
      <c r="B562" s="51"/>
      <c r="C562" s="13" t="s">
        <v>506</v>
      </c>
      <c r="D562" s="74"/>
      <c r="E562" s="74">
        <v>49529.4</v>
      </c>
      <c r="F562" s="74">
        <v>49529.4</v>
      </c>
      <c r="G562" s="22">
        <f t="shared" si="39"/>
        <v>1</v>
      </c>
    </row>
    <row r="563" spans="1:7" ht="34.5" customHeight="1" x14ac:dyDescent="0.25">
      <c r="A563" s="51"/>
      <c r="B563" s="51"/>
      <c r="C563" s="13" t="s">
        <v>507</v>
      </c>
      <c r="D563" s="74"/>
      <c r="E563" s="74">
        <v>13236.2</v>
      </c>
      <c r="F563" s="74">
        <v>13236.2</v>
      </c>
      <c r="G563" s="22">
        <f t="shared" ref="G563:G626" si="40">IF(F563=0,"       ",F563/E563)</f>
        <v>1</v>
      </c>
    </row>
    <row r="564" spans="1:7" ht="153.75" customHeight="1" x14ac:dyDescent="0.25">
      <c r="A564" s="51"/>
      <c r="B564" s="51"/>
      <c r="C564" s="13" t="s">
        <v>508</v>
      </c>
      <c r="D564" s="74"/>
      <c r="E564" s="74">
        <v>129568.8</v>
      </c>
      <c r="F564" s="74">
        <v>129568.8</v>
      </c>
      <c r="G564" s="22">
        <f t="shared" si="40"/>
        <v>1</v>
      </c>
    </row>
    <row r="565" spans="1:7" ht="99.75" customHeight="1" x14ac:dyDescent="0.25">
      <c r="A565" s="51"/>
      <c r="B565" s="51"/>
      <c r="C565" s="13" t="s">
        <v>509</v>
      </c>
      <c r="D565" s="74"/>
      <c r="E565" s="74">
        <v>10743.6</v>
      </c>
      <c r="F565" s="74">
        <v>10743.6</v>
      </c>
      <c r="G565" s="22">
        <f t="shared" si="40"/>
        <v>1</v>
      </c>
    </row>
    <row r="566" spans="1:7" ht="24.75" customHeight="1" x14ac:dyDescent="0.25">
      <c r="A566" s="54"/>
      <c r="B566" s="54"/>
      <c r="C566" s="43" t="s">
        <v>510</v>
      </c>
      <c r="D566" s="72"/>
      <c r="E566" s="72">
        <f>SUM(E567:E589)</f>
        <v>972452.70000000007</v>
      </c>
      <c r="F566" s="72">
        <f>SUM(F567:F589)</f>
        <v>921196.29600000021</v>
      </c>
      <c r="G566" s="44">
        <f t="shared" si="40"/>
        <v>0.94729162251284837</v>
      </c>
    </row>
    <row r="567" spans="1:7" ht="34.5" customHeight="1" x14ac:dyDescent="0.25">
      <c r="A567" s="51"/>
      <c r="B567" s="51"/>
      <c r="C567" s="12" t="s">
        <v>511</v>
      </c>
      <c r="D567" s="76"/>
      <c r="E567" s="74">
        <v>296130.2</v>
      </c>
      <c r="F567" s="74">
        <v>245917.736</v>
      </c>
      <c r="G567" s="22">
        <f t="shared" si="40"/>
        <v>0.83043788171554267</v>
      </c>
    </row>
    <row r="568" spans="1:7" ht="51" customHeight="1" x14ac:dyDescent="0.25">
      <c r="A568" s="51"/>
      <c r="B568" s="51"/>
      <c r="C568" s="12" t="s">
        <v>512</v>
      </c>
      <c r="D568" s="76"/>
      <c r="E568" s="74">
        <v>52179.9</v>
      </c>
      <c r="F568" s="74">
        <v>52179</v>
      </c>
      <c r="G568" s="22">
        <f t="shared" si="40"/>
        <v>0.99998275197921038</v>
      </c>
    </row>
    <row r="569" spans="1:7" ht="34.5" customHeight="1" x14ac:dyDescent="0.25">
      <c r="A569" s="51"/>
      <c r="B569" s="51"/>
      <c r="C569" s="12" t="s">
        <v>513</v>
      </c>
      <c r="D569" s="76"/>
      <c r="E569" s="74">
        <v>6936.5</v>
      </c>
      <c r="F569" s="74">
        <v>6936.5</v>
      </c>
      <c r="G569" s="22">
        <f t="shared" si="40"/>
        <v>1</v>
      </c>
    </row>
    <row r="570" spans="1:7" ht="35.25" customHeight="1" x14ac:dyDescent="0.25">
      <c r="A570" s="51"/>
      <c r="B570" s="51"/>
      <c r="C570" s="12" t="s">
        <v>514</v>
      </c>
      <c r="D570" s="76"/>
      <c r="E570" s="74">
        <v>10029.5</v>
      </c>
      <c r="F570" s="74">
        <v>10029.5</v>
      </c>
      <c r="G570" s="22">
        <f t="shared" si="40"/>
        <v>1</v>
      </c>
    </row>
    <row r="571" spans="1:7" ht="34.5" customHeight="1" x14ac:dyDescent="0.25">
      <c r="A571" s="51"/>
      <c r="B571" s="51"/>
      <c r="C571" s="12" t="s">
        <v>515</v>
      </c>
      <c r="D571" s="76"/>
      <c r="E571" s="74">
        <v>13038.6</v>
      </c>
      <c r="F571" s="74">
        <v>13038.6</v>
      </c>
      <c r="G571" s="22">
        <f t="shared" si="40"/>
        <v>1</v>
      </c>
    </row>
    <row r="572" spans="1:7" ht="34.5" customHeight="1" x14ac:dyDescent="0.25">
      <c r="A572" s="51"/>
      <c r="B572" s="51"/>
      <c r="C572" s="12" t="s">
        <v>516</v>
      </c>
      <c r="D572" s="76"/>
      <c r="E572" s="74">
        <v>11573.5</v>
      </c>
      <c r="F572" s="74">
        <v>11573.5</v>
      </c>
      <c r="G572" s="22">
        <f t="shared" si="40"/>
        <v>1</v>
      </c>
    </row>
    <row r="573" spans="1:7" ht="34.5" customHeight="1" x14ac:dyDescent="0.25">
      <c r="A573" s="51"/>
      <c r="B573" s="51"/>
      <c r="C573" s="12" t="s">
        <v>517</v>
      </c>
      <c r="D573" s="76"/>
      <c r="E573" s="74">
        <v>9302.7000000000007</v>
      </c>
      <c r="F573" s="74">
        <v>9302.7000000000007</v>
      </c>
      <c r="G573" s="22">
        <f t="shared" si="40"/>
        <v>1</v>
      </c>
    </row>
    <row r="574" spans="1:7" ht="34.5" customHeight="1" x14ac:dyDescent="0.25">
      <c r="A574" s="51"/>
      <c r="B574" s="51"/>
      <c r="C574" s="12" t="s">
        <v>518</v>
      </c>
      <c r="D574" s="76"/>
      <c r="E574" s="74">
        <v>29538</v>
      </c>
      <c r="F574" s="74">
        <v>29538</v>
      </c>
      <c r="G574" s="22">
        <f t="shared" si="40"/>
        <v>1</v>
      </c>
    </row>
    <row r="575" spans="1:7" ht="45" customHeight="1" x14ac:dyDescent="0.25">
      <c r="A575" s="51"/>
      <c r="B575" s="51"/>
      <c r="C575" s="12" t="s">
        <v>519</v>
      </c>
      <c r="D575" s="76"/>
      <c r="E575" s="74">
        <v>2341.1</v>
      </c>
      <c r="F575" s="74">
        <v>2341.1</v>
      </c>
      <c r="G575" s="22">
        <f t="shared" si="40"/>
        <v>1</v>
      </c>
    </row>
    <row r="576" spans="1:7" ht="34.5" customHeight="1" x14ac:dyDescent="0.25">
      <c r="A576" s="51"/>
      <c r="B576" s="51"/>
      <c r="C576" s="12" t="s">
        <v>520</v>
      </c>
      <c r="D576" s="76"/>
      <c r="E576" s="74">
        <v>13000</v>
      </c>
      <c r="F576" s="74">
        <v>13000</v>
      </c>
      <c r="G576" s="22">
        <f t="shared" si="40"/>
        <v>1</v>
      </c>
    </row>
    <row r="577" spans="1:7" ht="62.25" customHeight="1" x14ac:dyDescent="0.25">
      <c r="A577" s="51"/>
      <c r="B577" s="51"/>
      <c r="C577" s="12" t="s">
        <v>521</v>
      </c>
      <c r="D577" s="76"/>
      <c r="E577" s="74">
        <v>29967.9</v>
      </c>
      <c r="F577" s="74">
        <v>29967.9</v>
      </c>
      <c r="G577" s="22">
        <f t="shared" si="40"/>
        <v>1</v>
      </c>
    </row>
    <row r="578" spans="1:7" ht="38.25" customHeight="1" x14ac:dyDescent="0.25">
      <c r="A578" s="51"/>
      <c r="B578" s="51"/>
      <c r="C578" s="12" t="s">
        <v>522</v>
      </c>
      <c r="D578" s="76"/>
      <c r="E578" s="74">
        <v>32259.9</v>
      </c>
      <c r="F578" s="74">
        <v>32259.9</v>
      </c>
      <c r="G578" s="22">
        <f t="shared" si="40"/>
        <v>1</v>
      </c>
    </row>
    <row r="579" spans="1:7" ht="54" customHeight="1" x14ac:dyDescent="0.25">
      <c r="A579" s="51"/>
      <c r="B579" s="51"/>
      <c r="C579" s="12" t="s">
        <v>523</v>
      </c>
      <c r="D579" s="76"/>
      <c r="E579" s="74">
        <v>94303.7</v>
      </c>
      <c r="F579" s="74">
        <v>94303.7</v>
      </c>
      <c r="G579" s="22">
        <f t="shared" si="40"/>
        <v>1</v>
      </c>
    </row>
    <row r="580" spans="1:7" ht="21.75" customHeight="1" x14ac:dyDescent="0.25">
      <c r="A580" s="51"/>
      <c r="B580" s="51"/>
      <c r="C580" s="12" t="s">
        <v>524</v>
      </c>
      <c r="D580" s="76"/>
      <c r="E580" s="74">
        <v>27728.1</v>
      </c>
      <c r="F580" s="74">
        <v>27728.1</v>
      </c>
      <c r="G580" s="22">
        <f t="shared" si="40"/>
        <v>1</v>
      </c>
    </row>
    <row r="581" spans="1:7" ht="34.5" customHeight="1" x14ac:dyDescent="0.25">
      <c r="A581" s="51"/>
      <c r="B581" s="51"/>
      <c r="C581" s="12" t="s">
        <v>525</v>
      </c>
      <c r="D581" s="76"/>
      <c r="E581" s="74">
        <v>28893.9</v>
      </c>
      <c r="F581" s="74">
        <v>28893.9</v>
      </c>
      <c r="G581" s="22">
        <f t="shared" si="40"/>
        <v>1</v>
      </c>
    </row>
    <row r="582" spans="1:7" ht="34.5" customHeight="1" x14ac:dyDescent="0.25">
      <c r="A582" s="51"/>
      <c r="B582" s="51"/>
      <c r="C582" s="12" t="s">
        <v>526</v>
      </c>
      <c r="D582" s="76"/>
      <c r="E582" s="74">
        <v>35933.199999999997</v>
      </c>
      <c r="F582" s="74">
        <v>35923.93</v>
      </c>
      <c r="G582" s="22">
        <f t="shared" si="40"/>
        <v>0.9997420213062016</v>
      </c>
    </row>
    <row r="583" spans="1:7" ht="34.5" customHeight="1" x14ac:dyDescent="0.25">
      <c r="A583" s="51"/>
      <c r="B583" s="51"/>
      <c r="C583" s="12" t="s">
        <v>527</v>
      </c>
      <c r="D583" s="76"/>
      <c r="E583" s="74">
        <v>81361.100000000006</v>
      </c>
      <c r="F583" s="74">
        <v>81359.885999999999</v>
      </c>
      <c r="G583" s="22">
        <f t="shared" si="40"/>
        <v>0.99998507886446952</v>
      </c>
    </row>
    <row r="584" spans="1:7" ht="39.75" customHeight="1" x14ac:dyDescent="0.25">
      <c r="A584" s="51"/>
      <c r="B584" s="51"/>
      <c r="C584" s="12" t="s">
        <v>528</v>
      </c>
      <c r="D584" s="76"/>
      <c r="E584" s="74">
        <v>10340.4</v>
      </c>
      <c r="F584" s="74">
        <v>10340.4</v>
      </c>
      <c r="G584" s="22">
        <f t="shared" si="40"/>
        <v>1</v>
      </c>
    </row>
    <row r="585" spans="1:7" ht="48" customHeight="1" x14ac:dyDescent="0.25">
      <c r="A585" s="51"/>
      <c r="B585" s="51"/>
      <c r="C585" s="12" t="s">
        <v>529</v>
      </c>
      <c r="D585" s="76"/>
      <c r="E585" s="74">
        <v>32286.3</v>
      </c>
      <c r="F585" s="74">
        <v>32286.3</v>
      </c>
      <c r="G585" s="22">
        <f t="shared" si="40"/>
        <v>1</v>
      </c>
    </row>
    <row r="586" spans="1:7" ht="48.75" customHeight="1" x14ac:dyDescent="0.25">
      <c r="A586" s="51"/>
      <c r="B586" s="51"/>
      <c r="C586" s="12" t="s">
        <v>530</v>
      </c>
      <c r="D586" s="76"/>
      <c r="E586" s="74">
        <v>63450.5</v>
      </c>
      <c r="F586" s="74">
        <v>63450.5</v>
      </c>
      <c r="G586" s="22">
        <f t="shared" si="40"/>
        <v>1</v>
      </c>
    </row>
    <row r="587" spans="1:7" ht="50.25" customHeight="1" x14ac:dyDescent="0.25">
      <c r="A587" s="51"/>
      <c r="B587" s="51"/>
      <c r="C587" s="12" t="s">
        <v>531</v>
      </c>
      <c r="D587" s="76"/>
      <c r="E587" s="74">
        <v>31055.3</v>
      </c>
      <c r="F587" s="74">
        <v>31055.3</v>
      </c>
      <c r="G587" s="22">
        <f t="shared" si="40"/>
        <v>1</v>
      </c>
    </row>
    <row r="588" spans="1:7" ht="34.5" customHeight="1" x14ac:dyDescent="0.25">
      <c r="A588" s="51"/>
      <c r="B588" s="51"/>
      <c r="C588" s="12" t="s">
        <v>532</v>
      </c>
      <c r="D588" s="76"/>
      <c r="E588" s="74">
        <v>31153</v>
      </c>
      <c r="F588" s="74">
        <v>30120.444</v>
      </c>
      <c r="G588" s="22">
        <f t="shared" si="40"/>
        <v>0.96685532693480558</v>
      </c>
    </row>
    <row r="589" spans="1:7" ht="36.75" customHeight="1" x14ac:dyDescent="0.25">
      <c r="A589" s="51"/>
      <c r="B589" s="51"/>
      <c r="C589" s="12" t="s">
        <v>533</v>
      </c>
      <c r="D589" s="76"/>
      <c r="E589" s="74">
        <v>29649.4</v>
      </c>
      <c r="F589" s="74">
        <v>29649.4</v>
      </c>
      <c r="G589" s="22">
        <f t="shared" si="40"/>
        <v>1</v>
      </c>
    </row>
    <row r="590" spans="1:7" ht="28.5" customHeight="1" x14ac:dyDescent="0.25">
      <c r="A590" s="51"/>
      <c r="B590" s="51"/>
      <c r="C590" s="39" t="s">
        <v>534</v>
      </c>
      <c r="D590" s="75"/>
      <c r="E590" s="75">
        <f>SUM(E591:E614)</f>
        <v>2181937.4029999999</v>
      </c>
      <c r="F590" s="75">
        <f>SUM(F591:F614)</f>
        <v>2151353.5550000002</v>
      </c>
      <c r="G590" s="46">
        <f t="shared" si="40"/>
        <v>0.98598316892228477</v>
      </c>
    </row>
    <row r="591" spans="1:7" ht="34.5" customHeight="1" x14ac:dyDescent="0.25">
      <c r="A591" s="51"/>
      <c r="B591" s="51"/>
      <c r="C591" s="12" t="s">
        <v>535</v>
      </c>
      <c r="D591" s="76"/>
      <c r="E591" s="74">
        <v>363145.72</v>
      </c>
      <c r="F591" s="74">
        <v>358391.69400000002</v>
      </c>
      <c r="G591" s="22">
        <f t="shared" si="40"/>
        <v>0.98690876488920221</v>
      </c>
    </row>
    <row r="592" spans="1:7" ht="34.5" customHeight="1" x14ac:dyDescent="0.25">
      <c r="A592" s="51"/>
      <c r="B592" s="51"/>
      <c r="C592" s="12" t="s">
        <v>536</v>
      </c>
      <c r="D592" s="76"/>
      <c r="E592" s="74">
        <v>16825.5</v>
      </c>
      <c r="F592" s="74">
        <v>16780.233</v>
      </c>
      <c r="G592" s="22">
        <f t="shared" si="40"/>
        <v>0.99730961932780604</v>
      </c>
    </row>
    <row r="593" spans="1:7" ht="39.75" customHeight="1" x14ac:dyDescent="0.25">
      <c r="A593" s="51"/>
      <c r="B593" s="51"/>
      <c r="C593" s="12" t="s">
        <v>537</v>
      </c>
      <c r="D593" s="76"/>
      <c r="E593" s="74">
        <v>7694.7</v>
      </c>
      <c r="F593" s="74">
        <v>7694.7</v>
      </c>
      <c r="G593" s="22">
        <f t="shared" si="40"/>
        <v>1</v>
      </c>
    </row>
    <row r="594" spans="1:7" ht="43.5" customHeight="1" x14ac:dyDescent="0.25">
      <c r="A594" s="51"/>
      <c r="B594" s="51"/>
      <c r="C594" s="12" t="s">
        <v>538</v>
      </c>
      <c r="D594" s="76"/>
      <c r="E594" s="74">
        <v>822.8</v>
      </c>
      <c r="F594" s="74"/>
      <c r="G594" s="22" t="str">
        <f t="shared" si="40"/>
        <v xml:space="preserve">       </v>
      </c>
    </row>
    <row r="595" spans="1:7" ht="47.25" customHeight="1" x14ac:dyDescent="0.25">
      <c r="A595" s="51"/>
      <c r="B595" s="51"/>
      <c r="C595" s="12" t="s">
        <v>539</v>
      </c>
      <c r="D595" s="76"/>
      <c r="E595" s="74">
        <v>42613.3</v>
      </c>
      <c r="F595" s="74">
        <v>42613.298000000003</v>
      </c>
      <c r="G595" s="22">
        <f t="shared" si="40"/>
        <v>0.99999995306629619</v>
      </c>
    </row>
    <row r="596" spans="1:7" ht="64.5" customHeight="1" x14ac:dyDescent="0.25">
      <c r="A596" s="51"/>
      <c r="B596" s="51"/>
      <c r="C596" s="12" t="s">
        <v>540</v>
      </c>
      <c r="D596" s="76"/>
      <c r="E596" s="74">
        <v>8035.5420000000004</v>
      </c>
      <c r="F596" s="74">
        <v>8035.5420000000004</v>
      </c>
      <c r="G596" s="22">
        <f t="shared" si="40"/>
        <v>1</v>
      </c>
    </row>
    <row r="597" spans="1:7" ht="49.5" customHeight="1" x14ac:dyDescent="0.25">
      <c r="A597" s="51"/>
      <c r="B597" s="51"/>
      <c r="C597" s="12" t="s">
        <v>541</v>
      </c>
      <c r="D597" s="76"/>
      <c r="E597" s="74">
        <v>5707.1</v>
      </c>
      <c r="F597" s="74">
        <v>4603.0829999999996</v>
      </c>
      <c r="G597" s="22">
        <f t="shared" si="40"/>
        <v>0.80655376636119913</v>
      </c>
    </row>
    <row r="598" spans="1:7" ht="34.5" customHeight="1" x14ac:dyDescent="0.25">
      <c r="A598" s="51"/>
      <c r="B598" s="51"/>
      <c r="C598" s="12" t="s">
        <v>542</v>
      </c>
      <c r="D598" s="76"/>
      <c r="E598" s="74">
        <v>26500.9</v>
      </c>
      <c r="F598" s="74">
        <v>26500.9</v>
      </c>
      <c r="G598" s="22">
        <f t="shared" si="40"/>
        <v>1</v>
      </c>
    </row>
    <row r="599" spans="1:7" ht="62.25" customHeight="1" x14ac:dyDescent="0.25">
      <c r="A599" s="51"/>
      <c r="B599" s="51"/>
      <c r="C599" s="12" t="s">
        <v>543</v>
      </c>
      <c r="D599" s="76"/>
      <c r="E599" s="74">
        <v>24202.737000000001</v>
      </c>
      <c r="F599" s="74">
        <v>24202.737000000001</v>
      </c>
      <c r="G599" s="22">
        <f t="shared" si="40"/>
        <v>1</v>
      </c>
    </row>
    <row r="600" spans="1:7" ht="23.25" customHeight="1" x14ac:dyDescent="0.25">
      <c r="A600" s="51"/>
      <c r="B600" s="51"/>
      <c r="C600" s="12" t="s">
        <v>544</v>
      </c>
      <c r="D600" s="76"/>
      <c r="E600" s="74">
        <v>28779.200000000001</v>
      </c>
      <c r="F600" s="74">
        <v>9021.6830000000009</v>
      </c>
      <c r="G600" s="22">
        <f t="shared" si="40"/>
        <v>0.31347928364930228</v>
      </c>
    </row>
    <row r="601" spans="1:7" ht="72" customHeight="1" x14ac:dyDescent="0.25">
      <c r="A601" s="51"/>
      <c r="B601" s="51"/>
      <c r="C601" s="12" t="s">
        <v>545</v>
      </c>
      <c r="D601" s="76"/>
      <c r="E601" s="74">
        <v>202231.35</v>
      </c>
      <c r="F601" s="74">
        <v>202231.35</v>
      </c>
      <c r="G601" s="22">
        <f t="shared" si="40"/>
        <v>1</v>
      </c>
    </row>
    <row r="602" spans="1:7" ht="37.5" customHeight="1" x14ac:dyDescent="0.25">
      <c r="A602" s="51"/>
      <c r="B602" s="51"/>
      <c r="C602" s="12" t="s">
        <v>546</v>
      </c>
      <c r="D602" s="76"/>
      <c r="E602" s="74">
        <v>59650</v>
      </c>
      <c r="F602" s="74">
        <v>59176.692000000003</v>
      </c>
      <c r="G602" s="22">
        <f t="shared" si="40"/>
        <v>0.99206524727577539</v>
      </c>
    </row>
    <row r="603" spans="1:7" ht="34.5" customHeight="1" x14ac:dyDescent="0.25">
      <c r="A603" s="51"/>
      <c r="B603" s="51"/>
      <c r="C603" s="12" t="s">
        <v>547</v>
      </c>
      <c r="D603" s="76"/>
      <c r="E603" s="74">
        <v>23520.1</v>
      </c>
      <c r="F603" s="74">
        <v>23517.885999999999</v>
      </c>
      <c r="G603" s="22">
        <f t="shared" si="40"/>
        <v>0.99990586774716095</v>
      </c>
    </row>
    <row r="604" spans="1:7" ht="38.25" customHeight="1" x14ac:dyDescent="0.25">
      <c r="A604" s="51"/>
      <c r="B604" s="51"/>
      <c r="C604" s="12" t="s">
        <v>548</v>
      </c>
      <c r="D604" s="76"/>
      <c r="E604" s="74">
        <v>61299.4</v>
      </c>
      <c r="F604" s="74">
        <v>59524.012000000002</v>
      </c>
      <c r="G604" s="22">
        <f t="shared" si="40"/>
        <v>0.9710374326665514</v>
      </c>
    </row>
    <row r="605" spans="1:7" ht="385.5" customHeight="1" x14ac:dyDescent="0.25">
      <c r="A605" s="51"/>
      <c r="B605" s="51"/>
      <c r="C605" s="31" t="s">
        <v>549</v>
      </c>
      <c r="D605" s="76"/>
      <c r="E605" s="74">
        <v>502792.06</v>
      </c>
      <c r="F605" s="74">
        <v>502792.06</v>
      </c>
      <c r="G605" s="22">
        <f t="shared" si="40"/>
        <v>1</v>
      </c>
    </row>
    <row r="606" spans="1:7" ht="180" customHeight="1" x14ac:dyDescent="0.25">
      <c r="A606" s="51"/>
      <c r="B606" s="51"/>
      <c r="C606" s="12" t="s">
        <v>550</v>
      </c>
      <c r="D606" s="76"/>
      <c r="E606" s="74">
        <v>76721.5</v>
      </c>
      <c r="F606" s="74">
        <v>76721.5</v>
      </c>
      <c r="G606" s="22">
        <f t="shared" si="40"/>
        <v>1</v>
      </c>
    </row>
    <row r="607" spans="1:7" ht="29.25" customHeight="1" x14ac:dyDescent="0.25">
      <c r="A607" s="51"/>
      <c r="B607" s="51"/>
      <c r="C607" s="12" t="s">
        <v>551</v>
      </c>
      <c r="D607" s="76"/>
      <c r="E607" s="74">
        <v>17995</v>
      </c>
      <c r="F607" s="74">
        <v>17995</v>
      </c>
      <c r="G607" s="22">
        <f t="shared" si="40"/>
        <v>1</v>
      </c>
    </row>
    <row r="608" spans="1:7" ht="62.25" customHeight="1" x14ac:dyDescent="0.25">
      <c r="A608" s="51"/>
      <c r="B608" s="51"/>
      <c r="C608" s="12" t="s">
        <v>552</v>
      </c>
      <c r="D608" s="76"/>
      <c r="E608" s="74">
        <v>9373.36</v>
      </c>
      <c r="F608" s="74">
        <v>9373.36</v>
      </c>
      <c r="G608" s="22">
        <f t="shared" si="40"/>
        <v>1</v>
      </c>
    </row>
    <row r="609" spans="1:7" ht="66" customHeight="1" x14ac:dyDescent="0.25">
      <c r="A609" s="51"/>
      <c r="B609" s="51"/>
      <c r="C609" s="12" t="s">
        <v>553</v>
      </c>
      <c r="D609" s="76"/>
      <c r="E609" s="74">
        <v>14102.5</v>
      </c>
      <c r="F609" s="74">
        <v>14102.5</v>
      </c>
      <c r="G609" s="22">
        <f t="shared" si="40"/>
        <v>1</v>
      </c>
    </row>
    <row r="610" spans="1:7" ht="127.5" customHeight="1" x14ac:dyDescent="0.25">
      <c r="A610" s="51"/>
      <c r="B610" s="51"/>
      <c r="C610" s="12" t="s">
        <v>554</v>
      </c>
      <c r="D610" s="76"/>
      <c r="E610" s="74">
        <v>95310.755999999994</v>
      </c>
      <c r="F610" s="74">
        <v>95310.755999999994</v>
      </c>
      <c r="G610" s="22">
        <f t="shared" si="40"/>
        <v>1</v>
      </c>
    </row>
    <row r="611" spans="1:7" ht="67.5" customHeight="1" x14ac:dyDescent="0.25">
      <c r="A611" s="51"/>
      <c r="B611" s="51"/>
      <c r="C611" s="12" t="s">
        <v>555</v>
      </c>
      <c r="D611" s="76"/>
      <c r="E611" s="74">
        <v>159423.82999999999</v>
      </c>
      <c r="F611" s="74">
        <v>159423.82999999999</v>
      </c>
      <c r="G611" s="22">
        <f t="shared" si="40"/>
        <v>1</v>
      </c>
    </row>
    <row r="612" spans="1:7" ht="37.5" customHeight="1" x14ac:dyDescent="0.25">
      <c r="A612" s="51"/>
      <c r="B612" s="51"/>
      <c r="C612" s="12" t="s">
        <v>556</v>
      </c>
      <c r="D612" s="76"/>
      <c r="E612" s="74">
        <v>391685.24800000002</v>
      </c>
      <c r="F612" s="74">
        <v>391685.24800000002</v>
      </c>
      <c r="G612" s="22">
        <f t="shared" si="40"/>
        <v>1</v>
      </c>
    </row>
    <row r="613" spans="1:7" ht="56.25" customHeight="1" x14ac:dyDescent="0.25">
      <c r="A613" s="51"/>
      <c r="B613" s="51"/>
      <c r="C613" s="12" t="s">
        <v>557</v>
      </c>
      <c r="D613" s="76"/>
      <c r="E613" s="74">
        <v>38453</v>
      </c>
      <c r="F613" s="74">
        <v>36810.491000000002</v>
      </c>
      <c r="G613" s="22">
        <f t="shared" si="40"/>
        <v>0.95728528333289997</v>
      </c>
    </row>
    <row r="614" spans="1:7" ht="42" customHeight="1" x14ac:dyDescent="0.25">
      <c r="A614" s="51"/>
      <c r="B614" s="51"/>
      <c r="C614" s="12" t="s">
        <v>558</v>
      </c>
      <c r="D614" s="76"/>
      <c r="E614" s="74">
        <v>5051.8</v>
      </c>
      <c r="F614" s="74">
        <v>4845</v>
      </c>
      <c r="G614" s="22">
        <f t="shared" si="40"/>
        <v>0.95906409596579434</v>
      </c>
    </row>
    <row r="615" spans="1:7" ht="34.5" customHeight="1" x14ac:dyDescent="0.25">
      <c r="A615" s="54"/>
      <c r="B615" s="54"/>
      <c r="C615" s="43" t="s">
        <v>559</v>
      </c>
      <c r="D615" s="72"/>
      <c r="E615" s="72">
        <f>SUM(E616:E656)</f>
        <v>1317201.8999999997</v>
      </c>
      <c r="F615" s="72">
        <f>SUM(F616:F656)</f>
        <v>1280421.2600000002</v>
      </c>
      <c r="G615" s="44">
        <f t="shared" si="40"/>
        <v>0.97207668771203604</v>
      </c>
    </row>
    <row r="616" spans="1:7" ht="34.5" customHeight="1" x14ac:dyDescent="0.25">
      <c r="A616" s="51"/>
      <c r="B616" s="51"/>
      <c r="C616" s="12" t="s">
        <v>560</v>
      </c>
      <c r="D616" s="74"/>
      <c r="E616" s="74">
        <v>13122.4</v>
      </c>
      <c r="F616" s="74">
        <v>13122.36</v>
      </c>
      <c r="G616" s="22">
        <f t="shared" si="40"/>
        <v>0.99999695177711401</v>
      </c>
    </row>
    <row r="617" spans="1:7" ht="34.5" customHeight="1" x14ac:dyDescent="0.25">
      <c r="A617" s="51"/>
      <c r="B617" s="51"/>
      <c r="C617" s="12" t="s">
        <v>561</v>
      </c>
      <c r="D617" s="74"/>
      <c r="E617" s="74">
        <v>21037.200000000001</v>
      </c>
      <c r="F617" s="74">
        <v>21037.200000000001</v>
      </c>
      <c r="G617" s="22">
        <f t="shared" si="40"/>
        <v>1</v>
      </c>
    </row>
    <row r="618" spans="1:7" ht="36.75" customHeight="1" x14ac:dyDescent="0.25">
      <c r="A618" s="51"/>
      <c r="B618" s="51"/>
      <c r="C618" s="12" t="s">
        <v>562</v>
      </c>
      <c r="D618" s="74"/>
      <c r="E618" s="74">
        <v>18283.2</v>
      </c>
      <c r="F618" s="74">
        <v>18283.2</v>
      </c>
      <c r="G618" s="22">
        <f t="shared" si="40"/>
        <v>1</v>
      </c>
    </row>
    <row r="619" spans="1:7" ht="29.25" customHeight="1" x14ac:dyDescent="0.25">
      <c r="A619" s="51"/>
      <c r="B619" s="51"/>
      <c r="C619" s="12" t="s">
        <v>563</v>
      </c>
      <c r="D619" s="74"/>
      <c r="E619" s="74">
        <v>9552</v>
      </c>
      <c r="F619" s="74">
        <v>9552</v>
      </c>
      <c r="G619" s="22">
        <f t="shared" si="40"/>
        <v>1</v>
      </c>
    </row>
    <row r="620" spans="1:7" ht="34.5" customHeight="1" x14ac:dyDescent="0.25">
      <c r="A620" s="51"/>
      <c r="B620" s="51"/>
      <c r="C620" s="12" t="s">
        <v>564</v>
      </c>
      <c r="D620" s="74"/>
      <c r="E620" s="74">
        <v>15095.8</v>
      </c>
      <c r="F620" s="74">
        <v>15095.8</v>
      </c>
      <c r="G620" s="22">
        <f t="shared" si="40"/>
        <v>1</v>
      </c>
    </row>
    <row r="621" spans="1:7" ht="75" customHeight="1" x14ac:dyDescent="0.25">
      <c r="A621" s="51"/>
      <c r="B621" s="51"/>
      <c r="C621" s="12" t="s">
        <v>565</v>
      </c>
      <c r="D621" s="74"/>
      <c r="E621" s="74">
        <v>28887.599999999999</v>
      </c>
      <c r="F621" s="74">
        <v>28887.599999999999</v>
      </c>
      <c r="G621" s="22">
        <f t="shared" si="40"/>
        <v>1</v>
      </c>
    </row>
    <row r="622" spans="1:7" ht="83.25" customHeight="1" x14ac:dyDescent="0.25">
      <c r="A622" s="51"/>
      <c r="B622" s="51"/>
      <c r="C622" s="12" t="s">
        <v>566</v>
      </c>
      <c r="D622" s="74"/>
      <c r="E622" s="74">
        <v>12733</v>
      </c>
      <c r="F622" s="74">
        <v>12733</v>
      </c>
      <c r="G622" s="22">
        <f t="shared" si="40"/>
        <v>1</v>
      </c>
    </row>
    <row r="623" spans="1:7" ht="78.75" customHeight="1" x14ac:dyDescent="0.25">
      <c r="A623" s="51"/>
      <c r="B623" s="51"/>
      <c r="C623" s="45" t="s">
        <v>617</v>
      </c>
      <c r="D623" s="74"/>
      <c r="E623" s="74">
        <v>113840.3</v>
      </c>
      <c r="F623" s="74">
        <v>113840.26</v>
      </c>
      <c r="G623" s="22">
        <f t="shared" si="40"/>
        <v>0.99999964863058155</v>
      </c>
    </row>
    <row r="624" spans="1:7" ht="34.5" customHeight="1" x14ac:dyDescent="0.25">
      <c r="A624" s="51"/>
      <c r="B624" s="51"/>
      <c r="C624" s="12" t="s">
        <v>567</v>
      </c>
      <c r="D624" s="74"/>
      <c r="E624" s="74">
        <v>6433.8</v>
      </c>
      <c r="F624" s="74">
        <v>6433.73</v>
      </c>
      <c r="G624" s="22">
        <f t="shared" si="40"/>
        <v>0.99998911996021</v>
      </c>
    </row>
    <row r="625" spans="1:7" ht="48" customHeight="1" x14ac:dyDescent="0.25">
      <c r="A625" s="51"/>
      <c r="B625" s="51"/>
      <c r="C625" s="12" t="s">
        <v>568</v>
      </c>
      <c r="D625" s="74"/>
      <c r="E625" s="74">
        <v>4105.2</v>
      </c>
      <c r="F625" s="74">
        <v>4105.2</v>
      </c>
      <c r="G625" s="22">
        <f t="shared" si="40"/>
        <v>1</v>
      </c>
    </row>
    <row r="626" spans="1:7" ht="39" customHeight="1" x14ac:dyDescent="0.25">
      <c r="A626" s="51"/>
      <c r="B626" s="51"/>
      <c r="C626" s="12" t="s">
        <v>569</v>
      </c>
      <c r="D626" s="74"/>
      <c r="E626" s="74">
        <v>26928.9</v>
      </c>
      <c r="F626" s="74">
        <v>26928.9</v>
      </c>
      <c r="G626" s="22">
        <f t="shared" si="40"/>
        <v>1</v>
      </c>
    </row>
    <row r="627" spans="1:7" ht="34.5" customHeight="1" x14ac:dyDescent="0.25">
      <c r="A627" s="51"/>
      <c r="B627" s="51"/>
      <c r="C627" s="12" t="s">
        <v>570</v>
      </c>
      <c r="D627" s="74"/>
      <c r="E627" s="74">
        <v>5955.1</v>
      </c>
      <c r="F627" s="74">
        <v>5955.1</v>
      </c>
      <c r="G627" s="22">
        <f t="shared" ref="G627:G672" si="41">IF(F627=0,"       ",F627/E627)</f>
        <v>1</v>
      </c>
    </row>
    <row r="628" spans="1:7" ht="34.5" customHeight="1" x14ac:dyDescent="0.25">
      <c r="A628" s="51"/>
      <c r="B628" s="51"/>
      <c r="C628" s="12" t="s">
        <v>571</v>
      </c>
      <c r="D628" s="74"/>
      <c r="E628" s="74">
        <v>16703</v>
      </c>
      <c r="F628" s="74">
        <v>16703</v>
      </c>
      <c r="G628" s="22">
        <f t="shared" si="41"/>
        <v>1</v>
      </c>
    </row>
    <row r="629" spans="1:7" ht="41.25" customHeight="1" x14ac:dyDescent="0.25">
      <c r="A629" s="51"/>
      <c r="B629" s="51"/>
      <c r="C629" s="12" t="s">
        <v>572</v>
      </c>
      <c r="D629" s="74"/>
      <c r="E629" s="74">
        <v>10738.1</v>
      </c>
      <c r="F629" s="74">
        <v>10738.08</v>
      </c>
      <c r="G629" s="22">
        <f t="shared" si="41"/>
        <v>0.99999813747310973</v>
      </c>
    </row>
    <row r="630" spans="1:7" ht="45.75" customHeight="1" x14ac:dyDescent="0.25">
      <c r="A630" s="51"/>
      <c r="B630" s="51"/>
      <c r="C630" s="12" t="s">
        <v>573</v>
      </c>
      <c r="D630" s="74"/>
      <c r="E630" s="74">
        <v>71115</v>
      </c>
      <c r="F630" s="74">
        <v>71115</v>
      </c>
      <c r="G630" s="22">
        <f t="shared" si="41"/>
        <v>1</v>
      </c>
    </row>
    <row r="631" spans="1:7" ht="39.75" customHeight="1" x14ac:dyDescent="0.25">
      <c r="A631" s="51"/>
      <c r="B631" s="51"/>
      <c r="C631" s="12" t="s">
        <v>574</v>
      </c>
      <c r="D631" s="74"/>
      <c r="E631" s="74">
        <v>38948.199999999997</v>
      </c>
      <c r="F631" s="74">
        <v>38948.17</v>
      </c>
      <c r="G631" s="22">
        <f t="shared" si="41"/>
        <v>0.99999922974617572</v>
      </c>
    </row>
    <row r="632" spans="1:7" ht="189" customHeight="1" x14ac:dyDescent="0.25">
      <c r="A632" s="51"/>
      <c r="B632" s="51"/>
      <c r="C632" s="12" t="s">
        <v>633</v>
      </c>
      <c r="D632" s="74"/>
      <c r="E632" s="74">
        <v>59998.3</v>
      </c>
      <c r="F632" s="74">
        <v>59998.27</v>
      </c>
      <c r="G632" s="22">
        <f t="shared" si="41"/>
        <v>0.99999949998583282</v>
      </c>
    </row>
    <row r="633" spans="1:7" ht="36" customHeight="1" x14ac:dyDescent="0.25">
      <c r="A633" s="51"/>
      <c r="B633" s="51"/>
      <c r="C633" s="12" t="s">
        <v>575</v>
      </c>
      <c r="D633" s="74"/>
      <c r="E633" s="74">
        <v>29775.5</v>
      </c>
      <c r="F633" s="74">
        <v>29775.439999999999</v>
      </c>
      <c r="G633" s="22">
        <f t="shared" si="41"/>
        <v>0.9999979849204883</v>
      </c>
    </row>
    <row r="634" spans="1:7" ht="25.5" customHeight="1" x14ac:dyDescent="0.25">
      <c r="A634" s="51"/>
      <c r="B634" s="51"/>
      <c r="C634" s="12" t="s">
        <v>576</v>
      </c>
      <c r="D634" s="74"/>
      <c r="E634" s="74">
        <v>4310.6000000000004</v>
      </c>
      <c r="F634" s="74">
        <v>4310.5600000000004</v>
      </c>
      <c r="G634" s="22">
        <f t="shared" si="41"/>
        <v>0.99999072054934346</v>
      </c>
    </row>
    <row r="635" spans="1:7" ht="24" customHeight="1" x14ac:dyDescent="0.25">
      <c r="A635" s="51"/>
      <c r="B635" s="51"/>
      <c r="C635" s="12" t="s">
        <v>577</v>
      </c>
      <c r="D635" s="74"/>
      <c r="E635" s="74">
        <v>5476.5</v>
      </c>
      <c r="F635" s="74">
        <v>5476.5</v>
      </c>
      <c r="G635" s="22">
        <f t="shared" si="41"/>
        <v>1</v>
      </c>
    </row>
    <row r="636" spans="1:7" ht="45.75" customHeight="1" x14ac:dyDescent="0.25">
      <c r="A636" s="51"/>
      <c r="B636" s="51"/>
      <c r="C636" s="12" t="s">
        <v>578</v>
      </c>
      <c r="D636" s="74"/>
      <c r="E636" s="74">
        <v>27573</v>
      </c>
      <c r="F636" s="74">
        <v>27573</v>
      </c>
      <c r="G636" s="22">
        <f t="shared" si="41"/>
        <v>1</v>
      </c>
    </row>
    <row r="637" spans="1:7" ht="48" customHeight="1" x14ac:dyDescent="0.25">
      <c r="A637" s="51"/>
      <c r="B637" s="51"/>
      <c r="C637" s="12" t="s">
        <v>579</v>
      </c>
      <c r="D637" s="74"/>
      <c r="E637" s="74">
        <v>15026</v>
      </c>
      <c r="F637" s="74">
        <v>15026</v>
      </c>
      <c r="G637" s="22">
        <f t="shared" si="41"/>
        <v>1</v>
      </c>
    </row>
    <row r="638" spans="1:7" ht="94.5" customHeight="1" x14ac:dyDescent="0.25">
      <c r="A638" s="51"/>
      <c r="B638" s="51"/>
      <c r="C638" s="12" t="s">
        <v>580</v>
      </c>
      <c r="D638" s="74"/>
      <c r="E638" s="74">
        <v>11697.8</v>
      </c>
      <c r="F638" s="74">
        <v>11697.8</v>
      </c>
      <c r="G638" s="22">
        <f t="shared" si="41"/>
        <v>1</v>
      </c>
    </row>
    <row r="639" spans="1:7" ht="56.25" customHeight="1" x14ac:dyDescent="0.25">
      <c r="A639" s="51"/>
      <c r="B639" s="51"/>
      <c r="C639" s="31" t="s">
        <v>581</v>
      </c>
      <c r="D639" s="74"/>
      <c r="E639" s="74">
        <v>45575</v>
      </c>
      <c r="F639" s="74">
        <v>44031</v>
      </c>
      <c r="G639" s="22">
        <f t="shared" si="41"/>
        <v>0.96612177729018101</v>
      </c>
    </row>
    <row r="640" spans="1:7" ht="48" customHeight="1" x14ac:dyDescent="0.25">
      <c r="A640" s="51"/>
      <c r="B640" s="51"/>
      <c r="C640" s="31" t="s">
        <v>582</v>
      </c>
      <c r="D640" s="74"/>
      <c r="E640" s="74">
        <v>24291.599999999999</v>
      </c>
      <c r="F640" s="74">
        <v>22310</v>
      </c>
      <c r="G640" s="22">
        <f t="shared" si="41"/>
        <v>0.91842447595053445</v>
      </c>
    </row>
    <row r="641" spans="1:7" ht="55.5" customHeight="1" x14ac:dyDescent="0.25">
      <c r="A641" s="51"/>
      <c r="B641" s="51"/>
      <c r="C641" s="31" t="s">
        <v>583</v>
      </c>
      <c r="D641" s="74"/>
      <c r="E641" s="74">
        <v>33523.300000000003</v>
      </c>
      <c r="F641" s="74">
        <v>33523.300000000003</v>
      </c>
      <c r="G641" s="22">
        <f t="shared" si="41"/>
        <v>1</v>
      </c>
    </row>
    <row r="642" spans="1:7" ht="53.25" customHeight="1" x14ac:dyDescent="0.25">
      <c r="A642" s="51"/>
      <c r="B642" s="51"/>
      <c r="C642" s="31" t="s">
        <v>584</v>
      </c>
      <c r="D642" s="74"/>
      <c r="E642" s="74">
        <v>220</v>
      </c>
      <c r="F642" s="74">
        <v>220</v>
      </c>
      <c r="G642" s="22">
        <f t="shared" si="41"/>
        <v>1</v>
      </c>
    </row>
    <row r="643" spans="1:7" ht="38.25" customHeight="1" x14ac:dyDescent="0.25">
      <c r="A643" s="51"/>
      <c r="B643" s="51"/>
      <c r="C643" s="31" t="s">
        <v>585</v>
      </c>
      <c r="D643" s="74"/>
      <c r="E643" s="74">
        <v>101430.2</v>
      </c>
      <c r="F643" s="74">
        <v>100620</v>
      </c>
      <c r="G643" s="22">
        <f t="shared" si="41"/>
        <v>0.99201224093021612</v>
      </c>
    </row>
    <row r="644" spans="1:7" ht="37.5" customHeight="1" x14ac:dyDescent="0.25">
      <c r="A644" s="51"/>
      <c r="B644" s="51"/>
      <c r="C644" s="31" t="s">
        <v>586</v>
      </c>
      <c r="D644" s="74"/>
      <c r="E644" s="74">
        <v>23176.2</v>
      </c>
      <c r="F644" s="74">
        <v>21830.36</v>
      </c>
      <c r="G644" s="22">
        <f t="shared" si="41"/>
        <v>0.94193008344767482</v>
      </c>
    </row>
    <row r="645" spans="1:7" ht="114" customHeight="1" x14ac:dyDescent="0.25">
      <c r="A645" s="51"/>
      <c r="B645" s="51"/>
      <c r="C645" s="31" t="s">
        <v>587</v>
      </c>
      <c r="D645" s="74"/>
      <c r="E645" s="74">
        <v>16930.3</v>
      </c>
      <c r="F645" s="74">
        <v>13716.59</v>
      </c>
      <c r="G645" s="22">
        <f t="shared" si="41"/>
        <v>0.81017997318417279</v>
      </c>
    </row>
    <row r="646" spans="1:7" ht="40.5" customHeight="1" x14ac:dyDescent="0.25">
      <c r="A646" s="51"/>
      <c r="B646" s="51"/>
      <c r="C646" s="31" t="s">
        <v>588</v>
      </c>
      <c r="D646" s="74"/>
      <c r="E646" s="74">
        <v>65367.199999999997</v>
      </c>
      <c r="F646" s="74">
        <v>65367.19</v>
      </c>
      <c r="G646" s="22">
        <f t="shared" si="41"/>
        <v>0.99999984701807643</v>
      </c>
    </row>
    <row r="647" spans="1:7" ht="39" customHeight="1" x14ac:dyDescent="0.25">
      <c r="A647" s="51"/>
      <c r="B647" s="51"/>
      <c r="C647" s="31" t="s">
        <v>628</v>
      </c>
      <c r="D647" s="74"/>
      <c r="E647" s="74">
        <v>39482.6</v>
      </c>
      <c r="F647" s="74">
        <v>33688.78</v>
      </c>
      <c r="G647" s="22">
        <f t="shared" si="41"/>
        <v>0.85325637116096709</v>
      </c>
    </row>
    <row r="648" spans="1:7" ht="62.25" customHeight="1" x14ac:dyDescent="0.25">
      <c r="A648" s="51"/>
      <c r="B648" s="51"/>
      <c r="C648" s="31" t="s">
        <v>589</v>
      </c>
      <c r="D648" s="74"/>
      <c r="E648" s="74">
        <v>17833.400000000001</v>
      </c>
      <c r="F648" s="74">
        <v>17679.52</v>
      </c>
      <c r="G648" s="22">
        <f t="shared" si="41"/>
        <v>0.9913712472102908</v>
      </c>
    </row>
    <row r="649" spans="1:7" ht="34.5" customHeight="1" x14ac:dyDescent="0.25">
      <c r="A649" s="51"/>
      <c r="B649" s="51"/>
      <c r="C649" s="31" t="s">
        <v>590</v>
      </c>
      <c r="D649" s="74"/>
      <c r="E649" s="74">
        <v>30059.9</v>
      </c>
      <c r="F649" s="74">
        <v>30059.9</v>
      </c>
      <c r="G649" s="22">
        <f t="shared" si="41"/>
        <v>1</v>
      </c>
    </row>
    <row r="650" spans="1:7" ht="91.5" customHeight="1" x14ac:dyDescent="0.25">
      <c r="A650" s="51"/>
      <c r="B650" s="51"/>
      <c r="C650" s="31" t="s">
        <v>629</v>
      </c>
      <c r="D650" s="74"/>
      <c r="E650" s="74">
        <v>12391.7</v>
      </c>
      <c r="F650" s="74">
        <v>10056.879999999999</v>
      </c>
      <c r="G650" s="22">
        <f t="shared" si="41"/>
        <v>0.81158194597997035</v>
      </c>
    </row>
    <row r="651" spans="1:7" ht="74.25" customHeight="1" x14ac:dyDescent="0.25">
      <c r="A651" s="51"/>
      <c r="B651" s="51"/>
      <c r="C651" s="31" t="s">
        <v>591</v>
      </c>
      <c r="D651" s="74"/>
      <c r="E651" s="74">
        <v>59355.8</v>
      </c>
      <c r="F651" s="74">
        <v>57921.94</v>
      </c>
      <c r="G651" s="22">
        <f t="shared" si="41"/>
        <v>0.97584296732585529</v>
      </c>
    </row>
    <row r="652" spans="1:7" ht="78" customHeight="1" x14ac:dyDescent="0.25">
      <c r="A652" s="51"/>
      <c r="B652" s="51"/>
      <c r="C652" s="31" t="s">
        <v>592</v>
      </c>
      <c r="D652" s="74"/>
      <c r="E652" s="74">
        <v>67241.899999999994</v>
      </c>
      <c r="F652" s="74">
        <v>65945.34</v>
      </c>
      <c r="G652" s="22">
        <f t="shared" si="41"/>
        <v>0.98071797495311708</v>
      </c>
    </row>
    <row r="653" spans="1:7" ht="394.5" customHeight="1" x14ac:dyDescent="0.25">
      <c r="A653" s="51"/>
      <c r="B653" s="51"/>
      <c r="C653" s="31" t="s">
        <v>631</v>
      </c>
      <c r="D653" s="74"/>
      <c r="E653" s="74">
        <v>143045.20000000001</v>
      </c>
      <c r="F653" s="74">
        <v>128350.74</v>
      </c>
      <c r="G653" s="22">
        <f t="shared" si="41"/>
        <v>0.89727400849521688</v>
      </c>
    </row>
    <row r="654" spans="1:7" ht="66" customHeight="1" x14ac:dyDescent="0.25">
      <c r="A654" s="51"/>
      <c r="B654" s="51"/>
      <c r="C654" s="31" t="s">
        <v>593</v>
      </c>
      <c r="D654" s="74"/>
      <c r="E654" s="74">
        <v>22266.400000000001</v>
      </c>
      <c r="F654" s="74">
        <v>22266.35</v>
      </c>
      <c r="G654" s="22">
        <f t="shared" si="41"/>
        <v>0.9999977544641252</v>
      </c>
    </row>
    <row r="655" spans="1:7" ht="129" customHeight="1" x14ac:dyDescent="0.25">
      <c r="A655" s="51"/>
      <c r="B655" s="51"/>
      <c r="C655" s="31" t="s">
        <v>594</v>
      </c>
      <c r="D655" s="74"/>
      <c r="E655" s="74">
        <v>9051.7000000000007</v>
      </c>
      <c r="F655" s="74">
        <v>9051.7000000000007</v>
      </c>
      <c r="G655" s="22">
        <f t="shared" si="41"/>
        <v>1</v>
      </c>
    </row>
    <row r="656" spans="1:7" ht="34.5" customHeight="1" x14ac:dyDescent="0.25">
      <c r="A656" s="51"/>
      <c r="B656" s="51"/>
      <c r="C656" s="31" t="s">
        <v>595</v>
      </c>
      <c r="D656" s="74"/>
      <c r="E656" s="74">
        <v>38623</v>
      </c>
      <c r="F656" s="74">
        <v>36445.5</v>
      </c>
      <c r="G656" s="22">
        <f t="shared" si="41"/>
        <v>0.94362167620329851</v>
      </c>
    </row>
    <row r="657" spans="1:7" ht="26.25" customHeight="1" x14ac:dyDescent="0.25">
      <c r="A657" s="54"/>
      <c r="B657" s="54"/>
      <c r="C657" s="43" t="s">
        <v>618</v>
      </c>
      <c r="D657" s="72"/>
      <c r="E657" s="72">
        <f>SUM(E658:E672)</f>
        <v>1734559.3</v>
      </c>
      <c r="F657" s="72">
        <f>SUM(F658:F672)</f>
        <v>1726723.5000000002</v>
      </c>
      <c r="G657" s="44">
        <f t="shared" si="41"/>
        <v>0.99548254130026004</v>
      </c>
    </row>
    <row r="658" spans="1:7" ht="34.5" customHeight="1" x14ac:dyDescent="0.25">
      <c r="A658" s="51"/>
      <c r="B658" s="51"/>
      <c r="C658" s="12" t="s">
        <v>596</v>
      </c>
      <c r="D658" s="76"/>
      <c r="E658" s="74">
        <v>52430.400000000001</v>
      </c>
      <c r="F658" s="74">
        <v>52430.400000000001</v>
      </c>
      <c r="G658" s="22">
        <f t="shared" si="41"/>
        <v>1</v>
      </c>
    </row>
    <row r="659" spans="1:7" ht="63.75" customHeight="1" x14ac:dyDescent="0.25">
      <c r="A659" s="51"/>
      <c r="B659" s="51"/>
      <c r="C659" s="12" t="s">
        <v>597</v>
      </c>
      <c r="D659" s="76"/>
      <c r="E659" s="74">
        <v>172550.3</v>
      </c>
      <c r="F659" s="74">
        <v>172550.3</v>
      </c>
      <c r="G659" s="22">
        <f t="shared" si="41"/>
        <v>1</v>
      </c>
    </row>
    <row r="660" spans="1:7" ht="45.75" customHeight="1" x14ac:dyDescent="0.25">
      <c r="A660" s="51"/>
      <c r="B660" s="51"/>
      <c r="C660" s="12" t="s">
        <v>598</v>
      </c>
      <c r="D660" s="76"/>
      <c r="E660" s="74">
        <v>25752.3</v>
      </c>
      <c r="F660" s="74">
        <v>25752.3</v>
      </c>
      <c r="G660" s="22">
        <f t="shared" si="41"/>
        <v>1</v>
      </c>
    </row>
    <row r="661" spans="1:7" ht="34.5" customHeight="1" x14ac:dyDescent="0.25">
      <c r="A661" s="51"/>
      <c r="B661" s="51"/>
      <c r="C661" s="12" t="s">
        <v>599</v>
      </c>
      <c r="D661" s="76"/>
      <c r="E661" s="74">
        <v>24577.3</v>
      </c>
      <c r="F661" s="74">
        <v>24577.3</v>
      </c>
      <c r="G661" s="22">
        <f t="shared" si="41"/>
        <v>1</v>
      </c>
    </row>
    <row r="662" spans="1:7" ht="45" customHeight="1" x14ac:dyDescent="0.25">
      <c r="A662" s="51"/>
      <c r="B662" s="51"/>
      <c r="C662" s="12" t="s">
        <v>600</v>
      </c>
      <c r="D662" s="76"/>
      <c r="E662" s="74">
        <v>276050.3</v>
      </c>
      <c r="F662" s="74">
        <v>271769.59000000003</v>
      </c>
      <c r="G662" s="22">
        <f t="shared" si="41"/>
        <v>0.98449300725266387</v>
      </c>
    </row>
    <row r="663" spans="1:7" ht="34.5" customHeight="1" x14ac:dyDescent="0.25">
      <c r="A663" s="51"/>
      <c r="B663" s="51"/>
      <c r="C663" s="12" t="s">
        <v>601</v>
      </c>
      <c r="D663" s="76"/>
      <c r="E663" s="74">
        <v>171363</v>
      </c>
      <c r="F663" s="74">
        <v>171363</v>
      </c>
      <c r="G663" s="22">
        <f t="shared" si="41"/>
        <v>1</v>
      </c>
    </row>
    <row r="664" spans="1:7" ht="57.75" customHeight="1" x14ac:dyDescent="0.25">
      <c r="A664" s="51"/>
      <c r="B664" s="51"/>
      <c r="C664" s="12" t="s">
        <v>602</v>
      </c>
      <c r="D664" s="76"/>
      <c r="E664" s="74">
        <v>173468.6</v>
      </c>
      <c r="F664" s="74">
        <v>173468.6</v>
      </c>
      <c r="G664" s="22">
        <f t="shared" si="41"/>
        <v>1</v>
      </c>
    </row>
    <row r="665" spans="1:7" ht="50.25" customHeight="1" x14ac:dyDescent="0.25">
      <c r="A665" s="51"/>
      <c r="B665" s="51"/>
      <c r="C665" s="12" t="s">
        <v>603</v>
      </c>
      <c r="D665" s="76"/>
      <c r="E665" s="74">
        <v>9695.7999999999993</v>
      </c>
      <c r="F665" s="74">
        <v>9695.7999999999993</v>
      </c>
      <c r="G665" s="22">
        <f t="shared" si="41"/>
        <v>1</v>
      </c>
    </row>
    <row r="666" spans="1:7" ht="48.75" customHeight="1" x14ac:dyDescent="0.25">
      <c r="A666" s="51"/>
      <c r="B666" s="51"/>
      <c r="C666" s="12" t="s">
        <v>604</v>
      </c>
      <c r="D666" s="76"/>
      <c r="E666" s="74">
        <v>430013.9</v>
      </c>
      <c r="F666" s="74">
        <v>427295.37</v>
      </c>
      <c r="G666" s="22">
        <f t="shared" si="41"/>
        <v>0.99367804157028405</v>
      </c>
    </row>
    <row r="667" spans="1:7" ht="45" customHeight="1" x14ac:dyDescent="0.25">
      <c r="A667" s="51"/>
      <c r="B667" s="51"/>
      <c r="C667" s="12" t="s">
        <v>605</v>
      </c>
      <c r="D667" s="76"/>
      <c r="E667" s="74">
        <v>130957.6</v>
      </c>
      <c r="F667" s="74">
        <v>130957.6</v>
      </c>
      <c r="G667" s="22">
        <f t="shared" si="41"/>
        <v>1</v>
      </c>
    </row>
    <row r="668" spans="1:7" ht="62.25" customHeight="1" x14ac:dyDescent="0.25">
      <c r="A668" s="51"/>
      <c r="B668" s="51"/>
      <c r="C668" s="12" t="s">
        <v>606</v>
      </c>
      <c r="D668" s="76"/>
      <c r="E668" s="74">
        <v>21651.1</v>
      </c>
      <c r="F668" s="74">
        <v>21547.24</v>
      </c>
      <c r="G668" s="22">
        <f t="shared" si="41"/>
        <v>0.99520301508930276</v>
      </c>
    </row>
    <row r="669" spans="1:7" ht="46.5" customHeight="1" x14ac:dyDescent="0.25">
      <c r="A669" s="51"/>
      <c r="B669" s="51"/>
      <c r="C669" s="12" t="s">
        <v>607</v>
      </c>
      <c r="D669" s="76"/>
      <c r="E669" s="74">
        <v>10168.9</v>
      </c>
      <c r="F669" s="74">
        <v>10127.11</v>
      </c>
      <c r="G669" s="22">
        <f t="shared" si="41"/>
        <v>0.99589041095890418</v>
      </c>
    </row>
    <row r="670" spans="1:7" ht="43.5" customHeight="1" x14ac:dyDescent="0.25">
      <c r="A670" s="51"/>
      <c r="B670" s="51"/>
      <c r="C670" s="12" t="s">
        <v>608</v>
      </c>
      <c r="D670" s="76"/>
      <c r="E670" s="74">
        <v>19944.599999999999</v>
      </c>
      <c r="F670" s="74">
        <v>19944.59</v>
      </c>
      <c r="G670" s="22">
        <f t="shared" si="41"/>
        <v>0.999999498611153</v>
      </c>
    </row>
    <row r="671" spans="1:7" ht="57.75" customHeight="1" x14ac:dyDescent="0.25">
      <c r="A671" s="51"/>
      <c r="B671" s="51"/>
      <c r="C671" s="12" t="s">
        <v>609</v>
      </c>
      <c r="D671" s="76"/>
      <c r="E671" s="74">
        <v>139926.20000000001</v>
      </c>
      <c r="F671" s="74">
        <v>139408.39000000001</v>
      </c>
      <c r="G671" s="22">
        <f t="shared" si="41"/>
        <v>0.99629940640137449</v>
      </c>
    </row>
    <row r="672" spans="1:7" ht="39.75" customHeight="1" x14ac:dyDescent="0.25">
      <c r="A672" s="51"/>
      <c r="B672" s="51"/>
      <c r="C672" s="12" t="s">
        <v>610</v>
      </c>
      <c r="D672" s="76"/>
      <c r="E672" s="74">
        <v>76009</v>
      </c>
      <c r="F672" s="74">
        <v>75835.91</v>
      </c>
      <c r="G672" s="22">
        <f t="shared" si="41"/>
        <v>0.99772276967201257</v>
      </c>
    </row>
    <row r="673" spans="1:7" ht="34.5" customHeight="1" x14ac:dyDescent="0.25">
      <c r="A673" s="51"/>
      <c r="B673" s="50">
        <v>12023</v>
      </c>
      <c r="C673" s="36" t="s">
        <v>68</v>
      </c>
      <c r="D673" s="78">
        <f>D675</f>
        <v>0</v>
      </c>
      <c r="E673" s="76">
        <f t="shared" ref="E673:F673" si="42">E675</f>
        <v>77532.399999999994</v>
      </c>
      <c r="F673" s="76">
        <f t="shared" si="42"/>
        <v>77532.399999999994</v>
      </c>
      <c r="G673" s="35">
        <f t="shared" si="26"/>
        <v>1</v>
      </c>
    </row>
    <row r="674" spans="1:7" ht="22.5" customHeight="1" x14ac:dyDescent="0.25">
      <c r="A674" s="51"/>
      <c r="B674" s="51"/>
      <c r="C674" s="40" t="s">
        <v>20</v>
      </c>
      <c r="D674" s="64"/>
      <c r="E674" s="64"/>
      <c r="F674" s="64"/>
      <c r="G674" s="18" t="str">
        <f t="shared" si="26"/>
        <v xml:space="preserve">       </v>
      </c>
    </row>
    <row r="675" spans="1:7" ht="32.25" customHeight="1" x14ac:dyDescent="0.25">
      <c r="A675" s="51"/>
      <c r="B675" s="51"/>
      <c r="C675" s="11" t="s">
        <v>612</v>
      </c>
      <c r="D675" s="71"/>
      <c r="E675" s="71">
        <v>77532.399999999994</v>
      </c>
      <c r="F675" s="71">
        <v>77532.399999999994</v>
      </c>
      <c r="G675" s="33">
        <f t="shared" si="26"/>
        <v>1</v>
      </c>
    </row>
    <row r="676" spans="1:7" ht="34.5" customHeight="1" x14ac:dyDescent="0.25">
      <c r="A676" s="51"/>
      <c r="B676" s="50">
        <v>12025</v>
      </c>
      <c r="C676" s="36" t="s">
        <v>69</v>
      </c>
      <c r="D676" s="78">
        <f>D678</f>
        <v>0</v>
      </c>
      <c r="E676" s="76">
        <f t="shared" ref="E676:F676" si="43">E678</f>
        <v>597431.6</v>
      </c>
      <c r="F676" s="76">
        <f t="shared" si="43"/>
        <v>597431.6</v>
      </c>
      <c r="G676" s="35">
        <f t="shared" si="26"/>
        <v>1</v>
      </c>
    </row>
    <row r="677" spans="1:7" ht="24.75" customHeight="1" x14ac:dyDescent="0.25">
      <c r="A677" s="51"/>
      <c r="B677" s="51"/>
      <c r="C677" s="40" t="s">
        <v>20</v>
      </c>
      <c r="D677" s="64"/>
      <c r="E677" s="64"/>
      <c r="F677" s="64"/>
      <c r="G677" s="18" t="str">
        <f t="shared" si="26"/>
        <v xml:space="preserve">       </v>
      </c>
    </row>
    <row r="678" spans="1:7" ht="34.5" customHeight="1" x14ac:dyDescent="0.25">
      <c r="A678" s="51"/>
      <c r="B678" s="51"/>
      <c r="C678" s="11" t="s">
        <v>444</v>
      </c>
      <c r="D678" s="71"/>
      <c r="E678" s="71">
        <v>597431.6</v>
      </c>
      <c r="F678" s="71">
        <v>597431.6</v>
      </c>
      <c r="G678" s="33">
        <f t="shared" si="26"/>
        <v>1</v>
      </c>
    </row>
    <row r="679" spans="1:7" ht="26.25" customHeight="1" x14ac:dyDescent="0.25">
      <c r="A679" s="49" t="s">
        <v>28</v>
      </c>
      <c r="B679" s="49"/>
      <c r="C679" s="49"/>
      <c r="D679" s="66">
        <f>+D680</f>
        <v>33434.300000000003</v>
      </c>
      <c r="E679" s="66">
        <f t="shared" ref="E679:F679" si="44">+E680</f>
        <v>33434.300000000003</v>
      </c>
      <c r="F679" s="66">
        <f t="shared" si="44"/>
        <v>25050.95</v>
      </c>
      <c r="G679" s="18">
        <f t="shared" si="26"/>
        <v>0.74925899450564237</v>
      </c>
    </row>
    <row r="680" spans="1:7" ht="37.5" customHeight="1" x14ac:dyDescent="0.25">
      <c r="A680" s="50" t="s">
        <v>32</v>
      </c>
      <c r="B680" s="50"/>
      <c r="C680" s="36" t="s">
        <v>33</v>
      </c>
      <c r="D680" s="56">
        <f>+D682</f>
        <v>33434.300000000003</v>
      </c>
      <c r="E680" s="56">
        <f t="shared" ref="E680:F680" si="45">+E682</f>
        <v>33434.300000000003</v>
      </c>
      <c r="F680" s="56">
        <f t="shared" si="45"/>
        <v>25050.95</v>
      </c>
      <c r="G680" s="35">
        <f t="shared" si="26"/>
        <v>0.74925899450564237</v>
      </c>
    </row>
    <row r="681" spans="1:7" ht="21" customHeight="1" x14ac:dyDescent="0.25">
      <c r="A681" s="51"/>
      <c r="B681" s="51"/>
      <c r="C681" s="40" t="s">
        <v>14</v>
      </c>
      <c r="D681" s="62"/>
      <c r="E681" s="62"/>
      <c r="F681" s="62"/>
      <c r="G681" s="18" t="str">
        <f t="shared" si="26"/>
        <v xml:space="preserve">       </v>
      </c>
    </row>
    <row r="682" spans="1:7" ht="22.5" customHeight="1" x14ac:dyDescent="0.25">
      <c r="A682" s="51"/>
      <c r="B682" s="50" t="s">
        <v>18</v>
      </c>
      <c r="C682" s="36" t="s">
        <v>34</v>
      </c>
      <c r="D682" s="56">
        <f>+D684</f>
        <v>33434.300000000003</v>
      </c>
      <c r="E682" s="56">
        <f t="shared" ref="E682:F682" si="46">+E684</f>
        <v>33434.300000000003</v>
      </c>
      <c r="F682" s="56">
        <f t="shared" si="46"/>
        <v>25050.95</v>
      </c>
      <c r="G682" s="35">
        <f t="shared" si="26"/>
        <v>0.74925899450564237</v>
      </c>
    </row>
    <row r="683" spans="1:7" ht="19.5" customHeight="1" x14ac:dyDescent="0.25">
      <c r="A683" s="19"/>
      <c r="B683" s="19"/>
      <c r="C683" s="40" t="s">
        <v>20</v>
      </c>
      <c r="D683" s="62"/>
      <c r="E683" s="62"/>
      <c r="F683" s="62"/>
      <c r="G683" s="18" t="str">
        <f t="shared" si="26"/>
        <v xml:space="preserve">       </v>
      </c>
    </row>
    <row r="684" spans="1:7" ht="24.75" customHeight="1" x14ac:dyDescent="0.25">
      <c r="A684" s="19"/>
      <c r="B684" s="19"/>
      <c r="C684" s="38" t="s">
        <v>28</v>
      </c>
      <c r="D684" s="63">
        <v>33434.300000000003</v>
      </c>
      <c r="E684" s="63">
        <v>33434.300000000003</v>
      </c>
      <c r="F684" s="63">
        <v>25050.95</v>
      </c>
      <c r="G684" s="33">
        <f t="shared" si="26"/>
        <v>0.74925899450564237</v>
      </c>
    </row>
    <row r="687" spans="1:7" ht="21.75" customHeight="1" x14ac:dyDescent="0.25">
      <c r="A687" s="81" t="s">
        <v>621</v>
      </c>
      <c r="B687" s="81"/>
      <c r="C687" s="81"/>
      <c r="D687" s="81"/>
      <c r="E687" s="81"/>
      <c r="F687" s="81"/>
      <c r="G687" s="81"/>
    </row>
    <row r="688" spans="1:7" ht="27" customHeight="1" x14ac:dyDescent="0.25">
      <c r="A688" s="81" t="s">
        <v>620</v>
      </c>
      <c r="B688" s="81"/>
      <c r="C688" s="81"/>
      <c r="D688" s="81"/>
      <c r="E688" s="81"/>
      <c r="F688" s="81"/>
      <c r="G688" s="81"/>
    </row>
  </sheetData>
  <mergeCells count="8">
    <mergeCell ref="A687:G687"/>
    <mergeCell ref="A688:G688"/>
    <mergeCell ref="A103:C103"/>
    <mergeCell ref="C9:C10"/>
    <mergeCell ref="D9:D10"/>
    <mergeCell ref="E9:E10"/>
    <mergeCell ref="F9:F10"/>
    <mergeCell ref="G9:G10"/>
  </mergeCells>
  <pageMargins left="0.2" right="0.2" top="0.2" bottom="0.36" header="0.2" footer="0.2"/>
  <pageSetup paperSize="9" scale="73" firstPageNumber="544" orientation="portrait" useFirstPageNumber="1" verticalDpi="4294967294" r:id="rId1"/>
  <headerFooter>
    <oddFooter>&amp;L&amp;"GHEA Grapalat,Regular"&amp;8Հայաստանի Հանրապետության ֆինանսների նախարարություն&amp;R&amp;"GHEA Grapalat,Regular"&amp;8&amp;F &amp;P էջ</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 1 աղյուսակ N7</vt:lpstr>
      <vt:lpstr>'N 1 աղյուսակ N7'!Print_Titles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Marine Madoyan</dc:creator>
  <cp:lastModifiedBy>Աննա Սարգսյան</cp:lastModifiedBy>
  <cp:lastPrinted>2023-04-12T11:57:53Z</cp:lastPrinted>
  <dcterms:created xsi:type="dcterms:W3CDTF">2018-09-21T08:24:53Z</dcterms:created>
  <dcterms:modified xsi:type="dcterms:W3CDTF">2023-04-12T11:58:03Z</dcterms:modified>
</cp:coreProperties>
</file>