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Gyumri 81-N\"/>
    </mc:Choice>
  </mc:AlternateContent>
  <xr:revisionPtr revIDLastSave="0" documentId="13_ncr:1_{BE88DACC-BE18-46B1-BE45-F725A7613E68}" xr6:coauthVersionLast="40" xr6:coauthVersionMax="40" xr10:uidLastSave="{00000000-0000-0000-0000-000000000000}"/>
  <bookViews>
    <workbookView xWindow="14550" yWindow="165" windowWidth="14805" windowHeight="13695" xr2:uid="{00000000-000D-0000-FFFF-FFFF00000000}"/>
  </bookViews>
  <sheets>
    <sheet name="2.Gorcarakan tsaxs" sheetId="3" r:id="rId1"/>
    <sheet name="5.Devicit " sheetId="15" state="hidden" r:id="rId2"/>
    <sheet name="6.Havelurd " sheetId="16" state="hidden" r:id="rId3"/>
    <sheet name="Ekamut hamematakan" sheetId="18" state="hidden" r:id="rId4"/>
    <sheet name="Caxser hamematakan" sheetId="17" state="hidden" r:id="rId5"/>
  </sheets>
  <definedNames>
    <definedName name="_xlnm._FilterDatabase" localSheetId="3" hidden="1">'Ekamut hamematakan'!$A$10:$J$10</definedName>
    <definedName name="_xlnm.Print_Area" localSheetId="0">'2.Gorcarakan tsaxs'!$A$1:$M$314</definedName>
  </definedNames>
  <calcPr calcId="191029"/>
</workbook>
</file>

<file path=xl/calcChain.xml><?xml version="1.0" encoding="utf-8"?>
<calcChain xmlns="http://schemas.openxmlformats.org/spreadsheetml/2006/main">
  <c r="I152" i="3" l="1"/>
  <c r="I150" i="3" s="1"/>
  <c r="D67" i="16"/>
  <c r="D64" i="16"/>
  <c r="E64" i="16"/>
  <c r="G64" i="16"/>
  <c r="H64" i="16"/>
  <c r="I64" i="16"/>
  <c r="J64" i="16"/>
  <c r="K406" i="17"/>
  <c r="J406" i="17" s="1"/>
  <c r="L314" i="3"/>
  <c r="L312" i="3" s="1"/>
  <c r="L310" i="3" s="1"/>
  <c r="K314" i="3"/>
  <c r="K312" i="3" s="1"/>
  <c r="K310" i="3" s="1"/>
  <c r="L308" i="3"/>
  <c r="L306" i="3" s="1"/>
  <c r="K246" i="3"/>
  <c r="K244" i="3" s="1"/>
  <c r="K19" i="3"/>
  <c r="D121" i="18"/>
  <c r="E121" i="18"/>
  <c r="C121" i="18"/>
  <c r="L463" i="17"/>
  <c r="J463" i="17" s="1"/>
  <c r="K750" i="17"/>
  <c r="J750" i="17" s="1"/>
  <c r="F289" i="3"/>
  <c r="F287" i="3" s="1"/>
  <c r="K642" i="17"/>
  <c r="K551" i="17"/>
  <c r="J551" i="17" s="1"/>
  <c r="K548" i="17"/>
  <c r="J548" i="17" s="1"/>
  <c r="O548" i="17" s="1"/>
  <c r="K546" i="17"/>
  <c r="J546" i="17" s="1"/>
  <c r="M546" i="17" s="1"/>
  <c r="K457" i="17"/>
  <c r="J457" i="17" s="1"/>
  <c r="M457" i="17" s="1"/>
  <c r="K455" i="17"/>
  <c r="J455" i="17" s="1"/>
  <c r="K452" i="17"/>
  <c r="J452" i="17" s="1"/>
  <c r="K450" i="17"/>
  <c r="K371" i="17"/>
  <c r="J371" i="17" s="1"/>
  <c r="K369" i="17"/>
  <c r="J369" i="17" s="1"/>
  <c r="M369" i="17" s="1"/>
  <c r="K364" i="17"/>
  <c r="J364" i="17" s="1"/>
  <c r="L291" i="17"/>
  <c r="J291" i="17" s="1"/>
  <c r="O291" i="17" s="1"/>
  <c r="K159" i="17"/>
  <c r="J159" i="17" s="1"/>
  <c r="K158" i="17"/>
  <c r="K20" i="17"/>
  <c r="J20" i="17" s="1"/>
  <c r="K24" i="17"/>
  <c r="J24" i="17" s="1"/>
  <c r="K29" i="17"/>
  <c r="J29" i="17" s="1"/>
  <c r="K30" i="17"/>
  <c r="J30" i="17" s="1"/>
  <c r="K31" i="17"/>
  <c r="J31" i="17" s="1"/>
  <c r="O31" i="17" s="1"/>
  <c r="K34" i="17"/>
  <c r="J34" i="17" s="1"/>
  <c r="K36" i="17"/>
  <c r="J36" i="17" s="1"/>
  <c r="K37" i="17"/>
  <c r="J37" i="17" s="1"/>
  <c r="K39" i="17"/>
  <c r="J39" i="17" s="1"/>
  <c r="M39" i="17" s="1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D12" i="18" s="1"/>
  <c r="C19" i="18"/>
  <c r="F38" i="18"/>
  <c r="F37" i="18"/>
  <c r="H614" i="17"/>
  <c r="H609" i="17"/>
  <c r="I614" i="17"/>
  <c r="I609" i="17"/>
  <c r="G614" i="17"/>
  <c r="J743" i="17"/>
  <c r="E13" i="18"/>
  <c r="D13" i="18"/>
  <c r="C13" i="18"/>
  <c r="E17" i="18"/>
  <c r="D17" i="18"/>
  <c r="C17" i="18"/>
  <c r="E39" i="18"/>
  <c r="D39" i="18"/>
  <c r="C39" i="18"/>
  <c r="E43" i="18"/>
  <c r="E42" i="18" s="1"/>
  <c r="D43" i="18"/>
  <c r="D42" i="18" s="1"/>
  <c r="C43" i="18"/>
  <c r="C42" i="18" s="1"/>
  <c r="C12" i="18" s="1"/>
  <c r="E49" i="18"/>
  <c r="D49" i="18"/>
  <c r="C49" i="18"/>
  <c r="E51" i="18"/>
  <c r="D51" i="18"/>
  <c r="C51" i="18"/>
  <c r="E53" i="18"/>
  <c r="D53" i="18"/>
  <c r="C53" i="18"/>
  <c r="E55" i="18"/>
  <c r="E48" i="18" s="1"/>
  <c r="D55" i="18"/>
  <c r="C55" i="18"/>
  <c r="E59" i="18"/>
  <c r="E57" i="18"/>
  <c r="D59" i="18"/>
  <c r="D57" i="18" s="1"/>
  <c r="C59" i="18"/>
  <c r="E64" i="18"/>
  <c r="D64" i="18"/>
  <c r="C64" i="18"/>
  <c r="C48" i="18" s="1"/>
  <c r="C11" i="18" s="1"/>
  <c r="E68" i="18"/>
  <c r="D68" i="18"/>
  <c r="C68" i="18"/>
  <c r="C67" i="18" s="1"/>
  <c r="E70" i="18"/>
  <c r="D70" i="18"/>
  <c r="C70" i="18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F124" i="18"/>
  <c r="D67" i="18"/>
  <c r="D122" i="18" s="1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I77" i="18" s="1"/>
  <c r="H66" i="18"/>
  <c r="H63" i="18"/>
  <c r="H62" i="18"/>
  <c r="H61" i="18"/>
  <c r="H47" i="18"/>
  <c r="H46" i="18"/>
  <c r="H45" i="18"/>
  <c r="I778" i="17"/>
  <c r="I776" i="17"/>
  <c r="H778" i="17"/>
  <c r="H776" i="17"/>
  <c r="G778" i="17"/>
  <c r="G776" i="17" s="1"/>
  <c r="J770" i="17"/>
  <c r="I760" i="17"/>
  <c r="I758" i="17" s="1"/>
  <c r="H760" i="17"/>
  <c r="H758" i="17" s="1"/>
  <c r="G760" i="17"/>
  <c r="G758" i="17"/>
  <c r="J753" i="17"/>
  <c r="M753" i="17" s="1"/>
  <c r="J752" i="17"/>
  <c r="N752" i="17" s="1"/>
  <c r="I746" i="17"/>
  <c r="I744" i="17" s="1"/>
  <c r="H746" i="17"/>
  <c r="H744" i="17" s="1"/>
  <c r="G746" i="17"/>
  <c r="G744" i="17" s="1"/>
  <c r="I738" i="17"/>
  <c r="I736" i="17" s="1"/>
  <c r="H738" i="17"/>
  <c r="H736" i="17"/>
  <c r="H706" i="17" s="1"/>
  <c r="G738" i="17"/>
  <c r="G736" i="17"/>
  <c r="L727" i="17"/>
  <c r="L725" i="17"/>
  <c r="I727" i="17"/>
  <c r="I725" i="17"/>
  <c r="H727" i="17"/>
  <c r="H725" i="17"/>
  <c r="G727" i="17"/>
  <c r="G725" i="17" s="1"/>
  <c r="L721" i="17"/>
  <c r="I721" i="17"/>
  <c r="H721" i="17"/>
  <c r="G721" i="17"/>
  <c r="G706" i="17" s="1"/>
  <c r="L689" i="17"/>
  <c r="I689" i="17"/>
  <c r="H689" i="17"/>
  <c r="G689" i="17"/>
  <c r="L641" i="17"/>
  <c r="L639" i="17"/>
  <c r="I641" i="17"/>
  <c r="I639" i="17" s="1"/>
  <c r="H641" i="17"/>
  <c r="H639" i="17"/>
  <c r="G641" i="17"/>
  <c r="G639" i="17"/>
  <c r="G637" i="17" s="1"/>
  <c r="I630" i="17"/>
  <c r="I629" i="17"/>
  <c r="H630" i="17"/>
  <c r="H629" i="17"/>
  <c r="G630" i="17"/>
  <c r="G629" i="17" s="1"/>
  <c r="L614" i="17"/>
  <c r="L609" i="17" s="1"/>
  <c r="G609" i="17"/>
  <c r="I587" i="17"/>
  <c r="H587" i="17"/>
  <c r="G587" i="17"/>
  <c r="I568" i="17"/>
  <c r="H568" i="17"/>
  <c r="G568" i="17"/>
  <c r="G554" i="17" s="1"/>
  <c r="I562" i="17"/>
  <c r="I554" i="17" s="1"/>
  <c r="I539" i="17" s="1"/>
  <c r="H562" i="17"/>
  <c r="G562" i="17"/>
  <c r="I556" i="17"/>
  <c r="H556" i="17"/>
  <c r="H554" i="17" s="1"/>
  <c r="G556" i="17"/>
  <c r="I543" i="17"/>
  <c r="I541" i="17"/>
  <c r="H543" i="17"/>
  <c r="H541" i="17"/>
  <c r="G543" i="17"/>
  <c r="G541" i="17"/>
  <c r="I448" i="17"/>
  <c r="I446" i="17"/>
  <c r="H448" i="17"/>
  <c r="H446" i="17" s="1"/>
  <c r="G448" i="17"/>
  <c r="G446" i="17" s="1"/>
  <c r="I432" i="17"/>
  <c r="I430" i="17"/>
  <c r="I410" i="17" s="1"/>
  <c r="H432" i="17"/>
  <c r="H430" i="17"/>
  <c r="H410" i="17" s="1"/>
  <c r="G432" i="17"/>
  <c r="G430" i="17"/>
  <c r="G410" i="17" s="1"/>
  <c r="I401" i="17"/>
  <c r="I399" i="17"/>
  <c r="H401" i="17"/>
  <c r="H399" i="17" s="1"/>
  <c r="G401" i="17"/>
  <c r="G399" i="17" s="1"/>
  <c r="J366" i="17"/>
  <c r="N366" i="17" s="1"/>
  <c r="I360" i="17"/>
  <c r="I358" i="17" s="1"/>
  <c r="I356" i="17" s="1"/>
  <c r="H360" i="17"/>
  <c r="H358" i="17" s="1"/>
  <c r="H356" i="17" s="1"/>
  <c r="G360" i="17"/>
  <c r="G358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/>
  <c r="J164" i="17"/>
  <c r="O164" i="17"/>
  <c r="J163" i="17"/>
  <c r="O163" i="17" s="1"/>
  <c r="I156" i="17"/>
  <c r="I154" i="17"/>
  <c r="I130" i="17" s="1"/>
  <c r="H156" i="17"/>
  <c r="H154" i="17"/>
  <c r="H130" i="17" s="1"/>
  <c r="G156" i="17"/>
  <c r="G154" i="17" s="1"/>
  <c r="G130" i="17"/>
  <c r="L108" i="17"/>
  <c r="I108" i="17"/>
  <c r="H108" i="17"/>
  <c r="G108" i="17"/>
  <c r="I104" i="17"/>
  <c r="I102" i="17" s="1"/>
  <c r="I100" i="17" s="1"/>
  <c r="H104" i="17"/>
  <c r="G104" i="17"/>
  <c r="I95" i="17"/>
  <c r="I93" i="17" s="1"/>
  <c r="H95" i="17"/>
  <c r="H93" i="17" s="1"/>
  <c r="G95" i="17"/>
  <c r="G93" i="17" s="1"/>
  <c r="I76" i="17"/>
  <c r="I66" i="17" s="1"/>
  <c r="H76" i="17"/>
  <c r="H66" i="17"/>
  <c r="G76" i="17"/>
  <c r="G66" i="17" s="1"/>
  <c r="I46" i="17"/>
  <c r="H46" i="17"/>
  <c r="G46" i="17"/>
  <c r="I18" i="17"/>
  <c r="I16" i="17" s="1"/>
  <c r="I14" i="17" s="1"/>
  <c r="I12" i="17" s="1"/>
  <c r="H18" i="17"/>
  <c r="H16" i="17" s="1"/>
  <c r="H14" i="17" s="1"/>
  <c r="H281" i="17"/>
  <c r="H221" i="17" s="1"/>
  <c r="J768" i="17"/>
  <c r="M768" i="17"/>
  <c r="L562" i="17"/>
  <c r="L630" i="17"/>
  <c r="L629" i="17" s="1"/>
  <c r="L76" i="17"/>
  <c r="L66" i="17" s="1"/>
  <c r="L746" i="17"/>
  <c r="L744" i="17"/>
  <c r="L568" i="17"/>
  <c r="G102" i="17"/>
  <c r="G100" i="17" s="1"/>
  <c r="H102" i="17"/>
  <c r="H100" i="17"/>
  <c r="L543" i="17"/>
  <c r="L541" i="17" s="1"/>
  <c r="L760" i="17"/>
  <c r="L758" i="17"/>
  <c r="K760" i="17"/>
  <c r="K758" i="17"/>
  <c r="H637" i="17"/>
  <c r="L104" i="17"/>
  <c r="L102" i="17" s="1"/>
  <c r="L100" i="17" s="1"/>
  <c r="J162" i="17"/>
  <c r="O162" i="17"/>
  <c r="J763" i="17"/>
  <c r="O763" i="17" s="1"/>
  <c r="J765" i="17"/>
  <c r="N765" i="17"/>
  <c r="L156" i="17"/>
  <c r="L154" i="17"/>
  <c r="L130" i="17" s="1"/>
  <c r="J764" i="17"/>
  <c r="J766" i="17"/>
  <c r="N766" i="17" s="1"/>
  <c r="J769" i="17"/>
  <c r="O769" i="17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 s="1"/>
  <c r="F51" i="18"/>
  <c r="H60" i="18"/>
  <c r="H59" i="18"/>
  <c r="F59" i="18"/>
  <c r="H65" i="18"/>
  <c r="H64" i="18" s="1"/>
  <c r="F64" i="18"/>
  <c r="I78" i="18"/>
  <c r="F77" i="18"/>
  <c r="H44" i="18"/>
  <c r="H43" i="18" s="1"/>
  <c r="H42" i="18" s="1"/>
  <c r="F43" i="18"/>
  <c r="F42" i="18"/>
  <c r="G50" i="18"/>
  <c r="G49" i="18"/>
  <c r="F49" i="18"/>
  <c r="H71" i="18"/>
  <c r="H70" i="18" s="1"/>
  <c r="F70" i="18"/>
  <c r="H112" i="18"/>
  <c r="H111" i="18" s="1"/>
  <c r="F111" i="18"/>
  <c r="H118" i="18"/>
  <c r="G112" i="18"/>
  <c r="G79" i="18"/>
  <c r="G63" i="18"/>
  <c r="G52" i="18"/>
  <c r="G51" i="18" s="1"/>
  <c r="I56" i="18"/>
  <c r="I55" i="18" s="1"/>
  <c r="G56" i="18"/>
  <c r="G55" i="18"/>
  <c r="I71" i="18"/>
  <c r="I70" i="18"/>
  <c r="H50" i="18"/>
  <c r="H49" i="18" s="1"/>
  <c r="G60" i="18"/>
  <c r="G59" i="18" s="1"/>
  <c r="G78" i="18"/>
  <c r="G80" i="18"/>
  <c r="G113" i="18"/>
  <c r="I61" i="18"/>
  <c r="I59" i="18" s="1"/>
  <c r="I60" i="18"/>
  <c r="I113" i="18"/>
  <c r="J767" i="17"/>
  <c r="M767" i="17"/>
  <c r="I52" i="18"/>
  <c r="I51" i="18"/>
  <c r="G62" i="18"/>
  <c r="I63" i="18"/>
  <c r="H78" i="18"/>
  <c r="H79" i="18"/>
  <c r="H77" i="18" s="1"/>
  <c r="H80" i="18"/>
  <c r="G105" i="18"/>
  <c r="I112" i="18"/>
  <c r="J762" i="17"/>
  <c r="M762" i="17"/>
  <c r="K46" i="17"/>
  <c r="M163" i="17"/>
  <c r="N164" i="17"/>
  <c r="K350" i="17"/>
  <c r="L637" i="17"/>
  <c r="I118" i="18"/>
  <c r="M164" i="17"/>
  <c r="G61" i="18"/>
  <c r="I62" i="18"/>
  <c r="H69" i="18"/>
  <c r="H68" i="18" s="1"/>
  <c r="G71" i="18"/>
  <c r="G70" i="18"/>
  <c r="I105" i="18"/>
  <c r="G118" i="18"/>
  <c r="G44" i="18"/>
  <c r="G45" i="18"/>
  <c r="G43" i="18" s="1"/>
  <c r="G42" i="18" s="1"/>
  <c r="G46" i="18"/>
  <c r="G47" i="18"/>
  <c r="I50" i="18"/>
  <c r="I49" i="18"/>
  <c r="G54" i="18"/>
  <c r="G53" i="18" s="1"/>
  <c r="G65" i="18"/>
  <c r="G66" i="18"/>
  <c r="G64" i="18" s="1"/>
  <c r="I69" i="18"/>
  <c r="I68" i="18"/>
  <c r="G93" i="18"/>
  <c r="G94" i="18"/>
  <c r="G95" i="18"/>
  <c r="G96" i="18"/>
  <c r="G97" i="18"/>
  <c r="G102" i="18"/>
  <c r="I115" i="18"/>
  <c r="I114" i="18" s="1"/>
  <c r="I116" i="18"/>
  <c r="H115" i="18"/>
  <c r="H116" i="18"/>
  <c r="I44" i="18"/>
  <c r="I45" i="18"/>
  <c r="I43" i="18" s="1"/>
  <c r="I42" i="18" s="1"/>
  <c r="I46" i="18"/>
  <c r="I47" i="18"/>
  <c r="I54" i="18"/>
  <c r="I53" i="18"/>
  <c r="I65" i="18"/>
  <c r="I66" i="18"/>
  <c r="I93" i="18"/>
  <c r="I94" i="18"/>
  <c r="I95" i="18"/>
  <c r="I96" i="18"/>
  <c r="I97" i="18"/>
  <c r="I102" i="18"/>
  <c r="O366" i="17"/>
  <c r="H239" i="3"/>
  <c r="H236" i="3" s="1"/>
  <c r="N768" i="17"/>
  <c r="O768" i="17"/>
  <c r="N762" i="17"/>
  <c r="M162" i="17"/>
  <c r="N767" i="17"/>
  <c r="M769" i="17"/>
  <c r="O765" i="17"/>
  <c r="N769" i="17"/>
  <c r="N162" i="17"/>
  <c r="O762" i="17"/>
  <c r="M765" i="17"/>
  <c r="O767" i="17"/>
  <c r="N763" i="17"/>
  <c r="O766" i="17"/>
  <c r="G77" i="18"/>
  <c r="I64" i="18"/>
  <c r="H114" i="18"/>
  <c r="I111" i="18"/>
  <c r="G111" i="18"/>
  <c r="I41" i="3"/>
  <c r="K39" i="3"/>
  <c r="K41" i="3"/>
  <c r="H292" i="3"/>
  <c r="H290" i="3" s="1"/>
  <c r="G298" i="3"/>
  <c r="G296" i="3" s="1"/>
  <c r="G292" i="3"/>
  <c r="G290" i="3" s="1"/>
  <c r="G289" i="3"/>
  <c r="G287" i="3" s="1"/>
  <c r="H301" i="3"/>
  <c r="H299" i="3" s="1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/>
  <c r="G47" i="3"/>
  <c r="G45" i="3" s="1"/>
  <c r="H47" i="3"/>
  <c r="H45" i="3" s="1"/>
  <c r="F49" i="3"/>
  <c r="F47" i="3" s="1"/>
  <c r="F45" i="3" s="1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 s="1"/>
  <c r="G63" i="3"/>
  <c r="H63" i="3"/>
  <c r="F65" i="3"/>
  <c r="F63" i="3"/>
  <c r="G71" i="3"/>
  <c r="H71" i="3"/>
  <c r="F73" i="3"/>
  <c r="F71" i="3" s="1"/>
  <c r="F74" i="3"/>
  <c r="F75" i="3"/>
  <c r="G76" i="3"/>
  <c r="H76" i="3"/>
  <c r="F78" i="3"/>
  <c r="F76" i="3"/>
  <c r="G79" i="3"/>
  <c r="H79" i="3"/>
  <c r="F81" i="3"/>
  <c r="F82" i="3"/>
  <c r="G83" i="3"/>
  <c r="H83" i="3"/>
  <c r="H69" i="3" s="1"/>
  <c r="F85" i="3"/>
  <c r="F83" i="3" s="1"/>
  <c r="G86" i="3"/>
  <c r="H86" i="3"/>
  <c r="F88" i="3"/>
  <c r="F86" i="3"/>
  <c r="G89" i="3"/>
  <c r="H89" i="3"/>
  <c r="F91" i="3"/>
  <c r="F89" i="3" s="1"/>
  <c r="G92" i="3"/>
  <c r="G69" i="3" s="1"/>
  <c r="H92" i="3"/>
  <c r="F94" i="3"/>
  <c r="F92" i="3" s="1"/>
  <c r="G97" i="3"/>
  <c r="H97" i="3"/>
  <c r="F99" i="3"/>
  <c r="F100" i="3"/>
  <c r="F97" i="3" s="1"/>
  <c r="G101" i="3"/>
  <c r="H101" i="3"/>
  <c r="F103" i="3"/>
  <c r="F104" i="3"/>
  <c r="F101" i="3" s="1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5" i="3" s="1"/>
  <c r="F118" i="3"/>
  <c r="F119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0" i="3" s="1"/>
  <c r="F134" i="3"/>
  <c r="F135" i="3"/>
  <c r="G136" i="3"/>
  <c r="H136" i="3"/>
  <c r="F138" i="3"/>
  <c r="F136" i="3"/>
  <c r="F139" i="3"/>
  <c r="F140" i="3"/>
  <c r="F141" i="3"/>
  <c r="F142" i="3"/>
  <c r="F143" i="3"/>
  <c r="F144" i="3"/>
  <c r="H147" i="3"/>
  <c r="H145" i="3" s="1"/>
  <c r="G153" i="3"/>
  <c r="H153" i="3"/>
  <c r="F155" i="3"/>
  <c r="F153" i="3" s="1"/>
  <c r="G156" i="3"/>
  <c r="H156" i="3"/>
  <c r="F158" i="3"/>
  <c r="F156" i="3" s="1"/>
  <c r="G159" i="3"/>
  <c r="H159" i="3"/>
  <c r="F161" i="3"/>
  <c r="F159" i="3"/>
  <c r="G162" i="3"/>
  <c r="H162" i="3"/>
  <c r="F164" i="3"/>
  <c r="F162" i="3" s="1"/>
  <c r="G170" i="3"/>
  <c r="H170" i="3"/>
  <c r="F172" i="3"/>
  <c r="F170" i="3" s="1"/>
  <c r="G173" i="3"/>
  <c r="H173" i="3"/>
  <c r="F175" i="3"/>
  <c r="F173" i="3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4" i="3"/>
  <c r="G195" i="3"/>
  <c r="H195" i="3"/>
  <c r="F197" i="3"/>
  <c r="F195" i="3" s="1"/>
  <c r="F198" i="3"/>
  <c r="F199" i="3"/>
  <c r="F200" i="3"/>
  <c r="G201" i="3"/>
  <c r="H201" i="3"/>
  <c r="F203" i="3"/>
  <c r="F204" i="3"/>
  <c r="F205" i="3"/>
  <c r="F201" i="3"/>
  <c r="F206" i="3"/>
  <c r="G207" i="3"/>
  <c r="H207" i="3"/>
  <c r="F209" i="3"/>
  <c r="F207" i="3" s="1"/>
  <c r="G210" i="3"/>
  <c r="H210" i="3"/>
  <c r="H188" i="3" s="1"/>
  <c r="F212" i="3"/>
  <c r="F210" i="3"/>
  <c r="G213" i="3"/>
  <c r="H213" i="3"/>
  <c r="F215" i="3"/>
  <c r="F213" i="3" s="1"/>
  <c r="F216" i="3"/>
  <c r="F227" i="3"/>
  <c r="F228" i="3"/>
  <c r="F229" i="3"/>
  <c r="G231" i="3"/>
  <c r="H231" i="3"/>
  <c r="F233" i="3"/>
  <c r="F234" i="3"/>
  <c r="F231" i="3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F257" i="3" s="1"/>
  <c r="G261" i="3"/>
  <c r="H261" i="3"/>
  <c r="F263" i="3"/>
  <c r="F261" i="3" s="1"/>
  <c r="F264" i="3"/>
  <c r="G265" i="3"/>
  <c r="H265" i="3"/>
  <c r="F267" i="3"/>
  <c r="F265" i="3"/>
  <c r="F268" i="3"/>
  <c r="H271" i="3"/>
  <c r="H269" i="3" s="1"/>
  <c r="G272" i="3"/>
  <c r="H272" i="3"/>
  <c r="F274" i="3"/>
  <c r="F272" i="3"/>
  <c r="G275" i="3"/>
  <c r="H275" i="3"/>
  <c r="F277" i="3"/>
  <c r="F275" i="3"/>
  <c r="G280" i="3"/>
  <c r="H280" i="3"/>
  <c r="F282" i="3"/>
  <c r="F283" i="3"/>
  <c r="F280" i="3" s="1"/>
  <c r="G284" i="3"/>
  <c r="H284" i="3"/>
  <c r="F286" i="3"/>
  <c r="F284" i="3"/>
  <c r="H287" i="3"/>
  <c r="G293" i="3"/>
  <c r="H293" i="3"/>
  <c r="F295" i="3"/>
  <c r="F293" i="3"/>
  <c r="G302" i="3"/>
  <c r="H302" i="3"/>
  <c r="F304" i="3"/>
  <c r="F302" i="3"/>
  <c r="F29" i="18"/>
  <c r="G29" i="18" s="1"/>
  <c r="F83" i="18"/>
  <c r="J290" i="3"/>
  <c r="J292" i="3"/>
  <c r="J289" i="3"/>
  <c r="J287" i="3" s="1"/>
  <c r="K290" i="3"/>
  <c r="K292" i="3"/>
  <c r="I290" i="3"/>
  <c r="I292" i="3"/>
  <c r="K152" i="3"/>
  <c r="K150" i="3" s="1"/>
  <c r="J271" i="3"/>
  <c r="J269" i="3" s="1"/>
  <c r="I271" i="3"/>
  <c r="I269" i="3" s="1"/>
  <c r="K289" i="3"/>
  <c r="K287" i="3" s="1"/>
  <c r="K271" i="3"/>
  <c r="K269" i="3" s="1"/>
  <c r="K187" i="3"/>
  <c r="K185" i="3" s="1"/>
  <c r="I289" i="3"/>
  <c r="I287" i="3" s="1"/>
  <c r="H314" i="3"/>
  <c r="H312" i="3" s="1"/>
  <c r="H310" i="3" s="1"/>
  <c r="F190" i="3"/>
  <c r="J28" i="3"/>
  <c r="K28" i="3"/>
  <c r="F91" i="18"/>
  <c r="G91" i="18" s="1"/>
  <c r="F18" i="18"/>
  <c r="F17" i="18" s="1"/>
  <c r="F35" i="18"/>
  <c r="F107" i="3"/>
  <c r="F40" i="18"/>
  <c r="F109" i="18"/>
  <c r="F108" i="18" s="1"/>
  <c r="F99" i="18"/>
  <c r="I99" i="18" s="1"/>
  <c r="F41" i="18"/>
  <c r="F32" i="18"/>
  <c r="G32" i="18" s="1"/>
  <c r="F28" i="18"/>
  <c r="G28" i="18" s="1"/>
  <c r="F24" i="18"/>
  <c r="I24" i="18" s="1"/>
  <c r="F98" i="18"/>
  <c r="H98" i="18" s="1"/>
  <c r="F100" i="18"/>
  <c r="I100" i="18" s="1"/>
  <c r="F33" i="18"/>
  <c r="F15" i="18"/>
  <c r="G15" i="18" s="1"/>
  <c r="F87" i="18"/>
  <c r="F31" i="18"/>
  <c r="I31" i="18" s="1"/>
  <c r="F23" i="18"/>
  <c r="G23" i="18" s="1"/>
  <c r="F120" i="18"/>
  <c r="F101" i="18"/>
  <c r="F90" i="18"/>
  <c r="G90" i="18" s="1"/>
  <c r="F76" i="18"/>
  <c r="I76" i="18"/>
  <c r="I28" i="3"/>
  <c r="G230" i="3"/>
  <c r="H181" i="3"/>
  <c r="H179" i="3" s="1"/>
  <c r="G224" i="3"/>
  <c r="G36" i="3"/>
  <c r="H38" i="3"/>
  <c r="H187" i="3"/>
  <c r="H185" i="3" s="1"/>
  <c r="G271" i="3"/>
  <c r="G269" i="3" s="1"/>
  <c r="H28" i="18"/>
  <c r="G83" i="18"/>
  <c r="I98" i="18"/>
  <c r="G98" i="18"/>
  <c r="H76" i="18"/>
  <c r="G99" i="18"/>
  <c r="H109" i="18"/>
  <c r="H108" i="18" s="1"/>
  <c r="G109" i="18"/>
  <c r="G108" i="18" s="1"/>
  <c r="I109" i="18"/>
  <c r="I108" i="18" s="1"/>
  <c r="L28" i="3"/>
  <c r="L44" i="17"/>
  <c r="L45" i="17"/>
  <c r="J45" i="17" s="1"/>
  <c r="L42" i="17"/>
  <c r="J42" i="17" s="1"/>
  <c r="N42" i="17" s="1"/>
  <c r="L47" i="17"/>
  <c r="L41" i="17"/>
  <c r="J41" i="17" s="1"/>
  <c r="O41" i="17" s="1"/>
  <c r="H19" i="3"/>
  <c r="K40" i="17"/>
  <c r="J40" i="17" s="1"/>
  <c r="M40" i="17" s="1"/>
  <c r="G19" i="3"/>
  <c r="K160" i="17"/>
  <c r="J160" i="17" s="1"/>
  <c r="M160" i="17" s="1"/>
  <c r="L561" i="17"/>
  <c r="L556" i="17" s="1"/>
  <c r="G39" i="3"/>
  <c r="K225" i="3"/>
  <c r="K558" i="17"/>
  <c r="J558" i="17" s="1"/>
  <c r="K559" i="17"/>
  <c r="J559" i="17" s="1"/>
  <c r="K454" i="17"/>
  <c r="J454" i="17" s="1"/>
  <c r="G251" i="3"/>
  <c r="G249" i="3" s="1"/>
  <c r="M86" i="17"/>
  <c r="K25" i="17"/>
  <c r="J25" i="17" s="1"/>
  <c r="M25" i="17" s="1"/>
  <c r="K27" i="17"/>
  <c r="J27" i="17" s="1"/>
  <c r="O27" i="17" s="1"/>
  <c r="M461" i="17"/>
  <c r="K740" i="17"/>
  <c r="J740" i="17" s="1"/>
  <c r="M740" i="17" s="1"/>
  <c r="G38" i="3"/>
  <c r="L271" i="3"/>
  <c r="L269" i="3" s="1"/>
  <c r="J152" i="3"/>
  <c r="J150" i="3" s="1"/>
  <c r="J221" i="3"/>
  <c r="J219" i="3" s="1"/>
  <c r="L43" i="17"/>
  <c r="J43" i="17" s="1"/>
  <c r="K22" i="17"/>
  <c r="J22" i="17" s="1"/>
  <c r="K161" i="17"/>
  <c r="J161" i="17" s="1"/>
  <c r="O371" i="17"/>
  <c r="K38" i="17"/>
  <c r="J38" i="17" s="1"/>
  <c r="O38" i="17" s="1"/>
  <c r="K405" i="17"/>
  <c r="J405" i="17" s="1"/>
  <c r="L408" i="17"/>
  <c r="J408" i="17" s="1"/>
  <c r="N408" i="17" s="1"/>
  <c r="O26" i="17"/>
  <c r="I221" i="3"/>
  <c r="I219" i="3" s="1"/>
  <c r="K287" i="17"/>
  <c r="J287" i="17" s="1"/>
  <c r="K723" i="17"/>
  <c r="K721" i="17" s="1"/>
  <c r="K590" i="17"/>
  <c r="K113" i="17"/>
  <c r="J113" i="17" s="1"/>
  <c r="M366" i="17"/>
  <c r="K105" i="17"/>
  <c r="J105" i="17" s="1"/>
  <c r="M105" i="17" s="1"/>
  <c r="L289" i="17"/>
  <c r="J289" i="17" s="1"/>
  <c r="G76" i="18"/>
  <c r="G33" i="18"/>
  <c r="H15" i="18"/>
  <c r="F92" i="18"/>
  <c r="I92" i="18" s="1"/>
  <c r="G120" i="18"/>
  <c r="I28" i="18"/>
  <c r="I91" i="18"/>
  <c r="F16" i="18"/>
  <c r="H16" i="18" s="1"/>
  <c r="F34" i="18"/>
  <c r="F25" i="18"/>
  <c r="G25" i="18" s="1"/>
  <c r="F85" i="18"/>
  <c r="I85" i="18" s="1"/>
  <c r="F88" i="18"/>
  <c r="H88" i="18" s="1"/>
  <c r="F14" i="18"/>
  <c r="I14" i="18" s="1"/>
  <c r="F21" i="18"/>
  <c r="F75" i="18"/>
  <c r="F106" i="18"/>
  <c r="I106" i="18" s="1"/>
  <c r="F84" i="18"/>
  <c r="G84" i="18" s="1"/>
  <c r="F188" i="3"/>
  <c r="I314" i="3"/>
  <c r="I312" i="3" s="1"/>
  <c r="I310" i="3" s="1"/>
  <c r="O752" i="17"/>
  <c r="K367" i="17"/>
  <c r="J367" i="17" s="1"/>
  <c r="L438" i="17"/>
  <c r="K549" i="17"/>
  <c r="J549" i="17" s="1"/>
  <c r="J246" i="3"/>
  <c r="J244" i="3" s="1"/>
  <c r="H152" i="3"/>
  <c r="H150" i="3" s="1"/>
  <c r="F225" i="3"/>
  <c r="K564" i="17"/>
  <c r="J564" i="17" s="1"/>
  <c r="O564" i="17" s="1"/>
  <c r="I32" i="3"/>
  <c r="L32" i="3"/>
  <c r="J147" i="3"/>
  <c r="J145" i="3" s="1"/>
  <c r="L352" i="17"/>
  <c r="H251" i="3"/>
  <c r="H249" i="3" s="1"/>
  <c r="K370" i="17"/>
  <c r="J370" i="17" s="1"/>
  <c r="M370" i="17" s="1"/>
  <c r="K436" i="17"/>
  <c r="J436" i="17" s="1"/>
  <c r="H298" i="3"/>
  <c r="H296" i="3" s="1"/>
  <c r="F271" i="3"/>
  <c r="F269" i="3" s="1"/>
  <c r="K692" i="17"/>
  <c r="K689" i="17" s="1"/>
  <c r="G187" i="3"/>
  <c r="G185" i="3" s="1"/>
  <c r="G225" i="3"/>
  <c r="N461" i="17"/>
  <c r="O461" i="17"/>
  <c r="K434" i="17"/>
  <c r="J434" i="17" s="1"/>
  <c r="O434" i="17" s="1"/>
  <c r="K547" i="17"/>
  <c r="J547" i="17" s="1"/>
  <c r="L290" i="3"/>
  <c r="K19" i="17"/>
  <c r="J19" i="17" s="1"/>
  <c r="F251" i="3"/>
  <c r="F249" i="3" s="1"/>
  <c r="I25" i="18"/>
  <c r="H25" i="18"/>
  <c r="G85" i="18"/>
  <c r="H85" i="18"/>
  <c r="I88" i="18"/>
  <c r="G16" i="18"/>
  <c r="I16" i="18"/>
  <c r="I75" i="18"/>
  <c r="G75" i="18"/>
  <c r="H75" i="18"/>
  <c r="H14" i="18"/>
  <c r="H13" i="18" s="1"/>
  <c r="H92" i="18"/>
  <c r="I147" i="3"/>
  <c r="I145" i="3" s="1"/>
  <c r="G24" i="18" l="1"/>
  <c r="I15" i="18"/>
  <c r="G100" i="18"/>
  <c r="G92" i="18"/>
  <c r="G89" i="18" s="1"/>
  <c r="H100" i="18"/>
  <c r="H99" i="18"/>
  <c r="G31" i="18"/>
  <c r="H31" i="18"/>
  <c r="M41" i="17"/>
  <c r="J47" i="17"/>
  <c r="N47" i="17" s="1"/>
  <c r="N46" i="17" s="1"/>
  <c r="L46" i="17"/>
  <c r="K32" i="17"/>
  <c r="J32" i="17" s="1"/>
  <c r="N32" i="17" s="1"/>
  <c r="K106" i="17"/>
  <c r="J106" i="17" s="1"/>
  <c r="M106" i="17" s="1"/>
  <c r="M104" i="17" s="1"/>
  <c r="K363" i="17"/>
  <c r="J363" i="17" s="1"/>
  <c r="N363" i="17" s="1"/>
  <c r="F239" i="3"/>
  <c r="F236" i="3" s="1"/>
  <c r="K615" i="17"/>
  <c r="K614" i="17" s="1"/>
  <c r="K609" i="17" s="1"/>
  <c r="H21" i="18"/>
  <c r="I21" i="18"/>
  <c r="F27" i="18"/>
  <c r="G27" i="18" s="1"/>
  <c r="F79" i="3"/>
  <c r="F69" i="3" s="1"/>
  <c r="H539" i="17"/>
  <c r="G167" i="3"/>
  <c r="G165" i="3" s="1"/>
  <c r="G539" i="17"/>
  <c r="O770" i="17"/>
  <c r="M770" i="17"/>
  <c r="N770" i="17"/>
  <c r="N760" i="17" s="1"/>
  <c r="N758" i="17" s="1"/>
  <c r="L39" i="3"/>
  <c r="G221" i="3"/>
  <c r="G219" i="3" s="1"/>
  <c r="G35" i="18"/>
  <c r="H35" i="18"/>
  <c r="I35" i="18"/>
  <c r="F36" i="18"/>
  <c r="I706" i="17"/>
  <c r="I11" i="17" s="1"/>
  <c r="M764" i="17"/>
  <c r="O764" i="17"/>
  <c r="O760" i="17" s="1"/>
  <c r="O758" i="17" s="1"/>
  <c r="N764" i="17"/>
  <c r="I101" i="18"/>
  <c r="H101" i="18"/>
  <c r="G101" i="18"/>
  <c r="E12" i="18"/>
  <c r="I41" i="18"/>
  <c r="G41" i="18"/>
  <c r="H41" i="18"/>
  <c r="F58" i="18"/>
  <c r="H58" i="18" s="1"/>
  <c r="H57" i="18" s="1"/>
  <c r="H48" i="18" s="1"/>
  <c r="G188" i="3"/>
  <c r="I637" i="17"/>
  <c r="C122" i="18"/>
  <c r="O743" i="17"/>
  <c r="N743" i="17"/>
  <c r="M743" i="17"/>
  <c r="F24" i="3"/>
  <c r="H12" i="17"/>
  <c r="H11" i="17" s="1"/>
  <c r="G356" i="17"/>
  <c r="J226" i="3"/>
  <c r="E67" i="18"/>
  <c r="D123" i="18"/>
  <c r="G122" i="3"/>
  <c r="G120" i="3" s="1"/>
  <c r="G95" i="3" s="1"/>
  <c r="D48" i="18"/>
  <c r="G16" i="17"/>
  <c r="G14" i="17" s="1"/>
  <c r="G12" i="17" s="1"/>
  <c r="J314" i="3"/>
  <c r="J312" i="3" s="1"/>
  <c r="J310" i="3" s="1"/>
  <c r="G106" i="18"/>
  <c r="F73" i="18"/>
  <c r="F72" i="18" s="1"/>
  <c r="F253" i="3"/>
  <c r="F247" i="3" s="1"/>
  <c r="D11" i="18"/>
  <c r="K97" i="17"/>
  <c r="K362" i="17"/>
  <c r="J362" i="17" s="1"/>
  <c r="O362" i="17" s="1"/>
  <c r="K230" i="3"/>
  <c r="K751" i="17"/>
  <c r="J751" i="17" s="1"/>
  <c r="O751" i="17" s="1"/>
  <c r="F30" i="18"/>
  <c r="L224" i="3"/>
  <c r="I13" i="18"/>
  <c r="F74" i="18"/>
  <c r="G74" i="18" s="1"/>
  <c r="L246" i="3"/>
  <c r="L244" i="3" s="1"/>
  <c r="F22" i="18"/>
  <c r="F26" i="18"/>
  <c r="G26" i="18" s="1"/>
  <c r="F103" i="18"/>
  <c r="G103" i="18" s="1"/>
  <c r="M763" i="17"/>
  <c r="N26" i="17"/>
  <c r="L706" i="17"/>
  <c r="J760" i="17"/>
  <c r="J758" i="17" s="1"/>
  <c r="H91" i="18"/>
  <c r="F86" i="18"/>
  <c r="F39" i="18"/>
  <c r="M766" i="17"/>
  <c r="G88" i="18"/>
  <c r="M738" i="17"/>
  <c r="M736" i="17" s="1"/>
  <c r="F89" i="18"/>
  <c r="G21" i="18"/>
  <c r="H106" i="18"/>
  <c r="I40" i="18"/>
  <c r="I39" i="18" s="1"/>
  <c r="H40" i="18"/>
  <c r="H39" i="18" s="1"/>
  <c r="N41" i="17"/>
  <c r="G247" i="3"/>
  <c r="G40" i="18"/>
  <c r="G22" i="18"/>
  <c r="L288" i="17"/>
  <c r="L283" i="17" s="1"/>
  <c r="L281" i="17" s="1"/>
  <c r="I122" i="3"/>
  <c r="I120" i="3" s="1"/>
  <c r="I95" i="3" s="1"/>
  <c r="L251" i="3"/>
  <c r="L249" i="3" s="1"/>
  <c r="L247" i="3" s="1"/>
  <c r="N462" i="17"/>
  <c r="O462" i="17"/>
  <c r="M462" i="17"/>
  <c r="M547" i="17"/>
  <c r="O547" i="17"/>
  <c r="N547" i="17"/>
  <c r="M551" i="17"/>
  <c r="N551" i="17"/>
  <c r="K239" i="3"/>
  <c r="K236" i="3" s="1"/>
  <c r="J298" i="3"/>
  <c r="J296" i="3" s="1"/>
  <c r="G301" i="3"/>
  <c r="G299" i="3" s="1"/>
  <c r="O29" i="17"/>
  <c r="N29" i="17"/>
  <c r="M29" i="17"/>
  <c r="K226" i="3"/>
  <c r="J642" i="17"/>
  <c r="N642" i="17" s="1"/>
  <c r="N641" i="17" s="1"/>
  <c r="N639" i="17" s="1"/>
  <c r="K641" i="17"/>
  <c r="K639" i="17" s="1"/>
  <c r="K637" i="17" s="1"/>
  <c r="K298" i="3"/>
  <c r="K296" i="3" s="1"/>
  <c r="H230" i="3"/>
  <c r="H222" i="3"/>
  <c r="H217" i="3" s="1"/>
  <c r="M82" i="17"/>
  <c r="O82" i="17"/>
  <c r="N82" i="17"/>
  <c r="N750" i="17"/>
  <c r="M750" i="17"/>
  <c r="O750" i="17"/>
  <c r="G246" i="3"/>
  <c r="G244" i="3" s="1"/>
  <c r="H278" i="3"/>
  <c r="K372" i="17"/>
  <c r="J372" i="17" s="1"/>
  <c r="M372" i="17" s="1"/>
  <c r="G152" i="3"/>
  <c r="G150" i="3" s="1"/>
  <c r="G148" i="3" s="1"/>
  <c r="K560" i="17"/>
  <c r="J560" i="17" s="1"/>
  <c r="O560" i="17" s="1"/>
  <c r="J723" i="17"/>
  <c r="K571" i="17"/>
  <c r="J571" i="17" s="1"/>
  <c r="N571" i="17" s="1"/>
  <c r="K251" i="3"/>
  <c r="K249" i="3" s="1"/>
  <c r="K247" i="3" s="1"/>
  <c r="K109" i="17"/>
  <c r="K108" i="17" s="1"/>
  <c r="K23" i="17"/>
  <c r="J23" i="17" s="1"/>
  <c r="N23" i="17" s="1"/>
  <c r="L592" i="17"/>
  <c r="J592" i="17" s="1"/>
  <c r="O592" i="17" s="1"/>
  <c r="K458" i="17"/>
  <c r="J458" i="17" s="1"/>
  <c r="O458" i="17" s="1"/>
  <c r="J251" i="3"/>
  <c r="J249" i="3" s="1"/>
  <c r="J247" i="3" s="1"/>
  <c r="I251" i="3"/>
  <c r="I249" i="3" s="1"/>
  <c r="I247" i="3" s="1"/>
  <c r="I39" i="3"/>
  <c r="K285" i="17"/>
  <c r="J285" i="17" s="1"/>
  <c r="M285" i="17" s="1"/>
  <c r="K368" i="17"/>
  <c r="J368" i="17" s="1"/>
  <c r="L374" i="17"/>
  <c r="J374" i="17" s="1"/>
  <c r="O374" i="17" s="1"/>
  <c r="K545" i="17"/>
  <c r="J545" i="17" s="1"/>
  <c r="M408" i="17"/>
  <c r="L289" i="3"/>
  <c r="L287" i="3" s="1"/>
  <c r="O408" i="17"/>
  <c r="J692" i="17"/>
  <c r="O692" i="17" s="1"/>
  <c r="O689" i="17" s="1"/>
  <c r="L292" i="3"/>
  <c r="H21" i="3"/>
  <c r="K591" i="17"/>
  <c r="J591" i="17" s="1"/>
  <c r="K456" i="17"/>
  <c r="J456" i="17" s="1"/>
  <c r="I298" i="3"/>
  <c r="I296" i="3" s="1"/>
  <c r="K552" i="17"/>
  <c r="J552" i="17" s="1"/>
  <c r="M552" i="17" s="1"/>
  <c r="L460" i="17"/>
  <c r="J460" i="17" s="1"/>
  <c r="N460" i="17" s="1"/>
  <c r="I230" i="3"/>
  <c r="K286" i="17"/>
  <c r="J286" i="17" s="1"/>
  <c r="N286" i="17" s="1"/>
  <c r="J224" i="3"/>
  <c r="G222" i="3"/>
  <c r="O30" i="17"/>
  <c r="N30" i="17"/>
  <c r="F21" i="3"/>
  <c r="K21" i="3"/>
  <c r="G21" i="3"/>
  <c r="M19" i="17"/>
  <c r="N19" i="17"/>
  <c r="O19" i="17"/>
  <c r="I187" i="3"/>
  <c r="I185" i="3" s="1"/>
  <c r="J225" i="3"/>
  <c r="L298" i="3"/>
  <c r="L296" i="3" s="1"/>
  <c r="M43" i="17"/>
  <c r="N43" i="17"/>
  <c r="O43" i="17"/>
  <c r="N159" i="17"/>
  <c r="M159" i="17"/>
  <c r="O159" i="17"/>
  <c r="I224" i="3"/>
  <c r="M436" i="17"/>
  <c r="O436" i="17"/>
  <c r="F68" i="3"/>
  <c r="F66" i="3" s="1"/>
  <c r="F52" i="3" s="1"/>
  <c r="I19" i="3"/>
  <c r="I21" i="3"/>
  <c r="O740" i="17"/>
  <c r="O738" i="17" s="1"/>
  <c r="O736" i="17" s="1"/>
  <c r="N740" i="17"/>
  <c r="N738" i="17" s="1"/>
  <c r="N736" i="17" s="1"/>
  <c r="M558" i="17"/>
  <c r="N558" i="17"/>
  <c r="K781" i="17"/>
  <c r="G314" i="3"/>
  <c r="G312" i="3" s="1"/>
  <c r="G310" i="3" s="1"/>
  <c r="F308" i="3"/>
  <c r="F306" i="3" s="1"/>
  <c r="K122" i="3"/>
  <c r="K120" i="3" s="1"/>
  <c r="F28" i="3"/>
  <c r="F32" i="3"/>
  <c r="H68" i="3"/>
  <c r="H66" i="3" s="1"/>
  <c r="H52" i="3" s="1"/>
  <c r="O753" i="17"/>
  <c r="N753" i="17"/>
  <c r="N39" i="17"/>
  <c r="O39" i="17"/>
  <c r="L439" i="17"/>
  <c r="J439" i="17" s="1"/>
  <c r="O439" i="17" s="1"/>
  <c r="K565" i="17"/>
  <c r="K749" i="17"/>
  <c r="M549" i="17"/>
  <c r="N549" i="17"/>
  <c r="J438" i="17"/>
  <c r="M27" i="17"/>
  <c r="N27" i="17"/>
  <c r="F298" i="3"/>
  <c r="F296" i="3" s="1"/>
  <c r="I38" i="3"/>
  <c r="J122" i="3"/>
  <c r="J120" i="3" s="1"/>
  <c r="J95" i="3" s="1"/>
  <c r="N84" i="17"/>
  <c r="O84" i="17"/>
  <c r="M84" i="17"/>
  <c r="J589" i="17"/>
  <c r="M589" i="17" s="1"/>
  <c r="K28" i="17"/>
  <c r="J28" i="17" s="1"/>
  <c r="N28" i="17" s="1"/>
  <c r="K21" i="17"/>
  <c r="K365" i="17"/>
  <c r="J365" i="17" s="1"/>
  <c r="M365" i="17" s="1"/>
  <c r="L373" i="17"/>
  <c r="K451" i="17"/>
  <c r="J451" i="17" s="1"/>
  <c r="N451" i="17" s="1"/>
  <c r="N457" i="17"/>
  <c r="O457" i="17"/>
  <c r="L464" i="17"/>
  <c r="J464" i="17" s="1"/>
  <c r="N464" i="17" s="1"/>
  <c r="K550" i="17"/>
  <c r="J550" i="17" s="1"/>
  <c r="N550" i="17" s="1"/>
  <c r="L593" i="17"/>
  <c r="J593" i="17" s="1"/>
  <c r="F230" i="3"/>
  <c r="M363" i="17"/>
  <c r="O42" i="17"/>
  <c r="K156" i="17"/>
  <c r="K154" i="17" s="1"/>
  <c r="K130" i="17" s="1"/>
  <c r="G181" i="3"/>
  <c r="G179" i="3" s="1"/>
  <c r="G168" i="3" s="1"/>
  <c r="N436" i="17"/>
  <c r="I239" i="3"/>
  <c r="I236" i="3" s="1"/>
  <c r="N38" i="17"/>
  <c r="O407" i="17"/>
  <c r="K453" i="17"/>
  <c r="J453" i="17" s="1"/>
  <c r="M453" i="17" s="1"/>
  <c r="M42" i="17"/>
  <c r="I225" i="3"/>
  <c r="J738" i="17"/>
  <c r="J736" i="17" s="1"/>
  <c r="K32" i="3"/>
  <c r="M564" i="17"/>
  <c r="N564" i="17"/>
  <c r="J187" i="3"/>
  <c r="J185" i="3" s="1"/>
  <c r="K221" i="3"/>
  <c r="K219" i="3" s="1"/>
  <c r="O81" i="17"/>
  <c r="N81" i="17"/>
  <c r="N83" i="17"/>
  <c r="O83" i="17"/>
  <c r="M36" i="17"/>
  <c r="O36" i="17"/>
  <c r="N36" i="17"/>
  <c r="K403" i="17"/>
  <c r="J403" i="17" s="1"/>
  <c r="K437" i="17"/>
  <c r="J437" i="17" s="1"/>
  <c r="N437" i="17" s="1"/>
  <c r="F226" i="3"/>
  <c r="K570" i="17"/>
  <c r="K633" i="17"/>
  <c r="J633" i="17" s="1"/>
  <c r="K404" i="17"/>
  <c r="J404" i="17" s="1"/>
  <c r="O404" i="17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F147" i="3"/>
  <c r="F145" i="3" s="1"/>
  <c r="G239" i="3"/>
  <c r="G236" i="3" s="1"/>
  <c r="K35" i="17"/>
  <c r="J35" i="17" s="1"/>
  <c r="K33" i="17"/>
  <c r="J33" i="17" s="1"/>
  <c r="O33" i="17" s="1"/>
  <c r="N291" i="17"/>
  <c r="M291" i="17"/>
  <c r="M371" i="17"/>
  <c r="N371" i="17"/>
  <c r="F224" i="3"/>
  <c r="F292" i="3"/>
  <c r="F290" i="3" s="1"/>
  <c r="K729" i="17"/>
  <c r="I246" i="3"/>
  <c r="I244" i="3" s="1"/>
  <c r="H167" i="3"/>
  <c r="H165" i="3" s="1"/>
  <c r="H148" i="3" s="1"/>
  <c r="O363" i="17"/>
  <c r="N456" i="17"/>
  <c r="J32" i="3"/>
  <c r="K738" i="17"/>
  <c r="K736" i="17" s="1"/>
  <c r="K435" i="17"/>
  <c r="M83" i="17"/>
  <c r="O558" i="17"/>
  <c r="J158" i="17"/>
  <c r="O158" i="17" s="1"/>
  <c r="G41" i="3"/>
  <c r="G226" i="3"/>
  <c r="I36" i="3"/>
  <c r="L98" i="17"/>
  <c r="M45" i="17"/>
  <c r="O45" i="17"/>
  <c r="N45" i="17"/>
  <c r="O28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N367" i="17"/>
  <c r="M367" i="17"/>
  <c r="I84" i="18"/>
  <c r="H84" i="18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M47" i="17"/>
  <c r="M46" i="17" s="1"/>
  <c r="O47" i="17"/>
  <c r="O46" i="17" s="1"/>
  <c r="I33" i="18"/>
  <c r="H33" i="18"/>
  <c r="I32" i="18"/>
  <c r="H32" i="18"/>
  <c r="M31" i="17"/>
  <c r="N31" i="17"/>
  <c r="O369" i="17"/>
  <c r="N369" i="17"/>
  <c r="L18" i="17"/>
  <c r="L16" i="17" s="1"/>
  <c r="L14" i="17" s="1"/>
  <c r="H90" i="18"/>
  <c r="M752" i="17"/>
  <c r="O571" i="17"/>
  <c r="M571" i="17"/>
  <c r="O551" i="17"/>
  <c r="O549" i="17"/>
  <c r="H30" i="18"/>
  <c r="M38" i="17"/>
  <c r="M287" i="17"/>
  <c r="H247" i="3"/>
  <c r="O593" i="17"/>
  <c r="H168" i="3"/>
  <c r="H87" i="18"/>
  <c r="M30" i="17"/>
  <c r="J44" i="17"/>
  <c r="H27" i="18"/>
  <c r="G39" i="18"/>
  <c r="G36" i="18"/>
  <c r="H24" i="18"/>
  <c r="G117" i="18"/>
  <c r="N163" i="17"/>
  <c r="M290" i="17"/>
  <c r="N290" i="17"/>
  <c r="C123" i="18"/>
  <c r="N105" i="17"/>
  <c r="O105" i="17"/>
  <c r="O370" i="17"/>
  <c r="N370" i="17"/>
  <c r="O80" i="17"/>
  <c r="N80" i="17"/>
  <c r="M80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N22" i="17"/>
  <c r="M22" i="17"/>
  <c r="M286" i="17"/>
  <c r="N455" i="17"/>
  <c r="M455" i="17"/>
  <c r="M560" i="17"/>
  <c r="I58" i="18"/>
  <c r="I57" i="18" s="1"/>
  <c r="I48" i="18" s="1"/>
  <c r="F57" i="18"/>
  <c r="F48" i="18" s="1"/>
  <c r="H23" i="18"/>
  <c r="I83" i="18"/>
  <c r="H83" i="18"/>
  <c r="H29" i="18"/>
  <c r="I29" i="18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M434" i="17"/>
  <c r="N434" i="17"/>
  <c r="O367" i="17"/>
  <c r="O34" i="17"/>
  <c r="I34" i="18"/>
  <c r="L401" i="17"/>
  <c r="L399" i="17" s="1"/>
  <c r="M454" i="17"/>
  <c r="M407" i="17"/>
  <c r="F119" i="18"/>
  <c r="G18" i="18"/>
  <c r="G17" i="18" s="1"/>
  <c r="J561" i="17"/>
  <c r="J615" i="17"/>
  <c r="O455" i="17"/>
  <c r="O22" i="17"/>
  <c r="I90" i="18"/>
  <c r="I89" i="18" s="1"/>
  <c r="I23" i="18"/>
  <c r="O453" i="17" l="1"/>
  <c r="M590" i="17"/>
  <c r="F82" i="18"/>
  <c r="F81" i="18" s="1"/>
  <c r="I74" i="18"/>
  <c r="H26" i="18"/>
  <c r="O372" i="17"/>
  <c r="N592" i="17"/>
  <c r="J689" i="17"/>
  <c r="N362" i="17"/>
  <c r="J587" i="17"/>
  <c r="M362" i="17"/>
  <c r="N751" i="17"/>
  <c r="J288" i="17"/>
  <c r="M288" i="17" s="1"/>
  <c r="M283" i="17" s="1"/>
  <c r="M281" i="17" s="1"/>
  <c r="M221" i="17" s="1"/>
  <c r="J46" i="17"/>
  <c r="O365" i="17"/>
  <c r="J641" i="17"/>
  <c r="J639" i="17" s="1"/>
  <c r="F67" i="18"/>
  <c r="H89" i="18"/>
  <c r="M32" i="17"/>
  <c r="I103" i="18"/>
  <c r="I82" i="18" s="1"/>
  <c r="I81" i="18" s="1"/>
  <c r="H103" i="18"/>
  <c r="N374" i="17"/>
  <c r="J109" i="17"/>
  <c r="J108" i="17" s="1"/>
  <c r="O32" i="17"/>
  <c r="J308" i="3"/>
  <c r="J306" i="3" s="1"/>
  <c r="I22" i="18"/>
  <c r="H22" i="18"/>
  <c r="K104" i="17"/>
  <c r="M404" i="17"/>
  <c r="K630" i="17"/>
  <c r="K629" i="17" s="1"/>
  <c r="N458" i="17"/>
  <c r="M464" i="17"/>
  <c r="I26" i="18"/>
  <c r="M760" i="17"/>
  <c r="M758" i="17" s="1"/>
  <c r="I86" i="18"/>
  <c r="H86" i="18"/>
  <c r="H82" i="18" s="1"/>
  <c r="H81" i="18" s="1"/>
  <c r="G86" i="18"/>
  <c r="G82" i="18" s="1"/>
  <c r="G81" i="18" s="1"/>
  <c r="G67" i="18" s="1"/>
  <c r="F20" i="18"/>
  <c r="E122" i="18"/>
  <c r="E123" i="18" s="1"/>
  <c r="E11" i="18"/>
  <c r="H74" i="18"/>
  <c r="M158" i="17"/>
  <c r="O106" i="17"/>
  <c r="O104" i="17" s="1"/>
  <c r="O552" i="17"/>
  <c r="J156" i="17"/>
  <c r="J154" i="17" s="1"/>
  <c r="J130" i="17" s="1"/>
  <c r="F19" i="3"/>
  <c r="J104" i="17"/>
  <c r="N106" i="17"/>
  <c r="N104" i="17" s="1"/>
  <c r="O23" i="17"/>
  <c r="N552" i="17"/>
  <c r="I27" i="18"/>
  <c r="I226" i="3"/>
  <c r="J97" i="17"/>
  <c r="K95" i="17"/>
  <c r="K93" i="17" s="1"/>
  <c r="H73" i="18"/>
  <c r="G73" i="18"/>
  <c r="G72" i="18" s="1"/>
  <c r="I73" i="18"/>
  <c r="I72" i="18" s="1"/>
  <c r="F39" i="3"/>
  <c r="F41" i="3"/>
  <c r="M23" i="17"/>
  <c r="G58" i="18"/>
  <c r="G57" i="18" s="1"/>
  <c r="G48" i="18" s="1"/>
  <c r="O156" i="17"/>
  <c r="O154" i="17" s="1"/>
  <c r="O130" i="17" s="1"/>
  <c r="I30" i="18"/>
  <c r="G30" i="18"/>
  <c r="G11" i="17"/>
  <c r="N372" i="17"/>
  <c r="O464" i="17"/>
  <c r="N33" i="17"/>
  <c r="M458" i="17"/>
  <c r="M437" i="17"/>
  <c r="O286" i="17"/>
  <c r="M156" i="17"/>
  <c r="M154" i="17" s="1"/>
  <c r="M130" i="17" s="1"/>
  <c r="M592" i="17"/>
  <c r="L448" i="17"/>
  <c r="L446" i="17" s="1"/>
  <c r="H122" i="3"/>
  <c r="H120" i="3" s="1"/>
  <c r="H95" i="3" s="1"/>
  <c r="K308" i="3"/>
  <c r="K306" i="3" s="1"/>
  <c r="O460" i="17"/>
  <c r="M460" i="17"/>
  <c r="J239" i="3"/>
  <c r="J236" i="3" s="1"/>
  <c r="J41" i="3"/>
  <c r="J39" i="3"/>
  <c r="M692" i="17"/>
  <c r="M689" i="17" s="1"/>
  <c r="N692" i="17"/>
  <c r="N689" i="17" s="1"/>
  <c r="N637" i="17" s="1"/>
  <c r="M368" i="17"/>
  <c r="O368" i="17"/>
  <c r="N368" i="17"/>
  <c r="F122" i="3"/>
  <c r="F120" i="3" s="1"/>
  <c r="F95" i="3" s="1"/>
  <c r="J721" i="17"/>
  <c r="M723" i="17"/>
  <c r="M721" i="17" s="1"/>
  <c r="N723" i="17"/>
  <c r="N721" i="17" s="1"/>
  <c r="O723" i="17"/>
  <c r="O721" i="17" s="1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G217" i="3"/>
  <c r="K587" i="17"/>
  <c r="O642" i="17"/>
  <c r="O641" i="17" s="1"/>
  <c r="O639" i="17" s="1"/>
  <c r="O637" i="17" s="1"/>
  <c r="K556" i="17"/>
  <c r="O591" i="17"/>
  <c r="M591" i="17"/>
  <c r="N591" i="17"/>
  <c r="M456" i="17"/>
  <c r="O456" i="17"/>
  <c r="L239" i="3"/>
  <c r="L236" i="3" s="1"/>
  <c r="L230" i="3"/>
  <c r="O28" i="17"/>
  <c r="K360" i="17"/>
  <c r="K358" i="17" s="1"/>
  <c r="J556" i="17"/>
  <c r="M374" i="17"/>
  <c r="N453" i="17"/>
  <c r="O437" i="17"/>
  <c r="N365" i="17"/>
  <c r="M642" i="17"/>
  <c r="M641" i="17" s="1"/>
  <c r="M639" i="17" s="1"/>
  <c r="L587" i="17"/>
  <c r="L554" i="17" s="1"/>
  <c r="L539" i="17" s="1"/>
  <c r="L432" i="17"/>
  <c r="L430" i="17" s="1"/>
  <c r="M33" i="17"/>
  <c r="I17" i="3"/>
  <c r="K301" i="3"/>
  <c r="K299" i="3" s="1"/>
  <c r="F187" i="3"/>
  <c r="F185" i="3" s="1"/>
  <c r="F181" i="3"/>
  <c r="F179" i="3" s="1"/>
  <c r="K727" i="17"/>
  <c r="K725" i="17" s="1"/>
  <c r="J729" i="17"/>
  <c r="F246" i="3"/>
  <c r="F244" i="3" s="1"/>
  <c r="F167" i="3"/>
  <c r="F165" i="3" s="1"/>
  <c r="F301" i="3"/>
  <c r="F299" i="3" s="1"/>
  <c r="F278" i="3" s="1"/>
  <c r="F221" i="3"/>
  <c r="F219" i="3" s="1"/>
  <c r="F152" i="3"/>
  <c r="F150" i="3" s="1"/>
  <c r="N438" i="17"/>
  <c r="O438" i="17"/>
  <c r="M438" i="17"/>
  <c r="I68" i="3"/>
  <c r="I66" i="3" s="1"/>
  <c r="I52" i="3" s="1"/>
  <c r="G68" i="3"/>
  <c r="G66" i="3" s="1"/>
  <c r="G52" i="3" s="1"/>
  <c r="M35" i="17"/>
  <c r="N35" i="17"/>
  <c r="O35" i="17"/>
  <c r="G308" i="3"/>
  <c r="G306" i="3" s="1"/>
  <c r="G278" i="3" s="1"/>
  <c r="J21" i="3"/>
  <c r="J19" i="3"/>
  <c r="N593" i="17"/>
  <c r="M593" i="17"/>
  <c r="L360" i="17"/>
  <c r="L358" i="17" s="1"/>
  <c r="L356" i="17" s="1"/>
  <c r="J373" i="17"/>
  <c r="G32" i="3"/>
  <c r="K746" i="17"/>
  <c r="K744" i="17" s="1"/>
  <c r="J749" i="17"/>
  <c r="N439" i="17"/>
  <c r="M439" i="17"/>
  <c r="K448" i="17"/>
  <c r="K446" i="17" s="1"/>
  <c r="O589" i="17"/>
  <c r="M451" i="17"/>
  <c r="F222" i="3"/>
  <c r="J360" i="17"/>
  <c r="J358" i="17" s="1"/>
  <c r="I167" i="3"/>
  <c r="I165" i="3" s="1"/>
  <c r="I148" i="3" s="1"/>
  <c r="L147" i="3"/>
  <c r="L145" i="3" s="1"/>
  <c r="K568" i="17"/>
  <c r="J570" i="17"/>
  <c r="J301" i="3"/>
  <c r="J299" i="3" s="1"/>
  <c r="M550" i="17"/>
  <c r="O550" i="17"/>
  <c r="K778" i="17"/>
  <c r="K776" i="17" s="1"/>
  <c r="J781" i="17"/>
  <c r="J435" i="17"/>
  <c r="K432" i="17"/>
  <c r="K430" i="17" s="1"/>
  <c r="K147" i="3"/>
  <c r="K145" i="3" s="1"/>
  <c r="K95" i="3" s="1"/>
  <c r="M352" i="17"/>
  <c r="M350" i="17" s="1"/>
  <c r="F121" i="18"/>
  <c r="O352" i="17"/>
  <c r="O350" i="17" s="1"/>
  <c r="J350" i="17"/>
  <c r="N352" i="17"/>
  <c r="N350" i="17" s="1"/>
  <c r="L226" i="3"/>
  <c r="I308" i="3"/>
  <c r="I306" i="3" s="1"/>
  <c r="J21" i="17"/>
  <c r="K18" i="17"/>
  <c r="K16" i="17" s="1"/>
  <c r="K14" i="17" s="1"/>
  <c r="K224" i="3"/>
  <c r="K222" i="3"/>
  <c r="K217" i="3" s="1"/>
  <c r="J565" i="17"/>
  <c r="K562" i="17"/>
  <c r="M28" i="17"/>
  <c r="L221" i="17"/>
  <c r="N404" i="17"/>
  <c r="K401" i="17"/>
  <c r="K399" i="17" s="1"/>
  <c r="N589" i="17"/>
  <c r="K543" i="17"/>
  <c r="K541" i="17" s="1"/>
  <c r="K38" i="3"/>
  <c r="J98" i="17"/>
  <c r="L95" i="17"/>
  <c r="L93" i="17" s="1"/>
  <c r="L12" i="17" s="1"/>
  <c r="J38" i="3"/>
  <c r="F38" i="3"/>
  <c r="H36" i="3"/>
  <c r="H17" i="3" s="1"/>
  <c r="L38" i="3"/>
  <c r="L187" i="3"/>
  <c r="L185" i="3" s="1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O288" i="17"/>
  <c r="N288" i="17"/>
  <c r="O545" i="17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J401" i="17"/>
  <c r="J399" i="17" s="1"/>
  <c r="K102" i="17"/>
  <c r="K100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J283" i="17" l="1"/>
  <c r="J281" i="17" s="1"/>
  <c r="J221" i="17" s="1"/>
  <c r="H72" i="18"/>
  <c r="H67" i="18" s="1"/>
  <c r="J278" i="3"/>
  <c r="J637" i="17"/>
  <c r="F148" i="3"/>
  <c r="J102" i="17"/>
  <c r="J100" i="17" s="1"/>
  <c r="N283" i="17"/>
  <c r="N281" i="17" s="1"/>
  <c r="N221" i="17" s="1"/>
  <c r="O283" i="17"/>
  <c r="O281" i="17" s="1"/>
  <c r="M587" i="17"/>
  <c r="N109" i="17"/>
  <c r="N108" i="17" s="1"/>
  <c r="N102" i="17" s="1"/>
  <c r="N100" i="17" s="1"/>
  <c r="M109" i="17"/>
  <c r="M108" i="17" s="1"/>
  <c r="M102" i="17" s="1"/>
  <c r="M100" i="17" s="1"/>
  <c r="O109" i="17"/>
  <c r="O108" i="17" s="1"/>
  <c r="O102" i="17" s="1"/>
  <c r="O100" i="17" s="1"/>
  <c r="O221" i="17"/>
  <c r="I67" i="18"/>
  <c r="O97" i="17"/>
  <c r="N97" i="17"/>
  <c r="M97" i="17"/>
  <c r="M637" i="17"/>
  <c r="G20" i="18"/>
  <c r="G19" i="18" s="1"/>
  <c r="G12" i="18" s="1"/>
  <c r="G11" i="18" s="1"/>
  <c r="I20" i="18"/>
  <c r="I19" i="18" s="1"/>
  <c r="I12" i="18" s="1"/>
  <c r="I11" i="18" s="1"/>
  <c r="H20" i="18"/>
  <c r="H19" i="18" s="1"/>
  <c r="H12" i="18" s="1"/>
  <c r="H11" i="18" s="1"/>
  <c r="F19" i="18"/>
  <c r="F12" i="18" s="1"/>
  <c r="M401" i="17"/>
  <c r="M399" i="17" s="1"/>
  <c r="H16" i="3"/>
  <c r="P17" i="3" s="1"/>
  <c r="M543" i="17"/>
  <c r="M541" i="17" s="1"/>
  <c r="N448" i="17"/>
  <c r="N446" i="17" s="1"/>
  <c r="N587" i="17"/>
  <c r="L410" i="17"/>
  <c r="N401" i="17"/>
  <c r="N399" i="17" s="1"/>
  <c r="O543" i="17"/>
  <c r="O541" i="17" s="1"/>
  <c r="L122" i="3"/>
  <c r="L120" i="3" s="1"/>
  <c r="L95" i="3" s="1"/>
  <c r="E17" i="15"/>
  <c r="K554" i="17"/>
  <c r="K539" i="17" s="1"/>
  <c r="K12" i="17"/>
  <c r="K410" i="17"/>
  <c r="K278" i="3"/>
  <c r="J356" i="17"/>
  <c r="K356" i="17"/>
  <c r="O587" i="17"/>
  <c r="L167" i="3"/>
  <c r="L165" i="3" s="1"/>
  <c r="L19" i="3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G28" i="3"/>
  <c r="G17" i="3" s="1"/>
  <c r="G16" i="3" s="1"/>
  <c r="O17" i="3" s="1"/>
  <c r="J167" i="3"/>
  <c r="J165" i="3" s="1"/>
  <c r="J148" i="3" s="1"/>
  <c r="K181" i="3"/>
  <c r="K179" i="3" s="1"/>
  <c r="K168" i="3" s="1"/>
  <c r="L301" i="3"/>
  <c r="L299" i="3" s="1"/>
  <c r="L278" i="3" s="1"/>
  <c r="I121" i="18"/>
  <c r="G121" i="18"/>
  <c r="H121" i="18"/>
  <c r="I301" i="3"/>
  <c r="I299" i="3" s="1"/>
  <c r="I278" i="3" s="1"/>
  <c r="K68" i="3"/>
  <c r="K66" i="3" s="1"/>
  <c r="K52" i="3" s="1"/>
  <c r="L181" i="3"/>
  <c r="L179" i="3" s="1"/>
  <c r="L168" i="3" s="1"/>
  <c r="L221" i="3"/>
  <c r="L219" i="3" s="1"/>
  <c r="F217" i="3"/>
  <c r="L11" i="17"/>
  <c r="K706" i="17"/>
  <c r="F168" i="3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K167" i="3"/>
  <c r="K165" i="3" s="1"/>
  <c r="K148" i="3" s="1"/>
  <c r="I222" i="3"/>
  <c r="I217" i="3" s="1"/>
  <c r="J68" i="3"/>
  <c r="J66" i="3" s="1"/>
  <c r="J52" i="3" s="1"/>
  <c r="I181" i="3"/>
  <c r="I179" i="3" s="1"/>
  <c r="I168" i="3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N373" i="17"/>
  <c r="N360" i="17" s="1"/>
  <c r="N358" i="17" s="1"/>
  <c r="O373" i="17"/>
  <c r="O360" i="17" s="1"/>
  <c r="O358" i="17" s="1"/>
  <c r="O356" i="17" s="1"/>
  <c r="L225" i="3"/>
  <c r="L222" i="3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18" i="17"/>
  <c r="M16" i="17" s="1"/>
  <c r="M14" i="17" s="1"/>
  <c r="M448" i="17"/>
  <c r="M446" i="17" s="1"/>
  <c r="F36" i="3"/>
  <c r="F17" i="3" s="1"/>
  <c r="L36" i="3"/>
  <c r="J36" i="3"/>
  <c r="J17" i="3" s="1"/>
  <c r="K36" i="3"/>
  <c r="K17" i="3" s="1"/>
  <c r="J95" i="17"/>
  <c r="J93" i="17" s="1"/>
  <c r="O98" i="17"/>
  <c r="O95" i="17" s="1"/>
  <c r="O93" i="17" s="1"/>
  <c r="M98" i="17"/>
  <c r="N98" i="17"/>
  <c r="M356" i="17" l="1"/>
  <c r="M95" i="17"/>
  <c r="M93" i="17" s="1"/>
  <c r="M12" i="17" s="1"/>
  <c r="N95" i="17"/>
  <c r="N93" i="17" s="1"/>
  <c r="N356" i="17"/>
  <c r="J706" i="17"/>
  <c r="I16" i="3"/>
  <c r="Q17" i="3" s="1"/>
  <c r="F11" i="18"/>
  <c r="F122" i="18"/>
  <c r="N410" i="17"/>
  <c r="M554" i="17"/>
  <c r="M539" i="17" s="1"/>
  <c r="N554" i="17"/>
  <c r="N539" i="17" s="1"/>
  <c r="K11" i="17"/>
  <c r="N706" i="17"/>
  <c r="O554" i="17"/>
  <c r="O539" i="17" s="1"/>
  <c r="N12" i="17"/>
  <c r="K16" i="3"/>
  <c r="S17" i="3" s="1"/>
  <c r="J12" i="17"/>
  <c r="L17" i="3"/>
  <c r="J222" i="3"/>
  <c r="J217" i="3" s="1"/>
  <c r="J16" i="3" s="1"/>
  <c r="R17" i="3" s="1"/>
  <c r="D17" i="15"/>
  <c r="O12" i="17"/>
  <c r="F16" i="3"/>
  <c r="N17" i="3" s="1"/>
  <c r="M410" i="17"/>
  <c r="M706" i="17"/>
  <c r="O706" i="17"/>
  <c r="L217" i="3"/>
  <c r="L148" i="3"/>
  <c r="J554" i="17"/>
  <c r="J539" i="17" s="1"/>
  <c r="G122" i="18" l="1"/>
  <c r="F123" i="18"/>
  <c r="H122" i="18"/>
  <c r="I122" i="18"/>
  <c r="F17" i="15"/>
  <c r="H17" i="15"/>
  <c r="N11" i="17"/>
  <c r="O11" i="17"/>
  <c r="J11" i="17"/>
  <c r="C17" i="15"/>
  <c r="L16" i="3"/>
  <c r="T17" i="3" s="1"/>
  <c r="G17" i="15"/>
  <c r="M11" i="17"/>
  <c r="I123" i="18" l="1"/>
  <c r="H123" i="18"/>
  <c r="G123" i="18"/>
  <c r="I17" i="15"/>
</calcChain>
</file>

<file path=xl/sharedStrings.xml><?xml version="1.0" encoding="utf-8"?>
<sst xmlns="http://schemas.openxmlformats.org/spreadsheetml/2006/main" count="1860" uniqueCount="601">
  <si>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</si>
  <si>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</si>
  <si>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</si>
  <si>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</si>
  <si>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</si>
  <si>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</si>
  <si>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</si>
  <si>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</si>
  <si>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</si>
  <si>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</si>
  <si>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</si>
  <si>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</si>
  <si>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</si>
  <si>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</si>
  <si>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</si>
  <si>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</si>
  <si>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</si>
  <si>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</si>
  <si>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</si>
  <si>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4111</t>
  </si>
  <si>
    <t>4112</t>
  </si>
  <si>
    <t>4215</t>
  </si>
  <si>
    <t>4216</t>
  </si>
  <si>
    <t>4232</t>
  </si>
  <si>
    <t>4239</t>
  </si>
  <si>
    <t>4241</t>
  </si>
  <si>
    <t>4252</t>
  </si>
  <si>
    <t>4261</t>
  </si>
  <si>
    <t>4264</t>
  </si>
  <si>
    <t>4266</t>
  </si>
  <si>
    <t>4267</t>
  </si>
  <si>
    <t>4269</t>
  </si>
  <si>
    <t>4412</t>
  </si>
  <si>
    <t>4511</t>
  </si>
  <si>
    <t>4521</t>
  </si>
  <si>
    <t>4637</t>
  </si>
  <si>
    <t>4819</t>
  </si>
  <si>
    <t>5111</t>
  </si>
  <si>
    <t>5112</t>
  </si>
  <si>
    <t>5113</t>
  </si>
  <si>
    <t>5122</t>
  </si>
  <si>
    <t>5134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</si>
  <si>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</si>
  <si>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</si>
  <si>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</si>
  <si>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</si>
  <si>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</si>
  <si>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</si>
  <si>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</si>
  <si>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</si>
  <si>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</si>
  <si>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</si>
  <si>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</si>
  <si>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</si>
  <si>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</si>
  <si>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</si>
  <si>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</si>
  <si>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</si>
  <si>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</si>
  <si>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</si>
  <si>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</si>
  <si>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</si>
  <si>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</si>
  <si>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</si>
  <si>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</si>
  <si>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</si>
  <si>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</si>
  <si>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</si>
  <si>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</si>
  <si>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</si>
  <si>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</si>
  <si>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</si>
  <si>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</si>
  <si>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</si>
  <si>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</si>
  <si>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</si>
  <si>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</si>
  <si>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</si>
  <si>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</si>
  <si>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</si>
  <si>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</si>
  <si>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</si>
  <si>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</si>
  <si>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</si>
  <si>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</si>
  <si>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</si>
  <si>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</si>
  <si>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</si>
  <si>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</si>
  <si>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</si>
  <si>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</si>
  <si>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</si>
  <si>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</si>
  <si>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</si>
  <si>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</si>
  <si>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</si>
  <si>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</si>
  <si>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</si>
  <si>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</si>
  <si>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</si>
  <si>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</si>
  <si>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</si>
  <si>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</si>
  <si>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</si>
  <si>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</si>
  <si>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</si>
  <si>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</si>
  <si>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</si>
  <si>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</si>
  <si>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</si>
  <si>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</si>
  <si>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</si>
  <si>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</si>
  <si>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</si>
  <si>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</si>
  <si>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</si>
  <si>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</si>
  <si>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</si>
  <si>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</si>
  <si>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</si>
  <si>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</si>
  <si>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</si>
  <si>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</si>
  <si>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</si>
  <si>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</si>
  <si>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</si>
  <si>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</si>
  <si>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</si>
  <si>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</si>
  <si>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</si>
  <si>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</si>
  <si>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</si>
  <si>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</si>
  <si>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</si>
  <si>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</si>
  <si>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</si>
  <si>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</si>
  <si>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</si>
  <si>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</si>
  <si>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</si>
  <si>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</si>
  <si>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</si>
  <si>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</si>
  <si>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</si>
  <si>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</si>
  <si>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</si>
  <si>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</si>
  <si>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</si>
  <si>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</si>
  <si>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</si>
  <si>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</si>
  <si>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</si>
  <si>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</si>
  <si>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</si>
  <si>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</si>
  <si>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</si>
  <si>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</si>
  <si>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</si>
  <si>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</si>
  <si>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</si>
  <si>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</si>
  <si>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</si>
  <si>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</si>
  <si>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</si>
  <si>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</si>
  <si>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</si>
  <si>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</si>
  <si>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</si>
  <si>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</si>
  <si>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</si>
  <si>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</si>
  <si>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</si>
  <si>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</si>
  <si>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</si>
  <si>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</si>
  <si>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</si>
  <si>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</si>
  <si>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</si>
  <si>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</si>
  <si>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</si>
  <si>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</si>
  <si>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</si>
  <si>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</si>
  <si>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</si>
  <si>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</si>
  <si>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</si>
  <si>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</si>
  <si>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</si>
  <si>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</si>
  <si>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</si>
  <si>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</si>
  <si>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</si>
  <si>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</si>
  <si>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</si>
  <si>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</si>
  <si>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</si>
  <si>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</si>
  <si>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</si>
  <si>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</si>
  <si>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</si>
  <si>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</si>
  <si>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</si>
  <si>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</si>
  <si>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</si>
  <si>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</si>
  <si>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</si>
  <si>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</si>
  <si>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</si>
  <si>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</si>
  <si>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</si>
  <si>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</si>
  <si>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</si>
  <si>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</si>
  <si>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</si>
  <si>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</si>
  <si>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</si>
  <si>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</si>
  <si>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</si>
  <si>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</si>
  <si>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</si>
  <si>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</si>
  <si>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</si>
  <si>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</si>
  <si>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</si>
  <si>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</si>
  <si>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</si>
  <si>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</si>
  <si>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</si>
  <si>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</si>
  <si>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</si>
  <si>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</si>
  <si>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</si>
  <si>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</si>
  <si>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</si>
  <si>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</si>
  <si>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</si>
  <si>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</si>
  <si>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</si>
  <si>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</si>
  <si>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</si>
  <si>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</si>
  <si>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</si>
  <si>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</si>
  <si>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</si>
  <si>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</si>
  <si>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</si>
  <si>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</si>
  <si>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</si>
  <si>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</si>
  <si>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</si>
  <si>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</si>
  <si>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</si>
  <si>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</si>
  <si>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</si>
  <si>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</si>
  <si>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</si>
  <si>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</si>
  <si>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</si>
  <si>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</si>
  <si>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</si>
  <si>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</si>
  <si>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</si>
  <si>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</si>
  <si>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</si>
  <si>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</si>
  <si>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</si>
  <si>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</si>
  <si>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</si>
  <si>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</si>
  <si>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</si>
  <si>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</si>
  <si>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</si>
  <si>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</si>
  <si>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</si>
  <si>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</si>
  <si>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</si>
  <si>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</si>
  <si>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</si>
  <si>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</si>
  <si>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</si>
  <si>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</si>
  <si>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</si>
  <si>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</si>
  <si>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</si>
  <si>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</si>
  <si>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</si>
  <si>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</si>
  <si>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</si>
  <si>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</si>
  <si>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</si>
  <si>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</si>
  <si>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</si>
  <si>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</si>
  <si>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</si>
  <si>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</si>
  <si>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</si>
  <si>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</si>
  <si>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</si>
  <si>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</si>
  <si>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>Կրթական, մշակութային և սպորտային նպաստներ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</si>
  <si>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</si>
  <si>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</si>
  <si>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այդ թվում ծախսերի վերծանումը` ըստ բյուջետային ծախսերի տնտեսագիտական դասակարգման հոդվածների 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</si>
  <si>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</si>
  <si>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</si>
  <si>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</si>
  <si>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</si>
  <si>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</si>
  <si>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</si>
  <si>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</si>
  <si>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</si>
  <si>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</si>
  <si>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</si>
  <si>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</si>
  <si>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</si>
  <si>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</si>
  <si>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</si>
  <si>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</si>
  <si>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</si>
  <si>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</si>
  <si>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</si>
  <si>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</si>
  <si>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</si>
  <si>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</si>
  <si>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</si>
  <si>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</si>
  <si>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</si>
  <si>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</si>
  <si>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</si>
  <si>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</si>
  <si>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</si>
  <si>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</si>
  <si>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</si>
  <si>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</si>
  <si>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</si>
  <si>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</si>
  <si>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</si>
  <si>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>(ս.7+ս.8)</t>
  </si>
  <si>
    <t>ներքին վարկի տոկոսավճարներ</t>
  </si>
  <si>
    <t xml:space="preserve"> </t>
  </si>
  <si>
    <t>Համայնքի վարչական տարածքում ոգելից և ալկոհոլային խմիչքների և (կամ) ծխախոտի արտադրանքի վաճառքի թույլտվության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</si>
  <si>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</si>
  <si>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</si>
  <si>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</si>
  <si>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</si>
  <si>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</si>
  <si>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Համայնքի արխիվից փաստաթղթերի պատճեններ տրամադրելու համար</t>
  </si>
  <si>
    <t>Այլ տեղական վճարներ</t>
  </si>
  <si>
    <t>Տարեկան հաստատված պլան</t>
  </si>
  <si>
    <t>Եկամտատեսակները</t>
  </si>
  <si>
    <t>Հողի հարկ համայնքների վարչական տարածքներում գտնվող հողի համար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</si>
  <si>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</si>
  <si>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</si>
  <si>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</si>
  <si>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 xml:space="preserve"> 2.6 Կապիտալ ներքին պաշտոնական դրամաշնորհներ` ստացված կառավարման այլ մակարդակներից   (տող 1261 + տող 1262)</t>
  </si>
  <si>
    <t>3.2 Շահաբաժիններ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</si>
  <si>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</si>
  <si>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</si>
  <si>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</si>
  <si>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Մուտքեր համայնքի բյուջեի նկատմամբ ստանձնած պայմանագրային պարտավորությունների չկատարման դիմաց գանձվող տույժերից</t>
  </si>
  <si>
    <t>3.8 Կապիտալ ոչ պաշտոնական դրամաշնորհներ    (տող 1381 + տող 1382)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</si>
  <si>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</si>
  <si>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</si>
  <si>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</si>
  <si>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</si>
  <si>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</si>
  <si>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</si>
  <si>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(հազար դրամով)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</si>
  <si>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</si>
  <si>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</si>
  <si>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</si>
  <si>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</si>
  <si>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</si>
  <si>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</si>
  <si>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</si>
  <si>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</si>
  <si>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</si>
  <si>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</si>
  <si>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</si>
  <si>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</si>
  <si>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</si>
  <si>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</si>
  <si>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</si>
  <si>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</si>
  <si>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</si>
  <si>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</si>
  <si>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</si>
  <si>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</si>
  <si>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</si>
  <si>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</si>
  <si>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</si>
  <si>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</si>
  <si>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</si>
  <si>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</si>
  <si>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</si>
  <si>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</si>
  <si>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</si>
  <si>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</si>
  <si>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</si>
  <si>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</si>
  <si>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</si>
  <si>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</si>
  <si>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</si>
  <si>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</si>
  <si>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</si>
  <si>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</si>
  <si>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</si>
  <si>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</si>
  <si>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</si>
  <si>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</si>
  <si>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</si>
  <si>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</si>
  <si>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</si>
  <si>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</si>
  <si>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</si>
  <si>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</si>
  <si>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</si>
  <si>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</si>
  <si>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</si>
  <si>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</si>
  <si>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</si>
  <si>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</si>
  <si>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</si>
  <si>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</si>
  <si>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</si>
  <si>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</si>
  <si>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</si>
  <si>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</si>
  <si>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</si>
  <si>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</si>
  <si>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</si>
  <si>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</si>
  <si>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</si>
  <si>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</si>
  <si>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</si>
  <si>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</si>
  <si>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</si>
  <si>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</si>
  <si>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</si>
  <si>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</si>
  <si>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</si>
  <si>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</si>
  <si>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</si>
  <si>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</si>
  <si>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 xml:space="preserve">Գյումրի համայնքի ավագանու 2022 թ.-ի 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</si>
  <si>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</si>
  <si>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</si>
  <si>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</si>
  <si>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</si>
  <si>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</si>
  <si>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</si>
  <si>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</si>
  <si>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</si>
  <si>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</si>
  <si>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</si>
  <si>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</si>
  <si>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</si>
  <si>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</si>
  <si>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</si>
  <si>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</si>
  <si>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</si>
  <si>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</si>
  <si>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</si>
  <si>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</si>
  <si>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</si>
  <si>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</si>
  <si>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</si>
  <si>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</si>
  <si>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</si>
  <si>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</si>
  <si>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</si>
  <si>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</si>
  <si>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</si>
  <si>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</si>
  <si>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</si>
  <si>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</si>
  <si>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</si>
  <si>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</si>
  <si>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</si>
  <si>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</si>
  <si>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</si>
  <si>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</si>
  <si>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</si>
  <si>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</si>
  <si>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</si>
  <si>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</si>
  <si>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</si>
  <si>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</si>
  <si>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</si>
  <si>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</si>
  <si>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</si>
  <si>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</si>
  <si>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</si>
  <si>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</si>
  <si>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</si>
  <si>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</si>
  <si>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</si>
  <si>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</si>
  <si>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</si>
  <si>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</si>
  <si>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</si>
  <si>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</si>
  <si>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</si>
  <si>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</si>
  <si>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</si>
  <si>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</si>
  <si>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</si>
  <si>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</si>
  <si>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</si>
  <si>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</si>
  <si>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</si>
  <si>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</si>
  <si>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</si>
  <si>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</si>
  <si>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</si>
  <si>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</si>
  <si>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</si>
  <si>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</si>
  <si>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</si>
  <si>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</si>
  <si>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</si>
  <si>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</si>
  <si>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</si>
  <si>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</si>
  <si>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</si>
  <si>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</si>
  <si>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</si>
  <si>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</si>
  <si>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</si>
  <si>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</si>
  <si>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</si>
  <si>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</si>
  <si>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</si>
  <si>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</si>
  <si>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</si>
  <si>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</si>
  <si>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</si>
  <si>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</si>
  <si>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</si>
  <si>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</si>
  <si>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</si>
  <si>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</si>
  <si>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</si>
  <si>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</si>
  <si>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</si>
  <si>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</si>
  <si>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</si>
  <si>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</si>
  <si>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</si>
  <si>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</si>
  <si>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</si>
  <si>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</si>
  <si>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</si>
  <si>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</si>
  <si>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</si>
  <si>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</si>
  <si>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</si>
  <si>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</si>
  <si>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</si>
  <si>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</si>
  <si>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</si>
  <si>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</si>
  <si>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</si>
  <si>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</si>
  <si>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</si>
  <si>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</si>
  <si>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</si>
  <si>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</si>
  <si>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</si>
  <si>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</si>
  <si>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</si>
  <si>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</si>
  <si>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</si>
  <si>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</si>
  <si>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</si>
  <si>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</si>
  <si>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</si>
  <si>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</si>
  <si>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</si>
  <si>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</si>
  <si>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</si>
  <si>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</si>
  <si>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</si>
  <si>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</si>
  <si>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</si>
  <si>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</si>
  <si>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</si>
  <si>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</si>
  <si>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</si>
  <si>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</si>
  <si>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</si>
  <si>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</si>
  <si>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</si>
  <si>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</si>
  <si>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</si>
  <si>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Պարգևատրումներ, դրամական խրախուսումներ և հատուկ վճարներ</t>
  </si>
  <si>
    <t>Համակարգչային ծառայություններ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</si>
  <si>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</si>
  <si>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</si>
  <si>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Հավելված </t>
  </si>
  <si>
    <t xml:space="preserve">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</si>
</sst>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9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3" fillId="0" borderId="42" applyNumberFormat="0" applyFont="0" applyFill="0" applyAlignment="0" applyProtection="0"/>
    <xf numFmtId="0" fontId="24" fillId="0" borderId="43" applyNumberFormat="0" applyFill="0" applyProtection="0">
      <alignment horizontal="center" vertical="center"/>
    </xf>
    <xf numFmtId="4" fontId="26" fillId="0" borderId="44" applyFill="0" applyProtection="0">
      <alignment horizontal="center" vertical="center"/>
    </xf>
    <xf numFmtId="0" fontId="25" fillId="0" borderId="42" applyNumberFormat="0" applyFill="0" applyProtection="0">
      <alignment horizontal="center" vertical="center"/>
    </xf>
    <xf numFmtId="0" fontId="25" fillId="0" borderId="42" applyNumberFormat="0" applyFill="0" applyProtection="0">
      <alignment horizontal="center"/>
    </xf>
    <xf numFmtId="42" fontId="14" fillId="0" borderId="0" applyFont="0" applyFill="0" applyBorder="0" applyAlignment="0" applyProtection="0"/>
    <xf numFmtId="0" fontId="24" fillId="0" borderId="43" applyNumberFormat="0" applyFill="0" applyProtection="0">
      <alignment horizontal="left" vertical="center" wrapText="1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" fontId="26" fillId="0" borderId="44" applyFill="0" applyProtection="0">
      <alignment horizontal="right" vertical="center"/>
    </xf>
    <xf numFmtId="0" fontId="26" fillId="0" borderId="43" applyNumberFormat="0" applyFill="0" applyProtection="0">
      <alignment horizontal="right" vertical="center"/>
    </xf>
    <xf numFmtId="4" fontId="24" fillId="0" borderId="43" applyFill="0" applyProtection="0">
      <alignment horizontal="right" vertical="center"/>
    </xf>
    <xf numFmtId="0" fontId="14" fillId="0" borderId="0"/>
  </cellStyleXfs>
  <cellXfs count="274">
    <xf numFmtId="0" fontId="0" fillId="0" borderId="0" xfId="0"/>
    <xf numFmtId="0" fontId="34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6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/>
    <xf numFmtId="165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0" fontId="1" fillId="0" borderId="0" xfId="13" applyFont="1" applyFill="1" applyAlignment="1">
      <alignment vertical="center" wrapText="1"/>
    </xf>
    <xf numFmtId="0" fontId="15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9" fillId="0" borderId="19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9" fillId="0" borderId="17" xfId="0" applyFont="1" applyFill="1" applyBorder="1"/>
    <xf numFmtId="0" fontId="3" fillId="0" borderId="20" xfId="0" applyFont="1" applyFill="1" applyBorder="1" applyAlignment="1">
      <alignment horizont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164" fontId="16" fillId="0" borderId="0" xfId="0" applyNumberFormat="1" applyFont="1" applyFill="1" applyBorder="1" applyAlignment="1">
      <alignment horizontal="right" wrapText="1"/>
    </xf>
    <xf numFmtId="167" fontId="16" fillId="0" borderId="0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wrapText="1"/>
    </xf>
    <xf numFmtId="167" fontId="16" fillId="0" borderId="0" xfId="0" applyNumberFormat="1" applyFont="1" applyFill="1" applyBorder="1" applyAlignment="1">
      <alignment wrapText="1"/>
    </xf>
    <xf numFmtId="0" fontId="17" fillId="0" borderId="0" xfId="0" applyFont="1"/>
    <xf numFmtId="0" fontId="16" fillId="0" borderId="0" xfId="0" applyFont="1" applyBorder="1"/>
    <xf numFmtId="0" fontId="15" fillId="0" borderId="0" xfId="0" applyFont="1" applyBorder="1"/>
    <xf numFmtId="49" fontId="18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35" fillId="0" borderId="0" xfId="0" applyFont="1"/>
    <xf numFmtId="0" fontId="3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9" fillId="2" borderId="1" xfId="0" applyFont="1" applyFill="1" applyBorder="1" applyAlignment="1" applyProtection="1">
      <alignment horizontal="center" wrapText="1"/>
      <protection hidden="1"/>
    </xf>
    <xf numFmtId="0" fontId="19" fillId="0" borderId="0" xfId="0" applyFont="1" applyProtection="1">
      <protection hidden="1"/>
    </xf>
    <xf numFmtId="49" fontId="19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9" fillId="2" borderId="3" xfId="0" applyFont="1" applyFill="1" applyBorder="1" applyAlignment="1" applyProtection="1">
      <alignment horizontal="center"/>
      <protection hidden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9" fillId="0" borderId="7" xfId="0" applyFont="1" applyBorder="1" applyAlignment="1" applyProtection="1">
      <alignment horizontal="center"/>
      <protection hidden="1"/>
    </xf>
    <xf numFmtId="0" fontId="35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49" fontId="22" fillId="0" borderId="1" xfId="0" applyNumberFormat="1" applyFont="1" applyFill="1" applyBorder="1" applyAlignment="1" applyProtection="1">
      <alignment horizontal="center" wrapText="1"/>
      <protection hidden="1"/>
    </xf>
    <xf numFmtId="0" fontId="21" fillId="0" borderId="1" xfId="0" applyNumberFormat="1" applyFont="1" applyBorder="1" applyAlignment="1" applyProtection="1">
      <alignment horizontal="center" wrapText="1"/>
      <protection hidden="1"/>
    </xf>
    <xf numFmtId="0" fontId="1" fillId="0" borderId="43" xfId="7" applyFont="1" applyFill="1" applyBorder="1" applyAlignment="1">
      <alignment horizontal="left" vertical="center" wrapText="1"/>
    </xf>
    <xf numFmtId="0" fontId="1" fillId="0" borderId="0" xfId="13" applyFont="1" applyFill="1" applyAlignment="1">
      <alignment horizontal="center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1" fillId="0" borderId="0" xfId="13" applyFont="1" applyAlignment="1">
      <alignment vertical="center" wrapText="1"/>
    </xf>
    <xf numFmtId="0" fontId="27" fillId="0" borderId="45" xfId="1" applyFont="1" applyFill="1" applyBorder="1"/>
    <xf numFmtId="4" fontId="2" fillId="0" borderId="21" xfId="50" applyNumberFormat="1" applyFont="1" applyFill="1" applyBorder="1" applyAlignment="1">
      <alignment horizontal="center" vertical="center"/>
    </xf>
    <xf numFmtId="4" fontId="2" fillId="0" borderId="21" xfId="3" applyNumberFormat="1" applyFont="1" applyFill="1" applyBorder="1" applyAlignment="1">
      <alignment horizontal="center" vertical="center" wrapText="1"/>
    </xf>
    <xf numFmtId="4" fontId="2" fillId="0" borderId="2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NumberFormat="1" applyFont="1" applyFill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3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2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NumberFormat="1" applyFont="1" applyFill="1" applyBorder="1" applyAlignment="1" applyProtection="1">
      <alignment vertical="center" wrapText="1" readingOrder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6" xfId="5" applyFont="1" applyFill="1" applyBorder="1" applyAlignment="1"/>
    <xf numFmtId="0" fontId="7" fillId="0" borderId="47" xfId="5" applyFont="1" applyFill="1" applyBorder="1" applyAlignment="1"/>
    <xf numFmtId="0" fontId="7" fillId="0" borderId="48" xfId="5" applyFont="1" applyFill="1" applyBorder="1" applyAlignment="1"/>
    <xf numFmtId="0" fontId="1" fillId="0" borderId="48" xfId="5" applyFont="1" applyFill="1" applyBorder="1" applyAlignment="1">
      <alignment horizontal="right" vertical="top"/>
    </xf>
    <xf numFmtId="0" fontId="27" fillId="0" borderId="42" xfId="1" applyFont="1" applyFill="1" applyBorder="1"/>
    <xf numFmtId="4" fontId="9" fillId="0" borderId="1" xfId="50" applyNumberFormat="1" applyFont="1" applyFill="1" applyBorder="1" applyAlignment="1">
      <alignment horizontal="right" vertical="center"/>
    </xf>
    <xf numFmtId="4" fontId="29" fillId="0" borderId="1" xfId="50" applyNumberFormat="1" applyFont="1" applyFill="1" applyBorder="1" applyAlignment="1">
      <alignment horizontal="right" vertical="center"/>
    </xf>
    <xf numFmtId="4" fontId="29" fillId="0" borderId="1" xfId="50" applyNumberFormat="1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 wrapText="1"/>
    </xf>
    <xf numFmtId="4" fontId="2" fillId="0" borderId="1" xfId="5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49" xfId="2" applyFont="1" applyFill="1" applyBorder="1" applyAlignment="1">
      <alignment horizontal="center" vertical="center"/>
    </xf>
    <xf numFmtId="0" fontId="2" fillId="0" borderId="49" xfId="7" applyFont="1" applyFill="1" applyBorder="1" applyAlignment="1">
      <alignment horizontal="left" vertical="center" wrapText="1"/>
    </xf>
    <xf numFmtId="164" fontId="2" fillId="0" borderId="43" xfId="52" applyNumberFormat="1" applyFont="1" applyFill="1" applyBorder="1" applyAlignment="1">
      <alignment horizontal="right" vertical="center"/>
    </xf>
    <xf numFmtId="0" fontId="2" fillId="0" borderId="43" xfId="2" applyFont="1" applyFill="1" applyBorder="1" applyAlignment="1">
      <alignment horizontal="center" vertical="center"/>
    </xf>
    <xf numFmtId="0" fontId="2" fillId="0" borderId="43" xfId="7" applyFont="1" applyFill="1" applyBorder="1" applyAlignment="1">
      <alignment horizontal="left" vertical="center" wrapText="1"/>
    </xf>
    <xf numFmtId="0" fontId="1" fillId="0" borderId="43" xfId="2" applyFont="1" applyFill="1" applyBorder="1" applyAlignment="1">
      <alignment horizontal="center" vertical="center"/>
    </xf>
    <xf numFmtId="164" fontId="1" fillId="0" borderId="43" xfId="52" applyNumberFormat="1" applyFont="1" applyFill="1" applyBorder="1" applyAlignment="1">
      <alignment horizontal="right" vertical="center"/>
    </xf>
    <xf numFmtId="164" fontId="1" fillId="0" borderId="49" xfId="52" applyNumberFormat="1" applyFont="1" applyFill="1" applyBorder="1" applyAlignment="1">
      <alignment horizontal="right" vertical="center"/>
    </xf>
    <xf numFmtId="164" fontId="1" fillId="0" borderId="50" xfId="52" applyNumberFormat="1" applyFont="1" applyFill="1" applyBorder="1" applyAlignment="1">
      <alignment horizontal="right" vertical="center"/>
    </xf>
    <xf numFmtId="0" fontId="1" fillId="0" borderId="51" xfId="2" applyFont="1" applyFill="1" applyBorder="1" applyAlignment="1">
      <alignment horizontal="center" vertical="center"/>
    </xf>
    <xf numFmtId="0" fontId="1" fillId="0" borderId="51" xfId="7" applyFont="1" applyFill="1" applyBorder="1" applyAlignment="1">
      <alignment horizontal="left" vertical="center" wrapText="1"/>
    </xf>
    <xf numFmtId="164" fontId="1" fillId="0" borderId="51" xfId="52" applyNumberFormat="1" applyFont="1" applyFill="1" applyBorder="1" applyAlignment="1">
      <alignment horizontal="right" vertical="center"/>
    </xf>
    <xf numFmtId="164" fontId="1" fillId="0" borderId="52" xfId="52" applyNumberFormat="1" applyFont="1" applyFill="1" applyBorder="1" applyAlignment="1">
      <alignment horizontal="right" vertical="center"/>
    </xf>
    <xf numFmtId="164" fontId="1" fillId="0" borderId="1" xfId="52" applyNumberFormat="1" applyFont="1" applyFill="1" applyBorder="1" applyAlignment="1">
      <alignment horizontal="right" vertical="center"/>
    </xf>
    <xf numFmtId="0" fontId="27" fillId="0" borderId="48" xfId="1" applyFont="1" applyFill="1" applyBorder="1"/>
    <xf numFmtId="0" fontId="27" fillId="0" borderId="1" xfId="1" applyFont="1" applyFill="1" applyBorder="1"/>
    <xf numFmtId="0" fontId="30" fillId="0" borderId="1" xfId="1" applyFont="1" applyFill="1" applyBorder="1"/>
    <xf numFmtId="164" fontId="31" fillId="0" borderId="1" xfId="1" applyNumberFormat="1" applyFont="1" applyFill="1" applyBorder="1"/>
    <xf numFmtId="164" fontId="2" fillId="0" borderId="1" xfId="52" applyNumberFormat="1" applyFont="1" applyFill="1" applyBorder="1" applyAlignment="1">
      <alignment horizontal="right" vertical="center"/>
    </xf>
    <xf numFmtId="0" fontId="31" fillId="0" borderId="1" xfId="1" applyFont="1" applyFill="1" applyBorder="1"/>
    <xf numFmtId="0" fontId="32" fillId="0" borderId="42" xfId="1" applyFont="1" applyFill="1" applyBorder="1"/>
    <xf numFmtId="167" fontId="27" fillId="0" borderId="42" xfId="1" applyNumberFormat="1" applyFont="1" applyFill="1" applyBorder="1"/>
    <xf numFmtId="164" fontId="2" fillId="0" borderId="22" xfId="0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 wrapText="1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0" borderId="3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 wrapText="1"/>
    </xf>
    <xf numFmtId="164" fontId="1" fillId="0" borderId="37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0" xfId="13" applyFont="1" applyFill="1" applyAlignment="1">
      <alignment wrapText="1"/>
    </xf>
    <xf numFmtId="0" fontId="34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7" fontId="1" fillId="0" borderId="0" xfId="0" applyNumberFormat="1" applyFont="1" applyFill="1"/>
    <xf numFmtId="164" fontId="2" fillId="0" borderId="0" xfId="0" applyNumberFormat="1" applyFont="1" applyFill="1"/>
    <xf numFmtId="164" fontId="1" fillId="0" borderId="1" xfId="0" applyNumberFormat="1" applyFont="1" applyFill="1" applyBorder="1"/>
    <xf numFmtId="164" fontId="15" fillId="0" borderId="0" xfId="0" applyNumberFormat="1" applyFont="1"/>
    <xf numFmtId="164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3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13" applyFont="1" applyFill="1" applyAlignment="1">
      <alignment horizontal="center" wrapText="1"/>
    </xf>
    <xf numFmtId="0" fontId="34" fillId="0" borderId="0" xfId="0" applyFont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8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4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0" borderId="0" xfId="0" applyFont="1" applyAlignment="1">
      <alignment horizontal="right" vertical="center" wrapText="1"/>
    </xf>
    <xf numFmtId="0" fontId="1" fillId="2" borderId="0" xfId="13" applyFont="1" applyFill="1" applyAlignment="1">
      <alignment horizontal="center" wrapText="1"/>
    </xf>
    <xf numFmtId="0" fontId="7" fillId="0" borderId="42" xfId="4" applyFont="1" applyFill="1" applyBorder="1" applyAlignment="1">
      <alignment horizontal="center" vertical="center" wrapText="1"/>
    </xf>
    <xf numFmtId="0" fontId="28" fillId="0" borderId="53" xfId="1" applyFont="1" applyFill="1" applyBorder="1" applyAlignment="1">
      <alignment horizontal="right"/>
    </xf>
    <xf numFmtId="0" fontId="28" fillId="0" borderId="54" xfId="1" applyFont="1" applyFill="1" applyBorder="1" applyAlignment="1">
      <alignment horizontal="right"/>
    </xf>
    <xf numFmtId="4" fontId="29" fillId="0" borderId="55" xfId="50" applyNumberFormat="1" applyFont="1" applyFill="1" applyBorder="1" applyAlignment="1">
      <alignment horizontal="center" vertical="center"/>
    </xf>
    <xf numFmtId="4" fontId="29" fillId="0" borderId="56" xfId="50" applyNumberFormat="1" applyFont="1" applyFill="1" applyBorder="1" applyAlignment="1">
      <alignment horizontal="center" vertical="center"/>
    </xf>
    <xf numFmtId="4" fontId="29" fillId="0" borderId="57" xfId="50" applyNumberFormat="1" applyFont="1" applyFill="1" applyBorder="1" applyAlignment="1">
      <alignment horizontal="center" vertical="center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3" xfId="0" applyNumberFormat="1" applyFont="1" applyFill="1" applyBorder="1" applyAlignment="1" applyProtection="1">
      <alignment horizontal="center" vertical="center" wrapText="1" readingOrder="1"/>
      <protection hidden="1"/>
    </xf>
    <xf numFmtId="0" fontId="1" fillId="0" borderId="12" xfId="0" applyNumberFormat="1" applyFont="1" applyFill="1" applyBorder="1" applyAlignment="1" applyProtection="1">
      <alignment horizontal="center" vertical="center" wrapText="1" readingOrder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4" fontId="2" fillId="0" borderId="66" xfId="50" applyNumberFormat="1" applyFont="1" applyFill="1" applyBorder="1" applyAlignment="1">
      <alignment horizontal="center" vertical="center"/>
    </xf>
    <xf numFmtId="4" fontId="2" fillId="0" borderId="67" xfId="50" applyNumberFormat="1" applyFont="1" applyFill="1" applyBorder="1" applyAlignment="1">
      <alignment horizontal="center" vertical="center"/>
    </xf>
    <xf numFmtId="4" fontId="2" fillId="0" borderId="40" xfId="50" applyNumberFormat="1" applyFont="1" applyFill="1" applyBorder="1" applyAlignment="1">
      <alignment horizontal="center" vertical="center"/>
    </xf>
    <xf numFmtId="4" fontId="2" fillId="0" borderId="41" xfId="50" applyNumberFormat="1" applyFont="1" applyFill="1" applyBorder="1" applyAlignment="1">
      <alignment horizontal="center" vertical="center"/>
    </xf>
    <xf numFmtId="4" fontId="2" fillId="0" borderId="68" xfId="50" applyNumberFormat="1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tabSelected="1" view="pageBreakPreview" topLeftCell="G1" zoomScaleSheetLayoutView="100" workbookViewId="0">
      <selection activeCell="J1" sqref="I1:L4"/>
    </sheetView>
  </sheetViews>
  <sheetFormatPr defaultRowHeight="17.25" x14ac:dyDescent="0.3"/>
  <cols>
    <col min="1" max="1" width="6" style="36" customWidth="1"/>
    <col min="2" max="2" width="5" style="41" customWidth="1"/>
    <col min="3" max="3" width="5.28515625" style="42" customWidth="1"/>
    <col min="4" max="4" width="4.5703125" style="43" customWidth="1"/>
    <col min="5" max="5" width="44.28515625" style="40" customWidth="1"/>
    <col min="6" max="6" width="14.7109375" style="30" customWidth="1"/>
    <col min="7" max="7" width="13.85546875" style="30" customWidth="1"/>
    <col min="8" max="8" width="14.7109375" style="30" customWidth="1"/>
    <col min="9" max="10" width="14.28515625" style="30" customWidth="1"/>
    <col min="11" max="12" width="14.7109375" style="30" customWidth="1"/>
    <col min="13" max="13" width="9.140625" style="30"/>
    <col min="14" max="14" width="18" style="30" customWidth="1"/>
    <col min="15" max="15" width="15.140625" style="30" customWidth="1"/>
    <col min="16" max="17" width="14.5703125" style="30" customWidth="1"/>
    <col min="18" max="18" width="15.28515625" style="30" customWidth="1"/>
    <col min="19" max="19" width="14.28515625" style="30" customWidth="1"/>
    <col min="20" max="20" width="14" style="30" customWidth="1"/>
    <col min="21" max="16384" width="9.140625" style="30"/>
  </cols>
  <sheetData>
    <row r="1" spans="1:20" ht="17.25" customHeight="1" x14ac:dyDescent="0.3">
      <c r="I1" s="51"/>
      <c r="J1" s="101"/>
      <c r="K1" s="101"/>
      <c r="L1" s="51"/>
    </row>
    <row r="2" spans="1:20" s="51" customFormat="1" ht="13.5" customHeight="1" x14ac:dyDescent="0.25">
      <c r="A2" s="101"/>
      <c r="C2" s="101"/>
      <c r="E2" s="101"/>
      <c r="F2" s="101"/>
      <c r="G2" s="14"/>
      <c r="H2" s="14"/>
      <c r="I2" s="221"/>
      <c r="J2" s="221"/>
      <c r="K2" s="221"/>
      <c r="L2" s="221"/>
    </row>
    <row r="3" spans="1:20" s="51" customFormat="1" ht="13.5" customHeight="1" x14ac:dyDescent="0.25">
      <c r="A3" s="101"/>
      <c r="C3" s="101"/>
      <c r="E3" s="101"/>
      <c r="F3" s="101"/>
      <c r="G3" s="14"/>
      <c r="H3" s="14"/>
      <c r="I3" s="221"/>
      <c r="J3" s="221"/>
      <c r="K3" s="221"/>
      <c r="L3" s="221"/>
    </row>
    <row r="4" spans="1:20" s="51" customFormat="1" ht="13.5" customHeight="1" x14ac:dyDescent="0.25">
      <c r="A4" s="101"/>
      <c r="C4" s="101"/>
      <c r="E4" s="101"/>
      <c r="F4" s="101"/>
      <c r="G4" s="14"/>
      <c r="H4" s="14"/>
      <c r="I4" s="220"/>
      <c r="J4" s="220"/>
      <c r="K4" s="220"/>
      <c r="L4" s="220"/>
    </row>
    <row r="5" spans="1:20" s="51" customFormat="1" ht="27" customHeight="1" x14ac:dyDescent="0.25">
      <c r="A5" s="101"/>
      <c r="C5" s="101"/>
      <c r="E5" s="101"/>
      <c r="F5" s="101"/>
      <c r="G5" s="198"/>
      <c r="H5" s="198"/>
      <c r="I5" s="222" t="s">
        <v>599</v>
      </c>
      <c r="J5" s="222"/>
      <c r="K5" s="222"/>
      <c r="L5" s="222"/>
    </row>
    <row r="6" spans="1:20" s="51" customFormat="1" ht="13.5" customHeight="1" x14ac:dyDescent="0.25">
      <c r="A6" s="101"/>
      <c r="C6" s="101"/>
      <c r="E6" s="101"/>
      <c r="F6" s="101"/>
      <c r="G6" s="14"/>
      <c r="H6" s="14"/>
      <c r="I6" s="221" t="s">
        <v>336</v>
      </c>
      <c r="J6" s="221"/>
      <c r="K6" s="221"/>
      <c r="L6" s="221"/>
    </row>
    <row r="7" spans="1:20" s="51" customFormat="1" ht="13.5" customHeight="1" x14ac:dyDescent="0.25">
      <c r="A7" s="101"/>
      <c r="C7" s="101"/>
      <c r="E7" s="101"/>
      <c r="F7" s="101"/>
      <c r="G7" s="14"/>
      <c r="H7" s="14"/>
      <c r="I7" s="221" t="s">
        <v>444</v>
      </c>
      <c r="J7" s="221"/>
      <c r="K7" s="221"/>
      <c r="L7" s="221"/>
    </row>
    <row r="8" spans="1:20" s="51" customFormat="1" ht="13.5" customHeight="1" x14ac:dyDescent="0.25">
      <c r="A8" s="101"/>
      <c r="C8" s="101"/>
      <c r="E8" s="101"/>
      <c r="F8" s="101"/>
      <c r="G8" s="14"/>
      <c r="H8" s="14"/>
      <c r="I8" s="220" t="s">
        <v>600</v>
      </c>
      <c r="J8" s="220"/>
      <c r="K8" s="220"/>
      <c r="L8" s="220"/>
    </row>
    <row r="9" spans="1:20" s="15" customFormat="1" ht="13.5" x14ac:dyDescent="0.25">
      <c r="A9" s="13"/>
      <c r="B9" s="14"/>
      <c r="C9" s="13"/>
      <c r="E9" s="13"/>
      <c r="F9" s="13"/>
    </row>
    <row r="10" spans="1:20" s="2" customFormat="1" x14ac:dyDescent="0.3">
      <c r="A10" s="211" t="s">
        <v>89</v>
      </c>
      <c r="B10" s="211"/>
      <c r="C10" s="211"/>
      <c r="D10" s="211"/>
      <c r="E10" s="211"/>
      <c r="F10" s="211"/>
      <c r="G10" s="211"/>
      <c r="H10" s="211"/>
      <c r="I10" s="211"/>
      <c r="J10" s="210"/>
      <c r="K10" s="210"/>
      <c r="L10" s="210"/>
    </row>
    <row r="11" spans="1:20" s="2" customFormat="1" ht="31.5" customHeight="1" x14ac:dyDescent="0.25">
      <c r="A11" s="209" t="s">
        <v>17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</row>
    <row r="12" spans="1:20" s="2" customFormat="1" ht="16.5" x14ac:dyDescent="0.3">
      <c r="A12" s="4"/>
      <c r="B12" s="4"/>
      <c r="C12" s="4"/>
      <c r="D12" s="4"/>
      <c r="E12" s="4"/>
      <c r="F12" s="4"/>
      <c r="G12" s="199" t="s">
        <v>18</v>
      </c>
    </row>
    <row r="13" spans="1:20" s="17" customFormat="1" x14ac:dyDescent="0.25">
      <c r="A13" s="215"/>
      <c r="B13" s="217"/>
      <c r="C13" s="218"/>
      <c r="D13" s="218"/>
      <c r="E13" s="219"/>
      <c r="F13" s="196" t="s">
        <v>264</v>
      </c>
      <c r="G13" s="212" t="s">
        <v>265</v>
      </c>
      <c r="H13" s="214"/>
      <c r="I13" s="212" t="s">
        <v>266</v>
      </c>
      <c r="J13" s="213"/>
      <c r="K13" s="213"/>
      <c r="L13" s="214"/>
    </row>
    <row r="14" spans="1:20" s="18" customFormat="1" ht="27.75" thickBot="1" x14ac:dyDescent="0.3">
      <c r="A14" s="216"/>
      <c r="B14" s="217"/>
      <c r="C14" s="218"/>
      <c r="D14" s="218"/>
      <c r="E14" s="219"/>
      <c r="F14" s="11" t="s">
        <v>337</v>
      </c>
      <c r="G14" s="12" t="s">
        <v>48</v>
      </c>
      <c r="H14" s="12" t="s">
        <v>49</v>
      </c>
      <c r="I14" s="195" t="s">
        <v>85</v>
      </c>
      <c r="J14" s="196" t="s">
        <v>86</v>
      </c>
      <c r="K14" s="196" t="s">
        <v>87</v>
      </c>
      <c r="L14" s="196" t="s">
        <v>88</v>
      </c>
    </row>
    <row r="15" spans="1:20" s="22" customFormat="1" ht="18" thickBot="1" x14ac:dyDescent="0.3">
      <c r="A15" s="19">
        <v>1</v>
      </c>
      <c r="B15" s="20">
        <v>2</v>
      </c>
      <c r="C15" s="20">
        <v>3</v>
      </c>
      <c r="D15" s="20">
        <v>4</v>
      </c>
      <c r="E15" s="20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  <c r="K15" s="11">
        <v>11</v>
      </c>
      <c r="L15" s="21">
        <v>12</v>
      </c>
    </row>
    <row r="16" spans="1:20" s="26" customFormat="1" ht="83.25" thickBot="1" x14ac:dyDescent="0.3">
      <c r="A16" s="23">
        <v>2000</v>
      </c>
      <c r="B16" s="9" t="s">
        <v>1</v>
      </c>
      <c r="C16" s="24" t="s">
        <v>0</v>
      </c>
      <c r="D16" s="24" t="s">
        <v>0</v>
      </c>
      <c r="E16" s="5" t="s">
        <v>90</v>
      </c>
      <c r="F16" s="25" t="e">
        <f>+F17+F52+F69+F95+F148+F168+F188+F217+F247+F278</f>
        <v>#REF!</v>
      </c>
      <c r="G16" s="25" t="e">
        <f>+G17+G52+G69+G95+G148+G168+G188+G217+G247+G278+G310</f>
        <v>#REF!</v>
      </c>
      <c r="H16" s="25" t="e">
        <f>+H17+H52+H69+H95+H148+H168+H188+H217+H247+H278</f>
        <v>#REF!</v>
      </c>
      <c r="I16" s="25" t="e">
        <f>+I17+I52+I69+I95+I148+I168+I188+I217+I247+I278</f>
        <v>#REF!</v>
      </c>
      <c r="J16" s="25" t="e">
        <f>+J17+J52+J69+J95+J148+J168+J188+J217+J247+J278</f>
        <v>#REF!</v>
      </c>
      <c r="K16" s="25" t="e">
        <f>+K17+K52+K69+K95+K148+K168+K188+K217+K247+K278</f>
        <v>#REF!</v>
      </c>
      <c r="L16" s="25" t="e">
        <f>+L17+L52+L69+L95+L148+L168+L188+L217+L247+L278</f>
        <v>#REF!</v>
      </c>
      <c r="N16" s="25">
        <v>6550272.4547999986</v>
      </c>
      <c r="O16" s="25">
        <v>4622166.8119999999</v>
      </c>
      <c r="P16" s="25">
        <v>2274990.3427999998</v>
      </c>
      <c r="Q16" s="25">
        <v>3124486.8635936505</v>
      </c>
      <c r="R16" s="25">
        <v>4256052.6413873015</v>
      </c>
      <c r="S16" s="25">
        <v>5395352.9893873027</v>
      </c>
      <c r="T16" s="25">
        <v>6550272.4547999986</v>
      </c>
    </row>
    <row r="17" spans="1:20" s="29" customFormat="1" ht="66" x14ac:dyDescent="0.25">
      <c r="A17" s="27">
        <v>2100</v>
      </c>
      <c r="B17" s="28" t="s">
        <v>2</v>
      </c>
      <c r="C17" s="28" t="s">
        <v>3</v>
      </c>
      <c r="D17" s="28" t="s">
        <v>3</v>
      </c>
      <c r="E17" s="5" t="s">
        <v>91</v>
      </c>
      <c r="F17" s="25" t="e">
        <f>+F19+F24+F28+F33+F36+F39+F42+F45</f>
        <v>#REF!</v>
      </c>
      <c r="G17" s="25" t="e">
        <f t="shared" ref="G17:L17" si="0">+G19+G24+G28+G33+G36+G39+G42+G45</f>
        <v>#REF!</v>
      </c>
      <c r="H17" s="25" t="e">
        <f t="shared" si="0"/>
        <v>#REF!</v>
      </c>
      <c r="I17" s="25" t="e">
        <f t="shared" si="0"/>
        <v>#REF!</v>
      </c>
      <c r="J17" s="25" t="e">
        <f t="shared" si="0"/>
        <v>#REF!</v>
      </c>
      <c r="K17" s="25" t="e">
        <f t="shared" si="0"/>
        <v>#REF!</v>
      </c>
      <c r="L17" s="25" t="e">
        <f t="shared" si="0"/>
        <v>#REF!</v>
      </c>
      <c r="N17" s="207" t="e">
        <f>+F16-N16</f>
        <v>#REF!</v>
      </c>
      <c r="O17" s="207" t="e">
        <f t="shared" ref="O17:T17" si="1">+G16-O16</f>
        <v>#REF!</v>
      </c>
      <c r="P17" s="207" t="e">
        <f t="shared" si="1"/>
        <v>#REF!</v>
      </c>
      <c r="Q17" s="207" t="e">
        <f t="shared" si="1"/>
        <v>#REF!</v>
      </c>
      <c r="R17" s="207" t="e">
        <f t="shared" si="1"/>
        <v>#REF!</v>
      </c>
      <c r="S17" s="207" t="e">
        <f t="shared" si="1"/>
        <v>#REF!</v>
      </c>
      <c r="T17" s="207" t="e">
        <f t="shared" si="1"/>
        <v>#REF!</v>
      </c>
    </row>
    <row r="18" spans="1:20" x14ac:dyDescent="0.3">
      <c r="A18" s="27"/>
      <c r="B18" s="28"/>
      <c r="C18" s="28"/>
      <c r="D18" s="28"/>
      <c r="E18" s="6" t="s">
        <v>50</v>
      </c>
      <c r="F18" s="25"/>
      <c r="G18" s="25"/>
      <c r="H18" s="25"/>
      <c r="I18" s="25"/>
      <c r="J18" s="25"/>
      <c r="K18" s="25"/>
      <c r="L18" s="25"/>
    </row>
    <row r="19" spans="1:20" s="32" customFormat="1" ht="54" x14ac:dyDescent="0.3">
      <c r="A19" s="31">
        <v>2110</v>
      </c>
      <c r="B19" s="28" t="s">
        <v>2</v>
      </c>
      <c r="C19" s="28" t="s">
        <v>4</v>
      </c>
      <c r="D19" s="28" t="s">
        <v>3</v>
      </c>
      <c r="E19" s="6" t="s">
        <v>51</v>
      </c>
      <c r="F19" s="25" t="e">
        <f>+#REF!</f>
        <v>#REF!</v>
      </c>
      <c r="G19" s="25" t="e">
        <f>+#REF!</f>
        <v>#REF!</v>
      </c>
      <c r="H19" s="25" t="e">
        <f>+#REF!</f>
        <v>#REF!</v>
      </c>
      <c r="I19" s="25" t="e">
        <f>+#REF!</f>
        <v>#REF!</v>
      </c>
      <c r="J19" s="25" t="e">
        <f>+#REF!</f>
        <v>#REF!</v>
      </c>
      <c r="K19" s="25" t="e">
        <f>+#REF!</f>
        <v>#REF!</v>
      </c>
      <c r="L19" s="25" t="e">
        <f>+#REF!</f>
        <v>#REF!</v>
      </c>
    </row>
    <row r="20" spans="1:20" s="32" customFormat="1" x14ac:dyDescent="0.3">
      <c r="A20" s="31"/>
      <c r="B20" s="28"/>
      <c r="C20" s="28"/>
      <c r="D20" s="28"/>
      <c r="E20" s="6" t="s">
        <v>52</v>
      </c>
      <c r="F20" s="25"/>
      <c r="G20" s="25"/>
      <c r="H20" s="25"/>
      <c r="I20" s="25"/>
      <c r="J20" s="25"/>
      <c r="K20" s="25"/>
      <c r="L20" s="25"/>
    </row>
    <row r="21" spans="1:20" ht="27" x14ac:dyDescent="0.3">
      <c r="A21" s="31">
        <v>2111</v>
      </c>
      <c r="B21" s="28" t="s">
        <v>2</v>
      </c>
      <c r="C21" s="28" t="s">
        <v>4</v>
      </c>
      <c r="D21" s="28" t="s">
        <v>4</v>
      </c>
      <c r="E21" s="6" t="s">
        <v>53</v>
      </c>
      <c r="F21" s="25" t="e">
        <f>+#REF!</f>
        <v>#REF!</v>
      </c>
      <c r="G21" s="25" t="e">
        <f>+#REF!</f>
        <v>#REF!</v>
      </c>
      <c r="H21" s="25" t="e">
        <f>+#REF!</f>
        <v>#REF!</v>
      </c>
      <c r="I21" s="25" t="e">
        <f>+#REF!</f>
        <v>#REF!</v>
      </c>
      <c r="J21" s="25" t="e">
        <f>+#REF!</f>
        <v>#REF!</v>
      </c>
      <c r="K21" s="25" t="e">
        <f>+#REF!</f>
        <v>#REF!</v>
      </c>
      <c r="L21" s="25" t="e">
        <f>+#REF!</f>
        <v>#REF!</v>
      </c>
    </row>
    <row r="22" spans="1:20" ht="27" x14ac:dyDescent="0.3">
      <c r="A22" s="31">
        <v>2112</v>
      </c>
      <c r="B22" s="28" t="s">
        <v>2</v>
      </c>
      <c r="C22" s="28" t="s">
        <v>4</v>
      </c>
      <c r="D22" s="28" t="s">
        <v>5</v>
      </c>
      <c r="E22" s="6" t="s">
        <v>74</v>
      </c>
      <c r="F22" s="25">
        <f>SUM(G22:H22)</f>
        <v>0</v>
      </c>
      <c r="G22" s="25"/>
      <c r="H22" s="25"/>
      <c r="I22" s="25">
        <v>0</v>
      </c>
      <c r="J22" s="25">
        <v>0</v>
      </c>
      <c r="K22" s="25">
        <v>0</v>
      </c>
      <c r="L22" s="25">
        <v>0</v>
      </c>
    </row>
    <row r="23" spans="1:20" x14ac:dyDescent="0.3">
      <c r="A23" s="31">
        <v>2113</v>
      </c>
      <c r="B23" s="28" t="s">
        <v>2</v>
      </c>
      <c r="C23" s="28" t="s">
        <v>4</v>
      </c>
      <c r="D23" s="28" t="s">
        <v>6</v>
      </c>
      <c r="E23" s="6" t="s">
        <v>80</v>
      </c>
      <c r="F23" s="25">
        <f>SUM(G23:H23)</f>
        <v>0</v>
      </c>
      <c r="G23" s="25"/>
      <c r="H23" s="25"/>
      <c r="I23" s="25">
        <v>0</v>
      </c>
      <c r="J23" s="25">
        <v>0</v>
      </c>
      <c r="K23" s="25">
        <v>0</v>
      </c>
      <c r="L23" s="25">
        <v>0</v>
      </c>
    </row>
    <row r="24" spans="1:20" x14ac:dyDescent="0.3">
      <c r="A24" s="31">
        <v>2120</v>
      </c>
      <c r="B24" s="28" t="s">
        <v>2</v>
      </c>
      <c r="C24" s="28" t="s">
        <v>5</v>
      </c>
      <c r="D24" s="28" t="s">
        <v>3</v>
      </c>
      <c r="E24" s="6" t="s">
        <v>81</v>
      </c>
      <c r="F24" s="25">
        <f>SUM(F26:F27)</f>
        <v>0</v>
      </c>
      <c r="G24" s="25">
        <f>SUM(G26:G27)</f>
        <v>0</v>
      </c>
      <c r="H24" s="25">
        <f>SUM(H26:H27)</f>
        <v>0</v>
      </c>
      <c r="I24" s="25">
        <v>0</v>
      </c>
      <c r="J24" s="25">
        <v>0</v>
      </c>
      <c r="K24" s="25">
        <v>0</v>
      </c>
      <c r="L24" s="25">
        <v>0</v>
      </c>
    </row>
    <row r="25" spans="1:20" s="32" customFormat="1" x14ac:dyDescent="0.3">
      <c r="A25" s="31"/>
      <c r="B25" s="28"/>
      <c r="C25" s="28"/>
      <c r="D25" s="28"/>
      <c r="E25" s="6" t="s">
        <v>52</v>
      </c>
      <c r="F25" s="25"/>
      <c r="G25" s="25"/>
      <c r="H25" s="25"/>
      <c r="I25" s="25"/>
      <c r="J25" s="25"/>
      <c r="K25" s="25"/>
      <c r="L25" s="25"/>
    </row>
    <row r="26" spans="1:20" x14ac:dyDescent="0.3">
      <c r="A26" s="31">
        <v>2121</v>
      </c>
      <c r="B26" s="28" t="s">
        <v>2</v>
      </c>
      <c r="C26" s="28" t="s">
        <v>5</v>
      </c>
      <c r="D26" s="28" t="s">
        <v>4</v>
      </c>
      <c r="E26" s="6" t="s">
        <v>77</v>
      </c>
      <c r="F26" s="25">
        <f>SUM(G26:H26)</f>
        <v>0</v>
      </c>
      <c r="G26" s="25"/>
      <c r="H26" s="25"/>
      <c r="I26" s="25">
        <v>0</v>
      </c>
      <c r="J26" s="25">
        <v>0</v>
      </c>
      <c r="K26" s="25">
        <v>0</v>
      </c>
      <c r="L26" s="25">
        <v>0</v>
      </c>
    </row>
    <row r="27" spans="1:20" ht="27" x14ac:dyDescent="0.3">
      <c r="A27" s="31">
        <v>2122</v>
      </c>
      <c r="B27" s="28" t="s">
        <v>2</v>
      </c>
      <c r="C27" s="28" t="s">
        <v>5</v>
      </c>
      <c r="D27" s="28" t="s">
        <v>5</v>
      </c>
      <c r="E27" s="6" t="s">
        <v>78</v>
      </c>
      <c r="F27" s="25">
        <f>SUM(G27:H27)</f>
        <v>0</v>
      </c>
      <c r="G27" s="25"/>
      <c r="H27" s="25"/>
      <c r="I27" s="25">
        <v>0</v>
      </c>
      <c r="J27" s="25">
        <v>0</v>
      </c>
      <c r="K27" s="25">
        <v>0</v>
      </c>
      <c r="L27" s="25">
        <v>0</v>
      </c>
    </row>
    <row r="28" spans="1:20" x14ac:dyDescent="0.3">
      <c r="A28" s="31">
        <v>2130</v>
      </c>
      <c r="B28" s="28" t="s">
        <v>2</v>
      </c>
      <c r="C28" s="28" t="s">
        <v>6</v>
      </c>
      <c r="D28" s="28" t="s">
        <v>3</v>
      </c>
      <c r="E28" s="6" t="s">
        <v>92</v>
      </c>
      <c r="F28" s="25" t="e">
        <f>+#REF!</f>
        <v>#REF!</v>
      </c>
      <c r="G28" s="25" t="e">
        <f>+#REF!</f>
        <v>#REF!</v>
      </c>
      <c r="H28" s="25"/>
      <c r="I28" s="25" t="e">
        <f>+#REF!</f>
        <v>#REF!</v>
      </c>
      <c r="J28" s="25" t="e">
        <f>+#REF!</f>
        <v>#REF!</v>
      </c>
      <c r="K28" s="25" t="e">
        <f>+#REF!</f>
        <v>#REF!</v>
      </c>
      <c r="L28" s="25" t="e">
        <f>+#REF!</f>
        <v>#REF!</v>
      </c>
    </row>
    <row r="29" spans="1:20" s="32" customFormat="1" x14ac:dyDescent="0.3">
      <c r="A29" s="31"/>
      <c r="B29" s="28"/>
      <c r="C29" s="28"/>
      <c r="D29" s="28"/>
      <c r="E29" s="6" t="s">
        <v>52</v>
      </c>
      <c r="F29" s="25"/>
      <c r="G29" s="25"/>
      <c r="H29" s="25"/>
      <c r="I29" s="25"/>
      <c r="J29" s="25"/>
      <c r="K29" s="25"/>
      <c r="L29" s="25"/>
    </row>
    <row r="30" spans="1:20" ht="27" x14ac:dyDescent="0.3">
      <c r="A30" s="31">
        <v>2131</v>
      </c>
      <c r="B30" s="28" t="s">
        <v>2</v>
      </c>
      <c r="C30" s="28" t="s">
        <v>6</v>
      </c>
      <c r="D30" s="28" t="s">
        <v>4</v>
      </c>
      <c r="E30" s="6" t="s">
        <v>93</v>
      </c>
      <c r="F30" s="25">
        <f>SUM(G30:H30)</f>
        <v>0</v>
      </c>
      <c r="G30" s="25"/>
      <c r="H30" s="25"/>
      <c r="I30" s="25">
        <v>0</v>
      </c>
      <c r="J30" s="25">
        <v>0</v>
      </c>
      <c r="K30" s="25">
        <v>0</v>
      </c>
      <c r="L30" s="25">
        <v>0</v>
      </c>
    </row>
    <row r="31" spans="1:20" ht="27" x14ac:dyDescent="0.3">
      <c r="A31" s="31">
        <v>2132</v>
      </c>
      <c r="B31" s="28" t="s">
        <v>2</v>
      </c>
      <c r="C31" s="28">
        <v>3</v>
      </c>
      <c r="D31" s="28">
        <v>2</v>
      </c>
      <c r="E31" s="6" t="s">
        <v>94</v>
      </c>
      <c r="F31" s="25">
        <f>SUM(G31:H31)</f>
        <v>0</v>
      </c>
      <c r="G31" s="25"/>
      <c r="H31" s="25"/>
      <c r="I31" s="25">
        <v>0</v>
      </c>
      <c r="J31" s="25">
        <v>0</v>
      </c>
      <c r="K31" s="25">
        <v>0</v>
      </c>
      <c r="L31" s="25">
        <v>0</v>
      </c>
    </row>
    <row r="32" spans="1:20" x14ac:dyDescent="0.3">
      <c r="A32" s="31">
        <v>2133</v>
      </c>
      <c r="B32" s="28" t="s">
        <v>2</v>
      </c>
      <c r="C32" s="28">
        <v>3</v>
      </c>
      <c r="D32" s="28">
        <v>3</v>
      </c>
      <c r="E32" s="6" t="s">
        <v>95</v>
      </c>
      <c r="F32" s="25" t="e">
        <f>+#REF!</f>
        <v>#REF!</v>
      </c>
      <c r="G32" s="25" t="e">
        <f>+#REF!</f>
        <v>#REF!</v>
      </c>
      <c r="H32" s="25"/>
      <c r="I32" s="25" t="e">
        <f>+#REF!</f>
        <v>#REF!</v>
      </c>
      <c r="J32" s="25" t="e">
        <f>+#REF!</f>
        <v>#REF!</v>
      </c>
      <c r="K32" s="25" t="e">
        <f>+#REF!</f>
        <v>#REF!</v>
      </c>
      <c r="L32" s="25" t="e">
        <f>+#REF!</f>
        <v>#REF!</v>
      </c>
    </row>
    <row r="33" spans="1:12" x14ac:dyDescent="0.3">
      <c r="A33" s="31">
        <v>2140</v>
      </c>
      <c r="B33" s="28" t="s">
        <v>2</v>
      </c>
      <c r="C33" s="28">
        <v>4</v>
      </c>
      <c r="D33" s="28">
        <v>0</v>
      </c>
      <c r="E33" s="6" t="s">
        <v>96</v>
      </c>
      <c r="F33" s="25">
        <f>SUM(F35)</f>
        <v>0</v>
      </c>
      <c r="G33" s="25">
        <f>SUM(G35)</f>
        <v>0</v>
      </c>
      <c r="H33" s="25"/>
      <c r="I33" s="25">
        <v>0</v>
      </c>
      <c r="J33" s="25">
        <v>0</v>
      </c>
      <c r="K33" s="25">
        <v>0</v>
      </c>
      <c r="L33" s="25">
        <v>0</v>
      </c>
    </row>
    <row r="34" spans="1:12" s="32" customFormat="1" x14ac:dyDescent="0.3">
      <c r="A34" s="31"/>
      <c r="B34" s="28"/>
      <c r="C34" s="28"/>
      <c r="D34" s="28"/>
      <c r="E34" s="6" t="s">
        <v>52</v>
      </c>
      <c r="F34" s="25"/>
      <c r="G34" s="25"/>
      <c r="H34" s="25"/>
      <c r="I34" s="25"/>
      <c r="J34" s="25"/>
      <c r="K34" s="25"/>
      <c r="L34" s="25"/>
    </row>
    <row r="35" spans="1:12" x14ac:dyDescent="0.3">
      <c r="A35" s="31">
        <v>2141</v>
      </c>
      <c r="B35" s="28" t="s">
        <v>2</v>
      </c>
      <c r="C35" s="28">
        <v>4</v>
      </c>
      <c r="D35" s="28">
        <v>1</v>
      </c>
      <c r="E35" s="6" t="s">
        <v>97</v>
      </c>
      <c r="F35" s="25">
        <f>SUM(G35:H35)</f>
        <v>0</v>
      </c>
      <c r="G35" s="25"/>
      <c r="H35" s="25"/>
      <c r="I35" s="25">
        <v>0</v>
      </c>
      <c r="J35" s="25">
        <v>0</v>
      </c>
      <c r="K35" s="25">
        <v>0</v>
      </c>
      <c r="L35" s="25">
        <v>0</v>
      </c>
    </row>
    <row r="36" spans="1:12" ht="40.5" x14ac:dyDescent="0.3">
      <c r="A36" s="31">
        <v>2150</v>
      </c>
      <c r="B36" s="28" t="s">
        <v>2</v>
      </c>
      <c r="C36" s="28">
        <v>5</v>
      </c>
      <c r="D36" s="28">
        <v>0</v>
      </c>
      <c r="E36" s="6" t="s">
        <v>98</v>
      </c>
      <c r="F36" s="25" t="e">
        <f>+#REF!</f>
        <v>#REF!</v>
      </c>
      <c r="G36" s="25" t="e">
        <f>+#REF!</f>
        <v>#REF!</v>
      </c>
      <c r="H36" s="25" t="e">
        <f>+#REF!</f>
        <v>#REF!</v>
      </c>
      <c r="I36" s="25" t="e">
        <f>+#REF!</f>
        <v>#REF!</v>
      </c>
      <c r="J36" s="25" t="e">
        <f>+#REF!</f>
        <v>#REF!</v>
      </c>
      <c r="K36" s="25" t="e">
        <f>+#REF!</f>
        <v>#REF!</v>
      </c>
      <c r="L36" s="25" t="e">
        <f>+#REF!</f>
        <v>#REF!</v>
      </c>
    </row>
    <row r="37" spans="1:12" s="32" customFormat="1" x14ac:dyDescent="0.3">
      <c r="A37" s="31"/>
      <c r="B37" s="28"/>
      <c r="C37" s="28"/>
      <c r="D37" s="28"/>
      <c r="E37" s="6" t="s">
        <v>52</v>
      </c>
      <c r="F37" s="25"/>
      <c r="G37" s="25"/>
      <c r="H37" s="25"/>
      <c r="I37" s="25">
        <v>0</v>
      </c>
      <c r="J37" s="25">
        <v>0</v>
      </c>
      <c r="K37" s="25">
        <v>0</v>
      </c>
      <c r="L37" s="25">
        <v>0</v>
      </c>
    </row>
    <row r="38" spans="1:12" ht="40.5" x14ac:dyDescent="0.3">
      <c r="A38" s="31">
        <v>2151</v>
      </c>
      <c r="B38" s="28" t="s">
        <v>2</v>
      </c>
      <c r="C38" s="28">
        <v>5</v>
      </c>
      <c r="D38" s="28">
        <v>1</v>
      </c>
      <c r="E38" s="6" t="s">
        <v>99</v>
      </c>
      <c r="F38" s="25" t="e">
        <f>+#REF!</f>
        <v>#REF!</v>
      </c>
      <c r="G38" s="25" t="e">
        <f>+#REF!</f>
        <v>#REF!</v>
      </c>
      <c r="H38" s="25" t="e">
        <f>+#REF!</f>
        <v>#REF!</v>
      </c>
      <c r="I38" s="25" t="e">
        <f>+#REF!</f>
        <v>#REF!</v>
      </c>
      <c r="J38" s="25" t="e">
        <f>+#REF!</f>
        <v>#REF!</v>
      </c>
      <c r="K38" s="25" t="e">
        <f>+#REF!</f>
        <v>#REF!</v>
      </c>
      <c r="L38" s="25" t="e">
        <f>+#REF!</f>
        <v>#REF!</v>
      </c>
    </row>
    <row r="39" spans="1:12" ht="27" x14ac:dyDescent="0.3">
      <c r="A39" s="31">
        <v>2160</v>
      </c>
      <c r="B39" s="28" t="s">
        <v>2</v>
      </c>
      <c r="C39" s="28">
        <v>6</v>
      </c>
      <c r="D39" s="28">
        <v>0</v>
      </c>
      <c r="E39" s="6" t="s">
        <v>100</v>
      </c>
      <c r="F39" s="25" t="e">
        <f>+#REF!</f>
        <v>#REF!</v>
      </c>
      <c r="G39" s="25" t="e">
        <f>+#REF!</f>
        <v>#REF!</v>
      </c>
      <c r="H39" s="25"/>
      <c r="I39" s="25" t="e">
        <f>+#REF!</f>
        <v>#REF!</v>
      </c>
      <c r="J39" s="25" t="e">
        <f>+#REF!</f>
        <v>#REF!</v>
      </c>
      <c r="K39" s="25" t="e">
        <f>+#REF!</f>
        <v>#REF!</v>
      </c>
      <c r="L39" s="25" t="e">
        <f>+#REF!</f>
        <v>#REF!</v>
      </c>
    </row>
    <row r="40" spans="1:12" s="32" customFormat="1" x14ac:dyDescent="0.3">
      <c r="A40" s="31"/>
      <c r="B40" s="28"/>
      <c r="C40" s="28"/>
      <c r="D40" s="28"/>
      <c r="E40" s="6" t="s">
        <v>52</v>
      </c>
      <c r="F40" s="25"/>
      <c r="G40" s="25"/>
      <c r="H40" s="25"/>
      <c r="I40" s="25"/>
      <c r="J40" s="25"/>
      <c r="K40" s="25"/>
      <c r="L40" s="25"/>
    </row>
    <row r="41" spans="1:12" ht="27" x14ac:dyDescent="0.3">
      <c r="A41" s="31">
        <v>2161</v>
      </c>
      <c r="B41" s="28" t="s">
        <v>2</v>
      </c>
      <c r="C41" s="28">
        <v>6</v>
      </c>
      <c r="D41" s="28">
        <v>1</v>
      </c>
      <c r="E41" s="6" t="s">
        <v>101</v>
      </c>
      <c r="F41" s="25" t="e">
        <f>+#REF!</f>
        <v>#REF!</v>
      </c>
      <c r="G41" s="25" t="e">
        <f>+#REF!</f>
        <v>#REF!</v>
      </c>
      <c r="H41" s="25"/>
      <c r="I41" s="25" t="e">
        <f>+#REF!</f>
        <v>#REF!</v>
      </c>
      <c r="J41" s="25" t="e">
        <f>+#REF!</f>
        <v>#REF!</v>
      </c>
      <c r="K41" s="25" t="e">
        <f>+#REF!</f>
        <v>#REF!</v>
      </c>
      <c r="L41" s="25">
        <v>10500</v>
      </c>
    </row>
    <row r="42" spans="1:12" x14ac:dyDescent="0.3">
      <c r="A42" s="31">
        <v>2170</v>
      </c>
      <c r="B42" s="28" t="s">
        <v>2</v>
      </c>
      <c r="C42" s="28">
        <v>7</v>
      </c>
      <c r="D42" s="28">
        <v>0</v>
      </c>
      <c r="E42" s="6" t="s">
        <v>102</v>
      </c>
      <c r="F42" s="25">
        <f>SUM(F44)</f>
        <v>0</v>
      </c>
      <c r="G42" s="25">
        <f>SUM(G44)</f>
        <v>0</v>
      </c>
      <c r="H42" s="25">
        <f>SUM(H44)</f>
        <v>0</v>
      </c>
      <c r="I42" s="25">
        <v>0</v>
      </c>
      <c r="J42" s="25">
        <v>0</v>
      </c>
      <c r="K42" s="25">
        <v>0</v>
      </c>
      <c r="L42" s="25">
        <v>0</v>
      </c>
    </row>
    <row r="43" spans="1:12" s="32" customFormat="1" x14ac:dyDescent="0.3">
      <c r="A43" s="31"/>
      <c r="B43" s="28"/>
      <c r="C43" s="28"/>
      <c r="D43" s="28"/>
      <c r="E43" s="6" t="s">
        <v>52</v>
      </c>
      <c r="F43" s="25"/>
      <c r="G43" s="25"/>
      <c r="H43" s="25"/>
      <c r="I43" s="25"/>
      <c r="J43" s="25"/>
      <c r="K43" s="25"/>
      <c r="L43" s="25"/>
    </row>
    <row r="44" spans="1:12" x14ac:dyDescent="0.3">
      <c r="A44" s="31">
        <v>2171</v>
      </c>
      <c r="B44" s="28" t="s">
        <v>2</v>
      </c>
      <c r="C44" s="28">
        <v>7</v>
      </c>
      <c r="D44" s="28">
        <v>1</v>
      </c>
      <c r="E44" s="6" t="s">
        <v>102</v>
      </c>
      <c r="F44" s="25">
        <f>SUM(G44:H44)</f>
        <v>0</v>
      </c>
      <c r="G44" s="25"/>
      <c r="H44" s="25"/>
      <c r="I44" s="25">
        <v>0</v>
      </c>
      <c r="J44" s="25">
        <v>0</v>
      </c>
      <c r="K44" s="25">
        <v>0</v>
      </c>
      <c r="L44" s="25">
        <v>0</v>
      </c>
    </row>
    <row r="45" spans="1:12" ht="40.5" x14ac:dyDescent="0.3">
      <c r="A45" s="31">
        <v>2180</v>
      </c>
      <c r="B45" s="28" t="s">
        <v>2</v>
      </c>
      <c r="C45" s="28">
        <v>8</v>
      </c>
      <c r="D45" s="28">
        <v>0</v>
      </c>
      <c r="E45" s="6" t="s">
        <v>103</v>
      </c>
      <c r="F45" s="25">
        <f>SUM(F47)</f>
        <v>0</v>
      </c>
      <c r="G45" s="25">
        <f>SUM(G47)</f>
        <v>0</v>
      </c>
      <c r="H45" s="25">
        <f>SUM(H47)</f>
        <v>0</v>
      </c>
      <c r="I45" s="25">
        <v>0</v>
      </c>
      <c r="J45" s="25">
        <v>0</v>
      </c>
      <c r="K45" s="25">
        <v>0</v>
      </c>
      <c r="L45" s="25">
        <v>0</v>
      </c>
    </row>
    <row r="46" spans="1:12" s="32" customFormat="1" x14ac:dyDescent="0.3">
      <c r="A46" s="31"/>
      <c r="B46" s="28"/>
      <c r="C46" s="28"/>
      <c r="D46" s="28"/>
      <c r="E46" s="6" t="s">
        <v>52</v>
      </c>
      <c r="F46" s="25"/>
      <c r="G46" s="25"/>
      <c r="H46" s="25"/>
      <c r="I46" s="25"/>
      <c r="J46" s="25"/>
      <c r="K46" s="25"/>
      <c r="L46" s="25"/>
    </row>
    <row r="47" spans="1:12" ht="40.5" x14ac:dyDescent="0.3">
      <c r="A47" s="31">
        <v>2181</v>
      </c>
      <c r="B47" s="28" t="s">
        <v>2</v>
      </c>
      <c r="C47" s="28">
        <v>8</v>
      </c>
      <c r="D47" s="28">
        <v>1</v>
      </c>
      <c r="E47" s="6" t="s">
        <v>103</v>
      </c>
      <c r="F47" s="25">
        <f>SUM(F49:F50)</f>
        <v>0</v>
      </c>
      <c r="G47" s="25">
        <f>SUM(G49:G50)</f>
        <v>0</v>
      </c>
      <c r="H47" s="25">
        <f>SUM(H49:H50)</f>
        <v>0</v>
      </c>
      <c r="I47" s="25">
        <v>0</v>
      </c>
      <c r="J47" s="25">
        <v>0</v>
      </c>
      <c r="K47" s="25">
        <v>0</v>
      </c>
      <c r="L47" s="25">
        <v>0</v>
      </c>
    </row>
    <row r="48" spans="1:12" x14ac:dyDescent="0.3">
      <c r="A48" s="31"/>
      <c r="B48" s="28"/>
      <c r="C48" s="28"/>
      <c r="D48" s="28"/>
      <c r="E48" s="6" t="s">
        <v>52</v>
      </c>
      <c r="F48" s="25"/>
      <c r="G48" s="25"/>
      <c r="H48" s="25"/>
      <c r="I48" s="25"/>
      <c r="J48" s="25"/>
      <c r="K48" s="25"/>
      <c r="L48" s="25"/>
    </row>
    <row r="49" spans="1:12" x14ac:dyDescent="0.3">
      <c r="A49" s="31">
        <v>2182</v>
      </c>
      <c r="B49" s="28" t="s">
        <v>2</v>
      </c>
      <c r="C49" s="28">
        <v>8</v>
      </c>
      <c r="D49" s="28">
        <v>1</v>
      </c>
      <c r="E49" s="6" t="s">
        <v>104</v>
      </c>
      <c r="F49" s="25">
        <f>SUM(G49:H49)</f>
        <v>0</v>
      </c>
      <c r="G49" s="25"/>
      <c r="H49" s="25"/>
      <c r="I49" s="25">
        <v>0</v>
      </c>
      <c r="J49" s="25">
        <v>0</v>
      </c>
      <c r="K49" s="25">
        <v>0</v>
      </c>
      <c r="L49" s="25">
        <v>0</v>
      </c>
    </row>
    <row r="50" spans="1:12" ht="27" x14ac:dyDescent="0.3">
      <c r="A50" s="31">
        <v>2183</v>
      </c>
      <c r="B50" s="28" t="s">
        <v>2</v>
      </c>
      <c r="C50" s="28">
        <v>8</v>
      </c>
      <c r="D50" s="28">
        <v>1</v>
      </c>
      <c r="E50" s="6" t="s">
        <v>105</v>
      </c>
      <c r="F50" s="25">
        <f>SUM(G50:H50)</f>
        <v>0</v>
      </c>
      <c r="G50" s="25"/>
      <c r="H50" s="25"/>
      <c r="I50" s="25">
        <v>0</v>
      </c>
      <c r="J50" s="25">
        <v>0</v>
      </c>
      <c r="K50" s="25">
        <v>0</v>
      </c>
      <c r="L50" s="25">
        <v>0</v>
      </c>
    </row>
    <row r="51" spans="1:12" x14ac:dyDescent="0.3">
      <c r="A51" s="31">
        <v>2185</v>
      </c>
      <c r="B51" s="28" t="s">
        <v>2</v>
      </c>
      <c r="C51" s="28">
        <v>8</v>
      </c>
      <c r="D51" s="28">
        <v>1</v>
      </c>
      <c r="E51" s="6"/>
      <c r="F51" s="25"/>
      <c r="G51" s="25"/>
      <c r="H51" s="25"/>
      <c r="I51" s="25"/>
      <c r="J51" s="25"/>
      <c r="K51" s="25"/>
      <c r="L51" s="25"/>
    </row>
    <row r="52" spans="1:12" s="29" customFormat="1" ht="49.5" x14ac:dyDescent="0.25">
      <c r="A52" s="31">
        <v>2200</v>
      </c>
      <c r="B52" s="28" t="s">
        <v>7</v>
      </c>
      <c r="C52" s="28">
        <v>0</v>
      </c>
      <c r="D52" s="28">
        <v>0</v>
      </c>
      <c r="E52" s="5" t="s">
        <v>106</v>
      </c>
      <c r="F52" s="25" t="e">
        <f>+F54+F57+F60+F63+F66</f>
        <v>#REF!</v>
      </c>
      <c r="G52" s="25" t="e">
        <f t="shared" ref="G52:L52" si="2">+G54+G57+G60+G63+G66</f>
        <v>#REF!</v>
      </c>
      <c r="H52" s="25" t="e">
        <f t="shared" si="2"/>
        <v>#REF!</v>
      </c>
      <c r="I52" s="25" t="e">
        <f t="shared" si="2"/>
        <v>#REF!</v>
      </c>
      <c r="J52" s="25" t="e">
        <f t="shared" si="2"/>
        <v>#REF!</v>
      </c>
      <c r="K52" s="25" t="e">
        <f t="shared" si="2"/>
        <v>#REF!</v>
      </c>
      <c r="L52" s="25" t="e">
        <f t="shared" si="2"/>
        <v>#REF!</v>
      </c>
    </row>
    <row r="53" spans="1:12" x14ac:dyDescent="0.3">
      <c r="A53" s="27"/>
      <c r="B53" s="28"/>
      <c r="C53" s="28"/>
      <c r="D53" s="28"/>
      <c r="E53" s="6" t="s">
        <v>50</v>
      </c>
      <c r="F53" s="25"/>
      <c r="G53" s="25"/>
      <c r="H53" s="25"/>
      <c r="I53" s="25"/>
      <c r="J53" s="25"/>
      <c r="K53" s="25"/>
      <c r="L53" s="25"/>
    </row>
    <row r="54" spans="1:12" x14ac:dyDescent="0.3">
      <c r="A54" s="31">
        <v>2210</v>
      </c>
      <c r="B54" s="28" t="s">
        <v>7</v>
      </c>
      <c r="C54" s="28">
        <v>1</v>
      </c>
      <c r="D54" s="28">
        <v>0</v>
      </c>
      <c r="E54" s="6" t="s">
        <v>107</v>
      </c>
      <c r="F54" s="25">
        <f>SUM(F56)</f>
        <v>0</v>
      </c>
      <c r="G54" s="25">
        <f>SUM(G56)</f>
        <v>0</v>
      </c>
      <c r="H54" s="25">
        <f>SUM(H56)</f>
        <v>0</v>
      </c>
      <c r="I54" s="25">
        <v>0</v>
      </c>
      <c r="J54" s="25">
        <v>0</v>
      </c>
      <c r="K54" s="25">
        <v>0</v>
      </c>
      <c r="L54" s="25">
        <v>0</v>
      </c>
    </row>
    <row r="55" spans="1:12" s="32" customFormat="1" x14ac:dyDescent="0.3">
      <c r="A55" s="31"/>
      <c r="B55" s="28"/>
      <c r="C55" s="28"/>
      <c r="D55" s="28"/>
      <c r="E55" s="6" t="s">
        <v>52</v>
      </c>
      <c r="F55" s="25"/>
      <c r="G55" s="25"/>
      <c r="H55" s="25"/>
      <c r="I55" s="25"/>
      <c r="J55" s="25"/>
      <c r="K55" s="25"/>
      <c r="L55" s="25"/>
    </row>
    <row r="56" spans="1:12" x14ac:dyDescent="0.3">
      <c r="A56" s="31">
        <v>2211</v>
      </c>
      <c r="B56" s="28" t="s">
        <v>7</v>
      </c>
      <c r="C56" s="28">
        <v>1</v>
      </c>
      <c r="D56" s="28">
        <v>1</v>
      </c>
      <c r="E56" s="6" t="s">
        <v>108</v>
      </c>
      <c r="F56" s="25">
        <f>SUM(G56:H56)</f>
        <v>0</v>
      </c>
      <c r="G56" s="25"/>
      <c r="H56" s="25"/>
      <c r="I56" s="25">
        <v>0</v>
      </c>
      <c r="J56" s="25">
        <v>0</v>
      </c>
      <c r="K56" s="25">
        <v>0</v>
      </c>
      <c r="L56" s="25">
        <v>0</v>
      </c>
    </row>
    <row r="57" spans="1:12" x14ac:dyDescent="0.3">
      <c r="A57" s="31">
        <v>2220</v>
      </c>
      <c r="B57" s="28" t="s">
        <v>7</v>
      </c>
      <c r="C57" s="28">
        <v>2</v>
      </c>
      <c r="D57" s="28">
        <v>0</v>
      </c>
      <c r="E57" s="6" t="s">
        <v>109</v>
      </c>
      <c r="F57" s="25">
        <f>SUM(F59)</f>
        <v>0</v>
      </c>
      <c r="G57" s="25">
        <f>SUM(G59)</f>
        <v>0</v>
      </c>
      <c r="H57" s="25">
        <f>SUM(H59)</f>
        <v>0</v>
      </c>
      <c r="I57" s="25">
        <v>0</v>
      </c>
      <c r="J57" s="25">
        <v>0</v>
      </c>
      <c r="K57" s="25">
        <v>0</v>
      </c>
      <c r="L57" s="25">
        <v>0</v>
      </c>
    </row>
    <row r="58" spans="1:12" s="32" customFormat="1" x14ac:dyDescent="0.3">
      <c r="A58" s="31"/>
      <c r="B58" s="28"/>
      <c r="C58" s="28"/>
      <c r="D58" s="28"/>
      <c r="E58" s="6" t="s">
        <v>52</v>
      </c>
      <c r="F58" s="25"/>
      <c r="G58" s="25"/>
      <c r="H58" s="25"/>
      <c r="I58" s="25"/>
      <c r="J58" s="25"/>
      <c r="K58" s="25"/>
      <c r="L58" s="25"/>
    </row>
    <row r="59" spans="1:12" x14ac:dyDescent="0.3">
      <c r="A59" s="31">
        <v>2221</v>
      </c>
      <c r="B59" s="28" t="s">
        <v>7</v>
      </c>
      <c r="C59" s="28">
        <v>2</v>
      </c>
      <c r="D59" s="28">
        <v>1</v>
      </c>
      <c r="E59" s="6" t="s">
        <v>110</v>
      </c>
      <c r="F59" s="25">
        <f>SUM(G59:H59)</f>
        <v>0</v>
      </c>
      <c r="G59" s="25"/>
      <c r="H59" s="25"/>
      <c r="I59" s="25">
        <v>0</v>
      </c>
      <c r="J59" s="25">
        <v>0</v>
      </c>
      <c r="K59" s="25">
        <v>0</v>
      </c>
      <c r="L59" s="25">
        <v>0</v>
      </c>
    </row>
    <row r="60" spans="1:12" x14ac:dyDescent="0.3">
      <c r="A60" s="31">
        <v>2230</v>
      </c>
      <c r="B60" s="28" t="s">
        <v>7</v>
      </c>
      <c r="C60" s="28">
        <v>3</v>
      </c>
      <c r="D60" s="28">
        <v>0</v>
      </c>
      <c r="E60" s="6" t="s">
        <v>111</v>
      </c>
      <c r="F60" s="25">
        <f>SUM(F62)</f>
        <v>0</v>
      </c>
      <c r="G60" s="25">
        <f>SUM(G62)</f>
        <v>0</v>
      </c>
      <c r="H60" s="25">
        <f>SUM(H62)</f>
        <v>0</v>
      </c>
      <c r="I60" s="25">
        <v>0</v>
      </c>
      <c r="J60" s="25">
        <v>0</v>
      </c>
      <c r="K60" s="25">
        <v>0</v>
      </c>
      <c r="L60" s="25">
        <v>0</v>
      </c>
    </row>
    <row r="61" spans="1:12" s="32" customFormat="1" x14ac:dyDescent="0.3">
      <c r="A61" s="31"/>
      <c r="B61" s="28"/>
      <c r="C61" s="28"/>
      <c r="D61" s="28"/>
      <c r="E61" s="6" t="s">
        <v>52</v>
      </c>
      <c r="F61" s="25"/>
      <c r="G61" s="25"/>
      <c r="H61" s="25"/>
      <c r="I61" s="25"/>
      <c r="J61" s="25"/>
      <c r="K61" s="25"/>
      <c r="L61" s="25"/>
    </row>
    <row r="62" spans="1:12" x14ac:dyDescent="0.3">
      <c r="A62" s="31">
        <v>2231</v>
      </c>
      <c r="B62" s="28" t="s">
        <v>7</v>
      </c>
      <c r="C62" s="28">
        <v>3</v>
      </c>
      <c r="D62" s="28">
        <v>1</v>
      </c>
      <c r="E62" s="6" t="s">
        <v>112</v>
      </c>
      <c r="F62" s="25">
        <f>SUM(G62:H62)</f>
        <v>0</v>
      </c>
      <c r="G62" s="25"/>
      <c r="H62" s="25"/>
      <c r="I62" s="25">
        <v>0</v>
      </c>
      <c r="J62" s="25">
        <v>0</v>
      </c>
      <c r="K62" s="25">
        <v>0</v>
      </c>
      <c r="L62" s="25">
        <v>0</v>
      </c>
    </row>
    <row r="63" spans="1:12" ht="27" x14ac:dyDescent="0.3">
      <c r="A63" s="31">
        <v>2240</v>
      </c>
      <c r="B63" s="28" t="s">
        <v>7</v>
      </c>
      <c r="C63" s="28">
        <v>4</v>
      </c>
      <c r="D63" s="28">
        <v>0</v>
      </c>
      <c r="E63" s="6" t="s">
        <v>113</v>
      </c>
      <c r="F63" s="25">
        <f>SUM(F65)</f>
        <v>0</v>
      </c>
      <c r="G63" s="25">
        <f>SUM(G65)</f>
        <v>0</v>
      </c>
      <c r="H63" s="25">
        <f>SUM(H65)</f>
        <v>0</v>
      </c>
      <c r="I63" s="25">
        <v>0</v>
      </c>
      <c r="J63" s="25">
        <v>0</v>
      </c>
      <c r="K63" s="25">
        <v>0</v>
      </c>
      <c r="L63" s="25">
        <v>0</v>
      </c>
    </row>
    <row r="64" spans="1:12" s="32" customFormat="1" x14ac:dyDescent="0.3">
      <c r="A64" s="31"/>
      <c r="B64" s="28"/>
      <c r="C64" s="28"/>
      <c r="D64" s="28"/>
      <c r="E64" s="6" t="s">
        <v>52</v>
      </c>
      <c r="F64" s="25"/>
      <c r="G64" s="25"/>
      <c r="H64" s="25"/>
      <c r="I64" s="25"/>
      <c r="J64" s="25"/>
      <c r="K64" s="25"/>
      <c r="L64" s="25"/>
    </row>
    <row r="65" spans="1:12" ht="27" x14ac:dyDescent="0.3">
      <c r="A65" s="31">
        <v>2241</v>
      </c>
      <c r="B65" s="28" t="s">
        <v>7</v>
      </c>
      <c r="C65" s="28">
        <v>4</v>
      </c>
      <c r="D65" s="28">
        <v>1</v>
      </c>
      <c r="E65" s="6" t="s">
        <v>113</v>
      </c>
      <c r="F65" s="25">
        <f>SUM(G65:H65)</f>
        <v>0</v>
      </c>
      <c r="G65" s="25"/>
      <c r="H65" s="25"/>
      <c r="I65" s="25">
        <v>0</v>
      </c>
      <c r="J65" s="25">
        <v>0</v>
      </c>
      <c r="K65" s="25">
        <v>0</v>
      </c>
      <c r="L65" s="25">
        <v>0</v>
      </c>
    </row>
    <row r="66" spans="1:12" x14ac:dyDescent="0.3">
      <c r="A66" s="31">
        <v>2250</v>
      </c>
      <c r="B66" s="28" t="s">
        <v>7</v>
      </c>
      <c r="C66" s="28">
        <v>5</v>
      </c>
      <c r="D66" s="28">
        <v>0</v>
      </c>
      <c r="E66" s="6" t="s">
        <v>114</v>
      </c>
      <c r="F66" s="25" t="e">
        <f>+F68</f>
        <v>#REF!</v>
      </c>
      <c r="G66" s="25" t="e">
        <f t="shared" ref="G66:L66" si="3">+G68</f>
        <v>#REF!</v>
      </c>
      <c r="H66" s="25" t="e">
        <f t="shared" si="3"/>
        <v>#REF!</v>
      </c>
      <c r="I66" s="25" t="e">
        <f t="shared" si="3"/>
        <v>#REF!</v>
      </c>
      <c r="J66" s="25" t="e">
        <f t="shared" si="3"/>
        <v>#REF!</v>
      </c>
      <c r="K66" s="25" t="e">
        <f t="shared" si="3"/>
        <v>#REF!</v>
      </c>
      <c r="L66" s="25" t="e">
        <f t="shared" si="3"/>
        <v>#REF!</v>
      </c>
    </row>
    <row r="67" spans="1:12" s="32" customFormat="1" x14ac:dyDescent="0.3">
      <c r="A67" s="31"/>
      <c r="B67" s="28"/>
      <c r="C67" s="28"/>
      <c r="D67" s="28"/>
      <c r="E67" s="6" t="s">
        <v>52</v>
      </c>
      <c r="F67" s="25"/>
      <c r="G67" s="25"/>
      <c r="H67" s="25"/>
      <c r="I67" s="25"/>
      <c r="J67" s="25"/>
      <c r="K67" s="25"/>
      <c r="L67" s="25"/>
    </row>
    <row r="68" spans="1:12" x14ac:dyDescent="0.3">
      <c r="A68" s="31">
        <v>2251</v>
      </c>
      <c r="B68" s="28" t="s">
        <v>7</v>
      </c>
      <c r="C68" s="28">
        <v>5</v>
      </c>
      <c r="D68" s="28">
        <v>1</v>
      </c>
      <c r="E68" s="6" t="s">
        <v>114</v>
      </c>
      <c r="F68" s="25" t="e">
        <f>+#REF!</f>
        <v>#REF!</v>
      </c>
      <c r="G68" s="25" t="e">
        <f>+#REF!</f>
        <v>#REF!</v>
      </c>
      <c r="H68" s="25" t="e">
        <f>+#REF!</f>
        <v>#REF!</v>
      </c>
      <c r="I68" s="25" t="e">
        <f>+#REF!</f>
        <v>#REF!</v>
      </c>
      <c r="J68" s="25" t="e">
        <f>+#REF!</f>
        <v>#REF!</v>
      </c>
      <c r="K68" s="25" t="e">
        <f>+#REF!</f>
        <v>#REF!</v>
      </c>
      <c r="L68" s="25" t="e">
        <f>+#REF!</f>
        <v>#REF!</v>
      </c>
    </row>
    <row r="69" spans="1:12" s="29" customFormat="1" ht="54" x14ac:dyDescent="0.25">
      <c r="A69" s="31">
        <v>2300</v>
      </c>
      <c r="B69" s="28" t="s">
        <v>8</v>
      </c>
      <c r="C69" s="28">
        <v>0</v>
      </c>
      <c r="D69" s="28">
        <v>0</v>
      </c>
      <c r="E69" s="6" t="s">
        <v>115</v>
      </c>
      <c r="F69" s="25">
        <f>SUM(F71,F76,F79,F83,F86,F89,F92)</f>
        <v>0</v>
      </c>
      <c r="G69" s="25">
        <f>SUM(G71,G76,G79,G83,G86,G89,G92)</f>
        <v>0</v>
      </c>
      <c r="H69" s="25">
        <f>SUM(H71,H76,H79,H83,H86,H89,H92)</f>
        <v>0</v>
      </c>
      <c r="I69" s="25">
        <v>0</v>
      </c>
      <c r="J69" s="25">
        <v>0</v>
      </c>
      <c r="K69" s="25">
        <v>0</v>
      </c>
      <c r="L69" s="25">
        <v>0</v>
      </c>
    </row>
    <row r="70" spans="1:12" x14ac:dyDescent="0.3">
      <c r="A70" s="27"/>
      <c r="B70" s="28"/>
      <c r="C70" s="28"/>
      <c r="D70" s="28"/>
      <c r="E70" s="6" t="s">
        <v>50</v>
      </c>
      <c r="F70" s="25"/>
      <c r="G70" s="25"/>
      <c r="H70" s="25"/>
      <c r="I70" s="25"/>
      <c r="J70" s="25"/>
      <c r="K70" s="25"/>
      <c r="L70" s="25"/>
    </row>
    <row r="71" spans="1:12" x14ac:dyDescent="0.3">
      <c r="A71" s="31">
        <v>2310</v>
      </c>
      <c r="B71" s="28" t="s">
        <v>8</v>
      </c>
      <c r="C71" s="28">
        <v>1</v>
      </c>
      <c r="D71" s="28">
        <v>0</v>
      </c>
      <c r="E71" s="6" t="s">
        <v>116</v>
      </c>
      <c r="F71" s="25">
        <f>SUM(F73:F75)</f>
        <v>0</v>
      </c>
      <c r="G71" s="25">
        <f>SUM(G73:G75)</f>
        <v>0</v>
      </c>
      <c r="H71" s="25">
        <f>SUM(H73:H75)</f>
        <v>0</v>
      </c>
      <c r="I71" s="25">
        <v>0</v>
      </c>
      <c r="J71" s="25">
        <v>0</v>
      </c>
      <c r="K71" s="25">
        <v>0</v>
      </c>
      <c r="L71" s="25">
        <v>0</v>
      </c>
    </row>
    <row r="72" spans="1:12" s="32" customFormat="1" x14ac:dyDescent="0.3">
      <c r="A72" s="31"/>
      <c r="B72" s="28"/>
      <c r="C72" s="28"/>
      <c r="D72" s="28"/>
      <c r="E72" s="6" t="s">
        <v>52</v>
      </c>
      <c r="F72" s="25"/>
      <c r="G72" s="25"/>
      <c r="H72" s="25"/>
      <c r="I72" s="25"/>
      <c r="J72" s="25"/>
      <c r="K72" s="25"/>
      <c r="L72" s="25"/>
    </row>
    <row r="73" spans="1:12" x14ac:dyDescent="0.3">
      <c r="A73" s="31">
        <v>2311</v>
      </c>
      <c r="B73" s="28" t="s">
        <v>8</v>
      </c>
      <c r="C73" s="28">
        <v>1</v>
      </c>
      <c r="D73" s="28">
        <v>1</v>
      </c>
      <c r="E73" s="6" t="s">
        <v>117</v>
      </c>
      <c r="F73" s="25">
        <f>SUM(G73:H73)</f>
        <v>0</v>
      </c>
      <c r="G73" s="25"/>
      <c r="H73" s="25"/>
      <c r="I73" s="25">
        <v>0</v>
      </c>
      <c r="J73" s="25">
        <v>0</v>
      </c>
      <c r="K73" s="25">
        <v>0</v>
      </c>
      <c r="L73" s="25">
        <v>0</v>
      </c>
    </row>
    <row r="74" spans="1:12" x14ac:dyDescent="0.3">
      <c r="A74" s="31">
        <v>2312</v>
      </c>
      <c r="B74" s="28" t="s">
        <v>8</v>
      </c>
      <c r="C74" s="28">
        <v>1</v>
      </c>
      <c r="D74" s="28">
        <v>2</v>
      </c>
      <c r="E74" s="6" t="s">
        <v>118</v>
      </c>
      <c r="F74" s="25">
        <f>SUM(G74:H74)</f>
        <v>0</v>
      </c>
      <c r="G74" s="25"/>
      <c r="H74" s="25"/>
      <c r="I74" s="25">
        <v>0</v>
      </c>
      <c r="J74" s="25">
        <v>0</v>
      </c>
      <c r="K74" s="25">
        <v>0</v>
      </c>
      <c r="L74" s="25">
        <v>0</v>
      </c>
    </row>
    <row r="75" spans="1:12" x14ac:dyDescent="0.3">
      <c r="A75" s="31">
        <v>2313</v>
      </c>
      <c r="B75" s="28" t="s">
        <v>8</v>
      </c>
      <c r="C75" s="28">
        <v>1</v>
      </c>
      <c r="D75" s="28">
        <v>3</v>
      </c>
      <c r="E75" s="6" t="s">
        <v>119</v>
      </c>
      <c r="F75" s="25">
        <f>SUM(G75:H75)</f>
        <v>0</v>
      </c>
      <c r="G75" s="25"/>
      <c r="H75" s="25"/>
      <c r="I75" s="25">
        <v>0</v>
      </c>
      <c r="J75" s="25">
        <v>0</v>
      </c>
      <c r="K75" s="25">
        <v>0</v>
      </c>
      <c r="L75" s="25">
        <v>0</v>
      </c>
    </row>
    <row r="76" spans="1:12" x14ac:dyDescent="0.3">
      <c r="A76" s="31">
        <v>2320</v>
      </c>
      <c r="B76" s="28" t="s">
        <v>8</v>
      </c>
      <c r="C76" s="28">
        <v>2</v>
      </c>
      <c r="D76" s="28">
        <v>0</v>
      </c>
      <c r="E76" s="6" t="s">
        <v>120</v>
      </c>
      <c r="F76" s="25">
        <f>SUM(F78)</f>
        <v>0</v>
      </c>
      <c r="G76" s="25">
        <f>SUM(G78)</f>
        <v>0</v>
      </c>
      <c r="H76" s="25">
        <f>SUM(H78)</f>
        <v>0</v>
      </c>
      <c r="I76" s="25">
        <v>0</v>
      </c>
      <c r="J76" s="25">
        <v>0</v>
      </c>
      <c r="K76" s="25">
        <v>0</v>
      </c>
      <c r="L76" s="25">
        <v>0</v>
      </c>
    </row>
    <row r="77" spans="1:12" s="32" customFormat="1" x14ac:dyDescent="0.3">
      <c r="A77" s="31"/>
      <c r="B77" s="28"/>
      <c r="C77" s="28"/>
      <c r="D77" s="28"/>
      <c r="E77" s="6" t="s">
        <v>52</v>
      </c>
      <c r="F77" s="25"/>
      <c r="G77" s="25"/>
      <c r="H77" s="25"/>
      <c r="I77" s="25"/>
      <c r="J77" s="25"/>
      <c r="K77" s="25"/>
      <c r="L77" s="25"/>
    </row>
    <row r="78" spans="1:12" x14ac:dyDescent="0.3">
      <c r="A78" s="31">
        <v>2321</v>
      </c>
      <c r="B78" s="28" t="s">
        <v>8</v>
      </c>
      <c r="C78" s="28">
        <v>2</v>
      </c>
      <c r="D78" s="28">
        <v>1</v>
      </c>
      <c r="E78" s="6" t="s">
        <v>121</v>
      </c>
      <c r="F78" s="25">
        <f>SUM(G78:H78)</f>
        <v>0</v>
      </c>
      <c r="G78" s="25"/>
      <c r="H78" s="25"/>
      <c r="I78" s="25">
        <v>0</v>
      </c>
      <c r="J78" s="25">
        <v>0</v>
      </c>
      <c r="K78" s="25">
        <v>0</v>
      </c>
      <c r="L78" s="25">
        <v>0</v>
      </c>
    </row>
    <row r="79" spans="1:12" ht="27" x14ac:dyDescent="0.3">
      <c r="A79" s="31">
        <v>2330</v>
      </c>
      <c r="B79" s="28" t="s">
        <v>8</v>
      </c>
      <c r="C79" s="28">
        <v>3</v>
      </c>
      <c r="D79" s="28">
        <v>0</v>
      </c>
      <c r="E79" s="6" t="s">
        <v>122</v>
      </c>
      <c r="F79" s="25">
        <f>SUM(F81:F82)</f>
        <v>0</v>
      </c>
      <c r="G79" s="25">
        <f>SUM(G81:G82)</f>
        <v>0</v>
      </c>
      <c r="H79" s="25">
        <f>SUM(H81:H82)</f>
        <v>0</v>
      </c>
      <c r="I79" s="25">
        <v>0</v>
      </c>
      <c r="J79" s="25">
        <v>0</v>
      </c>
      <c r="K79" s="25">
        <v>0</v>
      </c>
      <c r="L79" s="25">
        <v>0</v>
      </c>
    </row>
    <row r="80" spans="1:12" s="32" customFormat="1" x14ac:dyDescent="0.3">
      <c r="A80" s="31"/>
      <c r="B80" s="28"/>
      <c r="C80" s="28"/>
      <c r="D80" s="28"/>
      <c r="E80" s="6" t="s">
        <v>52</v>
      </c>
      <c r="F80" s="25"/>
      <c r="G80" s="25"/>
      <c r="H80" s="25"/>
      <c r="I80" s="25"/>
      <c r="J80" s="25"/>
      <c r="K80" s="25"/>
      <c r="L80" s="25"/>
    </row>
    <row r="81" spans="1:12" x14ac:dyDescent="0.3">
      <c r="A81" s="31">
        <v>2331</v>
      </c>
      <c r="B81" s="28" t="s">
        <v>8</v>
      </c>
      <c r="C81" s="28">
        <v>3</v>
      </c>
      <c r="D81" s="28">
        <v>1</v>
      </c>
      <c r="E81" s="6" t="s">
        <v>123</v>
      </c>
      <c r="F81" s="25">
        <f>SUM(G81:H81)</f>
        <v>0</v>
      </c>
      <c r="G81" s="25"/>
      <c r="H81" s="25"/>
      <c r="I81" s="25">
        <v>0</v>
      </c>
      <c r="J81" s="25">
        <v>0</v>
      </c>
      <c r="K81" s="25">
        <v>0</v>
      </c>
      <c r="L81" s="25">
        <v>0</v>
      </c>
    </row>
    <row r="82" spans="1:12" x14ac:dyDescent="0.3">
      <c r="A82" s="31">
        <v>2332</v>
      </c>
      <c r="B82" s="28" t="s">
        <v>8</v>
      </c>
      <c r="C82" s="28">
        <v>3</v>
      </c>
      <c r="D82" s="28">
        <v>2</v>
      </c>
      <c r="E82" s="6" t="s">
        <v>124</v>
      </c>
      <c r="F82" s="25">
        <f>SUM(G82:H82)</f>
        <v>0</v>
      </c>
      <c r="G82" s="25"/>
      <c r="H82" s="25"/>
      <c r="I82" s="25">
        <v>0</v>
      </c>
      <c r="J82" s="25">
        <v>0</v>
      </c>
      <c r="K82" s="25">
        <v>0</v>
      </c>
      <c r="L82" s="25">
        <v>0</v>
      </c>
    </row>
    <row r="83" spans="1:12" x14ac:dyDescent="0.3">
      <c r="A83" s="31">
        <v>2340</v>
      </c>
      <c r="B83" s="28" t="s">
        <v>8</v>
      </c>
      <c r="C83" s="28">
        <v>4</v>
      </c>
      <c r="D83" s="28">
        <v>0</v>
      </c>
      <c r="E83" s="6" t="s">
        <v>125</v>
      </c>
      <c r="F83" s="25">
        <f>SUM(F85)</f>
        <v>0</v>
      </c>
      <c r="G83" s="25">
        <f>SUM(G85)</f>
        <v>0</v>
      </c>
      <c r="H83" s="25">
        <f>SUM(H85)</f>
        <v>0</v>
      </c>
      <c r="I83" s="25">
        <v>0</v>
      </c>
      <c r="J83" s="25">
        <v>0</v>
      </c>
      <c r="K83" s="25">
        <v>0</v>
      </c>
      <c r="L83" s="25">
        <v>0</v>
      </c>
    </row>
    <row r="84" spans="1:12" s="32" customFormat="1" x14ac:dyDescent="0.3">
      <c r="A84" s="31"/>
      <c r="B84" s="28"/>
      <c r="C84" s="28"/>
      <c r="D84" s="28"/>
      <c r="E84" s="6" t="s">
        <v>52</v>
      </c>
      <c r="F84" s="25"/>
      <c r="G84" s="25"/>
      <c r="H84" s="25"/>
      <c r="I84" s="25"/>
      <c r="J84" s="25"/>
      <c r="K84" s="25"/>
      <c r="L84" s="25"/>
    </row>
    <row r="85" spans="1:12" x14ac:dyDescent="0.3">
      <c r="A85" s="31">
        <v>2341</v>
      </c>
      <c r="B85" s="28" t="s">
        <v>8</v>
      </c>
      <c r="C85" s="28">
        <v>4</v>
      </c>
      <c r="D85" s="28">
        <v>1</v>
      </c>
      <c r="E85" s="6" t="s">
        <v>125</v>
      </c>
      <c r="F85" s="25">
        <f>SUM(G85:H85)</f>
        <v>0</v>
      </c>
      <c r="G85" s="25"/>
      <c r="H85" s="25"/>
      <c r="I85" s="25">
        <v>0</v>
      </c>
      <c r="J85" s="25">
        <v>0</v>
      </c>
      <c r="K85" s="25">
        <v>0</v>
      </c>
      <c r="L85" s="25">
        <v>0</v>
      </c>
    </row>
    <row r="86" spans="1:12" x14ac:dyDescent="0.3">
      <c r="A86" s="31">
        <v>2350</v>
      </c>
      <c r="B86" s="28" t="s">
        <v>8</v>
      </c>
      <c r="C86" s="28">
        <v>5</v>
      </c>
      <c r="D86" s="28">
        <v>0</v>
      </c>
      <c r="E86" s="6" t="s">
        <v>126</v>
      </c>
      <c r="F86" s="25">
        <f>SUM(F88)</f>
        <v>0</v>
      </c>
      <c r="G86" s="25">
        <f>SUM(G88)</f>
        <v>0</v>
      </c>
      <c r="H86" s="25">
        <f>SUM(H88)</f>
        <v>0</v>
      </c>
      <c r="I86" s="25">
        <v>0</v>
      </c>
      <c r="J86" s="25">
        <v>0</v>
      </c>
      <c r="K86" s="25">
        <v>0</v>
      </c>
      <c r="L86" s="25">
        <v>0</v>
      </c>
    </row>
    <row r="87" spans="1:12" s="32" customFormat="1" x14ac:dyDescent="0.3">
      <c r="A87" s="31"/>
      <c r="B87" s="28"/>
      <c r="C87" s="28"/>
      <c r="D87" s="28"/>
      <c r="E87" s="6" t="s">
        <v>52</v>
      </c>
      <c r="F87" s="25"/>
      <c r="G87" s="25"/>
      <c r="H87" s="25"/>
      <c r="I87" s="25"/>
      <c r="J87" s="25"/>
      <c r="K87" s="25"/>
      <c r="L87" s="25"/>
    </row>
    <row r="88" spans="1:12" x14ac:dyDescent="0.3">
      <c r="A88" s="31">
        <v>2351</v>
      </c>
      <c r="B88" s="28" t="s">
        <v>8</v>
      </c>
      <c r="C88" s="28">
        <v>5</v>
      </c>
      <c r="D88" s="28">
        <v>1</v>
      </c>
      <c r="E88" s="6" t="s">
        <v>127</v>
      </c>
      <c r="F88" s="25">
        <f>SUM(G88:H88)</f>
        <v>0</v>
      </c>
      <c r="G88" s="25"/>
      <c r="H88" s="25"/>
      <c r="I88" s="25">
        <v>0</v>
      </c>
      <c r="J88" s="25">
        <v>0</v>
      </c>
      <c r="K88" s="25">
        <v>0</v>
      </c>
      <c r="L88" s="25">
        <v>0</v>
      </c>
    </row>
    <row r="89" spans="1:12" ht="40.5" x14ac:dyDescent="0.3">
      <c r="A89" s="31">
        <v>2360</v>
      </c>
      <c r="B89" s="28" t="s">
        <v>8</v>
      </c>
      <c r="C89" s="28">
        <v>6</v>
      </c>
      <c r="D89" s="28">
        <v>0</v>
      </c>
      <c r="E89" s="6" t="s">
        <v>128</v>
      </c>
      <c r="F89" s="25">
        <f>SUM(F91)</f>
        <v>0</v>
      </c>
      <c r="G89" s="25">
        <f>SUM(G91)</f>
        <v>0</v>
      </c>
      <c r="H89" s="25">
        <f>SUM(H91)</f>
        <v>0</v>
      </c>
      <c r="I89" s="25">
        <v>0</v>
      </c>
      <c r="J89" s="25">
        <v>0</v>
      </c>
      <c r="K89" s="25">
        <v>0</v>
      </c>
      <c r="L89" s="25">
        <v>0</v>
      </c>
    </row>
    <row r="90" spans="1:12" s="32" customFormat="1" x14ac:dyDescent="0.3">
      <c r="A90" s="31"/>
      <c r="B90" s="28"/>
      <c r="C90" s="28"/>
      <c r="D90" s="28"/>
      <c r="E90" s="6" t="s">
        <v>52</v>
      </c>
      <c r="F90" s="25"/>
      <c r="G90" s="25"/>
      <c r="H90" s="25"/>
      <c r="I90" s="25"/>
      <c r="J90" s="25"/>
      <c r="K90" s="25"/>
      <c r="L90" s="25"/>
    </row>
    <row r="91" spans="1:12" ht="40.5" x14ac:dyDescent="0.3">
      <c r="A91" s="31">
        <v>2361</v>
      </c>
      <c r="B91" s="28" t="s">
        <v>8</v>
      </c>
      <c r="C91" s="28">
        <v>6</v>
      </c>
      <c r="D91" s="28">
        <v>1</v>
      </c>
      <c r="E91" s="6" t="s">
        <v>128</v>
      </c>
      <c r="F91" s="25">
        <f>SUM(G91:H91)</f>
        <v>0</v>
      </c>
      <c r="G91" s="25"/>
      <c r="H91" s="25"/>
      <c r="I91" s="25">
        <v>0</v>
      </c>
      <c r="J91" s="25">
        <v>0</v>
      </c>
      <c r="K91" s="25">
        <v>0</v>
      </c>
      <c r="L91" s="25">
        <v>0</v>
      </c>
    </row>
    <row r="92" spans="1:12" ht="27" x14ac:dyDescent="0.3">
      <c r="A92" s="31">
        <v>2370</v>
      </c>
      <c r="B92" s="28" t="s">
        <v>8</v>
      </c>
      <c r="C92" s="28">
        <v>7</v>
      </c>
      <c r="D92" s="28">
        <v>0</v>
      </c>
      <c r="E92" s="6" t="s">
        <v>129</v>
      </c>
      <c r="F92" s="25">
        <f>SUM(F94)</f>
        <v>0</v>
      </c>
      <c r="G92" s="25">
        <f>SUM(G94)</f>
        <v>0</v>
      </c>
      <c r="H92" s="25">
        <f>SUM(H94)</f>
        <v>0</v>
      </c>
      <c r="I92" s="25">
        <v>0</v>
      </c>
      <c r="J92" s="25">
        <v>0</v>
      </c>
      <c r="K92" s="25">
        <v>0</v>
      </c>
      <c r="L92" s="25">
        <v>0</v>
      </c>
    </row>
    <row r="93" spans="1:12" s="32" customFormat="1" x14ac:dyDescent="0.3">
      <c r="A93" s="31"/>
      <c r="B93" s="28"/>
      <c r="C93" s="28"/>
      <c r="D93" s="28"/>
      <c r="E93" s="6" t="s">
        <v>52</v>
      </c>
      <c r="F93" s="25"/>
      <c r="G93" s="25"/>
      <c r="H93" s="25"/>
      <c r="I93" s="25"/>
      <c r="J93" s="25"/>
      <c r="K93" s="25"/>
      <c r="L93" s="25"/>
    </row>
    <row r="94" spans="1:12" ht="27" x14ac:dyDescent="0.3">
      <c r="A94" s="31">
        <v>2371</v>
      </c>
      <c r="B94" s="28" t="s">
        <v>8</v>
      </c>
      <c r="C94" s="28">
        <v>7</v>
      </c>
      <c r="D94" s="28">
        <v>1</v>
      </c>
      <c r="E94" s="6" t="s">
        <v>130</v>
      </c>
      <c r="F94" s="25">
        <f>SUM(G94:H94)</f>
        <v>0</v>
      </c>
      <c r="G94" s="25"/>
      <c r="H94" s="25"/>
      <c r="I94" s="25">
        <v>0</v>
      </c>
      <c r="J94" s="25">
        <v>0</v>
      </c>
      <c r="K94" s="25">
        <v>0</v>
      </c>
      <c r="L94" s="25">
        <v>0</v>
      </c>
    </row>
    <row r="95" spans="1:12" s="29" customFormat="1" ht="40.5" x14ac:dyDescent="0.25">
      <c r="A95" s="31">
        <v>2400</v>
      </c>
      <c r="B95" s="28" t="s">
        <v>9</v>
      </c>
      <c r="C95" s="28">
        <v>0</v>
      </c>
      <c r="D95" s="28">
        <v>0</v>
      </c>
      <c r="E95" s="6" t="s">
        <v>131</v>
      </c>
      <c r="F95" s="25" t="e">
        <f>+F97+F101+F107+F115+F120+F127+F130+F136+F145</f>
        <v>#REF!</v>
      </c>
      <c r="G95" s="25" t="e">
        <f t="shared" ref="G95:L95" si="4">+G97+G101+G107+G115+G120+G127+G130+G136+G145</f>
        <v>#REF!</v>
      </c>
      <c r="H95" s="25" t="e">
        <f t="shared" si="4"/>
        <v>#REF!</v>
      </c>
      <c r="I95" s="25" t="e">
        <f t="shared" si="4"/>
        <v>#REF!</v>
      </c>
      <c r="J95" s="25" t="e">
        <f t="shared" si="4"/>
        <v>#REF!</v>
      </c>
      <c r="K95" s="25" t="e">
        <f t="shared" si="4"/>
        <v>#REF!</v>
      </c>
      <c r="L95" s="25" t="e">
        <f t="shared" si="4"/>
        <v>#REF!</v>
      </c>
    </row>
    <row r="96" spans="1:12" x14ac:dyDescent="0.3">
      <c r="A96" s="27"/>
      <c r="B96" s="28"/>
      <c r="C96" s="28"/>
      <c r="D96" s="28"/>
      <c r="E96" s="6" t="s">
        <v>50</v>
      </c>
      <c r="F96" s="25"/>
      <c r="G96" s="25"/>
      <c r="H96" s="25"/>
      <c r="I96" s="25"/>
      <c r="J96" s="25"/>
      <c r="K96" s="25"/>
      <c r="L96" s="25"/>
    </row>
    <row r="97" spans="1:12" ht="27" x14ac:dyDescent="0.3">
      <c r="A97" s="31">
        <v>2410</v>
      </c>
      <c r="B97" s="28" t="s">
        <v>9</v>
      </c>
      <c r="C97" s="28">
        <v>1</v>
      </c>
      <c r="D97" s="28">
        <v>0</v>
      </c>
      <c r="E97" s="6" t="s">
        <v>132</v>
      </c>
      <c r="F97" s="25">
        <f>SUM(F99:F100)</f>
        <v>0</v>
      </c>
      <c r="G97" s="25">
        <f>SUM(G99:G100)</f>
        <v>0</v>
      </c>
      <c r="H97" s="25">
        <f>SUM(H99:H100)</f>
        <v>0</v>
      </c>
      <c r="I97" s="25">
        <v>0</v>
      </c>
      <c r="J97" s="25">
        <v>0</v>
      </c>
      <c r="K97" s="25">
        <v>0</v>
      </c>
      <c r="L97" s="25">
        <v>0</v>
      </c>
    </row>
    <row r="98" spans="1:12" s="32" customFormat="1" x14ac:dyDescent="0.3">
      <c r="A98" s="31"/>
      <c r="B98" s="28"/>
      <c r="C98" s="28"/>
      <c r="D98" s="28"/>
      <c r="E98" s="6" t="s">
        <v>52</v>
      </c>
      <c r="F98" s="25"/>
      <c r="G98" s="25"/>
      <c r="H98" s="25"/>
      <c r="I98" s="25"/>
      <c r="J98" s="25"/>
      <c r="K98" s="25"/>
      <c r="L98" s="25"/>
    </row>
    <row r="99" spans="1:12" ht="27" x14ac:dyDescent="0.3">
      <c r="A99" s="31">
        <v>2411</v>
      </c>
      <c r="B99" s="28" t="s">
        <v>9</v>
      </c>
      <c r="C99" s="28">
        <v>1</v>
      </c>
      <c r="D99" s="28">
        <v>1</v>
      </c>
      <c r="E99" s="6" t="s">
        <v>133</v>
      </c>
      <c r="F99" s="25">
        <f>SUM(G99:H99)</f>
        <v>0</v>
      </c>
      <c r="G99" s="25"/>
      <c r="H99" s="25"/>
      <c r="I99" s="25">
        <v>0</v>
      </c>
      <c r="J99" s="25">
        <v>0</v>
      </c>
      <c r="K99" s="25">
        <v>0</v>
      </c>
      <c r="L99" s="25">
        <v>0</v>
      </c>
    </row>
    <row r="100" spans="1:12" ht="27" x14ac:dyDescent="0.3">
      <c r="A100" s="31">
        <v>2412</v>
      </c>
      <c r="B100" s="28" t="s">
        <v>9</v>
      </c>
      <c r="C100" s="28">
        <v>1</v>
      </c>
      <c r="D100" s="28">
        <v>2</v>
      </c>
      <c r="E100" s="6" t="s">
        <v>134</v>
      </c>
      <c r="F100" s="25">
        <f>SUM(G100:H100)</f>
        <v>0</v>
      </c>
      <c r="G100" s="25"/>
      <c r="H100" s="25"/>
      <c r="I100" s="25">
        <v>0</v>
      </c>
      <c r="J100" s="25">
        <v>0</v>
      </c>
      <c r="K100" s="25">
        <v>0</v>
      </c>
      <c r="L100" s="25">
        <v>0</v>
      </c>
    </row>
    <row r="101" spans="1:12" ht="27" x14ac:dyDescent="0.3">
      <c r="A101" s="31">
        <v>2420</v>
      </c>
      <c r="B101" s="28" t="s">
        <v>9</v>
      </c>
      <c r="C101" s="28">
        <v>2</v>
      </c>
      <c r="D101" s="28">
        <v>0</v>
      </c>
      <c r="E101" s="6" t="s">
        <v>135</v>
      </c>
      <c r="F101" s="25">
        <f>SUM(F103:F106)</f>
        <v>0</v>
      </c>
      <c r="G101" s="25">
        <f>SUM(G103:G106)</f>
        <v>0</v>
      </c>
      <c r="H101" s="25">
        <f>SUM(H103:H106)</f>
        <v>0</v>
      </c>
      <c r="I101" s="25">
        <v>0</v>
      </c>
      <c r="J101" s="25">
        <v>0</v>
      </c>
      <c r="K101" s="25">
        <v>0</v>
      </c>
      <c r="L101" s="25">
        <v>0</v>
      </c>
    </row>
    <row r="102" spans="1:12" s="32" customFormat="1" x14ac:dyDescent="0.3">
      <c r="A102" s="31"/>
      <c r="B102" s="28"/>
      <c r="C102" s="28"/>
      <c r="D102" s="28"/>
      <c r="E102" s="6" t="s">
        <v>52</v>
      </c>
      <c r="F102" s="25"/>
      <c r="G102" s="25"/>
      <c r="H102" s="25"/>
      <c r="I102" s="25"/>
      <c r="J102" s="25"/>
      <c r="K102" s="25"/>
      <c r="L102" s="25"/>
    </row>
    <row r="103" spans="1:12" x14ac:dyDescent="0.3">
      <c r="A103" s="31">
        <v>2421</v>
      </c>
      <c r="B103" s="28" t="s">
        <v>9</v>
      </c>
      <c r="C103" s="28">
        <v>2</v>
      </c>
      <c r="D103" s="28">
        <v>1</v>
      </c>
      <c r="E103" s="6" t="s">
        <v>136</v>
      </c>
      <c r="F103" s="25">
        <f>SUM(G103:H103)</f>
        <v>0</v>
      </c>
      <c r="G103" s="25"/>
      <c r="H103" s="25"/>
      <c r="I103" s="25">
        <v>0</v>
      </c>
      <c r="J103" s="25">
        <v>0</v>
      </c>
      <c r="K103" s="25">
        <v>0</v>
      </c>
      <c r="L103" s="25">
        <v>0</v>
      </c>
    </row>
    <row r="104" spans="1:12" x14ac:dyDescent="0.3">
      <c r="A104" s="31">
        <v>2422</v>
      </c>
      <c r="B104" s="28" t="s">
        <v>9</v>
      </c>
      <c r="C104" s="28">
        <v>2</v>
      </c>
      <c r="D104" s="28">
        <v>2</v>
      </c>
      <c r="E104" s="6" t="s">
        <v>137</v>
      </c>
      <c r="F104" s="25">
        <f>SUM(G104:H104)</f>
        <v>0</v>
      </c>
      <c r="G104" s="25"/>
      <c r="H104" s="25"/>
      <c r="I104" s="25">
        <v>0</v>
      </c>
      <c r="J104" s="25">
        <v>0</v>
      </c>
      <c r="K104" s="25">
        <v>0</v>
      </c>
      <c r="L104" s="25">
        <v>0</v>
      </c>
    </row>
    <row r="105" spans="1:12" x14ac:dyDescent="0.3">
      <c r="A105" s="31">
        <v>2423</v>
      </c>
      <c r="B105" s="28" t="s">
        <v>9</v>
      </c>
      <c r="C105" s="28">
        <v>2</v>
      </c>
      <c r="D105" s="28">
        <v>3</v>
      </c>
      <c r="E105" s="6" t="s">
        <v>138</v>
      </c>
      <c r="F105" s="25">
        <f>SUM(G105:H105)</f>
        <v>0</v>
      </c>
      <c r="G105" s="25"/>
      <c r="H105" s="25"/>
      <c r="I105" s="25">
        <v>0</v>
      </c>
      <c r="J105" s="25">
        <v>0</v>
      </c>
      <c r="K105" s="25">
        <v>0</v>
      </c>
      <c r="L105" s="25">
        <v>0</v>
      </c>
    </row>
    <row r="106" spans="1:12" x14ac:dyDescent="0.3">
      <c r="A106" s="31">
        <v>2424</v>
      </c>
      <c r="B106" s="28" t="s">
        <v>9</v>
      </c>
      <c r="C106" s="28">
        <v>2</v>
      </c>
      <c r="D106" s="28">
        <v>4</v>
      </c>
      <c r="E106" s="6" t="s">
        <v>139</v>
      </c>
      <c r="F106" s="25">
        <f>SUM(G106:H106)</f>
        <v>0</v>
      </c>
      <c r="G106" s="25"/>
      <c r="H106" s="25"/>
      <c r="I106" s="25">
        <v>0</v>
      </c>
      <c r="J106" s="25">
        <v>0</v>
      </c>
      <c r="K106" s="25">
        <v>0</v>
      </c>
      <c r="L106" s="25">
        <v>0</v>
      </c>
    </row>
    <row r="107" spans="1:12" x14ac:dyDescent="0.3">
      <c r="A107" s="31">
        <v>2430</v>
      </c>
      <c r="B107" s="28" t="s">
        <v>9</v>
      </c>
      <c r="C107" s="28">
        <v>3</v>
      </c>
      <c r="D107" s="28">
        <v>0</v>
      </c>
      <c r="E107" s="6" t="s">
        <v>140</v>
      </c>
      <c r="F107" s="25">
        <f>SUM(F109:F114)</f>
        <v>0</v>
      </c>
      <c r="G107" s="25">
        <f>SUM(G109:G114)</f>
        <v>0</v>
      </c>
      <c r="H107" s="25">
        <f>SUM(H109:H114)</f>
        <v>0</v>
      </c>
      <c r="I107" s="25">
        <v>0</v>
      </c>
      <c r="J107" s="25">
        <v>0</v>
      </c>
      <c r="K107" s="25">
        <v>0</v>
      </c>
      <c r="L107" s="25">
        <v>0</v>
      </c>
    </row>
    <row r="108" spans="1:12" s="32" customFormat="1" x14ac:dyDescent="0.3">
      <c r="A108" s="31"/>
      <c r="B108" s="28"/>
      <c r="C108" s="28"/>
      <c r="D108" s="28"/>
      <c r="E108" s="6" t="s">
        <v>52</v>
      </c>
      <c r="F108" s="25"/>
      <c r="G108" s="25"/>
      <c r="H108" s="25"/>
      <c r="I108" s="25"/>
      <c r="J108" s="25"/>
      <c r="K108" s="25"/>
      <c r="L108" s="25"/>
    </row>
    <row r="109" spans="1:12" x14ac:dyDescent="0.3">
      <c r="A109" s="31">
        <v>2431</v>
      </c>
      <c r="B109" s="28" t="s">
        <v>9</v>
      </c>
      <c r="C109" s="28">
        <v>3</v>
      </c>
      <c r="D109" s="28">
        <v>1</v>
      </c>
      <c r="E109" s="6" t="s">
        <v>141</v>
      </c>
      <c r="F109" s="25">
        <f t="shared" ref="F109:F114" si="5">SUM(G109:H109)</f>
        <v>0</v>
      </c>
      <c r="G109" s="25"/>
      <c r="H109" s="25"/>
      <c r="I109" s="25">
        <v>0</v>
      </c>
      <c r="J109" s="25">
        <v>0</v>
      </c>
      <c r="K109" s="25">
        <v>0</v>
      </c>
      <c r="L109" s="25">
        <v>0</v>
      </c>
    </row>
    <row r="110" spans="1:12" x14ac:dyDescent="0.3">
      <c r="A110" s="31">
        <v>2432</v>
      </c>
      <c r="B110" s="28" t="s">
        <v>9</v>
      </c>
      <c r="C110" s="28">
        <v>3</v>
      </c>
      <c r="D110" s="28">
        <v>2</v>
      </c>
      <c r="E110" s="6" t="s">
        <v>142</v>
      </c>
      <c r="F110" s="25">
        <f t="shared" si="5"/>
        <v>0</v>
      </c>
      <c r="G110" s="25"/>
      <c r="H110" s="25"/>
      <c r="I110" s="25">
        <v>0</v>
      </c>
      <c r="J110" s="25">
        <v>0</v>
      </c>
      <c r="K110" s="25">
        <v>0</v>
      </c>
      <c r="L110" s="25">
        <v>0</v>
      </c>
    </row>
    <row r="111" spans="1:12" x14ac:dyDescent="0.3">
      <c r="A111" s="31">
        <v>2433</v>
      </c>
      <c r="B111" s="28" t="s">
        <v>9</v>
      </c>
      <c r="C111" s="28">
        <v>3</v>
      </c>
      <c r="D111" s="28">
        <v>3</v>
      </c>
      <c r="E111" s="6" t="s">
        <v>143</v>
      </c>
      <c r="F111" s="25">
        <f t="shared" si="5"/>
        <v>0</v>
      </c>
      <c r="G111" s="25"/>
      <c r="H111" s="25"/>
      <c r="I111" s="25">
        <v>0</v>
      </c>
      <c r="J111" s="25">
        <v>0</v>
      </c>
      <c r="K111" s="25">
        <v>0</v>
      </c>
      <c r="L111" s="25">
        <v>0</v>
      </c>
    </row>
    <row r="112" spans="1:12" x14ac:dyDescent="0.3">
      <c r="A112" s="31">
        <v>2434</v>
      </c>
      <c r="B112" s="28" t="s">
        <v>9</v>
      </c>
      <c r="C112" s="28">
        <v>3</v>
      </c>
      <c r="D112" s="28">
        <v>4</v>
      </c>
      <c r="E112" s="6" t="s">
        <v>144</v>
      </c>
      <c r="F112" s="25">
        <f t="shared" si="5"/>
        <v>0</v>
      </c>
      <c r="G112" s="25"/>
      <c r="H112" s="25"/>
      <c r="I112" s="25">
        <v>0</v>
      </c>
      <c r="J112" s="25">
        <v>0</v>
      </c>
      <c r="K112" s="25">
        <v>0</v>
      </c>
      <c r="L112" s="25">
        <v>0</v>
      </c>
    </row>
    <row r="113" spans="1:12" x14ac:dyDescent="0.3">
      <c r="A113" s="31">
        <v>2435</v>
      </c>
      <c r="B113" s="28" t="s">
        <v>9</v>
      </c>
      <c r="C113" s="28">
        <v>3</v>
      </c>
      <c r="D113" s="28">
        <v>5</v>
      </c>
      <c r="E113" s="6" t="s">
        <v>145</v>
      </c>
      <c r="F113" s="25">
        <f t="shared" si="5"/>
        <v>0</v>
      </c>
      <c r="G113" s="25"/>
      <c r="H113" s="25"/>
      <c r="I113" s="25">
        <v>0</v>
      </c>
      <c r="J113" s="25">
        <v>0</v>
      </c>
      <c r="K113" s="25">
        <v>0</v>
      </c>
      <c r="L113" s="25">
        <v>0</v>
      </c>
    </row>
    <row r="114" spans="1:12" x14ac:dyDescent="0.3">
      <c r="A114" s="31">
        <v>2436</v>
      </c>
      <c r="B114" s="28" t="s">
        <v>9</v>
      </c>
      <c r="C114" s="28">
        <v>3</v>
      </c>
      <c r="D114" s="28">
        <v>6</v>
      </c>
      <c r="E114" s="6" t="s">
        <v>146</v>
      </c>
      <c r="F114" s="25">
        <f t="shared" si="5"/>
        <v>0</v>
      </c>
      <c r="G114" s="25"/>
      <c r="H114" s="25"/>
      <c r="I114" s="25">
        <v>0</v>
      </c>
      <c r="J114" s="25">
        <v>0</v>
      </c>
      <c r="K114" s="25">
        <v>0</v>
      </c>
      <c r="L114" s="25">
        <v>0</v>
      </c>
    </row>
    <row r="115" spans="1:12" ht="27" x14ac:dyDescent="0.3">
      <c r="A115" s="31">
        <v>2440</v>
      </c>
      <c r="B115" s="28" t="s">
        <v>9</v>
      </c>
      <c r="C115" s="28">
        <v>4</v>
      </c>
      <c r="D115" s="28">
        <v>0</v>
      </c>
      <c r="E115" s="6" t="s">
        <v>147</v>
      </c>
      <c r="F115" s="25">
        <f>SUM(F117:F119)</f>
        <v>0</v>
      </c>
      <c r="G115" s="25">
        <f>SUM(G117:G119)</f>
        <v>0</v>
      </c>
      <c r="H115" s="25">
        <f>SUM(H117:H119)</f>
        <v>0</v>
      </c>
      <c r="I115" s="25">
        <v>0</v>
      </c>
      <c r="J115" s="25">
        <v>0</v>
      </c>
      <c r="K115" s="25">
        <v>0</v>
      </c>
      <c r="L115" s="25">
        <v>0</v>
      </c>
    </row>
    <row r="116" spans="1:12" s="32" customFormat="1" x14ac:dyDescent="0.3">
      <c r="A116" s="31"/>
      <c r="B116" s="28"/>
      <c r="C116" s="28"/>
      <c r="D116" s="28"/>
      <c r="E116" s="6" t="s">
        <v>52</v>
      </c>
      <c r="F116" s="25"/>
      <c r="G116" s="25"/>
      <c r="H116" s="25"/>
      <c r="I116" s="25"/>
      <c r="J116" s="25"/>
      <c r="K116" s="25"/>
      <c r="L116" s="25"/>
    </row>
    <row r="117" spans="1:12" ht="27" x14ac:dyDescent="0.3">
      <c r="A117" s="31">
        <v>2441</v>
      </c>
      <c r="B117" s="28" t="s">
        <v>9</v>
      </c>
      <c r="C117" s="28">
        <v>4</v>
      </c>
      <c r="D117" s="28">
        <v>1</v>
      </c>
      <c r="E117" s="6" t="s">
        <v>148</v>
      </c>
      <c r="F117" s="25">
        <f>SUM(G117:H117)</f>
        <v>0</v>
      </c>
      <c r="G117" s="25"/>
      <c r="H117" s="25"/>
      <c r="I117" s="25">
        <v>0</v>
      </c>
      <c r="J117" s="25">
        <v>0</v>
      </c>
      <c r="K117" s="25">
        <v>0</v>
      </c>
      <c r="L117" s="25">
        <v>0</v>
      </c>
    </row>
    <row r="118" spans="1:12" x14ac:dyDescent="0.3">
      <c r="A118" s="31">
        <v>2442</v>
      </c>
      <c r="B118" s="28" t="s">
        <v>9</v>
      </c>
      <c r="C118" s="28">
        <v>4</v>
      </c>
      <c r="D118" s="28">
        <v>2</v>
      </c>
      <c r="E118" s="6" t="s">
        <v>149</v>
      </c>
      <c r="F118" s="25">
        <f>SUM(G118:H118)</f>
        <v>0</v>
      </c>
      <c r="G118" s="25"/>
      <c r="H118" s="25"/>
      <c r="I118" s="25">
        <v>0</v>
      </c>
      <c r="J118" s="25">
        <v>0</v>
      </c>
      <c r="K118" s="25">
        <v>0</v>
      </c>
      <c r="L118" s="25">
        <v>0</v>
      </c>
    </row>
    <row r="119" spans="1:12" x14ac:dyDescent="0.3">
      <c r="A119" s="31">
        <v>2443</v>
      </c>
      <c r="B119" s="28" t="s">
        <v>9</v>
      </c>
      <c r="C119" s="28">
        <v>4</v>
      </c>
      <c r="D119" s="28">
        <v>3</v>
      </c>
      <c r="E119" s="6" t="s">
        <v>150</v>
      </c>
      <c r="F119" s="25">
        <f>SUM(G119:H119)</f>
        <v>0</v>
      </c>
      <c r="G119" s="25"/>
      <c r="H119" s="25"/>
      <c r="I119" s="25">
        <v>0</v>
      </c>
      <c r="J119" s="25">
        <v>0</v>
      </c>
      <c r="K119" s="25">
        <v>0</v>
      </c>
      <c r="L119" s="25">
        <v>0</v>
      </c>
    </row>
    <row r="120" spans="1:12" x14ac:dyDescent="0.3">
      <c r="A120" s="31">
        <v>2450</v>
      </c>
      <c r="B120" s="28" t="s">
        <v>9</v>
      </c>
      <c r="C120" s="28">
        <v>5</v>
      </c>
      <c r="D120" s="28">
        <v>0</v>
      </c>
      <c r="E120" s="6" t="s">
        <v>151</v>
      </c>
      <c r="F120" s="25" t="e">
        <f t="shared" ref="F120:L120" si="6">+F122</f>
        <v>#REF!</v>
      </c>
      <c r="G120" s="25" t="e">
        <f t="shared" si="6"/>
        <v>#REF!</v>
      </c>
      <c r="H120" s="25" t="e">
        <f t="shared" si="6"/>
        <v>#REF!</v>
      </c>
      <c r="I120" s="25" t="e">
        <f t="shared" si="6"/>
        <v>#REF!</v>
      </c>
      <c r="J120" s="25" t="e">
        <f t="shared" si="6"/>
        <v>#REF!</v>
      </c>
      <c r="K120" s="25" t="e">
        <f t="shared" si="6"/>
        <v>#REF!</v>
      </c>
      <c r="L120" s="25" t="e">
        <f t="shared" si="6"/>
        <v>#REF!</v>
      </c>
    </row>
    <row r="121" spans="1:12" s="32" customFormat="1" x14ac:dyDescent="0.3">
      <c r="A121" s="31"/>
      <c r="B121" s="28"/>
      <c r="C121" s="28"/>
      <c r="D121" s="28"/>
      <c r="E121" s="6" t="s">
        <v>52</v>
      </c>
      <c r="F121" s="25"/>
      <c r="G121" s="25"/>
      <c r="H121" s="25"/>
      <c r="I121" s="25"/>
      <c r="J121" s="25"/>
      <c r="K121" s="25"/>
      <c r="L121" s="25"/>
    </row>
    <row r="122" spans="1:12" x14ac:dyDescent="0.3">
      <c r="A122" s="31">
        <v>2451</v>
      </c>
      <c r="B122" s="28" t="s">
        <v>9</v>
      </c>
      <c r="C122" s="28">
        <v>5</v>
      </c>
      <c r="D122" s="28">
        <v>1</v>
      </c>
      <c r="E122" s="6" t="s">
        <v>152</v>
      </c>
      <c r="F122" s="25" t="e">
        <f>+#REF!</f>
        <v>#REF!</v>
      </c>
      <c r="G122" s="25" t="e">
        <f>+#REF!</f>
        <v>#REF!</v>
      </c>
      <c r="H122" s="25" t="e">
        <f>+#REF!</f>
        <v>#REF!</v>
      </c>
      <c r="I122" s="25" t="e">
        <f>+#REF!</f>
        <v>#REF!</v>
      </c>
      <c r="J122" s="25" t="e">
        <f>+#REF!</f>
        <v>#REF!</v>
      </c>
      <c r="K122" s="25" t="e">
        <f>+#REF!</f>
        <v>#REF!</v>
      </c>
      <c r="L122" s="25" t="e">
        <f>+#REF!</f>
        <v>#REF!</v>
      </c>
    </row>
    <row r="123" spans="1:12" x14ac:dyDescent="0.3">
      <c r="A123" s="31">
        <v>2452</v>
      </c>
      <c r="B123" s="28" t="s">
        <v>9</v>
      </c>
      <c r="C123" s="28">
        <v>5</v>
      </c>
      <c r="D123" s="28">
        <v>2</v>
      </c>
      <c r="E123" s="6" t="s">
        <v>153</v>
      </c>
      <c r="F123" s="25">
        <f>SUM(G123:H123)</f>
        <v>0</v>
      </c>
      <c r="G123" s="25"/>
      <c r="H123" s="25"/>
      <c r="I123" s="25">
        <v>0</v>
      </c>
      <c r="J123" s="25">
        <v>0</v>
      </c>
      <c r="K123" s="25">
        <v>0</v>
      </c>
      <c r="L123" s="25">
        <v>0</v>
      </c>
    </row>
    <row r="124" spans="1:12" x14ac:dyDescent="0.3">
      <c r="A124" s="31">
        <v>2453</v>
      </c>
      <c r="B124" s="28" t="s">
        <v>9</v>
      </c>
      <c r="C124" s="28">
        <v>5</v>
      </c>
      <c r="D124" s="28">
        <v>3</v>
      </c>
      <c r="E124" s="6" t="s">
        <v>154</v>
      </c>
      <c r="F124" s="25">
        <f>SUM(G124:H124)</f>
        <v>0</v>
      </c>
      <c r="G124" s="25"/>
      <c r="H124" s="25"/>
      <c r="I124" s="25">
        <v>0</v>
      </c>
      <c r="J124" s="25">
        <v>0</v>
      </c>
      <c r="K124" s="25">
        <v>0</v>
      </c>
      <c r="L124" s="25">
        <v>0</v>
      </c>
    </row>
    <row r="125" spans="1:12" x14ac:dyDescent="0.3">
      <c r="A125" s="31">
        <v>2454</v>
      </c>
      <c r="B125" s="28" t="s">
        <v>9</v>
      </c>
      <c r="C125" s="28">
        <v>5</v>
      </c>
      <c r="D125" s="28">
        <v>4</v>
      </c>
      <c r="E125" s="6" t="s">
        <v>155</v>
      </c>
      <c r="F125" s="25">
        <f>SUM(G125:H125)</f>
        <v>0</v>
      </c>
      <c r="G125" s="25"/>
      <c r="H125" s="25"/>
      <c r="I125" s="25">
        <v>0</v>
      </c>
      <c r="J125" s="25">
        <v>0</v>
      </c>
      <c r="K125" s="25">
        <v>0</v>
      </c>
      <c r="L125" s="25">
        <v>0</v>
      </c>
    </row>
    <row r="126" spans="1:12" x14ac:dyDescent="0.3">
      <c r="A126" s="31">
        <v>2455</v>
      </c>
      <c r="B126" s="28" t="s">
        <v>9</v>
      </c>
      <c r="C126" s="28">
        <v>5</v>
      </c>
      <c r="D126" s="28">
        <v>5</v>
      </c>
      <c r="E126" s="6" t="s">
        <v>156</v>
      </c>
      <c r="F126" s="25">
        <f>SUM(G126:H126)</f>
        <v>0</v>
      </c>
      <c r="G126" s="25"/>
      <c r="H126" s="25"/>
      <c r="I126" s="25">
        <v>0</v>
      </c>
      <c r="J126" s="25">
        <v>0</v>
      </c>
      <c r="K126" s="25">
        <v>0</v>
      </c>
      <c r="L126" s="25">
        <v>0</v>
      </c>
    </row>
    <row r="127" spans="1:12" x14ac:dyDescent="0.3">
      <c r="A127" s="31">
        <v>2460</v>
      </c>
      <c r="B127" s="28" t="s">
        <v>9</v>
      </c>
      <c r="C127" s="28">
        <v>6</v>
      </c>
      <c r="D127" s="28">
        <v>0</v>
      </c>
      <c r="E127" s="6" t="s">
        <v>157</v>
      </c>
      <c r="F127" s="25">
        <f>SUM(F129)</f>
        <v>0</v>
      </c>
      <c r="G127" s="25">
        <f>SUM(G129)</f>
        <v>0</v>
      </c>
      <c r="H127" s="25">
        <f>SUM(H129)</f>
        <v>0</v>
      </c>
      <c r="I127" s="25">
        <v>0</v>
      </c>
      <c r="J127" s="25">
        <v>0</v>
      </c>
      <c r="K127" s="25">
        <v>0</v>
      </c>
      <c r="L127" s="25">
        <v>0</v>
      </c>
    </row>
    <row r="128" spans="1:12" s="32" customFormat="1" x14ac:dyDescent="0.3">
      <c r="A128" s="31"/>
      <c r="B128" s="28"/>
      <c r="C128" s="28"/>
      <c r="D128" s="28"/>
      <c r="E128" s="6" t="s">
        <v>52</v>
      </c>
      <c r="F128" s="25"/>
      <c r="G128" s="25"/>
      <c r="H128" s="25"/>
      <c r="I128" s="25"/>
      <c r="J128" s="25"/>
      <c r="K128" s="25"/>
      <c r="L128" s="25"/>
    </row>
    <row r="129" spans="1:12" x14ac:dyDescent="0.3">
      <c r="A129" s="31">
        <v>2461</v>
      </c>
      <c r="B129" s="28" t="s">
        <v>9</v>
      </c>
      <c r="C129" s="28">
        <v>6</v>
      </c>
      <c r="D129" s="28">
        <v>1</v>
      </c>
      <c r="E129" s="6" t="s">
        <v>158</v>
      </c>
      <c r="F129" s="25">
        <f>SUM(G129:H129)</f>
        <v>0</v>
      </c>
      <c r="G129" s="25"/>
      <c r="H129" s="25"/>
      <c r="I129" s="25">
        <v>0</v>
      </c>
      <c r="J129" s="25">
        <v>0</v>
      </c>
      <c r="K129" s="25">
        <v>0</v>
      </c>
      <c r="L129" s="25">
        <v>0</v>
      </c>
    </row>
    <row r="130" spans="1:12" x14ac:dyDescent="0.3">
      <c r="A130" s="31">
        <v>2470</v>
      </c>
      <c r="B130" s="28" t="s">
        <v>9</v>
      </c>
      <c r="C130" s="28">
        <v>7</v>
      </c>
      <c r="D130" s="28">
        <v>0</v>
      </c>
      <c r="E130" s="6" t="s">
        <v>159</v>
      </c>
      <c r="F130" s="25">
        <f>SUM(F132:F135)</f>
        <v>0</v>
      </c>
      <c r="G130" s="25">
        <f>SUM(G132:G135)</f>
        <v>0</v>
      </c>
      <c r="H130" s="25">
        <f>SUM(H132:H135)</f>
        <v>0</v>
      </c>
      <c r="I130" s="25">
        <v>0</v>
      </c>
      <c r="J130" s="25">
        <v>0</v>
      </c>
      <c r="K130" s="25">
        <v>0</v>
      </c>
      <c r="L130" s="25">
        <v>0</v>
      </c>
    </row>
    <row r="131" spans="1:12" s="32" customFormat="1" x14ac:dyDescent="0.3">
      <c r="A131" s="31"/>
      <c r="B131" s="28"/>
      <c r="C131" s="28"/>
      <c r="D131" s="28"/>
      <c r="E131" s="6" t="s">
        <v>52</v>
      </c>
      <c r="F131" s="25"/>
      <c r="G131" s="25"/>
      <c r="H131" s="25"/>
      <c r="I131" s="25"/>
      <c r="J131" s="25"/>
      <c r="K131" s="25"/>
      <c r="L131" s="25"/>
    </row>
    <row r="132" spans="1:12" ht="27" x14ac:dyDescent="0.3">
      <c r="A132" s="31">
        <v>2471</v>
      </c>
      <c r="B132" s="28" t="s">
        <v>9</v>
      </c>
      <c r="C132" s="28">
        <v>7</v>
      </c>
      <c r="D132" s="28">
        <v>1</v>
      </c>
      <c r="E132" s="6" t="s">
        <v>160</v>
      </c>
      <c r="F132" s="25">
        <f>SUM(G132:H132)</f>
        <v>0</v>
      </c>
      <c r="G132" s="25"/>
      <c r="H132" s="25"/>
      <c r="I132" s="25">
        <v>0</v>
      </c>
      <c r="J132" s="25">
        <v>0</v>
      </c>
      <c r="K132" s="25">
        <v>0</v>
      </c>
      <c r="L132" s="25">
        <v>0</v>
      </c>
    </row>
    <row r="133" spans="1:12" x14ac:dyDescent="0.3">
      <c r="A133" s="31">
        <v>2472</v>
      </c>
      <c r="B133" s="28" t="s">
        <v>9</v>
      </c>
      <c r="C133" s="28">
        <v>7</v>
      </c>
      <c r="D133" s="28">
        <v>2</v>
      </c>
      <c r="E133" s="6" t="s">
        <v>161</v>
      </c>
      <c r="F133" s="25">
        <f>SUM(G133:H133)</f>
        <v>0</v>
      </c>
      <c r="G133" s="25"/>
      <c r="H133" s="25"/>
      <c r="I133" s="25">
        <v>0</v>
      </c>
      <c r="J133" s="25">
        <v>0</v>
      </c>
      <c r="K133" s="25">
        <v>0</v>
      </c>
      <c r="L133" s="25">
        <v>0</v>
      </c>
    </row>
    <row r="134" spans="1:12" x14ac:dyDescent="0.3">
      <c r="A134" s="31">
        <v>2473</v>
      </c>
      <c r="B134" s="28" t="s">
        <v>9</v>
      </c>
      <c r="C134" s="28">
        <v>7</v>
      </c>
      <c r="D134" s="28">
        <v>3</v>
      </c>
      <c r="E134" s="6" t="s">
        <v>162</v>
      </c>
      <c r="F134" s="25">
        <f>SUM(G134:H134)</f>
        <v>0</v>
      </c>
      <c r="G134" s="25"/>
      <c r="H134" s="25"/>
      <c r="I134" s="25">
        <v>0</v>
      </c>
      <c r="J134" s="25">
        <v>0</v>
      </c>
      <c r="K134" s="25">
        <v>0</v>
      </c>
      <c r="L134" s="25">
        <v>0</v>
      </c>
    </row>
    <row r="135" spans="1:12" x14ac:dyDescent="0.3">
      <c r="A135" s="31">
        <v>2474</v>
      </c>
      <c r="B135" s="28" t="s">
        <v>9</v>
      </c>
      <c r="C135" s="28">
        <v>7</v>
      </c>
      <c r="D135" s="28">
        <v>4</v>
      </c>
      <c r="E135" s="6" t="s">
        <v>163</v>
      </c>
      <c r="F135" s="25">
        <f>SUM(G135:H135)</f>
        <v>0</v>
      </c>
      <c r="G135" s="25"/>
      <c r="H135" s="25"/>
      <c r="I135" s="25">
        <v>0</v>
      </c>
      <c r="J135" s="25">
        <v>0</v>
      </c>
      <c r="K135" s="25">
        <v>0</v>
      </c>
      <c r="L135" s="25">
        <v>0</v>
      </c>
    </row>
    <row r="136" spans="1:12" ht="27" x14ac:dyDescent="0.3">
      <c r="A136" s="31">
        <v>2480</v>
      </c>
      <c r="B136" s="28" t="s">
        <v>9</v>
      </c>
      <c r="C136" s="28">
        <v>8</v>
      </c>
      <c r="D136" s="28">
        <v>0</v>
      </c>
      <c r="E136" s="6" t="s">
        <v>164</v>
      </c>
      <c r="F136" s="25">
        <f>SUM(F138:F144)</f>
        <v>0</v>
      </c>
      <c r="G136" s="25">
        <f>SUM(G138:G144)</f>
        <v>0</v>
      </c>
      <c r="H136" s="25">
        <f>SUM(H138:H144)</f>
        <v>0</v>
      </c>
      <c r="I136" s="25">
        <v>0</v>
      </c>
      <c r="J136" s="25">
        <v>0</v>
      </c>
      <c r="K136" s="25">
        <v>0</v>
      </c>
      <c r="L136" s="25">
        <v>0</v>
      </c>
    </row>
    <row r="137" spans="1:12" s="32" customFormat="1" x14ac:dyDescent="0.3">
      <c r="A137" s="31"/>
      <c r="B137" s="28"/>
      <c r="C137" s="28"/>
      <c r="D137" s="28"/>
      <c r="E137" s="6" t="s">
        <v>52</v>
      </c>
      <c r="F137" s="25"/>
      <c r="G137" s="25"/>
      <c r="H137" s="25"/>
      <c r="I137" s="25"/>
      <c r="J137" s="25"/>
      <c r="K137" s="25"/>
      <c r="L137" s="25"/>
    </row>
    <row r="138" spans="1:12" ht="40.5" x14ac:dyDescent="0.3">
      <c r="A138" s="31">
        <v>2481</v>
      </c>
      <c r="B138" s="28" t="s">
        <v>9</v>
      </c>
      <c r="C138" s="28">
        <v>8</v>
      </c>
      <c r="D138" s="28">
        <v>1</v>
      </c>
      <c r="E138" s="6" t="s">
        <v>165</v>
      </c>
      <c r="F138" s="25">
        <f t="shared" ref="F138:F144" si="7">SUM(G138:H138)</f>
        <v>0</v>
      </c>
      <c r="G138" s="25"/>
      <c r="H138" s="25"/>
      <c r="I138" s="25">
        <v>0</v>
      </c>
      <c r="J138" s="25">
        <v>0</v>
      </c>
      <c r="K138" s="25">
        <v>0</v>
      </c>
      <c r="L138" s="25">
        <v>0</v>
      </c>
    </row>
    <row r="139" spans="1:12" ht="40.5" x14ac:dyDescent="0.3">
      <c r="A139" s="31">
        <v>2482</v>
      </c>
      <c r="B139" s="28" t="s">
        <v>9</v>
      </c>
      <c r="C139" s="28">
        <v>8</v>
      </c>
      <c r="D139" s="28">
        <v>2</v>
      </c>
      <c r="E139" s="6" t="s">
        <v>166</v>
      </c>
      <c r="F139" s="25">
        <f t="shared" si="7"/>
        <v>0</v>
      </c>
      <c r="G139" s="25"/>
      <c r="H139" s="25"/>
      <c r="I139" s="25">
        <v>0</v>
      </c>
      <c r="J139" s="25">
        <v>0</v>
      </c>
      <c r="K139" s="25">
        <v>0</v>
      </c>
      <c r="L139" s="25">
        <v>0</v>
      </c>
    </row>
    <row r="140" spans="1:12" ht="27" x14ac:dyDescent="0.3">
      <c r="A140" s="31">
        <v>2483</v>
      </c>
      <c r="B140" s="28" t="s">
        <v>9</v>
      </c>
      <c r="C140" s="28">
        <v>8</v>
      </c>
      <c r="D140" s="28">
        <v>3</v>
      </c>
      <c r="E140" s="6" t="s">
        <v>167</v>
      </c>
      <c r="F140" s="25">
        <f t="shared" si="7"/>
        <v>0</v>
      </c>
      <c r="G140" s="25"/>
      <c r="H140" s="25"/>
      <c r="I140" s="25">
        <v>0</v>
      </c>
      <c r="J140" s="25">
        <v>0</v>
      </c>
      <c r="K140" s="25">
        <v>0</v>
      </c>
      <c r="L140" s="25">
        <v>0</v>
      </c>
    </row>
    <row r="141" spans="1:12" ht="40.5" x14ac:dyDescent="0.3">
      <c r="A141" s="31">
        <v>2484</v>
      </c>
      <c r="B141" s="28" t="s">
        <v>9</v>
      </c>
      <c r="C141" s="28">
        <v>8</v>
      </c>
      <c r="D141" s="28">
        <v>4</v>
      </c>
      <c r="E141" s="6" t="s">
        <v>168</v>
      </c>
      <c r="F141" s="25">
        <f t="shared" si="7"/>
        <v>0</v>
      </c>
      <c r="G141" s="25"/>
      <c r="H141" s="25"/>
      <c r="I141" s="25">
        <v>0</v>
      </c>
      <c r="J141" s="25">
        <v>0</v>
      </c>
      <c r="K141" s="25">
        <v>0</v>
      </c>
      <c r="L141" s="25">
        <v>0</v>
      </c>
    </row>
    <row r="142" spans="1:12" ht="27" x14ac:dyDescent="0.3">
      <c r="A142" s="31">
        <v>2485</v>
      </c>
      <c r="B142" s="28" t="s">
        <v>9</v>
      </c>
      <c r="C142" s="28">
        <v>8</v>
      </c>
      <c r="D142" s="28">
        <v>5</v>
      </c>
      <c r="E142" s="6" t="s">
        <v>169</v>
      </c>
      <c r="F142" s="25">
        <f t="shared" si="7"/>
        <v>0</v>
      </c>
      <c r="G142" s="25"/>
      <c r="H142" s="25"/>
      <c r="I142" s="25">
        <v>0</v>
      </c>
      <c r="J142" s="25">
        <v>0</v>
      </c>
      <c r="K142" s="25">
        <v>0</v>
      </c>
      <c r="L142" s="25">
        <v>0</v>
      </c>
    </row>
    <row r="143" spans="1:12" ht="27" x14ac:dyDescent="0.3">
      <c r="A143" s="31">
        <v>2486</v>
      </c>
      <c r="B143" s="28" t="s">
        <v>9</v>
      </c>
      <c r="C143" s="28">
        <v>8</v>
      </c>
      <c r="D143" s="28">
        <v>6</v>
      </c>
      <c r="E143" s="6" t="s">
        <v>170</v>
      </c>
      <c r="F143" s="25">
        <f t="shared" si="7"/>
        <v>0</v>
      </c>
      <c r="G143" s="25"/>
      <c r="H143" s="25"/>
      <c r="I143" s="25">
        <v>0</v>
      </c>
      <c r="J143" s="25">
        <v>0</v>
      </c>
      <c r="K143" s="25">
        <v>0</v>
      </c>
      <c r="L143" s="25">
        <v>0</v>
      </c>
    </row>
    <row r="144" spans="1:12" ht="27" x14ac:dyDescent="0.3">
      <c r="A144" s="31">
        <v>2487</v>
      </c>
      <c r="B144" s="28" t="s">
        <v>9</v>
      </c>
      <c r="C144" s="28">
        <v>8</v>
      </c>
      <c r="D144" s="28">
        <v>7</v>
      </c>
      <c r="E144" s="6" t="s">
        <v>171</v>
      </c>
      <c r="F144" s="25">
        <f t="shared" si="7"/>
        <v>0</v>
      </c>
      <c r="G144" s="25"/>
      <c r="H144" s="25"/>
      <c r="I144" s="25">
        <v>0</v>
      </c>
      <c r="J144" s="25">
        <v>0</v>
      </c>
      <c r="K144" s="25">
        <v>0</v>
      </c>
      <c r="L144" s="25">
        <v>0</v>
      </c>
    </row>
    <row r="145" spans="1:12" ht="27" x14ac:dyDescent="0.3">
      <c r="A145" s="31">
        <v>2490</v>
      </c>
      <c r="B145" s="28" t="s">
        <v>9</v>
      </c>
      <c r="C145" s="28">
        <v>9</v>
      </c>
      <c r="D145" s="28">
        <v>0</v>
      </c>
      <c r="E145" s="6" t="s">
        <v>172</v>
      </c>
      <c r="F145" s="25" t="e">
        <f>+F147</f>
        <v>#REF!</v>
      </c>
      <c r="G145" s="25"/>
      <c r="H145" s="25" t="e">
        <f>+H147</f>
        <v>#REF!</v>
      </c>
      <c r="I145" s="25" t="e">
        <f>+I147</f>
        <v>#REF!</v>
      </c>
      <c r="J145" s="25" t="e">
        <f>+J147</f>
        <v>#REF!</v>
      </c>
      <c r="K145" s="25" t="e">
        <f>+K147</f>
        <v>#REF!</v>
      </c>
      <c r="L145" s="25" t="e">
        <f>+L147</f>
        <v>#REF!</v>
      </c>
    </row>
    <row r="146" spans="1:12" s="32" customFormat="1" x14ac:dyDescent="0.3">
      <c r="A146" s="31"/>
      <c r="B146" s="28"/>
      <c r="C146" s="28"/>
      <c r="D146" s="28"/>
      <c r="E146" s="6" t="s">
        <v>52</v>
      </c>
      <c r="F146" s="25"/>
      <c r="G146" s="25"/>
      <c r="H146" s="25"/>
      <c r="I146" s="25"/>
      <c r="J146" s="25"/>
      <c r="K146" s="25"/>
      <c r="L146" s="25"/>
    </row>
    <row r="147" spans="1:12" ht="27" x14ac:dyDescent="0.3">
      <c r="A147" s="31">
        <v>2491</v>
      </c>
      <c r="B147" s="28" t="s">
        <v>9</v>
      </c>
      <c r="C147" s="28">
        <v>9</v>
      </c>
      <c r="D147" s="28">
        <v>1</v>
      </c>
      <c r="E147" s="6" t="s">
        <v>172</v>
      </c>
      <c r="F147" s="25" t="e">
        <f>+#REF!</f>
        <v>#REF!</v>
      </c>
      <c r="G147" s="25"/>
      <c r="H147" s="25" t="e">
        <f>+#REF!</f>
        <v>#REF!</v>
      </c>
      <c r="I147" s="25" t="e">
        <f>+#REF!</f>
        <v>#REF!</v>
      </c>
      <c r="J147" s="25" t="e">
        <f>+#REF!</f>
        <v>#REF!</v>
      </c>
      <c r="K147" s="25" t="e">
        <f>+#REF!</f>
        <v>#REF!</v>
      </c>
      <c r="L147" s="25" t="e">
        <f>+#REF!</f>
        <v>#REF!</v>
      </c>
    </row>
    <row r="148" spans="1:12" s="29" customFormat="1" ht="40.5" x14ac:dyDescent="0.25">
      <c r="A148" s="31">
        <v>2500</v>
      </c>
      <c r="B148" s="28" t="s">
        <v>10</v>
      </c>
      <c r="C148" s="28">
        <v>0</v>
      </c>
      <c r="D148" s="28">
        <v>0</v>
      </c>
      <c r="E148" s="6" t="s">
        <v>173</v>
      </c>
      <c r="F148" s="25" t="e">
        <f>+F150+F153+F156+F159+F162+F165</f>
        <v>#REF!</v>
      </c>
      <c r="G148" s="25" t="e">
        <f t="shared" ref="G148:L148" si="8">+G150+G153+G156+G159+G162+G165</f>
        <v>#REF!</v>
      </c>
      <c r="H148" s="25" t="e">
        <f t="shared" si="8"/>
        <v>#REF!</v>
      </c>
      <c r="I148" s="25" t="e">
        <f t="shared" si="8"/>
        <v>#REF!</v>
      </c>
      <c r="J148" s="25" t="e">
        <f t="shared" si="8"/>
        <v>#REF!</v>
      </c>
      <c r="K148" s="25" t="e">
        <f t="shared" si="8"/>
        <v>#REF!</v>
      </c>
      <c r="L148" s="25" t="e">
        <f t="shared" si="8"/>
        <v>#REF!</v>
      </c>
    </row>
    <row r="149" spans="1:12" x14ac:dyDescent="0.3">
      <c r="A149" s="27"/>
      <c r="B149" s="28"/>
      <c r="C149" s="28"/>
      <c r="D149" s="28"/>
      <c r="E149" s="6" t="s">
        <v>50</v>
      </c>
      <c r="F149" s="25"/>
      <c r="G149" s="25"/>
      <c r="H149" s="25"/>
      <c r="I149" s="25"/>
      <c r="J149" s="25"/>
      <c r="K149" s="25"/>
      <c r="L149" s="25"/>
    </row>
    <row r="150" spans="1:12" x14ac:dyDescent="0.3">
      <c r="A150" s="31">
        <v>2510</v>
      </c>
      <c r="B150" s="28" t="s">
        <v>10</v>
      </c>
      <c r="C150" s="28">
        <v>1</v>
      </c>
      <c r="D150" s="28">
        <v>0</v>
      </c>
      <c r="E150" s="6" t="s">
        <v>174</v>
      </c>
      <c r="F150" s="25" t="e">
        <f>+F152</f>
        <v>#REF!</v>
      </c>
      <c r="G150" s="25" t="e">
        <f t="shared" ref="G150:L150" si="9">+G152</f>
        <v>#REF!</v>
      </c>
      <c r="H150" s="25" t="e">
        <f t="shared" si="9"/>
        <v>#REF!</v>
      </c>
      <c r="I150" s="25" t="e">
        <f t="shared" si="9"/>
        <v>#REF!</v>
      </c>
      <c r="J150" s="25" t="e">
        <f t="shared" si="9"/>
        <v>#REF!</v>
      </c>
      <c r="K150" s="25" t="e">
        <f t="shared" si="9"/>
        <v>#REF!</v>
      </c>
      <c r="L150" s="25" t="e">
        <f t="shared" si="9"/>
        <v>#REF!</v>
      </c>
    </row>
    <row r="151" spans="1:12" s="32" customFormat="1" x14ac:dyDescent="0.3">
      <c r="A151" s="31"/>
      <c r="B151" s="28"/>
      <c r="C151" s="28"/>
      <c r="D151" s="28"/>
      <c r="E151" s="6" t="s">
        <v>52</v>
      </c>
      <c r="F151" s="25"/>
      <c r="G151" s="25"/>
      <c r="H151" s="25"/>
      <c r="I151" s="25"/>
      <c r="J151" s="25"/>
      <c r="K151" s="25"/>
      <c r="L151" s="25"/>
    </row>
    <row r="152" spans="1:12" x14ac:dyDescent="0.3">
      <c r="A152" s="31">
        <v>2511</v>
      </c>
      <c r="B152" s="28" t="s">
        <v>10</v>
      </c>
      <c r="C152" s="28">
        <v>1</v>
      </c>
      <c r="D152" s="28">
        <v>1</v>
      </c>
      <c r="E152" s="6" t="s">
        <v>174</v>
      </c>
      <c r="F152" s="25" t="e">
        <f>+#REF!</f>
        <v>#REF!</v>
      </c>
      <c r="G152" s="25" t="e">
        <f>+#REF!</f>
        <v>#REF!</v>
      </c>
      <c r="H152" s="25" t="e">
        <f>+#REF!</f>
        <v>#REF!</v>
      </c>
      <c r="I152" s="25" t="e">
        <f>+#REF!</f>
        <v>#REF!</v>
      </c>
      <c r="J152" s="25" t="e">
        <f>+#REF!</f>
        <v>#REF!</v>
      </c>
      <c r="K152" s="25" t="e">
        <f>+#REF!</f>
        <v>#REF!</v>
      </c>
      <c r="L152" s="25" t="e">
        <f>+#REF!</f>
        <v>#REF!</v>
      </c>
    </row>
    <row r="153" spans="1:12" x14ac:dyDescent="0.3">
      <c r="A153" s="31">
        <v>2520</v>
      </c>
      <c r="B153" s="28" t="s">
        <v>10</v>
      </c>
      <c r="C153" s="28">
        <v>2</v>
      </c>
      <c r="D153" s="28">
        <v>0</v>
      </c>
      <c r="E153" s="6" t="s">
        <v>175</v>
      </c>
      <c r="F153" s="25">
        <f>SUM(F155)</f>
        <v>0</v>
      </c>
      <c r="G153" s="25">
        <f>SUM(G155)</f>
        <v>0</v>
      </c>
      <c r="H153" s="25">
        <f>SUM(H155)</f>
        <v>0</v>
      </c>
      <c r="I153" s="25">
        <v>0</v>
      </c>
      <c r="J153" s="25">
        <v>0</v>
      </c>
      <c r="K153" s="25">
        <v>0</v>
      </c>
      <c r="L153" s="25">
        <v>0</v>
      </c>
    </row>
    <row r="154" spans="1:12" s="32" customFormat="1" x14ac:dyDescent="0.3">
      <c r="A154" s="31"/>
      <c r="B154" s="28"/>
      <c r="C154" s="28"/>
      <c r="D154" s="28"/>
      <c r="E154" s="6" t="s">
        <v>52</v>
      </c>
      <c r="F154" s="25"/>
      <c r="G154" s="25"/>
      <c r="H154" s="25"/>
      <c r="I154" s="25"/>
      <c r="J154" s="25"/>
      <c r="K154" s="25"/>
      <c r="L154" s="25"/>
    </row>
    <row r="155" spans="1:12" x14ac:dyDescent="0.3">
      <c r="A155" s="31">
        <v>2521</v>
      </c>
      <c r="B155" s="28" t="s">
        <v>10</v>
      </c>
      <c r="C155" s="28">
        <v>2</v>
      </c>
      <c r="D155" s="28">
        <v>1</v>
      </c>
      <c r="E155" s="6" t="s">
        <v>176</v>
      </c>
      <c r="F155" s="25">
        <f>SUM(G155:H155)</f>
        <v>0</v>
      </c>
      <c r="G155" s="25"/>
      <c r="H155" s="25"/>
      <c r="I155" s="25">
        <v>0</v>
      </c>
      <c r="J155" s="25">
        <v>0</v>
      </c>
      <c r="K155" s="25">
        <v>0</v>
      </c>
      <c r="L155" s="25">
        <v>0</v>
      </c>
    </row>
    <row r="156" spans="1:12" x14ac:dyDescent="0.3">
      <c r="A156" s="31">
        <v>2530</v>
      </c>
      <c r="B156" s="28" t="s">
        <v>10</v>
      </c>
      <c r="C156" s="28">
        <v>3</v>
      </c>
      <c r="D156" s="28">
        <v>0</v>
      </c>
      <c r="E156" s="6" t="s">
        <v>177</v>
      </c>
      <c r="F156" s="25">
        <f>SUM(F158)</f>
        <v>0</v>
      </c>
      <c r="G156" s="25">
        <f>SUM(G158)</f>
        <v>0</v>
      </c>
      <c r="H156" s="25">
        <f>SUM(H158)</f>
        <v>0</v>
      </c>
      <c r="I156" s="25">
        <v>0</v>
      </c>
      <c r="J156" s="25">
        <v>0</v>
      </c>
      <c r="K156" s="25">
        <v>0</v>
      </c>
      <c r="L156" s="25">
        <v>0</v>
      </c>
    </row>
    <row r="157" spans="1:12" s="32" customFormat="1" x14ac:dyDescent="0.3">
      <c r="A157" s="31"/>
      <c r="B157" s="28"/>
      <c r="C157" s="28"/>
      <c r="D157" s="28"/>
      <c r="E157" s="6" t="s">
        <v>52</v>
      </c>
      <c r="F157" s="25"/>
      <c r="G157" s="25"/>
      <c r="H157" s="25"/>
      <c r="I157" s="25"/>
      <c r="J157" s="25"/>
      <c r="K157" s="25"/>
      <c r="L157" s="25"/>
    </row>
    <row r="158" spans="1:12" x14ac:dyDescent="0.3">
      <c r="A158" s="31">
        <v>2531</v>
      </c>
      <c r="B158" s="28" t="s">
        <v>10</v>
      </c>
      <c r="C158" s="28">
        <v>3</v>
      </c>
      <c r="D158" s="28">
        <v>1</v>
      </c>
      <c r="E158" s="6" t="s">
        <v>177</v>
      </c>
      <c r="F158" s="25">
        <f>SUM(G158:H158)</f>
        <v>0</v>
      </c>
      <c r="G158" s="25"/>
      <c r="H158" s="25"/>
      <c r="I158" s="25">
        <v>0</v>
      </c>
      <c r="J158" s="25">
        <v>0</v>
      </c>
      <c r="K158" s="25">
        <v>0</v>
      </c>
      <c r="L158" s="25">
        <v>0</v>
      </c>
    </row>
    <row r="159" spans="1:12" ht="27" x14ac:dyDescent="0.3">
      <c r="A159" s="31">
        <v>2540</v>
      </c>
      <c r="B159" s="28" t="s">
        <v>10</v>
      </c>
      <c r="C159" s="28">
        <v>4</v>
      </c>
      <c r="D159" s="28">
        <v>0</v>
      </c>
      <c r="E159" s="6" t="s">
        <v>178</v>
      </c>
      <c r="F159" s="25">
        <f>SUM(F161)</f>
        <v>0</v>
      </c>
      <c r="G159" s="25">
        <f>SUM(G161)</f>
        <v>0</v>
      </c>
      <c r="H159" s="25">
        <f>SUM(H161)</f>
        <v>0</v>
      </c>
      <c r="I159" s="25">
        <v>0</v>
      </c>
      <c r="J159" s="25">
        <v>0</v>
      </c>
      <c r="K159" s="25">
        <v>0</v>
      </c>
      <c r="L159" s="25">
        <v>0</v>
      </c>
    </row>
    <row r="160" spans="1:12" s="32" customFormat="1" x14ac:dyDescent="0.3">
      <c r="A160" s="31"/>
      <c r="B160" s="28"/>
      <c r="C160" s="28"/>
      <c r="D160" s="28"/>
      <c r="E160" s="6" t="s">
        <v>52</v>
      </c>
      <c r="F160" s="25"/>
      <c r="G160" s="25"/>
      <c r="H160" s="25"/>
      <c r="I160" s="25"/>
      <c r="J160" s="25"/>
      <c r="K160" s="25"/>
      <c r="L160" s="25"/>
    </row>
    <row r="161" spans="1:12" ht="27" x14ac:dyDescent="0.3">
      <c r="A161" s="31">
        <v>2541</v>
      </c>
      <c r="B161" s="28" t="s">
        <v>10</v>
      </c>
      <c r="C161" s="28">
        <v>4</v>
      </c>
      <c r="D161" s="28">
        <v>1</v>
      </c>
      <c r="E161" s="6" t="s">
        <v>178</v>
      </c>
      <c r="F161" s="25">
        <f>SUM(G161:H161)</f>
        <v>0</v>
      </c>
      <c r="G161" s="25"/>
      <c r="H161" s="25"/>
      <c r="I161" s="25">
        <v>0</v>
      </c>
      <c r="J161" s="25">
        <v>0</v>
      </c>
      <c r="K161" s="25">
        <v>0</v>
      </c>
      <c r="L161" s="25">
        <v>0</v>
      </c>
    </row>
    <row r="162" spans="1:12" ht="27" x14ac:dyDescent="0.3">
      <c r="A162" s="31">
        <v>2550</v>
      </c>
      <c r="B162" s="28" t="s">
        <v>10</v>
      </c>
      <c r="C162" s="28">
        <v>5</v>
      </c>
      <c r="D162" s="28">
        <v>0</v>
      </c>
      <c r="E162" s="6" t="s">
        <v>179</v>
      </c>
      <c r="F162" s="25">
        <f>SUM(F164)</f>
        <v>0</v>
      </c>
      <c r="G162" s="25">
        <f>SUM(G164)</f>
        <v>0</v>
      </c>
      <c r="H162" s="25">
        <f>SUM(H164)</f>
        <v>0</v>
      </c>
      <c r="I162" s="25">
        <v>0</v>
      </c>
      <c r="J162" s="25">
        <v>0</v>
      </c>
      <c r="K162" s="25">
        <v>0</v>
      </c>
      <c r="L162" s="25">
        <v>0</v>
      </c>
    </row>
    <row r="163" spans="1:12" s="32" customFormat="1" x14ac:dyDescent="0.3">
      <c r="A163" s="31"/>
      <c r="B163" s="28"/>
      <c r="C163" s="28"/>
      <c r="D163" s="28"/>
      <c r="E163" s="6" t="s">
        <v>52</v>
      </c>
      <c r="F163" s="25"/>
      <c r="G163" s="25"/>
      <c r="H163" s="25"/>
      <c r="I163" s="25"/>
      <c r="J163" s="25"/>
      <c r="K163" s="25"/>
      <c r="L163" s="25"/>
    </row>
    <row r="164" spans="1:12" ht="27" x14ac:dyDescent="0.3">
      <c r="A164" s="31">
        <v>2551</v>
      </c>
      <c r="B164" s="28" t="s">
        <v>10</v>
      </c>
      <c r="C164" s="28">
        <v>5</v>
      </c>
      <c r="D164" s="28">
        <v>1</v>
      </c>
      <c r="E164" s="6" t="s">
        <v>179</v>
      </c>
      <c r="F164" s="25">
        <f>SUM(G164:H164)</f>
        <v>0</v>
      </c>
      <c r="G164" s="25"/>
      <c r="H164" s="25"/>
      <c r="I164" s="25">
        <v>0</v>
      </c>
      <c r="J164" s="25">
        <v>0</v>
      </c>
      <c r="K164" s="25">
        <v>0</v>
      </c>
      <c r="L164" s="25">
        <v>0</v>
      </c>
    </row>
    <row r="165" spans="1:12" ht="27" x14ac:dyDescent="0.3">
      <c r="A165" s="31">
        <v>2560</v>
      </c>
      <c r="B165" s="28" t="s">
        <v>10</v>
      </c>
      <c r="C165" s="28">
        <v>6</v>
      </c>
      <c r="D165" s="28">
        <v>0</v>
      </c>
      <c r="E165" s="6" t="s">
        <v>180</v>
      </c>
      <c r="F165" s="25" t="e">
        <f>+F167</f>
        <v>#REF!</v>
      </c>
      <c r="G165" s="25" t="e">
        <f t="shared" ref="G165:L165" si="10">+G167</f>
        <v>#REF!</v>
      </c>
      <c r="H165" s="25" t="e">
        <f t="shared" si="10"/>
        <v>#REF!</v>
      </c>
      <c r="I165" s="25" t="e">
        <f t="shared" si="10"/>
        <v>#REF!</v>
      </c>
      <c r="J165" s="25" t="e">
        <f t="shared" si="10"/>
        <v>#REF!</v>
      </c>
      <c r="K165" s="25" t="e">
        <f t="shared" si="10"/>
        <v>#REF!</v>
      </c>
      <c r="L165" s="25" t="e">
        <f t="shared" si="10"/>
        <v>#REF!</v>
      </c>
    </row>
    <row r="166" spans="1:12" s="32" customFormat="1" x14ac:dyDescent="0.3">
      <c r="A166" s="31"/>
      <c r="B166" s="28"/>
      <c r="C166" s="28"/>
      <c r="D166" s="28"/>
      <c r="E166" s="6" t="s">
        <v>52</v>
      </c>
      <c r="F166" s="25"/>
      <c r="G166" s="25"/>
      <c r="H166" s="25"/>
      <c r="I166" s="25"/>
      <c r="J166" s="25"/>
      <c r="K166" s="25"/>
      <c r="L166" s="25"/>
    </row>
    <row r="167" spans="1:12" ht="27" x14ac:dyDescent="0.3">
      <c r="A167" s="31">
        <v>2561</v>
      </c>
      <c r="B167" s="28" t="s">
        <v>10</v>
      </c>
      <c r="C167" s="28">
        <v>6</v>
      </c>
      <c r="D167" s="28">
        <v>1</v>
      </c>
      <c r="E167" s="6" t="s">
        <v>180</v>
      </c>
      <c r="F167" s="25" t="e">
        <f>+#REF!</f>
        <v>#REF!</v>
      </c>
      <c r="G167" s="25" t="e">
        <f>+#REF!</f>
        <v>#REF!</v>
      </c>
      <c r="H167" s="25" t="e">
        <f>+#REF!</f>
        <v>#REF!</v>
      </c>
      <c r="I167" s="25" t="e">
        <f>+#REF!</f>
        <v>#REF!</v>
      </c>
      <c r="J167" s="25" t="e">
        <f>+#REF!</f>
        <v>#REF!</v>
      </c>
      <c r="K167" s="25" t="e">
        <f>+#REF!</f>
        <v>#REF!</v>
      </c>
      <c r="L167" s="25" t="e">
        <f>+#REF!</f>
        <v>#REF!</v>
      </c>
    </row>
    <row r="168" spans="1:12" s="29" customFormat="1" ht="54" x14ac:dyDescent="0.25">
      <c r="A168" s="31">
        <v>2600</v>
      </c>
      <c r="B168" s="28" t="s">
        <v>11</v>
      </c>
      <c r="C168" s="28">
        <v>0</v>
      </c>
      <c r="D168" s="28">
        <v>0</v>
      </c>
      <c r="E168" s="6" t="s">
        <v>181</v>
      </c>
      <c r="F168" s="25" t="e">
        <f>+F170+F173+F176+F179+F182+F185</f>
        <v>#REF!</v>
      </c>
      <c r="G168" s="25" t="e">
        <f t="shared" ref="G168:L168" si="11">+G170+G173+G176+G179+G182+G185</f>
        <v>#REF!</v>
      </c>
      <c r="H168" s="25" t="e">
        <f t="shared" si="11"/>
        <v>#REF!</v>
      </c>
      <c r="I168" s="25" t="e">
        <f t="shared" si="11"/>
        <v>#REF!</v>
      </c>
      <c r="J168" s="25" t="e">
        <f t="shared" si="11"/>
        <v>#REF!</v>
      </c>
      <c r="K168" s="25" t="e">
        <f t="shared" si="11"/>
        <v>#REF!</v>
      </c>
      <c r="L168" s="25" t="e">
        <f t="shared" si="11"/>
        <v>#REF!</v>
      </c>
    </row>
    <row r="169" spans="1:12" x14ac:dyDescent="0.3">
      <c r="A169" s="27"/>
      <c r="B169" s="28"/>
      <c r="C169" s="28"/>
      <c r="D169" s="28"/>
      <c r="E169" s="6" t="s">
        <v>50</v>
      </c>
      <c r="F169" s="25"/>
      <c r="G169" s="25"/>
      <c r="H169" s="25"/>
      <c r="I169" s="25"/>
      <c r="J169" s="25"/>
      <c r="K169" s="25"/>
      <c r="L169" s="25"/>
    </row>
    <row r="170" spans="1:12" x14ac:dyDescent="0.3">
      <c r="A170" s="31">
        <v>2610</v>
      </c>
      <c r="B170" s="28" t="s">
        <v>11</v>
      </c>
      <c r="C170" s="28">
        <v>1</v>
      </c>
      <c r="D170" s="28">
        <v>0</v>
      </c>
      <c r="E170" s="6" t="s">
        <v>182</v>
      </c>
      <c r="F170" s="25">
        <f>SUM(F172)</f>
        <v>0</v>
      </c>
      <c r="G170" s="25">
        <f>SUM(G172)</f>
        <v>0</v>
      </c>
      <c r="H170" s="25">
        <f>SUM(H172)</f>
        <v>0</v>
      </c>
      <c r="I170" s="25">
        <v>0</v>
      </c>
      <c r="J170" s="25">
        <v>0</v>
      </c>
      <c r="K170" s="25">
        <v>0</v>
      </c>
      <c r="L170" s="25">
        <v>0</v>
      </c>
    </row>
    <row r="171" spans="1:12" s="32" customFormat="1" x14ac:dyDescent="0.3">
      <c r="A171" s="31"/>
      <c r="B171" s="28"/>
      <c r="C171" s="28"/>
      <c r="D171" s="28"/>
      <c r="E171" s="6" t="s">
        <v>52</v>
      </c>
      <c r="F171" s="25"/>
      <c r="G171" s="25"/>
      <c r="H171" s="25"/>
      <c r="I171" s="25"/>
      <c r="J171" s="25"/>
      <c r="K171" s="25"/>
      <c r="L171" s="25"/>
    </row>
    <row r="172" spans="1:12" x14ac:dyDescent="0.3">
      <c r="A172" s="31">
        <v>2611</v>
      </c>
      <c r="B172" s="28" t="s">
        <v>11</v>
      </c>
      <c r="C172" s="28">
        <v>1</v>
      </c>
      <c r="D172" s="28">
        <v>1</v>
      </c>
      <c r="E172" s="6" t="s">
        <v>183</v>
      </c>
      <c r="F172" s="25">
        <f>SUM(G172:H172)</f>
        <v>0</v>
      </c>
      <c r="G172" s="25"/>
      <c r="H172" s="25"/>
      <c r="I172" s="25">
        <v>0</v>
      </c>
      <c r="J172" s="25">
        <v>0</v>
      </c>
      <c r="K172" s="25">
        <v>0</v>
      </c>
      <c r="L172" s="25">
        <v>0</v>
      </c>
    </row>
    <row r="173" spans="1:12" x14ac:dyDescent="0.3">
      <c r="A173" s="31">
        <v>2620</v>
      </c>
      <c r="B173" s="28" t="s">
        <v>11</v>
      </c>
      <c r="C173" s="28">
        <v>2</v>
      </c>
      <c r="D173" s="28">
        <v>0</v>
      </c>
      <c r="E173" s="6" t="s">
        <v>184</v>
      </c>
      <c r="F173" s="25">
        <f>SUM(F175)</f>
        <v>0</v>
      </c>
      <c r="G173" s="25">
        <f>SUM(G175)</f>
        <v>0</v>
      </c>
      <c r="H173" s="25">
        <f>SUM(H175)</f>
        <v>0</v>
      </c>
      <c r="I173" s="25">
        <v>0</v>
      </c>
      <c r="J173" s="25">
        <v>0</v>
      </c>
      <c r="K173" s="25">
        <v>0</v>
      </c>
      <c r="L173" s="25">
        <v>0</v>
      </c>
    </row>
    <row r="174" spans="1:12" s="32" customFormat="1" x14ac:dyDescent="0.3">
      <c r="A174" s="31"/>
      <c r="B174" s="28"/>
      <c r="C174" s="28"/>
      <c r="D174" s="28"/>
      <c r="E174" s="6" t="s">
        <v>52</v>
      </c>
      <c r="F174" s="25"/>
      <c r="G174" s="25"/>
      <c r="H174" s="25"/>
      <c r="I174" s="25"/>
      <c r="J174" s="25"/>
      <c r="K174" s="25"/>
      <c r="L174" s="25"/>
    </row>
    <row r="175" spans="1:12" x14ac:dyDescent="0.3">
      <c r="A175" s="31">
        <v>2621</v>
      </c>
      <c r="B175" s="28" t="s">
        <v>11</v>
      </c>
      <c r="C175" s="28">
        <v>2</v>
      </c>
      <c r="D175" s="28">
        <v>1</v>
      </c>
      <c r="E175" s="6" t="s">
        <v>184</v>
      </c>
      <c r="F175" s="25">
        <f>SUM(G175:H175)</f>
        <v>0</v>
      </c>
      <c r="G175" s="25"/>
      <c r="H175" s="25"/>
      <c r="I175" s="25">
        <v>0</v>
      </c>
      <c r="J175" s="25">
        <v>0</v>
      </c>
      <c r="K175" s="25">
        <v>0</v>
      </c>
      <c r="L175" s="25">
        <v>0</v>
      </c>
    </row>
    <row r="176" spans="1:12" x14ac:dyDescent="0.3">
      <c r="A176" s="31">
        <v>2630</v>
      </c>
      <c r="B176" s="28" t="s">
        <v>11</v>
      </c>
      <c r="C176" s="28">
        <v>3</v>
      </c>
      <c r="D176" s="28">
        <v>0</v>
      </c>
      <c r="E176" s="6" t="s">
        <v>185</v>
      </c>
      <c r="F176" s="25">
        <f>SUM(F178)</f>
        <v>0</v>
      </c>
      <c r="G176" s="25">
        <f>SUM(G178)</f>
        <v>0</v>
      </c>
      <c r="H176" s="25">
        <f>SUM(H178)</f>
        <v>0</v>
      </c>
      <c r="I176" s="25">
        <v>0</v>
      </c>
      <c r="J176" s="25">
        <v>0</v>
      </c>
      <c r="K176" s="25">
        <v>0</v>
      </c>
      <c r="L176" s="25">
        <v>0</v>
      </c>
    </row>
    <row r="177" spans="1:12" s="32" customFormat="1" x14ac:dyDescent="0.3">
      <c r="A177" s="31"/>
      <c r="B177" s="28"/>
      <c r="C177" s="28"/>
      <c r="D177" s="28"/>
      <c r="E177" s="6" t="s">
        <v>52</v>
      </c>
      <c r="F177" s="25"/>
      <c r="G177" s="25"/>
      <c r="H177" s="25"/>
      <c r="I177" s="25"/>
      <c r="J177" s="25"/>
      <c r="K177" s="25"/>
      <c r="L177" s="25"/>
    </row>
    <row r="178" spans="1:12" x14ac:dyDescent="0.3">
      <c r="A178" s="31">
        <v>2631</v>
      </c>
      <c r="B178" s="28" t="s">
        <v>11</v>
      </c>
      <c r="C178" s="28">
        <v>3</v>
      </c>
      <c r="D178" s="28">
        <v>1</v>
      </c>
      <c r="E178" s="6" t="s">
        <v>186</v>
      </c>
      <c r="F178" s="25">
        <f>SUM(G178:H178)</f>
        <v>0</v>
      </c>
      <c r="G178" s="25"/>
      <c r="H178" s="25"/>
      <c r="I178" s="25">
        <v>0</v>
      </c>
      <c r="J178" s="25">
        <v>0</v>
      </c>
      <c r="K178" s="25">
        <v>0</v>
      </c>
      <c r="L178" s="25">
        <v>0</v>
      </c>
    </row>
    <row r="179" spans="1:12" x14ac:dyDescent="0.3">
      <c r="A179" s="31">
        <v>2640</v>
      </c>
      <c r="B179" s="28" t="s">
        <v>11</v>
      </c>
      <c r="C179" s="28">
        <v>4</v>
      </c>
      <c r="D179" s="28">
        <v>0</v>
      </c>
      <c r="E179" s="6" t="s">
        <v>187</v>
      </c>
      <c r="F179" s="25" t="e">
        <f>+F181</f>
        <v>#REF!</v>
      </c>
      <c r="G179" s="25" t="e">
        <f t="shared" ref="G179:L179" si="12">+G181</f>
        <v>#REF!</v>
      </c>
      <c r="H179" s="25" t="e">
        <f t="shared" si="12"/>
        <v>#REF!</v>
      </c>
      <c r="I179" s="25" t="e">
        <f t="shared" si="12"/>
        <v>#REF!</v>
      </c>
      <c r="J179" s="25" t="e">
        <f t="shared" si="12"/>
        <v>#REF!</v>
      </c>
      <c r="K179" s="25" t="e">
        <f t="shared" si="12"/>
        <v>#REF!</v>
      </c>
      <c r="L179" s="25" t="e">
        <f t="shared" si="12"/>
        <v>#REF!</v>
      </c>
    </row>
    <row r="180" spans="1:12" s="32" customFormat="1" x14ac:dyDescent="0.3">
      <c r="A180" s="31"/>
      <c r="B180" s="28"/>
      <c r="C180" s="28"/>
      <c r="D180" s="28"/>
      <c r="E180" s="6" t="s">
        <v>52</v>
      </c>
      <c r="F180" s="25"/>
      <c r="G180" s="25"/>
      <c r="H180" s="25"/>
      <c r="I180" s="25"/>
      <c r="J180" s="25"/>
      <c r="K180" s="25"/>
      <c r="L180" s="25"/>
    </row>
    <row r="181" spans="1:12" x14ac:dyDescent="0.3">
      <c r="A181" s="31">
        <v>2641</v>
      </c>
      <c r="B181" s="28" t="s">
        <v>11</v>
      </c>
      <c r="C181" s="28">
        <v>4</v>
      </c>
      <c r="D181" s="28">
        <v>1</v>
      </c>
      <c r="E181" s="6" t="s">
        <v>188</v>
      </c>
      <c r="F181" s="25" t="e">
        <f>+#REF!</f>
        <v>#REF!</v>
      </c>
      <c r="G181" s="25" t="e">
        <f>+#REF!</f>
        <v>#REF!</v>
      </c>
      <c r="H181" s="25" t="e">
        <f>+#REF!</f>
        <v>#REF!</v>
      </c>
      <c r="I181" s="25" t="e">
        <f>+#REF!</f>
        <v>#REF!</v>
      </c>
      <c r="J181" s="25" t="e">
        <f>+#REF!</f>
        <v>#REF!</v>
      </c>
      <c r="K181" s="25" t="e">
        <f>+#REF!</f>
        <v>#REF!</v>
      </c>
      <c r="L181" s="25" t="e">
        <f>+#REF!</f>
        <v>#REF!</v>
      </c>
    </row>
    <row r="182" spans="1:12" ht="40.5" x14ac:dyDescent="0.3">
      <c r="A182" s="31">
        <v>2650</v>
      </c>
      <c r="B182" s="28" t="s">
        <v>11</v>
      </c>
      <c r="C182" s="28">
        <v>5</v>
      </c>
      <c r="D182" s="28">
        <v>0</v>
      </c>
      <c r="E182" s="6" t="s">
        <v>189</v>
      </c>
      <c r="F182" s="25">
        <f>SUM(F184)</f>
        <v>0</v>
      </c>
      <c r="G182" s="25">
        <f>SUM(G184)</f>
        <v>0</v>
      </c>
      <c r="H182" s="25">
        <f>SUM(H184)</f>
        <v>0</v>
      </c>
      <c r="I182" s="25">
        <v>0</v>
      </c>
      <c r="J182" s="25">
        <v>0</v>
      </c>
      <c r="K182" s="25">
        <v>0</v>
      </c>
      <c r="L182" s="25">
        <v>0</v>
      </c>
    </row>
    <row r="183" spans="1:12" s="32" customFormat="1" x14ac:dyDescent="0.3">
      <c r="A183" s="31"/>
      <c r="B183" s="28"/>
      <c r="C183" s="28"/>
      <c r="D183" s="28"/>
      <c r="E183" s="6" t="s">
        <v>52</v>
      </c>
      <c r="F183" s="25"/>
      <c r="G183" s="25"/>
      <c r="H183" s="25"/>
      <c r="I183" s="25"/>
      <c r="J183" s="25"/>
      <c r="K183" s="25"/>
      <c r="L183" s="25"/>
    </row>
    <row r="184" spans="1:12" ht="40.5" x14ac:dyDescent="0.3">
      <c r="A184" s="31">
        <v>2651</v>
      </c>
      <c r="B184" s="28" t="s">
        <v>11</v>
      </c>
      <c r="C184" s="28">
        <v>5</v>
      </c>
      <c r="D184" s="28">
        <v>1</v>
      </c>
      <c r="E184" s="6" t="s">
        <v>189</v>
      </c>
      <c r="F184" s="25">
        <f>SUM(G184:H184)</f>
        <v>0</v>
      </c>
      <c r="G184" s="25"/>
      <c r="H184" s="25"/>
      <c r="I184" s="25">
        <v>0</v>
      </c>
      <c r="J184" s="25">
        <v>0</v>
      </c>
      <c r="K184" s="25">
        <v>0</v>
      </c>
      <c r="L184" s="25">
        <v>0</v>
      </c>
    </row>
    <row r="185" spans="1:12" ht="27" x14ac:dyDescent="0.3">
      <c r="A185" s="31">
        <v>2660</v>
      </c>
      <c r="B185" s="28" t="s">
        <v>11</v>
      </c>
      <c r="C185" s="28">
        <v>6</v>
      </c>
      <c r="D185" s="28">
        <v>0</v>
      </c>
      <c r="E185" s="6" t="s">
        <v>190</v>
      </c>
      <c r="F185" s="25" t="e">
        <f>+F187</f>
        <v>#REF!</v>
      </c>
      <c r="G185" s="25" t="e">
        <f t="shared" ref="G185:L185" si="13">+G187</f>
        <v>#REF!</v>
      </c>
      <c r="H185" s="25" t="e">
        <f t="shared" si="13"/>
        <v>#REF!</v>
      </c>
      <c r="I185" s="25" t="e">
        <f t="shared" si="13"/>
        <v>#REF!</v>
      </c>
      <c r="J185" s="25" t="e">
        <f t="shared" si="13"/>
        <v>#REF!</v>
      </c>
      <c r="K185" s="25" t="e">
        <f t="shared" si="13"/>
        <v>#REF!</v>
      </c>
      <c r="L185" s="25" t="e">
        <f t="shared" si="13"/>
        <v>#REF!</v>
      </c>
    </row>
    <row r="186" spans="1:12" s="32" customFormat="1" x14ac:dyDescent="0.3">
      <c r="A186" s="31"/>
      <c r="B186" s="28"/>
      <c r="C186" s="28"/>
      <c r="D186" s="28"/>
      <c r="E186" s="6" t="s">
        <v>52</v>
      </c>
      <c r="F186" s="25"/>
      <c r="G186" s="25"/>
      <c r="H186" s="25"/>
      <c r="I186" s="25"/>
      <c r="J186" s="25"/>
      <c r="K186" s="25"/>
      <c r="L186" s="25"/>
    </row>
    <row r="187" spans="1:12" ht="27" x14ac:dyDescent="0.3">
      <c r="A187" s="31">
        <v>2661</v>
      </c>
      <c r="B187" s="28" t="s">
        <v>11</v>
      </c>
      <c r="C187" s="28">
        <v>6</v>
      </c>
      <c r="D187" s="28">
        <v>1</v>
      </c>
      <c r="E187" s="6" t="s">
        <v>190</v>
      </c>
      <c r="F187" s="25" t="e">
        <f>+#REF!</f>
        <v>#REF!</v>
      </c>
      <c r="G187" s="25" t="e">
        <f>+#REF!</f>
        <v>#REF!</v>
      </c>
      <c r="H187" s="25" t="e">
        <f>+#REF!</f>
        <v>#REF!</v>
      </c>
      <c r="I187" s="25" t="e">
        <f>+#REF!</f>
        <v>#REF!</v>
      </c>
      <c r="J187" s="25" t="e">
        <f>+#REF!</f>
        <v>#REF!</v>
      </c>
      <c r="K187" s="25" t="e">
        <f>+#REF!</f>
        <v>#REF!</v>
      </c>
      <c r="L187" s="25" t="e">
        <f>+#REF!</f>
        <v>#REF!</v>
      </c>
    </row>
    <row r="188" spans="1:12" s="29" customFormat="1" ht="40.5" x14ac:dyDescent="0.25">
      <c r="A188" s="31">
        <v>2700</v>
      </c>
      <c r="B188" s="28" t="s">
        <v>12</v>
      </c>
      <c r="C188" s="28">
        <v>0</v>
      </c>
      <c r="D188" s="28">
        <v>0</v>
      </c>
      <c r="E188" s="6" t="s">
        <v>191</v>
      </c>
      <c r="F188" s="25">
        <f>SUM(F190,F195,F201,F207,F210,F213)</f>
        <v>0</v>
      </c>
      <c r="G188" s="25">
        <f>SUM(G190,G195,G201,G207,G210,G213)</f>
        <v>0</v>
      </c>
      <c r="H188" s="25">
        <f>SUM(H190,H195,H201,H207,H210,H213)</f>
        <v>0</v>
      </c>
      <c r="I188" s="25">
        <v>0</v>
      </c>
      <c r="J188" s="25">
        <v>0</v>
      </c>
      <c r="K188" s="25">
        <v>0</v>
      </c>
      <c r="L188" s="25">
        <v>0</v>
      </c>
    </row>
    <row r="189" spans="1:12" x14ac:dyDescent="0.3">
      <c r="A189" s="27"/>
      <c r="B189" s="28"/>
      <c r="C189" s="28"/>
      <c r="D189" s="28"/>
      <c r="E189" s="6" t="s">
        <v>50</v>
      </c>
      <c r="F189" s="25"/>
      <c r="G189" s="25"/>
      <c r="H189" s="25"/>
      <c r="I189" s="25"/>
      <c r="J189" s="25"/>
      <c r="K189" s="25"/>
      <c r="L189" s="25"/>
    </row>
    <row r="190" spans="1:12" ht="27" x14ac:dyDescent="0.3">
      <c r="A190" s="31">
        <v>2710</v>
      </c>
      <c r="B190" s="28" t="s">
        <v>12</v>
      </c>
      <c r="C190" s="28">
        <v>1</v>
      </c>
      <c r="D190" s="28">
        <v>0</v>
      </c>
      <c r="E190" s="6" t="s">
        <v>192</v>
      </c>
      <c r="F190" s="25">
        <f>SUM(F192:F194)</f>
        <v>0</v>
      </c>
      <c r="G190" s="25">
        <f>SUM(G192:G194)</f>
        <v>0</v>
      </c>
      <c r="H190" s="25">
        <f>SUM(H192:H194)</f>
        <v>0</v>
      </c>
      <c r="I190" s="25">
        <v>0</v>
      </c>
      <c r="J190" s="25">
        <v>0</v>
      </c>
      <c r="K190" s="25">
        <v>0</v>
      </c>
      <c r="L190" s="25">
        <v>0</v>
      </c>
    </row>
    <row r="191" spans="1:12" s="32" customFormat="1" x14ac:dyDescent="0.3">
      <c r="A191" s="31"/>
      <c r="B191" s="28"/>
      <c r="C191" s="28"/>
      <c r="D191" s="28"/>
      <c r="E191" s="6" t="s">
        <v>52</v>
      </c>
      <c r="F191" s="25"/>
      <c r="G191" s="25"/>
      <c r="H191" s="25"/>
      <c r="I191" s="25"/>
      <c r="J191" s="25"/>
      <c r="K191" s="25"/>
      <c r="L191" s="25"/>
    </row>
    <row r="192" spans="1:12" x14ac:dyDescent="0.3">
      <c r="A192" s="31">
        <v>2711</v>
      </c>
      <c r="B192" s="28" t="s">
        <v>12</v>
      </c>
      <c r="C192" s="28">
        <v>1</v>
      </c>
      <c r="D192" s="28">
        <v>1</v>
      </c>
      <c r="E192" s="6" t="s">
        <v>193</v>
      </c>
      <c r="F192" s="25">
        <f>SUM(G192:H192)</f>
        <v>0</v>
      </c>
      <c r="G192" s="25"/>
      <c r="H192" s="25"/>
      <c r="I192" s="25">
        <v>0</v>
      </c>
      <c r="J192" s="25">
        <v>0</v>
      </c>
      <c r="K192" s="25">
        <v>0</v>
      </c>
      <c r="L192" s="25">
        <v>0</v>
      </c>
    </row>
    <row r="193" spans="1:12" x14ac:dyDescent="0.3">
      <c r="A193" s="31">
        <v>2712</v>
      </c>
      <c r="B193" s="28" t="s">
        <v>12</v>
      </c>
      <c r="C193" s="28">
        <v>1</v>
      </c>
      <c r="D193" s="28">
        <v>2</v>
      </c>
      <c r="E193" s="6" t="s">
        <v>194</v>
      </c>
      <c r="F193" s="25">
        <f>SUM(G193:H193)</f>
        <v>0</v>
      </c>
      <c r="G193" s="25"/>
      <c r="H193" s="25"/>
      <c r="I193" s="25">
        <v>0</v>
      </c>
      <c r="J193" s="25">
        <v>0</v>
      </c>
      <c r="K193" s="25">
        <v>0</v>
      </c>
      <c r="L193" s="25">
        <v>0</v>
      </c>
    </row>
    <row r="194" spans="1:12" x14ac:dyDescent="0.3">
      <c r="A194" s="31">
        <v>2713</v>
      </c>
      <c r="B194" s="28" t="s">
        <v>12</v>
      </c>
      <c r="C194" s="28">
        <v>1</v>
      </c>
      <c r="D194" s="28">
        <v>3</v>
      </c>
      <c r="E194" s="6" t="s">
        <v>195</v>
      </c>
      <c r="F194" s="25">
        <f>SUM(G194:H194)</f>
        <v>0</v>
      </c>
      <c r="G194" s="25"/>
      <c r="H194" s="25"/>
      <c r="I194" s="25">
        <v>0</v>
      </c>
      <c r="J194" s="25">
        <v>0</v>
      </c>
      <c r="K194" s="25">
        <v>0</v>
      </c>
      <c r="L194" s="25">
        <v>0</v>
      </c>
    </row>
    <row r="195" spans="1:12" x14ac:dyDescent="0.3">
      <c r="A195" s="31">
        <v>2720</v>
      </c>
      <c r="B195" s="28" t="s">
        <v>12</v>
      </c>
      <c r="C195" s="28">
        <v>2</v>
      </c>
      <c r="D195" s="28">
        <v>0</v>
      </c>
      <c r="E195" s="6" t="s">
        <v>196</v>
      </c>
      <c r="F195" s="25">
        <f>SUM(F197:F200)</f>
        <v>0</v>
      </c>
      <c r="G195" s="25">
        <f>SUM(G197:G200)</f>
        <v>0</v>
      </c>
      <c r="H195" s="25">
        <f>SUM(H197:H200)</f>
        <v>0</v>
      </c>
      <c r="I195" s="25">
        <v>0</v>
      </c>
      <c r="J195" s="25">
        <v>0</v>
      </c>
      <c r="K195" s="25">
        <v>0</v>
      </c>
      <c r="L195" s="25">
        <v>0</v>
      </c>
    </row>
    <row r="196" spans="1:12" s="32" customFormat="1" x14ac:dyDescent="0.3">
      <c r="A196" s="31"/>
      <c r="B196" s="28"/>
      <c r="C196" s="28"/>
      <c r="D196" s="28"/>
      <c r="E196" s="6" t="s">
        <v>52</v>
      </c>
      <c r="F196" s="25"/>
      <c r="G196" s="25"/>
      <c r="H196" s="25"/>
      <c r="I196" s="25"/>
      <c r="J196" s="25"/>
      <c r="K196" s="25"/>
      <c r="L196" s="25"/>
    </row>
    <row r="197" spans="1:12" x14ac:dyDescent="0.3">
      <c r="A197" s="31">
        <v>2721</v>
      </c>
      <c r="B197" s="28" t="s">
        <v>12</v>
      </c>
      <c r="C197" s="28">
        <v>2</v>
      </c>
      <c r="D197" s="28">
        <v>1</v>
      </c>
      <c r="E197" s="6" t="s">
        <v>197</v>
      </c>
      <c r="F197" s="25">
        <f>SUM(G197:H197)</f>
        <v>0</v>
      </c>
      <c r="G197" s="25"/>
      <c r="H197" s="25"/>
      <c r="I197" s="25">
        <v>0</v>
      </c>
      <c r="J197" s="25">
        <v>0</v>
      </c>
      <c r="K197" s="25">
        <v>0</v>
      </c>
      <c r="L197" s="25">
        <v>0</v>
      </c>
    </row>
    <row r="198" spans="1:12" x14ac:dyDescent="0.3">
      <c r="A198" s="31">
        <v>2722</v>
      </c>
      <c r="B198" s="28" t="s">
        <v>12</v>
      </c>
      <c r="C198" s="28">
        <v>2</v>
      </c>
      <c r="D198" s="28">
        <v>2</v>
      </c>
      <c r="E198" s="6" t="s">
        <v>198</v>
      </c>
      <c r="F198" s="25">
        <f>SUM(G198:H198)</f>
        <v>0</v>
      </c>
      <c r="G198" s="25"/>
      <c r="H198" s="25"/>
      <c r="I198" s="25">
        <v>0</v>
      </c>
      <c r="J198" s="25">
        <v>0</v>
      </c>
      <c r="K198" s="25">
        <v>0</v>
      </c>
      <c r="L198" s="25">
        <v>0</v>
      </c>
    </row>
    <row r="199" spans="1:12" x14ac:dyDescent="0.3">
      <c r="A199" s="31">
        <v>2723</v>
      </c>
      <c r="B199" s="28" t="s">
        <v>12</v>
      </c>
      <c r="C199" s="28">
        <v>2</v>
      </c>
      <c r="D199" s="28">
        <v>3</v>
      </c>
      <c r="E199" s="6" t="s">
        <v>199</v>
      </c>
      <c r="F199" s="25">
        <f>SUM(G199:H199)</f>
        <v>0</v>
      </c>
      <c r="G199" s="25"/>
      <c r="H199" s="25"/>
      <c r="I199" s="25">
        <v>0</v>
      </c>
      <c r="J199" s="25">
        <v>0</v>
      </c>
      <c r="K199" s="25">
        <v>0</v>
      </c>
      <c r="L199" s="25">
        <v>0</v>
      </c>
    </row>
    <row r="200" spans="1:12" x14ac:dyDescent="0.3">
      <c r="A200" s="31">
        <v>2724</v>
      </c>
      <c r="B200" s="28" t="s">
        <v>12</v>
      </c>
      <c r="C200" s="28">
        <v>2</v>
      </c>
      <c r="D200" s="28">
        <v>4</v>
      </c>
      <c r="E200" s="6" t="s">
        <v>200</v>
      </c>
      <c r="F200" s="25">
        <f>SUM(G200:H200)</f>
        <v>0</v>
      </c>
      <c r="G200" s="25"/>
      <c r="H200" s="25"/>
      <c r="I200" s="25">
        <v>0</v>
      </c>
      <c r="J200" s="25">
        <v>0</v>
      </c>
      <c r="K200" s="25">
        <v>0</v>
      </c>
      <c r="L200" s="25">
        <v>0</v>
      </c>
    </row>
    <row r="201" spans="1:12" x14ac:dyDescent="0.3">
      <c r="A201" s="31">
        <v>2730</v>
      </c>
      <c r="B201" s="28" t="s">
        <v>12</v>
      </c>
      <c r="C201" s="28">
        <v>3</v>
      </c>
      <c r="D201" s="28">
        <v>0</v>
      </c>
      <c r="E201" s="6" t="s">
        <v>201</v>
      </c>
      <c r="F201" s="25">
        <f>SUM(F203:F206)</f>
        <v>0</v>
      </c>
      <c r="G201" s="25">
        <f>SUM(G203:G206)</f>
        <v>0</v>
      </c>
      <c r="H201" s="25">
        <f>SUM(H203:H206)</f>
        <v>0</v>
      </c>
      <c r="I201" s="25">
        <v>0</v>
      </c>
      <c r="J201" s="25">
        <v>0</v>
      </c>
      <c r="K201" s="25">
        <v>0</v>
      </c>
      <c r="L201" s="25">
        <v>0</v>
      </c>
    </row>
    <row r="202" spans="1:12" s="32" customFormat="1" x14ac:dyDescent="0.3">
      <c r="A202" s="31"/>
      <c r="B202" s="28"/>
      <c r="C202" s="28"/>
      <c r="D202" s="28"/>
      <c r="E202" s="6" t="s">
        <v>52</v>
      </c>
      <c r="F202" s="25"/>
      <c r="G202" s="25"/>
      <c r="H202" s="25"/>
      <c r="I202" s="25"/>
      <c r="J202" s="25"/>
      <c r="K202" s="25"/>
      <c r="L202" s="25"/>
    </row>
    <row r="203" spans="1:12" ht="27" x14ac:dyDescent="0.3">
      <c r="A203" s="31">
        <v>2731</v>
      </c>
      <c r="B203" s="28" t="s">
        <v>12</v>
      </c>
      <c r="C203" s="28">
        <v>3</v>
      </c>
      <c r="D203" s="28">
        <v>1</v>
      </c>
      <c r="E203" s="6" t="s">
        <v>202</v>
      </c>
      <c r="F203" s="25">
        <f>SUM(G203:H203)</f>
        <v>0</v>
      </c>
      <c r="G203" s="25"/>
      <c r="H203" s="25"/>
      <c r="I203" s="25">
        <v>0</v>
      </c>
      <c r="J203" s="25">
        <v>0</v>
      </c>
      <c r="K203" s="25">
        <v>0</v>
      </c>
      <c r="L203" s="25">
        <v>0</v>
      </c>
    </row>
    <row r="204" spans="1:12" ht="27" x14ac:dyDescent="0.3">
      <c r="A204" s="31">
        <v>2732</v>
      </c>
      <c r="B204" s="28" t="s">
        <v>12</v>
      </c>
      <c r="C204" s="28">
        <v>3</v>
      </c>
      <c r="D204" s="28">
        <v>2</v>
      </c>
      <c r="E204" s="6" t="s">
        <v>203</v>
      </c>
      <c r="F204" s="25">
        <f>SUM(G204:H204)</f>
        <v>0</v>
      </c>
      <c r="G204" s="25"/>
      <c r="H204" s="25"/>
      <c r="I204" s="25">
        <v>0</v>
      </c>
      <c r="J204" s="25">
        <v>0</v>
      </c>
      <c r="K204" s="25">
        <v>0</v>
      </c>
      <c r="L204" s="25">
        <v>0</v>
      </c>
    </row>
    <row r="205" spans="1:12" ht="27" x14ac:dyDescent="0.3">
      <c r="A205" s="31">
        <v>2733</v>
      </c>
      <c r="B205" s="28" t="s">
        <v>12</v>
      </c>
      <c r="C205" s="28">
        <v>3</v>
      </c>
      <c r="D205" s="28">
        <v>3</v>
      </c>
      <c r="E205" s="6" t="s">
        <v>204</v>
      </c>
      <c r="F205" s="25">
        <f>SUM(G205:H205)</f>
        <v>0</v>
      </c>
      <c r="G205" s="25"/>
      <c r="H205" s="25"/>
      <c r="I205" s="25">
        <v>0</v>
      </c>
      <c r="J205" s="25">
        <v>0</v>
      </c>
      <c r="K205" s="25">
        <v>0</v>
      </c>
      <c r="L205" s="25">
        <v>0</v>
      </c>
    </row>
    <row r="206" spans="1:12" ht="27" x14ac:dyDescent="0.3">
      <c r="A206" s="31">
        <v>2734</v>
      </c>
      <c r="B206" s="28" t="s">
        <v>12</v>
      </c>
      <c r="C206" s="28">
        <v>3</v>
      </c>
      <c r="D206" s="28">
        <v>4</v>
      </c>
      <c r="E206" s="6" t="s">
        <v>205</v>
      </c>
      <c r="F206" s="25">
        <f>SUM(G206:H206)</f>
        <v>0</v>
      </c>
      <c r="G206" s="25"/>
      <c r="H206" s="25"/>
      <c r="I206" s="25">
        <v>0</v>
      </c>
      <c r="J206" s="25">
        <v>0</v>
      </c>
      <c r="K206" s="25">
        <v>0</v>
      </c>
      <c r="L206" s="25">
        <v>0</v>
      </c>
    </row>
    <row r="207" spans="1:12" x14ac:dyDescent="0.3">
      <c r="A207" s="31">
        <v>2740</v>
      </c>
      <c r="B207" s="28" t="s">
        <v>12</v>
      </c>
      <c r="C207" s="28">
        <v>4</v>
      </c>
      <c r="D207" s="28">
        <v>0</v>
      </c>
      <c r="E207" s="6" t="s">
        <v>206</v>
      </c>
      <c r="F207" s="25">
        <f>SUM(F209)</f>
        <v>0</v>
      </c>
      <c r="G207" s="25">
        <f>SUM(G209)</f>
        <v>0</v>
      </c>
      <c r="H207" s="25">
        <f>SUM(H209)</f>
        <v>0</v>
      </c>
      <c r="I207" s="25">
        <v>0</v>
      </c>
      <c r="J207" s="25">
        <v>0</v>
      </c>
      <c r="K207" s="25">
        <v>0</v>
      </c>
      <c r="L207" s="25">
        <v>0</v>
      </c>
    </row>
    <row r="208" spans="1:12" s="32" customFormat="1" x14ac:dyDescent="0.3">
      <c r="A208" s="31"/>
      <c r="B208" s="28"/>
      <c r="C208" s="28"/>
      <c r="D208" s="28"/>
      <c r="E208" s="6" t="s">
        <v>52</v>
      </c>
      <c r="F208" s="25"/>
      <c r="G208" s="25"/>
      <c r="H208" s="25"/>
      <c r="I208" s="25"/>
      <c r="J208" s="25"/>
      <c r="K208" s="25"/>
      <c r="L208" s="25"/>
    </row>
    <row r="209" spans="1:12" x14ac:dyDescent="0.3">
      <c r="A209" s="31">
        <v>2741</v>
      </c>
      <c r="B209" s="28" t="s">
        <v>12</v>
      </c>
      <c r="C209" s="28">
        <v>4</v>
      </c>
      <c r="D209" s="28">
        <v>1</v>
      </c>
      <c r="E209" s="6" t="s">
        <v>206</v>
      </c>
      <c r="F209" s="25">
        <f>SUM(G209:H209)</f>
        <v>0</v>
      </c>
      <c r="G209" s="25"/>
      <c r="H209" s="25"/>
      <c r="I209" s="25">
        <v>0</v>
      </c>
      <c r="J209" s="25">
        <v>0</v>
      </c>
      <c r="K209" s="25">
        <v>0</v>
      </c>
      <c r="L209" s="25">
        <v>0</v>
      </c>
    </row>
    <row r="210" spans="1:12" ht="27" x14ac:dyDescent="0.3">
      <c r="A210" s="31">
        <v>2750</v>
      </c>
      <c r="B210" s="28" t="s">
        <v>12</v>
      </c>
      <c r="C210" s="28">
        <v>5</v>
      </c>
      <c r="D210" s="28">
        <v>0</v>
      </c>
      <c r="E210" s="6" t="s">
        <v>207</v>
      </c>
      <c r="F210" s="25">
        <f>SUM(F212)</f>
        <v>0</v>
      </c>
      <c r="G210" s="25">
        <f>SUM(G212)</f>
        <v>0</v>
      </c>
      <c r="H210" s="25">
        <f>SUM(H212)</f>
        <v>0</v>
      </c>
      <c r="I210" s="25">
        <v>0</v>
      </c>
      <c r="J210" s="25">
        <v>0</v>
      </c>
      <c r="K210" s="25">
        <v>0</v>
      </c>
      <c r="L210" s="25">
        <v>0</v>
      </c>
    </row>
    <row r="211" spans="1:12" s="32" customFormat="1" x14ac:dyDescent="0.3">
      <c r="A211" s="31"/>
      <c r="B211" s="28"/>
      <c r="C211" s="28"/>
      <c r="D211" s="28"/>
      <c r="E211" s="6" t="s">
        <v>52</v>
      </c>
      <c r="F211" s="25"/>
      <c r="G211" s="25"/>
      <c r="H211" s="25"/>
      <c r="I211" s="25"/>
      <c r="J211" s="25"/>
      <c r="K211" s="25"/>
      <c r="L211" s="25"/>
    </row>
    <row r="212" spans="1:12" ht="27" x14ac:dyDescent="0.3">
      <c r="A212" s="31">
        <v>2751</v>
      </c>
      <c r="B212" s="28" t="s">
        <v>12</v>
      </c>
      <c r="C212" s="28">
        <v>5</v>
      </c>
      <c r="D212" s="28">
        <v>1</v>
      </c>
      <c r="E212" s="6" t="s">
        <v>207</v>
      </c>
      <c r="F212" s="25">
        <f>SUM(G212:H212)</f>
        <v>0</v>
      </c>
      <c r="G212" s="25"/>
      <c r="H212" s="25"/>
      <c r="I212" s="25">
        <v>0</v>
      </c>
      <c r="J212" s="25">
        <v>0</v>
      </c>
      <c r="K212" s="25">
        <v>0</v>
      </c>
      <c r="L212" s="25">
        <v>0</v>
      </c>
    </row>
    <row r="213" spans="1:12" x14ac:dyDescent="0.3">
      <c r="A213" s="31">
        <v>2760</v>
      </c>
      <c r="B213" s="28" t="s">
        <v>12</v>
      </c>
      <c r="C213" s="28">
        <v>6</v>
      </c>
      <c r="D213" s="28">
        <v>0</v>
      </c>
      <c r="E213" s="6" t="s">
        <v>208</v>
      </c>
      <c r="F213" s="25">
        <f>SUM(F215:F216)</f>
        <v>0</v>
      </c>
      <c r="G213" s="25">
        <f>SUM(G215:G216)</f>
        <v>0</v>
      </c>
      <c r="H213" s="25">
        <f>SUM(H215:H216)</f>
        <v>0</v>
      </c>
      <c r="I213" s="25">
        <v>0</v>
      </c>
      <c r="J213" s="25">
        <v>0</v>
      </c>
      <c r="K213" s="25">
        <v>0</v>
      </c>
      <c r="L213" s="25">
        <v>0</v>
      </c>
    </row>
    <row r="214" spans="1:12" s="32" customFormat="1" x14ac:dyDescent="0.3">
      <c r="A214" s="31"/>
      <c r="B214" s="28"/>
      <c r="C214" s="28"/>
      <c r="D214" s="28"/>
      <c r="E214" s="6" t="s">
        <v>52</v>
      </c>
      <c r="F214" s="25"/>
      <c r="G214" s="25"/>
      <c r="H214" s="25"/>
      <c r="I214" s="25"/>
      <c r="J214" s="25"/>
      <c r="K214" s="25"/>
      <c r="L214" s="25"/>
    </row>
    <row r="215" spans="1:12" ht="27" x14ac:dyDescent="0.3">
      <c r="A215" s="31">
        <v>2761</v>
      </c>
      <c r="B215" s="28" t="s">
        <v>12</v>
      </c>
      <c r="C215" s="28">
        <v>6</v>
      </c>
      <c r="D215" s="28">
        <v>1</v>
      </c>
      <c r="E215" s="6" t="s">
        <v>209</v>
      </c>
      <c r="F215" s="25">
        <f>SUM(G215:H215)</f>
        <v>0</v>
      </c>
      <c r="G215" s="25"/>
      <c r="H215" s="25"/>
      <c r="I215" s="25">
        <v>0</v>
      </c>
      <c r="J215" s="25">
        <v>0</v>
      </c>
      <c r="K215" s="25">
        <v>0</v>
      </c>
      <c r="L215" s="25">
        <v>0</v>
      </c>
    </row>
    <row r="216" spans="1:12" x14ac:dyDescent="0.3">
      <c r="A216" s="31">
        <v>2762</v>
      </c>
      <c r="B216" s="28" t="s">
        <v>12</v>
      </c>
      <c r="C216" s="28">
        <v>6</v>
      </c>
      <c r="D216" s="28">
        <v>2</v>
      </c>
      <c r="E216" s="6" t="s">
        <v>208</v>
      </c>
      <c r="F216" s="25">
        <f>SUM(G216:H216)</f>
        <v>0</v>
      </c>
      <c r="G216" s="25"/>
      <c r="H216" s="25"/>
      <c r="I216" s="25">
        <v>0</v>
      </c>
      <c r="J216" s="25">
        <v>0</v>
      </c>
      <c r="K216" s="25">
        <v>0</v>
      </c>
      <c r="L216" s="25">
        <v>0</v>
      </c>
    </row>
    <row r="217" spans="1:12" s="29" customFormat="1" ht="40.5" x14ac:dyDescent="0.25">
      <c r="A217" s="31">
        <v>2800</v>
      </c>
      <c r="B217" s="28" t="s">
        <v>13</v>
      </c>
      <c r="C217" s="28">
        <v>0</v>
      </c>
      <c r="D217" s="28">
        <v>0</v>
      </c>
      <c r="E217" s="6" t="s">
        <v>210</v>
      </c>
      <c r="F217" s="25" t="e">
        <f>+F219+F222+F231+F236+F241+F244</f>
        <v>#REF!</v>
      </c>
      <c r="G217" s="25" t="e">
        <f t="shared" ref="G217:L217" si="14">+G219+G222+G231+G236+G241+G244</f>
        <v>#REF!</v>
      </c>
      <c r="H217" s="25" t="e">
        <f t="shared" si="14"/>
        <v>#REF!</v>
      </c>
      <c r="I217" s="25" t="e">
        <f t="shared" si="14"/>
        <v>#REF!</v>
      </c>
      <c r="J217" s="25" t="e">
        <f t="shared" si="14"/>
        <v>#REF!</v>
      </c>
      <c r="K217" s="25" t="e">
        <f t="shared" si="14"/>
        <v>#REF!</v>
      </c>
      <c r="L217" s="25" t="e">
        <f t="shared" si="14"/>
        <v>#REF!</v>
      </c>
    </row>
    <row r="218" spans="1:12" x14ac:dyDescent="0.3">
      <c r="A218" s="27"/>
      <c r="B218" s="28"/>
      <c r="C218" s="28"/>
      <c r="D218" s="28"/>
      <c r="E218" s="6" t="s">
        <v>50</v>
      </c>
      <c r="F218" s="25"/>
      <c r="G218" s="25"/>
      <c r="H218" s="25"/>
      <c r="I218" s="25"/>
      <c r="J218" s="25"/>
      <c r="K218" s="25"/>
      <c r="L218" s="25"/>
    </row>
    <row r="219" spans="1:12" x14ac:dyDescent="0.3">
      <c r="A219" s="31">
        <v>2810</v>
      </c>
      <c r="B219" s="28" t="s">
        <v>13</v>
      </c>
      <c r="C219" s="28">
        <v>1</v>
      </c>
      <c r="D219" s="28">
        <v>0</v>
      </c>
      <c r="E219" s="6" t="s">
        <v>211</v>
      </c>
      <c r="F219" s="25" t="e">
        <f>+F221</f>
        <v>#REF!</v>
      </c>
      <c r="G219" s="25" t="e">
        <f t="shared" ref="G219:L219" si="15">+G221</f>
        <v>#REF!</v>
      </c>
      <c r="H219" s="25"/>
      <c r="I219" s="25" t="e">
        <f t="shared" si="15"/>
        <v>#REF!</v>
      </c>
      <c r="J219" s="25" t="e">
        <f t="shared" si="15"/>
        <v>#REF!</v>
      </c>
      <c r="K219" s="25" t="e">
        <f t="shared" si="15"/>
        <v>#REF!</v>
      </c>
      <c r="L219" s="25" t="e">
        <f t="shared" si="15"/>
        <v>#REF!</v>
      </c>
    </row>
    <row r="220" spans="1:12" s="32" customFormat="1" x14ac:dyDescent="0.3">
      <c r="A220" s="31"/>
      <c r="B220" s="28"/>
      <c r="C220" s="28"/>
      <c r="D220" s="28"/>
      <c r="E220" s="6" t="s">
        <v>52</v>
      </c>
      <c r="F220" s="25"/>
      <c r="G220" s="25"/>
      <c r="H220" s="25"/>
      <c r="I220" s="25"/>
      <c r="J220" s="25"/>
      <c r="K220" s="25"/>
      <c r="L220" s="25"/>
    </row>
    <row r="221" spans="1:12" x14ac:dyDescent="0.3">
      <c r="A221" s="31">
        <v>2811</v>
      </c>
      <c r="B221" s="28" t="s">
        <v>13</v>
      </c>
      <c r="C221" s="28">
        <v>1</v>
      </c>
      <c r="D221" s="28">
        <v>1</v>
      </c>
      <c r="E221" s="6" t="s">
        <v>211</v>
      </c>
      <c r="F221" s="25" t="e">
        <f>+#REF!</f>
        <v>#REF!</v>
      </c>
      <c r="G221" s="25" t="e">
        <f>+#REF!</f>
        <v>#REF!</v>
      </c>
      <c r="H221" s="25"/>
      <c r="I221" s="25" t="e">
        <f>+#REF!</f>
        <v>#REF!</v>
      </c>
      <c r="J221" s="25" t="e">
        <f>+#REF!</f>
        <v>#REF!</v>
      </c>
      <c r="K221" s="25" t="e">
        <f>+#REF!</f>
        <v>#REF!</v>
      </c>
      <c r="L221" s="25" t="e">
        <f>+#REF!</f>
        <v>#REF!</v>
      </c>
    </row>
    <row r="222" spans="1:12" x14ac:dyDescent="0.3">
      <c r="A222" s="31">
        <v>2820</v>
      </c>
      <c r="B222" s="28" t="s">
        <v>13</v>
      </c>
      <c r="C222" s="28">
        <v>2</v>
      </c>
      <c r="D222" s="28">
        <v>0</v>
      </c>
      <c r="E222" s="6" t="s">
        <v>212</v>
      </c>
      <c r="F222" s="25" t="e">
        <f>+#REF!</f>
        <v>#REF!</v>
      </c>
      <c r="G222" s="25" t="e">
        <f>+#REF!</f>
        <v>#REF!</v>
      </c>
      <c r="H222" s="25" t="e">
        <f>+#REF!</f>
        <v>#REF!</v>
      </c>
      <c r="I222" s="25" t="e">
        <f>+#REF!</f>
        <v>#REF!</v>
      </c>
      <c r="J222" s="25" t="e">
        <f>+#REF!</f>
        <v>#REF!</v>
      </c>
      <c r="K222" s="25" t="e">
        <f>+#REF!</f>
        <v>#REF!</v>
      </c>
      <c r="L222" s="25" t="e">
        <f>+#REF!</f>
        <v>#REF!</v>
      </c>
    </row>
    <row r="223" spans="1:12" s="32" customFormat="1" x14ac:dyDescent="0.3">
      <c r="A223" s="31"/>
      <c r="B223" s="28"/>
      <c r="C223" s="28"/>
      <c r="D223" s="28"/>
      <c r="E223" s="6" t="s">
        <v>52</v>
      </c>
      <c r="F223" s="25"/>
      <c r="G223" s="25"/>
      <c r="H223" s="25"/>
      <c r="I223" s="25"/>
      <c r="J223" s="25"/>
      <c r="K223" s="25"/>
      <c r="L223" s="25"/>
    </row>
    <row r="224" spans="1:12" x14ac:dyDescent="0.3">
      <c r="A224" s="31">
        <v>2821</v>
      </c>
      <c r="B224" s="28" t="s">
        <v>13</v>
      </c>
      <c r="C224" s="28">
        <v>2</v>
      </c>
      <c r="D224" s="28">
        <v>1</v>
      </c>
      <c r="E224" s="6" t="s">
        <v>213</v>
      </c>
      <c r="F224" s="25" t="e">
        <f>+#REF!</f>
        <v>#REF!</v>
      </c>
      <c r="G224" s="25" t="e">
        <f>+#REF!</f>
        <v>#REF!</v>
      </c>
      <c r="H224" s="25"/>
      <c r="I224" s="25" t="e">
        <f>+#REF!</f>
        <v>#REF!</v>
      </c>
      <c r="J224" s="25" t="e">
        <f>+#REF!</f>
        <v>#REF!</v>
      </c>
      <c r="K224" s="25" t="e">
        <f>+#REF!</f>
        <v>#REF!</v>
      </c>
      <c r="L224" s="25" t="e">
        <f>+#REF!</f>
        <v>#REF!</v>
      </c>
    </row>
    <row r="225" spans="1:12" x14ac:dyDescent="0.3">
      <c r="A225" s="31">
        <v>2822</v>
      </c>
      <c r="B225" s="28" t="s">
        <v>13</v>
      </c>
      <c r="C225" s="28">
        <v>2</v>
      </c>
      <c r="D225" s="28">
        <v>2</v>
      </c>
      <c r="E225" s="6" t="s">
        <v>214</v>
      </c>
      <c r="F225" s="25" t="e">
        <f>+#REF!</f>
        <v>#REF!</v>
      </c>
      <c r="G225" s="25" t="e">
        <f>+#REF!</f>
        <v>#REF!</v>
      </c>
      <c r="H225" s="25"/>
      <c r="I225" s="25" t="e">
        <f>+#REF!</f>
        <v>#REF!</v>
      </c>
      <c r="J225" s="25" t="e">
        <f>+#REF!</f>
        <v>#REF!</v>
      </c>
      <c r="K225" s="25" t="e">
        <f>+#REF!</f>
        <v>#REF!</v>
      </c>
      <c r="L225" s="25" t="e">
        <f>+#REF!</f>
        <v>#REF!</v>
      </c>
    </row>
    <row r="226" spans="1:12" x14ac:dyDescent="0.3">
      <c r="A226" s="31">
        <v>2823</v>
      </c>
      <c r="B226" s="28" t="s">
        <v>13</v>
      </c>
      <c r="C226" s="28">
        <v>2</v>
      </c>
      <c r="D226" s="28">
        <v>3</v>
      </c>
      <c r="E226" s="6" t="s">
        <v>215</v>
      </c>
      <c r="F226" s="25" t="e">
        <f>+#REF!</f>
        <v>#REF!</v>
      </c>
      <c r="G226" s="25" t="e">
        <f>+#REF!</f>
        <v>#REF!</v>
      </c>
      <c r="H226" s="25"/>
      <c r="I226" s="25" t="e">
        <f>+#REF!</f>
        <v>#REF!</v>
      </c>
      <c r="J226" s="25" t="e">
        <f>+#REF!</f>
        <v>#REF!</v>
      </c>
      <c r="K226" s="25" t="e">
        <f>+#REF!</f>
        <v>#REF!</v>
      </c>
      <c r="L226" s="25" t="e">
        <f>+#REF!</f>
        <v>#REF!</v>
      </c>
    </row>
    <row r="227" spans="1:12" x14ac:dyDescent="0.3">
      <c r="A227" s="31">
        <v>2824</v>
      </c>
      <c r="B227" s="28" t="s">
        <v>13</v>
      </c>
      <c r="C227" s="28">
        <v>2</v>
      </c>
      <c r="D227" s="28">
        <v>4</v>
      </c>
      <c r="E227" s="6" t="s">
        <v>216</v>
      </c>
      <c r="F227" s="25">
        <f>SUM(G227:H227)</f>
        <v>0</v>
      </c>
      <c r="G227" s="25"/>
      <c r="H227" s="25"/>
      <c r="I227" s="25">
        <v>0</v>
      </c>
      <c r="J227" s="25">
        <v>0</v>
      </c>
      <c r="K227" s="25">
        <v>0</v>
      </c>
      <c r="L227" s="25">
        <v>0</v>
      </c>
    </row>
    <row r="228" spans="1:12" x14ac:dyDescent="0.3">
      <c r="A228" s="31">
        <v>2825</v>
      </c>
      <c r="B228" s="28" t="s">
        <v>13</v>
      </c>
      <c r="C228" s="28">
        <v>2</v>
      </c>
      <c r="D228" s="28">
        <v>5</v>
      </c>
      <c r="E228" s="6" t="s">
        <v>217</v>
      </c>
      <c r="F228" s="25">
        <f>SUM(G228:H228)</f>
        <v>0</v>
      </c>
      <c r="G228" s="25"/>
      <c r="H228" s="25"/>
      <c r="I228" s="25">
        <v>0</v>
      </c>
      <c r="J228" s="25">
        <v>0</v>
      </c>
      <c r="K228" s="25">
        <v>0</v>
      </c>
      <c r="L228" s="25">
        <v>0</v>
      </c>
    </row>
    <row r="229" spans="1:12" x14ac:dyDescent="0.3">
      <c r="A229" s="31">
        <v>2826</v>
      </c>
      <c r="B229" s="28" t="s">
        <v>13</v>
      </c>
      <c r="C229" s="28">
        <v>2</v>
      </c>
      <c r="D229" s="28">
        <v>6</v>
      </c>
      <c r="E229" s="6" t="s">
        <v>218</v>
      </c>
      <c r="F229" s="25">
        <f>SUM(G229:H229)</f>
        <v>0</v>
      </c>
      <c r="G229" s="25"/>
      <c r="H229" s="25"/>
      <c r="I229" s="25">
        <v>0</v>
      </c>
      <c r="J229" s="25">
        <v>0</v>
      </c>
      <c r="K229" s="25">
        <v>0</v>
      </c>
      <c r="L229" s="25">
        <v>0</v>
      </c>
    </row>
    <row r="230" spans="1:12" ht="27" x14ac:dyDescent="0.3">
      <c r="A230" s="31">
        <v>2827</v>
      </c>
      <c r="B230" s="28" t="s">
        <v>13</v>
      </c>
      <c r="C230" s="28">
        <v>2</v>
      </c>
      <c r="D230" s="28">
        <v>7</v>
      </c>
      <c r="E230" s="6" t="s">
        <v>219</v>
      </c>
      <c r="F230" s="25" t="e">
        <f>+#REF!</f>
        <v>#REF!</v>
      </c>
      <c r="G230" s="25" t="e">
        <f>+#REF!</f>
        <v>#REF!</v>
      </c>
      <c r="H230" s="25" t="e">
        <f>+#REF!</f>
        <v>#REF!</v>
      </c>
      <c r="I230" s="25" t="e">
        <f>+#REF!</f>
        <v>#REF!</v>
      </c>
      <c r="J230" s="25" t="e">
        <f>+#REF!</f>
        <v>#REF!</v>
      </c>
      <c r="K230" s="25" t="e">
        <f>+#REF!</f>
        <v>#REF!</v>
      </c>
      <c r="L230" s="25" t="e">
        <f>+#REF!</f>
        <v>#REF!</v>
      </c>
    </row>
    <row r="231" spans="1:12" ht="40.5" x14ac:dyDescent="0.3">
      <c r="A231" s="31">
        <v>2830</v>
      </c>
      <c r="B231" s="28" t="s">
        <v>13</v>
      </c>
      <c r="C231" s="28">
        <v>3</v>
      </c>
      <c r="D231" s="28">
        <v>0</v>
      </c>
      <c r="E231" s="6" t="s">
        <v>220</v>
      </c>
      <c r="F231" s="25">
        <f>SUM(F233:F235)</f>
        <v>0</v>
      </c>
      <c r="G231" s="25">
        <f>SUM(G233:G235)</f>
        <v>0</v>
      </c>
      <c r="H231" s="25">
        <f>SUM(H233:H235)</f>
        <v>0</v>
      </c>
      <c r="I231" s="25">
        <v>0</v>
      </c>
      <c r="J231" s="25">
        <v>0</v>
      </c>
      <c r="K231" s="25">
        <v>0</v>
      </c>
      <c r="L231" s="25">
        <v>0</v>
      </c>
    </row>
    <row r="232" spans="1:12" s="32" customFormat="1" x14ac:dyDescent="0.3">
      <c r="A232" s="31"/>
      <c r="B232" s="28"/>
      <c r="C232" s="28"/>
      <c r="D232" s="28"/>
      <c r="E232" s="6" t="s">
        <v>52</v>
      </c>
      <c r="F232" s="25"/>
      <c r="G232" s="25"/>
      <c r="H232" s="25"/>
      <c r="I232" s="25"/>
      <c r="J232" s="25"/>
      <c r="K232" s="25"/>
      <c r="L232" s="25"/>
    </row>
    <row r="233" spans="1:12" x14ac:dyDescent="0.3">
      <c r="A233" s="31">
        <v>2831</v>
      </c>
      <c r="B233" s="28" t="s">
        <v>13</v>
      </c>
      <c r="C233" s="28">
        <v>3</v>
      </c>
      <c r="D233" s="28">
        <v>1</v>
      </c>
      <c r="E233" s="6" t="s">
        <v>221</v>
      </c>
      <c r="F233" s="25">
        <f>SUM(G233:H233)</f>
        <v>0</v>
      </c>
      <c r="G233" s="25"/>
      <c r="H233" s="25"/>
      <c r="I233" s="25">
        <v>0</v>
      </c>
      <c r="J233" s="25">
        <v>0</v>
      </c>
      <c r="K233" s="25">
        <v>0</v>
      </c>
      <c r="L233" s="25">
        <v>0</v>
      </c>
    </row>
    <row r="234" spans="1:12" x14ac:dyDescent="0.3">
      <c r="A234" s="31">
        <v>2832</v>
      </c>
      <c r="B234" s="28" t="s">
        <v>13</v>
      </c>
      <c r="C234" s="28">
        <v>3</v>
      </c>
      <c r="D234" s="28">
        <v>2</v>
      </c>
      <c r="E234" s="6" t="s">
        <v>222</v>
      </c>
      <c r="F234" s="25">
        <f>SUM(G234:H234)</f>
        <v>0</v>
      </c>
      <c r="G234" s="25"/>
      <c r="H234" s="25"/>
      <c r="I234" s="25">
        <v>0</v>
      </c>
      <c r="J234" s="25">
        <v>0</v>
      </c>
      <c r="K234" s="25">
        <v>0</v>
      </c>
      <c r="L234" s="25">
        <v>0</v>
      </c>
    </row>
    <row r="235" spans="1:12" x14ac:dyDescent="0.3">
      <c r="A235" s="31">
        <v>2833</v>
      </c>
      <c r="B235" s="28" t="s">
        <v>13</v>
      </c>
      <c r="C235" s="28">
        <v>3</v>
      </c>
      <c r="D235" s="28">
        <v>3</v>
      </c>
      <c r="E235" s="6" t="s">
        <v>223</v>
      </c>
      <c r="F235" s="25">
        <f>SUM(G235:H235)</f>
        <v>0</v>
      </c>
      <c r="G235" s="25"/>
      <c r="H235" s="25"/>
      <c r="I235" s="25">
        <v>0</v>
      </c>
      <c r="J235" s="25">
        <v>0</v>
      </c>
      <c r="K235" s="25">
        <v>0</v>
      </c>
      <c r="L235" s="25">
        <v>0</v>
      </c>
    </row>
    <row r="236" spans="1:12" x14ac:dyDescent="0.3">
      <c r="A236" s="31">
        <v>2840</v>
      </c>
      <c r="B236" s="28" t="s">
        <v>13</v>
      </c>
      <c r="C236" s="28">
        <v>4</v>
      </c>
      <c r="D236" s="28">
        <v>0</v>
      </c>
      <c r="E236" s="6" t="s">
        <v>224</v>
      </c>
      <c r="F236" s="25" t="e">
        <f>+F239</f>
        <v>#REF!</v>
      </c>
      <c r="G236" s="25" t="e">
        <f t="shared" ref="G236:L236" si="16">+G239</f>
        <v>#REF!</v>
      </c>
      <c r="H236" s="25" t="e">
        <f t="shared" si="16"/>
        <v>#REF!</v>
      </c>
      <c r="I236" s="25" t="e">
        <f t="shared" si="16"/>
        <v>#REF!</v>
      </c>
      <c r="J236" s="25" t="e">
        <f t="shared" si="16"/>
        <v>#REF!</v>
      </c>
      <c r="K236" s="25" t="e">
        <f t="shared" si="16"/>
        <v>#REF!</v>
      </c>
      <c r="L236" s="25" t="e">
        <f t="shared" si="16"/>
        <v>#REF!</v>
      </c>
    </row>
    <row r="237" spans="1:12" s="32" customFormat="1" x14ac:dyDescent="0.3">
      <c r="A237" s="31"/>
      <c r="B237" s="28"/>
      <c r="C237" s="28"/>
      <c r="D237" s="28"/>
      <c r="E237" s="6" t="s">
        <v>52</v>
      </c>
      <c r="F237" s="25"/>
      <c r="G237" s="25"/>
      <c r="H237" s="25"/>
      <c r="I237" s="25"/>
      <c r="J237" s="25"/>
      <c r="K237" s="25"/>
      <c r="L237" s="25"/>
    </row>
    <row r="238" spans="1:12" x14ac:dyDescent="0.3">
      <c r="A238" s="31">
        <v>2841</v>
      </c>
      <c r="B238" s="28" t="s">
        <v>13</v>
      </c>
      <c r="C238" s="28">
        <v>4</v>
      </c>
      <c r="D238" s="28">
        <v>1</v>
      </c>
      <c r="E238" s="6" t="s">
        <v>225</v>
      </c>
      <c r="F238" s="25">
        <f>SUM(G238:H238)</f>
        <v>0</v>
      </c>
      <c r="G238" s="25"/>
      <c r="H238" s="25"/>
      <c r="I238" s="25">
        <v>0</v>
      </c>
      <c r="J238" s="25">
        <v>0</v>
      </c>
      <c r="K238" s="25">
        <v>0</v>
      </c>
      <c r="L238" s="25">
        <v>0</v>
      </c>
    </row>
    <row r="239" spans="1:12" ht="27" x14ac:dyDescent="0.3">
      <c r="A239" s="31">
        <v>2842</v>
      </c>
      <c r="B239" s="28" t="s">
        <v>13</v>
      </c>
      <c r="C239" s="28">
        <v>4</v>
      </c>
      <c r="D239" s="28">
        <v>2</v>
      </c>
      <c r="E239" s="6" t="s">
        <v>226</v>
      </c>
      <c r="F239" s="25" t="e">
        <f>+#REF!</f>
        <v>#REF!</v>
      </c>
      <c r="G239" s="25" t="e">
        <f>+#REF!</f>
        <v>#REF!</v>
      </c>
      <c r="H239" s="25" t="e">
        <f>+#REF!</f>
        <v>#REF!</v>
      </c>
      <c r="I239" s="25" t="e">
        <f>+#REF!</f>
        <v>#REF!</v>
      </c>
      <c r="J239" s="25" t="e">
        <f>+#REF!</f>
        <v>#REF!</v>
      </c>
      <c r="K239" s="25" t="e">
        <f>+#REF!</f>
        <v>#REF!</v>
      </c>
      <c r="L239" s="25" t="e">
        <f>+#REF!</f>
        <v>#REF!</v>
      </c>
    </row>
    <row r="240" spans="1:12" x14ac:dyDescent="0.3">
      <c r="A240" s="31">
        <v>2843</v>
      </c>
      <c r="B240" s="28" t="s">
        <v>13</v>
      </c>
      <c r="C240" s="28">
        <v>4</v>
      </c>
      <c r="D240" s="28">
        <v>3</v>
      </c>
      <c r="E240" s="6" t="s">
        <v>224</v>
      </c>
      <c r="F240" s="25">
        <f>SUM(G240:H240)</f>
        <v>0</v>
      </c>
      <c r="G240" s="25"/>
      <c r="H240" s="25"/>
      <c r="I240" s="25">
        <v>0</v>
      </c>
      <c r="J240" s="25">
        <v>0</v>
      </c>
      <c r="K240" s="25">
        <v>0</v>
      </c>
      <c r="L240" s="25">
        <v>0</v>
      </c>
    </row>
    <row r="241" spans="1:12" ht="27" x14ac:dyDescent="0.3">
      <c r="A241" s="31">
        <v>2850</v>
      </c>
      <c r="B241" s="28" t="s">
        <v>13</v>
      </c>
      <c r="C241" s="28">
        <v>5</v>
      </c>
      <c r="D241" s="28">
        <v>0</v>
      </c>
      <c r="E241" s="7" t="s">
        <v>227</v>
      </c>
      <c r="F241" s="25">
        <f>SUM(F243)</f>
        <v>0</v>
      </c>
      <c r="G241" s="25">
        <f>SUM(G243)</f>
        <v>0</v>
      </c>
      <c r="H241" s="25">
        <f>SUM(H243)</f>
        <v>0</v>
      </c>
      <c r="I241" s="25">
        <v>0</v>
      </c>
      <c r="J241" s="25">
        <v>0</v>
      </c>
      <c r="K241" s="25">
        <v>0</v>
      </c>
      <c r="L241" s="25">
        <v>0</v>
      </c>
    </row>
    <row r="242" spans="1:12" s="32" customFormat="1" x14ac:dyDescent="0.3">
      <c r="A242" s="31"/>
      <c r="B242" s="28"/>
      <c r="C242" s="28"/>
      <c r="D242" s="28"/>
      <c r="E242" s="6" t="s">
        <v>52</v>
      </c>
      <c r="F242" s="25"/>
      <c r="G242" s="25"/>
      <c r="H242" s="25"/>
      <c r="I242" s="25"/>
      <c r="J242" s="25"/>
      <c r="K242" s="25"/>
      <c r="L242" s="25"/>
    </row>
    <row r="243" spans="1:12" ht="27" x14ac:dyDescent="0.3">
      <c r="A243" s="31">
        <v>2851</v>
      </c>
      <c r="B243" s="28" t="s">
        <v>13</v>
      </c>
      <c r="C243" s="28">
        <v>5</v>
      </c>
      <c r="D243" s="28">
        <v>1</v>
      </c>
      <c r="E243" s="7" t="s">
        <v>227</v>
      </c>
      <c r="F243" s="25">
        <f>SUM(G243:H243)</f>
        <v>0</v>
      </c>
      <c r="G243" s="25"/>
      <c r="H243" s="25"/>
      <c r="I243" s="25">
        <v>0</v>
      </c>
      <c r="J243" s="25">
        <v>0</v>
      </c>
      <c r="K243" s="25">
        <v>0</v>
      </c>
      <c r="L243" s="25">
        <v>0</v>
      </c>
    </row>
    <row r="244" spans="1:12" ht="27" x14ac:dyDescent="0.3">
      <c r="A244" s="31">
        <v>2860</v>
      </c>
      <c r="B244" s="28" t="s">
        <v>13</v>
      </c>
      <c r="C244" s="28">
        <v>6</v>
      </c>
      <c r="D244" s="28">
        <v>0</v>
      </c>
      <c r="E244" s="7" t="s">
        <v>228</v>
      </c>
      <c r="F244" s="25" t="e">
        <f>+F246</f>
        <v>#REF!</v>
      </c>
      <c r="G244" s="25" t="e">
        <f t="shared" ref="G244:L244" si="17">+G246</f>
        <v>#REF!</v>
      </c>
      <c r="H244" s="25">
        <f t="shared" si="17"/>
        <v>0</v>
      </c>
      <c r="I244" s="25" t="e">
        <f t="shared" si="17"/>
        <v>#REF!</v>
      </c>
      <c r="J244" s="25" t="e">
        <f t="shared" si="17"/>
        <v>#REF!</v>
      </c>
      <c r="K244" s="25" t="e">
        <f t="shared" si="17"/>
        <v>#REF!</v>
      </c>
      <c r="L244" s="25" t="e">
        <f t="shared" si="17"/>
        <v>#REF!</v>
      </c>
    </row>
    <row r="245" spans="1:12" s="32" customFormat="1" x14ac:dyDescent="0.3">
      <c r="A245" s="31"/>
      <c r="B245" s="28"/>
      <c r="C245" s="28"/>
      <c r="D245" s="28"/>
      <c r="E245" s="6" t="s">
        <v>52</v>
      </c>
      <c r="F245" s="25"/>
      <c r="G245" s="25"/>
      <c r="H245" s="25"/>
      <c r="I245" s="25"/>
      <c r="J245" s="25"/>
      <c r="K245" s="25"/>
      <c r="L245" s="25"/>
    </row>
    <row r="246" spans="1:12" ht="27" x14ac:dyDescent="0.3">
      <c r="A246" s="31">
        <v>2861</v>
      </c>
      <c r="B246" s="28" t="s">
        <v>13</v>
      </c>
      <c r="C246" s="28">
        <v>6</v>
      </c>
      <c r="D246" s="28">
        <v>1</v>
      </c>
      <c r="E246" s="7" t="s">
        <v>228</v>
      </c>
      <c r="F246" s="25" t="e">
        <f>+#REF!</f>
        <v>#REF!</v>
      </c>
      <c r="G246" s="25" t="e">
        <f>+#REF!</f>
        <v>#REF!</v>
      </c>
      <c r="H246" s="25"/>
      <c r="I246" s="25" t="e">
        <f>+#REF!</f>
        <v>#REF!</v>
      </c>
      <c r="J246" s="25" t="e">
        <f>+#REF!</f>
        <v>#REF!</v>
      </c>
      <c r="K246" s="25" t="e">
        <f>+#REF!</f>
        <v>#REF!</v>
      </c>
      <c r="L246" s="25" t="e">
        <f>+#REF!</f>
        <v>#REF!</v>
      </c>
    </row>
    <row r="247" spans="1:12" s="29" customFormat="1" ht="40.5" x14ac:dyDescent="0.25">
      <c r="A247" s="31">
        <v>2900</v>
      </c>
      <c r="B247" s="28" t="s">
        <v>14</v>
      </c>
      <c r="C247" s="28">
        <v>0</v>
      </c>
      <c r="D247" s="28">
        <v>0</v>
      </c>
      <c r="E247" s="6" t="s">
        <v>229</v>
      </c>
      <c r="F247" s="25" t="e">
        <f>+F249+F253+F257+F261+F265+F269+F272+F275</f>
        <v>#REF!</v>
      </c>
      <c r="G247" s="25" t="e">
        <f t="shared" ref="G247:L247" si="18">+G249+G253+G257+G261+G265+G269+G272+G275</f>
        <v>#REF!</v>
      </c>
      <c r="H247" s="25" t="e">
        <f t="shared" si="18"/>
        <v>#REF!</v>
      </c>
      <c r="I247" s="25" t="e">
        <f t="shared" si="18"/>
        <v>#REF!</v>
      </c>
      <c r="J247" s="25" t="e">
        <f t="shared" si="18"/>
        <v>#REF!</v>
      </c>
      <c r="K247" s="25" t="e">
        <f t="shared" si="18"/>
        <v>#REF!</v>
      </c>
      <c r="L247" s="25" t="e">
        <f t="shared" si="18"/>
        <v>#REF!</v>
      </c>
    </row>
    <row r="248" spans="1:12" x14ac:dyDescent="0.3">
      <c r="A248" s="27"/>
      <c r="B248" s="28"/>
      <c r="C248" s="28"/>
      <c r="D248" s="28"/>
      <c r="E248" s="6" t="s">
        <v>50</v>
      </c>
      <c r="F248" s="25"/>
      <c r="G248" s="25"/>
      <c r="H248" s="25"/>
      <c r="I248" s="25">
        <v>0</v>
      </c>
      <c r="J248" s="25">
        <v>0</v>
      </c>
      <c r="K248" s="25">
        <v>0</v>
      </c>
      <c r="L248" s="25">
        <v>0</v>
      </c>
    </row>
    <row r="249" spans="1:12" ht="27" x14ac:dyDescent="0.3">
      <c r="A249" s="31">
        <v>2910</v>
      </c>
      <c r="B249" s="28" t="s">
        <v>14</v>
      </c>
      <c r="C249" s="28">
        <v>1</v>
      </c>
      <c r="D249" s="28">
        <v>0</v>
      </c>
      <c r="E249" s="6" t="s">
        <v>230</v>
      </c>
      <c r="F249" s="25" t="e">
        <f>+F251</f>
        <v>#REF!</v>
      </c>
      <c r="G249" s="25" t="e">
        <f t="shared" ref="G249:L249" si="19">+G251</f>
        <v>#REF!</v>
      </c>
      <c r="H249" s="25" t="e">
        <f t="shared" si="19"/>
        <v>#REF!</v>
      </c>
      <c r="I249" s="25" t="e">
        <f t="shared" si="19"/>
        <v>#REF!</v>
      </c>
      <c r="J249" s="25" t="e">
        <f t="shared" si="19"/>
        <v>#REF!</v>
      </c>
      <c r="K249" s="25" t="e">
        <f t="shared" si="19"/>
        <v>#REF!</v>
      </c>
      <c r="L249" s="25" t="e">
        <f t="shared" si="19"/>
        <v>#REF!</v>
      </c>
    </row>
    <row r="250" spans="1:12" s="32" customFormat="1" x14ac:dyDescent="0.3">
      <c r="A250" s="31"/>
      <c r="B250" s="28"/>
      <c r="C250" s="28"/>
      <c r="D250" s="28"/>
      <c r="E250" s="6" t="s">
        <v>52</v>
      </c>
      <c r="F250" s="25"/>
      <c r="G250" s="25"/>
      <c r="H250" s="25"/>
      <c r="I250" s="25"/>
      <c r="J250" s="25"/>
      <c r="K250" s="25"/>
      <c r="L250" s="25"/>
    </row>
    <row r="251" spans="1:12" x14ac:dyDescent="0.3">
      <c r="A251" s="31">
        <v>2911</v>
      </c>
      <c r="B251" s="28" t="s">
        <v>14</v>
      </c>
      <c r="C251" s="28">
        <v>1</v>
      </c>
      <c r="D251" s="28">
        <v>1</v>
      </c>
      <c r="E251" s="6" t="s">
        <v>231</v>
      </c>
      <c r="F251" s="25" t="e">
        <f>+#REF!</f>
        <v>#REF!</v>
      </c>
      <c r="G251" s="25" t="e">
        <f>+#REF!</f>
        <v>#REF!</v>
      </c>
      <c r="H251" s="25" t="e">
        <f>+#REF!</f>
        <v>#REF!</v>
      </c>
      <c r="I251" s="25" t="e">
        <f>+#REF!</f>
        <v>#REF!</v>
      </c>
      <c r="J251" s="25" t="e">
        <f>+#REF!</f>
        <v>#REF!</v>
      </c>
      <c r="K251" s="25" t="e">
        <f>+#REF!</f>
        <v>#REF!</v>
      </c>
      <c r="L251" s="25" t="e">
        <f>+#REF!</f>
        <v>#REF!</v>
      </c>
    </row>
    <row r="252" spans="1:12" x14ac:dyDescent="0.3">
      <c r="A252" s="31">
        <v>2912</v>
      </c>
      <c r="B252" s="28" t="s">
        <v>14</v>
      </c>
      <c r="C252" s="28">
        <v>1</v>
      </c>
      <c r="D252" s="28">
        <v>2</v>
      </c>
      <c r="E252" s="6" t="s">
        <v>232</v>
      </c>
      <c r="F252" s="25">
        <f>SUM(G252:H252)</f>
        <v>0</v>
      </c>
      <c r="G252" s="25"/>
      <c r="H252" s="25"/>
      <c r="I252" s="25">
        <v>0</v>
      </c>
      <c r="J252" s="25">
        <v>0</v>
      </c>
      <c r="K252" s="25">
        <v>0</v>
      </c>
      <c r="L252" s="25">
        <v>0</v>
      </c>
    </row>
    <row r="253" spans="1:12" x14ac:dyDescent="0.3">
      <c r="A253" s="31">
        <v>2920</v>
      </c>
      <c r="B253" s="28" t="s">
        <v>14</v>
      </c>
      <c r="C253" s="28">
        <v>2</v>
      </c>
      <c r="D253" s="28">
        <v>0</v>
      </c>
      <c r="E253" s="6" t="s">
        <v>233</v>
      </c>
      <c r="F253" s="25">
        <f>SUM(F255:F256)</f>
        <v>0</v>
      </c>
      <c r="G253" s="25">
        <f>SUM(G255:G256)</f>
        <v>0</v>
      </c>
      <c r="H253" s="25">
        <f>SUM(H255:H256)</f>
        <v>0</v>
      </c>
      <c r="I253" s="25">
        <v>0</v>
      </c>
      <c r="J253" s="25">
        <v>0</v>
      </c>
      <c r="K253" s="25">
        <v>0</v>
      </c>
      <c r="L253" s="25">
        <v>0</v>
      </c>
    </row>
    <row r="254" spans="1:12" s="32" customFormat="1" x14ac:dyDescent="0.3">
      <c r="A254" s="31"/>
      <c r="B254" s="28"/>
      <c r="C254" s="28"/>
      <c r="D254" s="28"/>
      <c r="E254" s="6" t="s">
        <v>52</v>
      </c>
      <c r="F254" s="25"/>
      <c r="G254" s="25"/>
      <c r="H254" s="25"/>
      <c r="I254" s="25"/>
      <c r="J254" s="25"/>
      <c r="K254" s="25"/>
      <c r="L254" s="25"/>
    </row>
    <row r="255" spans="1:12" x14ac:dyDescent="0.3">
      <c r="A255" s="31">
        <v>2921</v>
      </c>
      <c r="B255" s="28" t="s">
        <v>14</v>
      </c>
      <c r="C255" s="28">
        <v>2</v>
      </c>
      <c r="D255" s="28">
        <v>1</v>
      </c>
      <c r="E255" s="6" t="s">
        <v>234</v>
      </c>
      <c r="F255" s="25">
        <f>SUM(G255:H255)</f>
        <v>0</v>
      </c>
      <c r="G255" s="25"/>
      <c r="H255" s="25"/>
      <c r="I255" s="25">
        <v>0</v>
      </c>
      <c r="J255" s="25">
        <v>0</v>
      </c>
      <c r="K255" s="25">
        <v>0</v>
      </c>
      <c r="L255" s="25">
        <v>0</v>
      </c>
    </row>
    <row r="256" spans="1:12" x14ac:dyDescent="0.3">
      <c r="A256" s="31">
        <v>2922</v>
      </c>
      <c r="B256" s="28" t="s">
        <v>14</v>
      </c>
      <c r="C256" s="28">
        <v>2</v>
      </c>
      <c r="D256" s="28">
        <v>2</v>
      </c>
      <c r="E256" s="6" t="s">
        <v>235</v>
      </c>
      <c r="F256" s="25">
        <f>SUM(G256:H256)</f>
        <v>0</v>
      </c>
      <c r="G256" s="25"/>
      <c r="H256" s="25"/>
      <c r="I256" s="25">
        <v>0</v>
      </c>
      <c r="J256" s="25">
        <v>0</v>
      </c>
      <c r="K256" s="25">
        <v>0</v>
      </c>
      <c r="L256" s="25">
        <v>0</v>
      </c>
    </row>
    <row r="257" spans="1:12" ht="40.5" x14ac:dyDescent="0.3">
      <c r="A257" s="31">
        <v>2930</v>
      </c>
      <c r="B257" s="28" t="s">
        <v>14</v>
      </c>
      <c r="C257" s="28">
        <v>3</v>
      </c>
      <c r="D257" s="28">
        <v>0</v>
      </c>
      <c r="E257" s="6" t="s">
        <v>236</v>
      </c>
      <c r="F257" s="25">
        <f>SUM(F259:F260)</f>
        <v>0</v>
      </c>
      <c r="G257" s="25">
        <f>SUM(G259:G260)</f>
        <v>0</v>
      </c>
      <c r="H257" s="25">
        <f>SUM(H259:H260)</f>
        <v>0</v>
      </c>
      <c r="I257" s="25">
        <v>0</v>
      </c>
      <c r="J257" s="25">
        <v>0</v>
      </c>
      <c r="K257" s="25">
        <v>0</v>
      </c>
      <c r="L257" s="25">
        <v>0</v>
      </c>
    </row>
    <row r="258" spans="1:12" s="32" customFormat="1" x14ac:dyDescent="0.3">
      <c r="A258" s="31"/>
      <c r="B258" s="28"/>
      <c r="C258" s="28"/>
      <c r="D258" s="28"/>
      <c r="E258" s="6" t="s">
        <v>52</v>
      </c>
      <c r="F258" s="25"/>
      <c r="G258" s="25"/>
      <c r="H258" s="25"/>
      <c r="I258" s="25"/>
      <c r="J258" s="25"/>
      <c r="K258" s="25"/>
      <c r="L258" s="25"/>
    </row>
    <row r="259" spans="1:12" ht="27" x14ac:dyDescent="0.3">
      <c r="A259" s="31">
        <v>2931</v>
      </c>
      <c r="B259" s="28" t="s">
        <v>14</v>
      </c>
      <c r="C259" s="28">
        <v>3</v>
      </c>
      <c r="D259" s="28">
        <v>1</v>
      </c>
      <c r="E259" s="6" t="s">
        <v>237</v>
      </c>
      <c r="F259" s="25">
        <f>SUM(G259:H259)</f>
        <v>0</v>
      </c>
      <c r="G259" s="25"/>
      <c r="H259" s="25"/>
      <c r="I259" s="25">
        <v>0</v>
      </c>
      <c r="J259" s="25">
        <v>0</v>
      </c>
      <c r="K259" s="25">
        <v>0</v>
      </c>
      <c r="L259" s="25">
        <v>0</v>
      </c>
    </row>
    <row r="260" spans="1:12" x14ac:dyDescent="0.3">
      <c r="A260" s="31">
        <v>2932</v>
      </c>
      <c r="B260" s="28" t="s">
        <v>14</v>
      </c>
      <c r="C260" s="28">
        <v>3</v>
      </c>
      <c r="D260" s="28">
        <v>2</v>
      </c>
      <c r="E260" s="6" t="s">
        <v>238</v>
      </c>
      <c r="F260" s="25">
        <f>SUM(G260:H260)</f>
        <v>0</v>
      </c>
      <c r="G260" s="25"/>
      <c r="H260" s="25"/>
      <c r="I260" s="25">
        <v>0</v>
      </c>
      <c r="J260" s="25">
        <v>0</v>
      </c>
      <c r="K260" s="25">
        <v>0</v>
      </c>
      <c r="L260" s="25">
        <v>0</v>
      </c>
    </row>
    <row r="261" spans="1:12" x14ac:dyDescent="0.3">
      <c r="A261" s="31">
        <v>2940</v>
      </c>
      <c r="B261" s="28" t="s">
        <v>14</v>
      </c>
      <c r="C261" s="28">
        <v>4</v>
      </c>
      <c r="D261" s="28">
        <v>0</v>
      </c>
      <c r="E261" s="6" t="s">
        <v>239</v>
      </c>
      <c r="F261" s="25">
        <f>SUM(F263:F264)</f>
        <v>0</v>
      </c>
      <c r="G261" s="25">
        <f>SUM(G263:G264)</f>
        <v>0</v>
      </c>
      <c r="H261" s="25">
        <f>SUM(H263:H264)</f>
        <v>0</v>
      </c>
      <c r="I261" s="25">
        <v>0</v>
      </c>
      <c r="J261" s="25">
        <v>0</v>
      </c>
      <c r="K261" s="25">
        <v>0</v>
      </c>
      <c r="L261" s="25">
        <v>0</v>
      </c>
    </row>
    <row r="262" spans="1:12" s="32" customFormat="1" x14ac:dyDescent="0.3">
      <c r="A262" s="31"/>
      <c r="B262" s="28"/>
      <c r="C262" s="28"/>
      <c r="D262" s="28"/>
      <c r="E262" s="6" t="s">
        <v>52</v>
      </c>
      <c r="F262" s="25"/>
      <c r="G262" s="25"/>
      <c r="H262" s="25"/>
      <c r="I262" s="25"/>
      <c r="J262" s="25"/>
      <c r="K262" s="25"/>
      <c r="L262" s="25"/>
    </row>
    <row r="263" spans="1:12" x14ac:dyDescent="0.3">
      <c r="A263" s="31">
        <v>2941</v>
      </c>
      <c r="B263" s="28" t="s">
        <v>14</v>
      </c>
      <c r="C263" s="28">
        <v>4</v>
      </c>
      <c r="D263" s="28">
        <v>1</v>
      </c>
      <c r="E263" s="6" t="s">
        <v>240</v>
      </c>
      <c r="F263" s="25">
        <f>SUM(G263:H263)</f>
        <v>0</v>
      </c>
      <c r="G263" s="25"/>
      <c r="H263" s="25"/>
      <c r="I263" s="25">
        <v>0</v>
      </c>
      <c r="J263" s="25">
        <v>0</v>
      </c>
      <c r="K263" s="25">
        <v>0</v>
      </c>
      <c r="L263" s="25">
        <v>0</v>
      </c>
    </row>
    <row r="264" spans="1:12" x14ac:dyDescent="0.3">
      <c r="A264" s="31">
        <v>2942</v>
      </c>
      <c r="B264" s="28" t="s">
        <v>14</v>
      </c>
      <c r="C264" s="28">
        <v>4</v>
      </c>
      <c r="D264" s="28">
        <v>2</v>
      </c>
      <c r="E264" s="6" t="s">
        <v>241</v>
      </c>
      <c r="F264" s="25">
        <f>SUM(G264:H264)</f>
        <v>0</v>
      </c>
      <c r="G264" s="25"/>
      <c r="H264" s="25"/>
      <c r="I264" s="25">
        <v>0</v>
      </c>
      <c r="J264" s="25">
        <v>0</v>
      </c>
      <c r="K264" s="25">
        <v>0</v>
      </c>
      <c r="L264" s="25">
        <v>0</v>
      </c>
    </row>
    <row r="265" spans="1:12" x14ac:dyDescent="0.3">
      <c r="A265" s="31">
        <v>2950</v>
      </c>
      <c r="B265" s="28" t="s">
        <v>14</v>
      </c>
      <c r="C265" s="28">
        <v>5</v>
      </c>
      <c r="D265" s="28">
        <v>0</v>
      </c>
      <c r="E265" s="6" t="s">
        <v>242</v>
      </c>
      <c r="F265" s="25">
        <f>SUM(F267:F268)</f>
        <v>0</v>
      </c>
      <c r="G265" s="25">
        <f>SUM(G267:G268)</f>
        <v>0</v>
      </c>
      <c r="H265" s="25">
        <f>SUM(H267:H268)</f>
        <v>0</v>
      </c>
      <c r="I265" s="25">
        <v>0</v>
      </c>
      <c r="J265" s="25">
        <v>0</v>
      </c>
      <c r="K265" s="25">
        <v>0</v>
      </c>
      <c r="L265" s="25">
        <v>0</v>
      </c>
    </row>
    <row r="266" spans="1:12" s="32" customFormat="1" x14ac:dyDescent="0.3">
      <c r="A266" s="31"/>
      <c r="B266" s="28"/>
      <c r="C266" s="28"/>
      <c r="D266" s="28"/>
      <c r="E266" s="6" t="s">
        <v>52</v>
      </c>
      <c r="F266" s="25"/>
      <c r="G266" s="25"/>
      <c r="H266" s="25"/>
      <c r="I266" s="25"/>
      <c r="J266" s="25"/>
      <c r="K266" s="25"/>
      <c r="L266" s="25"/>
    </row>
    <row r="267" spans="1:12" x14ac:dyDescent="0.3">
      <c r="A267" s="31">
        <v>2951</v>
      </c>
      <c r="B267" s="28" t="s">
        <v>14</v>
      </c>
      <c r="C267" s="28">
        <v>5</v>
      </c>
      <c r="D267" s="28">
        <v>1</v>
      </c>
      <c r="E267" s="6" t="s">
        <v>243</v>
      </c>
      <c r="F267" s="25">
        <f>SUM(G267:H267)</f>
        <v>0</v>
      </c>
      <c r="G267" s="25"/>
      <c r="H267" s="25"/>
      <c r="I267" s="25">
        <v>0</v>
      </c>
      <c r="J267" s="25">
        <v>0</v>
      </c>
      <c r="K267" s="25">
        <v>0</v>
      </c>
      <c r="L267" s="25">
        <v>0</v>
      </c>
    </row>
    <row r="268" spans="1:12" x14ac:dyDescent="0.3">
      <c r="A268" s="31">
        <v>2952</v>
      </c>
      <c r="B268" s="28" t="s">
        <v>14</v>
      </c>
      <c r="C268" s="28">
        <v>5</v>
      </c>
      <c r="D268" s="28">
        <v>2</v>
      </c>
      <c r="E268" s="6" t="s">
        <v>244</v>
      </c>
      <c r="F268" s="25">
        <f>SUM(G268:H268)</f>
        <v>0</v>
      </c>
      <c r="G268" s="25"/>
      <c r="H268" s="25"/>
      <c r="I268" s="25">
        <v>0</v>
      </c>
      <c r="J268" s="25">
        <v>0</v>
      </c>
      <c r="K268" s="25">
        <v>0</v>
      </c>
      <c r="L268" s="25">
        <v>0</v>
      </c>
    </row>
    <row r="269" spans="1:12" ht="27" x14ac:dyDescent="0.3">
      <c r="A269" s="31">
        <v>2960</v>
      </c>
      <c r="B269" s="28" t="s">
        <v>14</v>
      </c>
      <c r="C269" s="28">
        <v>6</v>
      </c>
      <c r="D269" s="28">
        <v>0</v>
      </c>
      <c r="E269" s="6" t="s">
        <v>245</v>
      </c>
      <c r="F269" s="25" t="e">
        <f>+F271</f>
        <v>#REF!</v>
      </c>
      <c r="G269" s="25" t="e">
        <f t="shared" ref="G269:L269" si="20">+G271</f>
        <v>#REF!</v>
      </c>
      <c r="H269" s="25" t="e">
        <f t="shared" si="20"/>
        <v>#REF!</v>
      </c>
      <c r="I269" s="25" t="e">
        <f t="shared" si="20"/>
        <v>#REF!</v>
      </c>
      <c r="J269" s="25" t="e">
        <f t="shared" si="20"/>
        <v>#REF!</v>
      </c>
      <c r="K269" s="25" t="e">
        <f t="shared" si="20"/>
        <v>#REF!</v>
      </c>
      <c r="L269" s="25" t="e">
        <f t="shared" si="20"/>
        <v>#REF!</v>
      </c>
    </row>
    <row r="270" spans="1:12" s="32" customFormat="1" x14ac:dyDescent="0.3">
      <c r="A270" s="31"/>
      <c r="B270" s="28"/>
      <c r="C270" s="28"/>
      <c r="D270" s="28"/>
      <c r="E270" s="6" t="s">
        <v>52</v>
      </c>
      <c r="F270" s="25"/>
      <c r="G270" s="25"/>
      <c r="H270" s="25"/>
      <c r="I270" s="25"/>
      <c r="J270" s="25"/>
      <c r="K270" s="25"/>
      <c r="L270" s="25"/>
    </row>
    <row r="271" spans="1:12" ht="27" x14ac:dyDescent="0.3">
      <c r="A271" s="33">
        <v>2961</v>
      </c>
      <c r="B271" s="28" t="s">
        <v>14</v>
      </c>
      <c r="C271" s="28">
        <v>6</v>
      </c>
      <c r="D271" s="28">
        <v>1</v>
      </c>
      <c r="E271" s="6" t="s">
        <v>245</v>
      </c>
      <c r="F271" s="25" t="e">
        <f>+#REF!</f>
        <v>#REF!</v>
      </c>
      <c r="G271" s="25" t="e">
        <f>+#REF!</f>
        <v>#REF!</v>
      </c>
      <c r="H271" s="25" t="e">
        <f>+#REF!</f>
        <v>#REF!</v>
      </c>
      <c r="I271" s="25" t="e">
        <f>+#REF!</f>
        <v>#REF!</v>
      </c>
      <c r="J271" s="25" t="e">
        <f>+#REF!</f>
        <v>#REF!</v>
      </c>
      <c r="K271" s="25" t="e">
        <f>+#REF!</f>
        <v>#REF!</v>
      </c>
      <c r="L271" s="25" t="e">
        <f>+#REF!</f>
        <v>#REF!</v>
      </c>
    </row>
    <row r="272" spans="1:12" ht="27" x14ac:dyDescent="0.3">
      <c r="A272" s="33">
        <v>2970</v>
      </c>
      <c r="B272" s="28" t="s">
        <v>14</v>
      </c>
      <c r="C272" s="28">
        <v>7</v>
      </c>
      <c r="D272" s="28">
        <v>0</v>
      </c>
      <c r="E272" s="6" t="s">
        <v>246</v>
      </c>
      <c r="F272" s="25">
        <f>SUM(F274)</f>
        <v>0</v>
      </c>
      <c r="G272" s="25">
        <f>SUM(G274)</f>
        <v>0</v>
      </c>
      <c r="H272" s="25">
        <f>SUM(H274)</f>
        <v>0</v>
      </c>
      <c r="I272" s="25">
        <v>0</v>
      </c>
      <c r="J272" s="25">
        <v>0</v>
      </c>
      <c r="K272" s="25">
        <v>0</v>
      </c>
      <c r="L272" s="25">
        <v>0</v>
      </c>
    </row>
    <row r="273" spans="1:12" s="32" customFormat="1" x14ac:dyDescent="0.3">
      <c r="A273" s="33"/>
      <c r="B273" s="28"/>
      <c r="C273" s="28"/>
      <c r="D273" s="28"/>
      <c r="E273" s="6" t="s">
        <v>52</v>
      </c>
      <c r="F273" s="25"/>
      <c r="G273" s="25"/>
      <c r="H273" s="25"/>
      <c r="I273" s="25"/>
      <c r="J273" s="25"/>
      <c r="K273" s="25"/>
      <c r="L273" s="25"/>
    </row>
    <row r="274" spans="1:12" ht="27" x14ac:dyDescent="0.3">
      <c r="A274" s="33">
        <v>2971</v>
      </c>
      <c r="B274" s="28" t="s">
        <v>14</v>
      </c>
      <c r="C274" s="28">
        <v>7</v>
      </c>
      <c r="D274" s="28">
        <v>1</v>
      </c>
      <c r="E274" s="6" t="s">
        <v>246</v>
      </c>
      <c r="F274" s="25">
        <f>SUM(G274:H274)</f>
        <v>0</v>
      </c>
      <c r="G274" s="25"/>
      <c r="H274" s="25"/>
      <c r="I274" s="25">
        <v>0</v>
      </c>
      <c r="J274" s="25">
        <v>0</v>
      </c>
      <c r="K274" s="25">
        <v>0</v>
      </c>
      <c r="L274" s="25">
        <v>0</v>
      </c>
    </row>
    <row r="275" spans="1:12" x14ac:dyDescent="0.3">
      <c r="A275" s="33">
        <v>2980</v>
      </c>
      <c r="B275" s="28" t="s">
        <v>14</v>
      </c>
      <c r="C275" s="28">
        <v>8</v>
      </c>
      <c r="D275" s="28">
        <v>0</v>
      </c>
      <c r="E275" s="6" t="s">
        <v>247</v>
      </c>
      <c r="F275" s="25">
        <f>SUM(F277)</f>
        <v>0</v>
      </c>
      <c r="G275" s="25">
        <f>SUM(G277)</f>
        <v>0</v>
      </c>
      <c r="H275" s="25">
        <f>SUM(H277)</f>
        <v>0</v>
      </c>
      <c r="I275" s="25">
        <v>0</v>
      </c>
      <c r="J275" s="25">
        <v>0</v>
      </c>
      <c r="K275" s="25">
        <v>0</v>
      </c>
      <c r="L275" s="25">
        <v>0</v>
      </c>
    </row>
    <row r="276" spans="1:12" s="32" customFormat="1" x14ac:dyDescent="0.3">
      <c r="A276" s="33"/>
      <c r="B276" s="28"/>
      <c r="C276" s="28"/>
      <c r="D276" s="28"/>
      <c r="E276" s="6" t="s">
        <v>52</v>
      </c>
      <c r="F276" s="25"/>
      <c r="G276" s="25"/>
      <c r="H276" s="25"/>
      <c r="I276" s="25"/>
      <c r="J276" s="25"/>
      <c r="K276" s="25"/>
      <c r="L276" s="25"/>
    </row>
    <row r="277" spans="1:12" x14ac:dyDescent="0.3">
      <c r="A277" s="33">
        <v>2981</v>
      </c>
      <c r="B277" s="28" t="s">
        <v>14</v>
      </c>
      <c r="C277" s="28">
        <v>8</v>
      </c>
      <c r="D277" s="28">
        <v>1</v>
      </c>
      <c r="E277" s="6" t="s">
        <v>247</v>
      </c>
      <c r="F277" s="25">
        <f>SUM(G277:H277)</f>
        <v>0</v>
      </c>
      <c r="G277" s="25"/>
      <c r="H277" s="25"/>
      <c r="I277" s="25">
        <v>0</v>
      </c>
      <c r="J277" s="25">
        <v>0</v>
      </c>
      <c r="K277" s="25">
        <v>0</v>
      </c>
      <c r="L277" s="25">
        <v>0</v>
      </c>
    </row>
    <row r="278" spans="1:12" s="29" customFormat="1" ht="40.5" x14ac:dyDescent="0.25">
      <c r="A278" s="33">
        <v>3000</v>
      </c>
      <c r="B278" s="28" t="s">
        <v>15</v>
      </c>
      <c r="C278" s="28">
        <v>0</v>
      </c>
      <c r="D278" s="28">
        <v>0</v>
      </c>
      <c r="E278" s="6" t="s">
        <v>248</v>
      </c>
      <c r="F278" s="25" t="e">
        <f>+F280+F284+F287+F290+F293+F296+F299+F302+F306</f>
        <v>#REF!</v>
      </c>
      <c r="G278" s="25" t="e">
        <f t="shared" ref="G278:L278" si="21">+G280+G284+G287+G290+G293+G296+G299+G302+G306</f>
        <v>#REF!</v>
      </c>
      <c r="H278" s="25" t="e">
        <f t="shared" si="21"/>
        <v>#REF!</v>
      </c>
      <c r="I278" s="25" t="e">
        <f t="shared" si="21"/>
        <v>#REF!</v>
      </c>
      <c r="J278" s="25" t="e">
        <f t="shared" si="21"/>
        <v>#REF!</v>
      </c>
      <c r="K278" s="25" t="e">
        <f>+K280+K284+K287+K290+K293+K296+K299+K302+K306</f>
        <v>#REF!</v>
      </c>
      <c r="L278" s="25" t="e">
        <f t="shared" si="21"/>
        <v>#REF!</v>
      </c>
    </row>
    <row r="279" spans="1:12" x14ac:dyDescent="0.3">
      <c r="A279" s="33"/>
      <c r="B279" s="28"/>
      <c r="C279" s="28"/>
      <c r="D279" s="28"/>
      <c r="E279" s="6" t="s">
        <v>50</v>
      </c>
      <c r="F279" s="25"/>
      <c r="G279" s="25"/>
      <c r="H279" s="25"/>
      <c r="I279" s="25"/>
      <c r="J279" s="25"/>
      <c r="K279" s="25"/>
      <c r="L279" s="25"/>
    </row>
    <row r="280" spans="1:12" x14ac:dyDescent="0.3">
      <c r="A280" s="33">
        <v>3010</v>
      </c>
      <c r="B280" s="28" t="s">
        <v>15</v>
      </c>
      <c r="C280" s="28">
        <v>1</v>
      </c>
      <c r="D280" s="28">
        <v>0</v>
      </c>
      <c r="E280" s="6" t="s">
        <v>249</v>
      </c>
      <c r="F280" s="25">
        <f>SUM(F282:F283)</f>
        <v>0</v>
      </c>
      <c r="G280" s="25">
        <f>SUM(G282:G283)</f>
        <v>0</v>
      </c>
      <c r="H280" s="25">
        <f>SUM(H282:H283)</f>
        <v>0</v>
      </c>
      <c r="I280" s="25">
        <v>0</v>
      </c>
      <c r="J280" s="25">
        <v>0</v>
      </c>
      <c r="K280" s="25">
        <v>0</v>
      </c>
      <c r="L280" s="25">
        <v>0</v>
      </c>
    </row>
    <row r="281" spans="1:12" s="32" customFormat="1" x14ac:dyDescent="0.3">
      <c r="A281" s="33"/>
      <c r="B281" s="28"/>
      <c r="C281" s="28"/>
      <c r="D281" s="28"/>
      <c r="E281" s="6" t="s">
        <v>52</v>
      </c>
      <c r="F281" s="25"/>
      <c r="G281" s="25"/>
      <c r="H281" s="25"/>
      <c r="I281" s="25"/>
      <c r="J281" s="25"/>
      <c r="K281" s="25"/>
      <c r="L281" s="25"/>
    </row>
    <row r="282" spans="1:12" x14ac:dyDescent="0.3">
      <c r="A282" s="33">
        <v>3011</v>
      </c>
      <c r="B282" s="28" t="s">
        <v>15</v>
      </c>
      <c r="C282" s="28">
        <v>1</v>
      </c>
      <c r="D282" s="28">
        <v>1</v>
      </c>
      <c r="E282" s="6" t="s">
        <v>250</v>
      </c>
      <c r="F282" s="25">
        <f>SUM(G282:H282)</f>
        <v>0</v>
      </c>
      <c r="G282" s="25"/>
      <c r="H282" s="25"/>
      <c r="I282" s="25">
        <v>0</v>
      </c>
      <c r="J282" s="25">
        <v>0</v>
      </c>
      <c r="K282" s="25">
        <v>0</v>
      </c>
      <c r="L282" s="25">
        <v>0</v>
      </c>
    </row>
    <row r="283" spans="1:12" x14ac:dyDescent="0.3">
      <c r="A283" s="33">
        <v>3012</v>
      </c>
      <c r="B283" s="28" t="s">
        <v>15</v>
      </c>
      <c r="C283" s="28">
        <v>1</v>
      </c>
      <c r="D283" s="28">
        <v>2</v>
      </c>
      <c r="E283" s="6" t="s">
        <v>251</v>
      </c>
      <c r="F283" s="25">
        <f>SUM(G283:H283)</f>
        <v>0</v>
      </c>
      <c r="G283" s="25"/>
      <c r="H283" s="25"/>
      <c r="I283" s="25">
        <v>0</v>
      </c>
      <c r="J283" s="25">
        <v>0</v>
      </c>
      <c r="K283" s="25">
        <v>0</v>
      </c>
      <c r="L283" s="25">
        <v>0</v>
      </c>
    </row>
    <row r="284" spans="1:12" x14ac:dyDescent="0.3">
      <c r="A284" s="33">
        <v>3020</v>
      </c>
      <c r="B284" s="28" t="s">
        <v>15</v>
      </c>
      <c r="C284" s="28">
        <v>2</v>
      </c>
      <c r="D284" s="28">
        <v>0</v>
      </c>
      <c r="E284" s="6" t="s">
        <v>252</v>
      </c>
      <c r="F284" s="25">
        <f>SUM(F286)</f>
        <v>0</v>
      </c>
      <c r="G284" s="25">
        <f>SUM(G286)</f>
        <v>0</v>
      </c>
      <c r="H284" s="25">
        <f>SUM(H286)</f>
        <v>0</v>
      </c>
      <c r="I284" s="25">
        <v>0</v>
      </c>
      <c r="J284" s="25">
        <v>0</v>
      </c>
      <c r="K284" s="25">
        <v>0</v>
      </c>
      <c r="L284" s="25">
        <v>0</v>
      </c>
    </row>
    <row r="285" spans="1:12" s="32" customFormat="1" x14ac:dyDescent="0.3">
      <c r="A285" s="33"/>
      <c r="B285" s="28"/>
      <c r="C285" s="28"/>
      <c r="D285" s="28"/>
      <c r="E285" s="6" t="s">
        <v>52</v>
      </c>
      <c r="F285" s="25"/>
      <c r="G285" s="25"/>
      <c r="H285" s="25"/>
      <c r="I285" s="25"/>
      <c r="J285" s="25"/>
      <c r="K285" s="25"/>
      <c r="L285" s="25"/>
    </row>
    <row r="286" spans="1:12" x14ac:dyDescent="0.3">
      <c r="A286" s="33">
        <v>3021</v>
      </c>
      <c r="B286" s="28" t="s">
        <v>15</v>
      </c>
      <c r="C286" s="28">
        <v>2</v>
      </c>
      <c r="D286" s="28">
        <v>1</v>
      </c>
      <c r="E286" s="6" t="s">
        <v>252</v>
      </c>
      <c r="F286" s="25">
        <f>SUM(G286:H286)</f>
        <v>0</v>
      </c>
      <c r="G286" s="25"/>
      <c r="H286" s="25"/>
      <c r="I286" s="25">
        <v>0</v>
      </c>
      <c r="J286" s="25">
        <v>0</v>
      </c>
      <c r="K286" s="25">
        <v>0</v>
      </c>
      <c r="L286" s="25">
        <v>0</v>
      </c>
    </row>
    <row r="287" spans="1:12" x14ac:dyDescent="0.3">
      <c r="A287" s="33">
        <v>3030</v>
      </c>
      <c r="B287" s="28" t="s">
        <v>15</v>
      </c>
      <c r="C287" s="28">
        <v>3</v>
      </c>
      <c r="D287" s="28">
        <v>0</v>
      </c>
      <c r="E287" s="6" t="s">
        <v>253</v>
      </c>
      <c r="F287" s="25" t="e">
        <f>+F289</f>
        <v>#REF!</v>
      </c>
      <c r="G287" s="25" t="e">
        <f t="shared" ref="G287:L287" si="22">+G289</f>
        <v>#REF!</v>
      </c>
      <c r="H287" s="25">
        <f t="shared" si="22"/>
        <v>0</v>
      </c>
      <c r="I287" s="25" t="e">
        <f t="shared" si="22"/>
        <v>#REF!</v>
      </c>
      <c r="J287" s="25" t="e">
        <f t="shared" si="22"/>
        <v>#REF!</v>
      </c>
      <c r="K287" s="25" t="e">
        <f t="shared" si="22"/>
        <v>#REF!</v>
      </c>
      <c r="L287" s="25" t="e">
        <f t="shared" si="22"/>
        <v>#REF!</v>
      </c>
    </row>
    <row r="288" spans="1:12" s="32" customFormat="1" x14ac:dyDescent="0.3">
      <c r="A288" s="33"/>
      <c r="B288" s="28"/>
      <c r="C288" s="28"/>
      <c r="D288" s="28"/>
      <c r="E288" s="6" t="s">
        <v>52</v>
      </c>
      <c r="F288" s="25"/>
      <c r="G288" s="25"/>
      <c r="H288" s="25"/>
      <c r="I288" s="25"/>
      <c r="J288" s="25"/>
      <c r="K288" s="25"/>
      <c r="L288" s="25"/>
    </row>
    <row r="289" spans="1:12" s="32" customFormat="1" x14ac:dyDescent="0.3">
      <c r="A289" s="33">
        <v>3031</v>
      </c>
      <c r="B289" s="28" t="s">
        <v>15</v>
      </c>
      <c r="C289" s="28">
        <v>3</v>
      </c>
      <c r="D289" s="28" t="s">
        <v>4</v>
      </c>
      <c r="E289" s="6" t="s">
        <v>253</v>
      </c>
      <c r="F289" s="25" t="e">
        <f>+#REF!</f>
        <v>#REF!</v>
      </c>
      <c r="G289" s="25" t="e">
        <f>+#REF!</f>
        <v>#REF!</v>
      </c>
      <c r="H289" s="25"/>
      <c r="I289" s="25" t="e">
        <f>+#REF!</f>
        <v>#REF!</v>
      </c>
      <c r="J289" s="25" t="e">
        <f>+#REF!</f>
        <v>#REF!</v>
      </c>
      <c r="K289" s="25" t="e">
        <f>+#REF!</f>
        <v>#REF!</v>
      </c>
      <c r="L289" s="25" t="e">
        <f>+#REF!</f>
        <v>#REF!</v>
      </c>
    </row>
    <row r="290" spans="1:12" x14ac:dyDescent="0.3">
      <c r="A290" s="33">
        <v>3040</v>
      </c>
      <c r="B290" s="28" t="s">
        <v>15</v>
      </c>
      <c r="C290" s="28">
        <v>4</v>
      </c>
      <c r="D290" s="28">
        <v>0</v>
      </c>
      <c r="E290" s="6" t="s">
        <v>254</v>
      </c>
      <c r="F290" s="25" t="e">
        <f>+F292</f>
        <v>#REF!</v>
      </c>
      <c r="G290" s="25" t="e">
        <f>+G292</f>
        <v>#REF!</v>
      </c>
      <c r="H290" s="25" t="e">
        <f>+H292</f>
        <v>#REF!</v>
      </c>
      <c r="I290" s="25" t="e">
        <f>+#REF!</f>
        <v>#REF!</v>
      </c>
      <c r="J290" s="25" t="e">
        <f>+#REF!</f>
        <v>#REF!</v>
      </c>
      <c r="K290" s="25" t="e">
        <f>+#REF!</f>
        <v>#REF!</v>
      </c>
      <c r="L290" s="25" t="e">
        <f>+#REF!</f>
        <v>#REF!</v>
      </c>
    </row>
    <row r="291" spans="1:12" s="32" customFormat="1" x14ac:dyDescent="0.3">
      <c r="A291" s="33"/>
      <c r="B291" s="28"/>
      <c r="C291" s="28"/>
      <c r="D291" s="28"/>
      <c r="E291" s="6" t="s">
        <v>52</v>
      </c>
      <c r="F291" s="25"/>
      <c r="G291" s="25"/>
      <c r="H291" s="25"/>
      <c r="I291" s="25"/>
      <c r="J291" s="25"/>
      <c r="K291" s="25"/>
      <c r="L291" s="25"/>
    </row>
    <row r="292" spans="1:12" x14ac:dyDescent="0.3">
      <c r="A292" s="33">
        <v>3041</v>
      </c>
      <c r="B292" s="28" t="s">
        <v>15</v>
      </c>
      <c r="C292" s="28">
        <v>4</v>
      </c>
      <c r="D292" s="28">
        <v>1</v>
      </c>
      <c r="E292" s="6" t="s">
        <v>254</v>
      </c>
      <c r="F292" s="25" t="e">
        <f>+#REF!</f>
        <v>#REF!</v>
      </c>
      <c r="G292" s="25" t="e">
        <f>+#REF!</f>
        <v>#REF!</v>
      </c>
      <c r="H292" s="25" t="e">
        <f>+#REF!</f>
        <v>#REF!</v>
      </c>
      <c r="I292" s="25" t="e">
        <f>+#REF!</f>
        <v>#REF!</v>
      </c>
      <c r="J292" s="25" t="e">
        <f>+#REF!</f>
        <v>#REF!</v>
      </c>
      <c r="K292" s="25" t="e">
        <f>+#REF!</f>
        <v>#REF!</v>
      </c>
      <c r="L292" s="25" t="e">
        <f>+#REF!</f>
        <v>#REF!</v>
      </c>
    </row>
    <row r="293" spans="1:12" x14ac:dyDescent="0.3">
      <c r="A293" s="33">
        <v>3050</v>
      </c>
      <c r="B293" s="28" t="s">
        <v>15</v>
      </c>
      <c r="C293" s="28">
        <v>5</v>
      </c>
      <c r="D293" s="28">
        <v>0</v>
      </c>
      <c r="E293" s="6" t="s">
        <v>255</v>
      </c>
      <c r="F293" s="25">
        <f>SUM(F295)</f>
        <v>0</v>
      </c>
      <c r="G293" s="25">
        <f>SUM(G295)</f>
        <v>0</v>
      </c>
      <c r="H293" s="25">
        <f>SUM(H295)</f>
        <v>0</v>
      </c>
      <c r="I293" s="25">
        <v>0</v>
      </c>
      <c r="J293" s="25">
        <v>0</v>
      </c>
      <c r="K293" s="25">
        <v>0</v>
      </c>
      <c r="L293" s="25">
        <v>0</v>
      </c>
    </row>
    <row r="294" spans="1:12" s="32" customFormat="1" x14ac:dyDescent="0.3">
      <c r="A294" s="33"/>
      <c r="B294" s="28"/>
      <c r="C294" s="28"/>
      <c r="D294" s="28"/>
      <c r="E294" s="6" t="s">
        <v>52</v>
      </c>
      <c r="F294" s="25"/>
      <c r="G294" s="25"/>
      <c r="H294" s="25"/>
      <c r="I294" s="25"/>
      <c r="J294" s="25"/>
      <c r="K294" s="25"/>
      <c r="L294" s="25"/>
    </row>
    <row r="295" spans="1:12" x14ac:dyDescent="0.3">
      <c r="A295" s="33">
        <v>3051</v>
      </c>
      <c r="B295" s="28" t="s">
        <v>15</v>
      </c>
      <c r="C295" s="28">
        <v>5</v>
      </c>
      <c r="D295" s="28">
        <v>1</v>
      </c>
      <c r="E295" s="6" t="s">
        <v>255</v>
      </c>
      <c r="F295" s="25">
        <f>SUM(G295:H295)</f>
        <v>0</v>
      </c>
      <c r="G295" s="25"/>
      <c r="H295" s="25"/>
      <c r="I295" s="25">
        <v>0</v>
      </c>
      <c r="J295" s="25">
        <v>0</v>
      </c>
      <c r="K295" s="25">
        <v>0</v>
      </c>
      <c r="L295" s="25">
        <v>0</v>
      </c>
    </row>
    <row r="296" spans="1:12" x14ac:dyDescent="0.3">
      <c r="A296" s="33">
        <v>3060</v>
      </c>
      <c r="B296" s="28" t="s">
        <v>15</v>
      </c>
      <c r="C296" s="28">
        <v>6</v>
      </c>
      <c r="D296" s="28">
        <v>0</v>
      </c>
      <c r="E296" s="6" t="s">
        <v>256</v>
      </c>
      <c r="F296" s="25" t="e">
        <f>+F298</f>
        <v>#REF!</v>
      </c>
      <c r="G296" s="25" t="e">
        <f t="shared" ref="G296:L296" si="23">+G298</f>
        <v>#REF!</v>
      </c>
      <c r="H296" s="25" t="e">
        <f t="shared" si="23"/>
        <v>#REF!</v>
      </c>
      <c r="I296" s="25" t="e">
        <f t="shared" si="23"/>
        <v>#REF!</v>
      </c>
      <c r="J296" s="25" t="e">
        <f t="shared" si="23"/>
        <v>#REF!</v>
      </c>
      <c r="K296" s="25" t="e">
        <f t="shared" si="23"/>
        <v>#REF!</v>
      </c>
      <c r="L296" s="25" t="e">
        <f t="shared" si="23"/>
        <v>#REF!</v>
      </c>
    </row>
    <row r="297" spans="1:12" s="32" customFormat="1" x14ac:dyDescent="0.3">
      <c r="A297" s="33"/>
      <c r="B297" s="28"/>
      <c r="C297" s="28"/>
      <c r="D297" s="28"/>
      <c r="E297" s="6" t="s">
        <v>52</v>
      </c>
      <c r="F297" s="25"/>
      <c r="G297" s="25"/>
      <c r="H297" s="25"/>
      <c r="I297" s="25"/>
      <c r="J297" s="25"/>
      <c r="K297" s="25"/>
      <c r="L297" s="25"/>
    </row>
    <row r="298" spans="1:12" x14ac:dyDescent="0.3">
      <c r="A298" s="33">
        <v>3061</v>
      </c>
      <c r="B298" s="28" t="s">
        <v>15</v>
      </c>
      <c r="C298" s="28">
        <v>6</v>
      </c>
      <c r="D298" s="28">
        <v>1</v>
      </c>
      <c r="E298" s="6" t="s">
        <v>256</v>
      </c>
      <c r="F298" s="25" t="e">
        <f>+#REF!</f>
        <v>#REF!</v>
      </c>
      <c r="G298" s="25" t="e">
        <f>+#REF!</f>
        <v>#REF!</v>
      </c>
      <c r="H298" s="25" t="e">
        <f>+#REF!</f>
        <v>#REF!</v>
      </c>
      <c r="I298" s="25" t="e">
        <f>+#REF!</f>
        <v>#REF!</v>
      </c>
      <c r="J298" s="25" t="e">
        <f>+#REF!</f>
        <v>#REF!</v>
      </c>
      <c r="K298" s="25" t="e">
        <f>+#REF!</f>
        <v>#REF!</v>
      </c>
      <c r="L298" s="25" t="e">
        <f>+#REF!</f>
        <v>#REF!</v>
      </c>
    </row>
    <row r="299" spans="1:12" ht="27" x14ac:dyDescent="0.3">
      <c r="A299" s="33">
        <v>3070</v>
      </c>
      <c r="B299" s="28" t="s">
        <v>15</v>
      </c>
      <c r="C299" s="28">
        <v>7</v>
      </c>
      <c r="D299" s="28">
        <v>0</v>
      </c>
      <c r="E299" s="6" t="s">
        <v>257</v>
      </c>
      <c r="F299" s="25" t="e">
        <f>+F301</f>
        <v>#REF!</v>
      </c>
      <c r="G299" s="25" t="e">
        <f t="shared" ref="G299:L299" si="24">+G301</f>
        <v>#REF!</v>
      </c>
      <c r="H299" s="25" t="e">
        <f t="shared" si="24"/>
        <v>#REF!</v>
      </c>
      <c r="I299" s="25" t="e">
        <f t="shared" si="24"/>
        <v>#REF!</v>
      </c>
      <c r="J299" s="25" t="e">
        <f t="shared" si="24"/>
        <v>#REF!</v>
      </c>
      <c r="K299" s="25" t="e">
        <f t="shared" si="24"/>
        <v>#REF!</v>
      </c>
      <c r="L299" s="25" t="e">
        <f t="shared" si="24"/>
        <v>#REF!</v>
      </c>
    </row>
    <row r="300" spans="1:12" s="32" customFormat="1" x14ac:dyDescent="0.3">
      <c r="A300" s="33"/>
      <c r="B300" s="28"/>
      <c r="C300" s="28"/>
      <c r="D300" s="28"/>
      <c r="E300" s="6" t="s">
        <v>52</v>
      </c>
      <c r="F300" s="25"/>
      <c r="G300" s="25"/>
      <c r="H300" s="25"/>
      <c r="I300" s="25"/>
      <c r="J300" s="25"/>
      <c r="K300" s="25"/>
      <c r="L300" s="25"/>
    </row>
    <row r="301" spans="1:12" ht="27" x14ac:dyDescent="0.3">
      <c r="A301" s="33">
        <v>3071</v>
      </c>
      <c r="B301" s="28" t="s">
        <v>15</v>
      </c>
      <c r="C301" s="28">
        <v>7</v>
      </c>
      <c r="D301" s="28">
        <v>1</v>
      </c>
      <c r="E301" s="6" t="s">
        <v>257</v>
      </c>
      <c r="F301" s="25" t="e">
        <f>+#REF!</f>
        <v>#REF!</v>
      </c>
      <c r="G301" s="25" t="e">
        <f>+#REF!</f>
        <v>#REF!</v>
      </c>
      <c r="H301" s="25" t="e">
        <f>+#REF!</f>
        <v>#REF!</v>
      </c>
      <c r="I301" s="25" t="e">
        <f>+#REF!</f>
        <v>#REF!</v>
      </c>
      <c r="J301" s="25" t="e">
        <f>+#REF!</f>
        <v>#REF!</v>
      </c>
      <c r="K301" s="25" t="e">
        <f>+#REF!</f>
        <v>#REF!</v>
      </c>
      <c r="L301" s="25" t="e">
        <f>+#REF!</f>
        <v>#REF!</v>
      </c>
    </row>
    <row r="302" spans="1:12" ht="27" x14ac:dyDescent="0.3">
      <c r="A302" s="33">
        <v>3080</v>
      </c>
      <c r="B302" s="28" t="s">
        <v>15</v>
      </c>
      <c r="C302" s="28">
        <v>8</v>
      </c>
      <c r="D302" s="28">
        <v>0</v>
      </c>
      <c r="E302" s="6" t="s">
        <v>258</v>
      </c>
      <c r="F302" s="25">
        <f>SUM(F304)</f>
        <v>0</v>
      </c>
      <c r="G302" s="25">
        <f>SUM(G304)</f>
        <v>0</v>
      </c>
      <c r="H302" s="25">
        <f>SUM(H304)</f>
        <v>0</v>
      </c>
      <c r="I302" s="25">
        <v>0</v>
      </c>
      <c r="J302" s="25">
        <v>0</v>
      </c>
      <c r="K302" s="25">
        <v>0</v>
      </c>
      <c r="L302" s="25">
        <v>0</v>
      </c>
    </row>
    <row r="303" spans="1:12" s="32" customFormat="1" x14ac:dyDescent="0.3">
      <c r="A303" s="33"/>
      <c r="B303" s="28"/>
      <c r="C303" s="28"/>
      <c r="D303" s="28"/>
      <c r="E303" s="6" t="s">
        <v>52</v>
      </c>
      <c r="F303" s="25"/>
      <c r="G303" s="25"/>
      <c r="H303" s="25"/>
      <c r="I303" s="25"/>
      <c r="J303" s="25"/>
      <c r="K303" s="25"/>
      <c r="L303" s="25"/>
    </row>
    <row r="304" spans="1:12" ht="27" x14ac:dyDescent="0.3">
      <c r="A304" s="33">
        <v>3081</v>
      </c>
      <c r="B304" s="28" t="s">
        <v>15</v>
      </c>
      <c r="C304" s="28">
        <v>8</v>
      </c>
      <c r="D304" s="28">
        <v>1</v>
      </c>
      <c r="E304" s="6" t="s">
        <v>258</v>
      </c>
      <c r="F304" s="25">
        <f>SUM(G304:H304)</f>
        <v>0</v>
      </c>
      <c r="G304" s="25"/>
      <c r="H304" s="25"/>
      <c r="I304" s="25">
        <v>0</v>
      </c>
      <c r="J304" s="25">
        <v>0</v>
      </c>
      <c r="K304" s="25">
        <v>0</v>
      </c>
      <c r="L304" s="25">
        <v>0</v>
      </c>
    </row>
    <row r="305" spans="1:12" s="32" customFormat="1" x14ac:dyDescent="0.3">
      <c r="A305" s="33"/>
      <c r="B305" s="28"/>
      <c r="C305" s="28"/>
      <c r="D305" s="28"/>
      <c r="E305" s="6" t="s">
        <v>52</v>
      </c>
      <c r="F305" s="25"/>
      <c r="G305" s="25"/>
      <c r="H305" s="25"/>
      <c r="I305" s="25"/>
      <c r="J305" s="25"/>
      <c r="K305" s="25"/>
      <c r="L305" s="25"/>
    </row>
    <row r="306" spans="1:12" ht="27" x14ac:dyDescent="0.3">
      <c r="A306" s="33">
        <v>3090</v>
      </c>
      <c r="B306" s="28" t="s">
        <v>15</v>
      </c>
      <c r="C306" s="28">
        <v>9</v>
      </c>
      <c r="D306" s="28">
        <v>0</v>
      </c>
      <c r="E306" s="6" t="s">
        <v>259</v>
      </c>
      <c r="F306" s="25" t="e">
        <f>+F308</f>
        <v>#REF!</v>
      </c>
      <c r="G306" s="25" t="e">
        <f t="shared" ref="G306:L306" si="25">+G308</f>
        <v>#REF!</v>
      </c>
      <c r="H306" s="25"/>
      <c r="I306" s="25" t="e">
        <f t="shared" si="25"/>
        <v>#REF!</v>
      </c>
      <c r="J306" s="25" t="e">
        <f t="shared" si="25"/>
        <v>#REF!</v>
      </c>
      <c r="K306" s="25" t="e">
        <f t="shared" si="25"/>
        <v>#REF!</v>
      </c>
      <c r="L306" s="25" t="e">
        <f t="shared" si="25"/>
        <v>#REF!</v>
      </c>
    </row>
    <row r="307" spans="1:12" s="32" customFormat="1" x14ac:dyDescent="0.3">
      <c r="A307" s="33"/>
      <c r="B307" s="28"/>
      <c r="C307" s="28"/>
      <c r="D307" s="28"/>
      <c r="E307" s="6" t="s">
        <v>52</v>
      </c>
      <c r="F307" s="25"/>
      <c r="G307" s="25"/>
      <c r="H307" s="25"/>
      <c r="I307" s="25"/>
      <c r="J307" s="25"/>
      <c r="K307" s="25"/>
      <c r="L307" s="25"/>
    </row>
    <row r="308" spans="1:12" ht="27" x14ac:dyDescent="0.3">
      <c r="A308" s="33">
        <v>3091</v>
      </c>
      <c r="B308" s="28" t="s">
        <v>15</v>
      </c>
      <c r="C308" s="28">
        <v>9</v>
      </c>
      <c r="D308" s="28">
        <v>1</v>
      </c>
      <c r="E308" s="6" t="s">
        <v>259</v>
      </c>
      <c r="F308" s="25" t="e">
        <f>+#REF!</f>
        <v>#REF!</v>
      </c>
      <c r="G308" s="25" t="e">
        <f>+#REF!</f>
        <v>#REF!</v>
      </c>
      <c r="H308" s="25"/>
      <c r="I308" s="25" t="e">
        <f>+#REF!</f>
        <v>#REF!</v>
      </c>
      <c r="J308" s="25" t="e">
        <f>+#REF!</f>
        <v>#REF!</v>
      </c>
      <c r="K308" s="25" t="e">
        <f>+#REF!</f>
        <v>#REF!</v>
      </c>
      <c r="L308" s="25" t="e">
        <f>+#REF!</f>
        <v>#REF!</v>
      </c>
    </row>
    <row r="309" spans="1:12" ht="40.5" x14ac:dyDescent="0.3">
      <c r="A309" s="33">
        <v>3092</v>
      </c>
      <c r="B309" s="28" t="s">
        <v>15</v>
      </c>
      <c r="C309" s="28">
        <v>9</v>
      </c>
      <c r="D309" s="28">
        <v>2</v>
      </c>
      <c r="E309" s="6" t="s">
        <v>260</v>
      </c>
      <c r="F309" s="25"/>
      <c r="G309" s="25"/>
      <c r="H309" s="25"/>
      <c r="I309" s="25">
        <v>0</v>
      </c>
      <c r="J309" s="25">
        <v>0</v>
      </c>
      <c r="K309" s="25">
        <v>0</v>
      </c>
      <c r="L309" s="25">
        <v>0</v>
      </c>
    </row>
    <row r="310" spans="1:12" s="29" customFormat="1" ht="27" x14ac:dyDescent="0.25">
      <c r="A310" s="34">
        <v>3100</v>
      </c>
      <c r="B310" s="28" t="s">
        <v>16</v>
      </c>
      <c r="C310" s="28">
        <v>0</v>
      </c>
      <c r="D310" s="28">
        <v>0</v>
      </c>
      <c r="E310" s="7" t="s">
        <v>261</v>
      </c>
      <c r="F310" s="25"/>
      <c r="G310" s="25" t="e">
        <f t="shared" ref="G310:L310" si="26">+G312</f>
        <v>#REF!</v>
      </c>
      <c r="H310" s="25" t="e">
        <f t="shared" si="26"/>
        <v>#REF!</v>
      </c>
      <c r="I310" s="25" t="e">
        <f t="shared" si="26"/>
        <v>#REF!</v>
      </c>
      <c r="J310" s="25" t="e">
        <f t="shared" si="26"/>
        <v>#REF!</v>
      </c>
      <c r="K310" s="25" t="e">
        <f t="shared" si="26"/>
        <v>#REF!</v>
      </c>
      <c r="L310" s="25" t="e">
        <f t="shared" si="26"/>
        <v>#REF!</v>
      </c>
    </row>
    <row r="311" spans="1:12" x14ac:dyDescent="0.3">
      <c r="A311" s="34"/>
      <c r="B311" s="28"/>
      <c r="C311" s="28"/>
      <c r="D311" s="28"/>
      <c r="E311" s="6" t="s">
        <v>50</v>
      </c>
      <c r="F311" s="25"/>
      <c r="G311" s="25"/>
      <c r="H311" s="25"/>
      <c r="I311" s="25"/>
      <c r="J311" s="25"/>
      <c r="K311" s="25"/>
      <c r="L311" s="25"/>
    </row>
    <row r="312" spans="1:12" ht="27" x14ac:dyDescent="0.3">
      <c r="A312" s="34">
        <v>3110</v>
      </c>
      <c r="B312" s="28" t="s">
        <v>16</v>
      </c>
      <c r="C312" s="28">
        <v>1</v>
      </c>
      <c r="D312" s="28">
        <v>0</v>
      </c>
      <c r="E312" s="7" t="s">
        <v>262</v>
      </c>
      <c r="F312" s="25"/>
      <c r="G312" s="25" t="e">
        <f t="shared" ref="G312:L312" si="27">+G314</f>
        <v>#REF!</v>
      </c>
      <c r="H312" s="25" t="e">
        <f t="shared" si="27"/>
        <v>#REF!</v>
      </c>
      <c r="I312" s="25" t="e">
        <f t="shared" si="27"/>
        <v>#REF!</v>
      </c>
      <c r="J312" s="25" t="e">
        <f t="shared" si="27"/>
        <v>#REF!</v>
      </c>
      <c r="K312" s="25" t="e">
        <f t="shared" si="27"/>
        <v>#REF!</v>
      </c>
      <c r="L312" s="25" t="e">
        <f t="shared" si="27"/>
        <v>#REF!</v>
      </c>
    </row>
    <row r="313" spans="1:12" s="32" customFormat="1" x14ac:dyDescent="0.3">
      <c r="A313" s="34"/>
      <c r="B313" s="28"/>
      <c r="C313" s="28"/>
      <c r="D313" s="28"/>
      <c r="E313" s="6" t="s">
        <v>52</v>
      </c>
      <c r="F313" s="25"/>
      <c r="G313" s="25"/>
      <c r="H313" s="25"/>
      <c r="I313" s="25"/>
      <c r="J313" s="25"/>
      <c r="K313" s="25"/>
      <c r="L313" s="25"/>
    </row>
    <row r="314" spans="1:12" ht="18" thickBot="1" x14ac:dyDescent="0.35">
      <c r="A314" s="35">
        <v>3112</v>
      </c>
      <c r="B314" s="28" t="s">
        <v>16</v>
      </c>
      <c r="C314" s="28">
        <v>1</v>
      </c>
      <c r="D314" s="28">
        <v>2</v>
      </c>
      <c r="E314" s="7" t="s">
        <v>263</v>
      </c>
      <c r="F314" s="25"/>
      <c r="G314" s="25" t="e">
        <f>+#REF!</f>
        <v>#REF!</v>
      </c>
      <c r="H314" s="25" t="e">
        <f>+#REF!</f>
        <v>#REF!</v>
      </c>
      <c r="I314" s="25" t="e">
        <f>+#REF!</f>
        <v>#REF!</v>
      </c>
      <c r="J314" s="25" t="e">
        <f>+#REF!</f>
        <v>#REF!</v>
      </c>
      <c r="K314" s="25" t="e">
        <f>+#REF!</f>
        <v>#REF!</v>
      </c>
      <c r="L314" s="25" t="e">
        <f>+#REF!</f>
        <v>#REF!</v>
      </c>
    </row>
    <row r="315" spans="1:12" x14ac:dyDescent="0.3">
      <c r="B315" s="37"/>
      <c r="C315" s="38"/>
      <c r="D315" s="39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52" customWidth="1"/>
    <col min="2" max="2" width="39" style="52" customWidth="1"/>
    <col min="3" max="3" width="11.7109375" style="52" customWidth="1"/>
    <col min="4" max="4" width="11" style="52" customWidth="1"/>
    <col min="5" max="5" width="12.28515625" style="52" customWidth="1"/>
    <col min="6" max="6" width="13.7109375" style="52" customWidth="1"/>
    <col min="7" max="7" width="13.85546875" style="52" customWidth="1"/>
    <col min="8" max="8" width="13.140625" style="52" customWidth="1"/>
    <col min="9" max="9" width="11.7109375" style="52" customWidth="1"/>
    <col min="10" max="16384" width="9.140625" style="52"/>
  </cols>
  <sheetData>
    <row r="1" spans="1:10" ht="13.5" x14ac:dyDescent="0.2">
      <c r="F1" s="221"/>
      <c r="G1" s="221"/>
      <c r="H1" s="221"/>
      <c r="I1" s="221"/>
      <c r="J1" s="208"/>
    </row>
    <row r="2" spans="1:10" s="104" customFormat="1" ht="13.5" customHeight="1" x14ac:dyDescent="0.25">
      <c r="A2" s="101"/>
      <c r="B2" s="51"/>
      <c r="C2" s="101"/>
      <c r="D2" s="102"/>
      <c r="E2" s="103"/>
      <c r="F2" s="221"/>
      <c r="G2" s="221"/>
      <c r="H2" s="221"/>
      <c r="I2" s="221"/>
    </row>
    <row r="3" spans="1:10" s="104" customFormat="1" ht="13.5" customHeight="1" x14ac:dyDescent="0.25">
      <c r="A3" s="101"/>
      <c r="B3" s="51"/>
      <c r="C3" s="101"/>
      <c r="D3" s="102"/>
      <c r="E3" s="103"/>
      <c r="F3" s="221"/>
      <c r="G3" s="221"/>
      <c r="H3" s="221"/>
      <c r="I3" s="221"/>
    </row>
    <row r="4" spans="1:10" s="104" customFormat="1" ht="13.5" customHeight="1" x14ac:dyDescent="0.25">
      <c r="A4" s="101"/>
      <c r="B4" s="51"/>
      <c r="C4" s="101"/>
      <c r="D4" s="102"/>
      <c r="E4" s="103"/>
      <c r="F4" s="220"/>
      <c r="G4" s="220"/>
      <c r="H4" s="220"/>
      <c r="I4" s="220"/>
    </row>
    <row r="5" spans="1:10" s="104" customFormat="1" ht="27" customHeight="1" x14ac:dyDescent="0.25">
      <c r="A5" s="101"/>
      <c r="B5" s="51"/>
      <c r="C5" s="101"/>
      <c r="D5" s="102"/>
      <c r="E5" s="103"/>
      <c r="F5" s="222"/>
      <c r="G5" s="222"/>
      <c r="H5" s="222"/>
      <c r="I5" s="222"/>
    </row>
    <row r="6" spans="1:10" s="104" customFormat="1" ht="13.5" customHeight="1" x14ac:dyDescent="0.25">
      <c r="A6" s="101"/>
      <c r="B6" s="51"/>
      <c r="C6" s="101"/>
      <c r="D6" s="102"/>
      <c r="E6" s="103"/>
      <c r="F6" s="221"/>
      <c r="G6" s="221"/>
      <c r="H6" s="221"/>
      <c r="I6" s="221"/>
    </row>
    <row r="7" spans="1:10" s="104" customFormat="1" ht="13.5" customHeight="1" x14ac:dyDescent="0.25">
      <c r="A7" s="101"/>
      <c r="B7" s="51"/>
      <c r="C7" s="101"/>
      <c r="D7" s="102"/>
      <c r="E7" s="103"/>
      <c r="F7" s="221"/>
      <c r="G7" s="221"/>
      <c r="H7" s="221"/>
      <c r="I7" s="221"/>
    </row>
    <row r="8" spans="1:10" s="104" customFormat="1" ht="13.5" customHeight="1" x14ac:dyDescent="0.25">
      <c r="A8" s="101"/>
      <c r="B8" s="51"/>
      <c r="C8" s="101"/>
      <c r="D8" s="102"/>
      <c r="E8" s="103"/>
      <c r="F8" s="220"/>
      <c r="G8" s="220"/>
      <c r="H8" s="220"/>
      <c r="I8" s="220"/>
    </row>
    <row r="9" spans="1:10" ht="13.5" x14ac:dyDescent="0.25">
      <c r="E9" s="224"/>
      <c r="F9" s="224"/>
      <c r="G9" s="224"/>
      <c r="H9" s="224"/>
      <c r="I9" s="224"/>
    </row>
    <row r="10" spans="1:10" ht="16.5" x14ac:dyDescent="0.3">
      <c r="A10" s="225" t="s">
        <v>370</v>
      </c>
      <c r="B10" s="225"/>
      <c r="C10" s="225"/>
      <c r="D10" s="225"/>
      <c r="E10" s="225"/>
      <c r="F10" s="225"/>
      <c r="G10" s="225"/>
      <c r="H10" s="225"/>
      <c r="I10" s="225"/>
    </row>
    <row r="11" spans="1:10" ht="42" customHeight="1" x14ac:dyDescent="0.2">
      <c r="A11" s="226" t="s">
        <v>371</v>
      </c>
      <c r="B11" s="226"/>
      <c r="C11" s="226"/>
      <c r="D11" s="226"/>
      <c r="E11" s="226"/>
      <c r="F11" s="226"/>
      <c r="G11" s="226"/>
      <c r="H11" s="226"/>
      <c r="I11" s="226"/>
    </row>
    <row r="12" spans="1:10" ht="30" customHeight="1" thickBot="1" x14ac:dyDescent="0.35">
      <c r="A12" s="3"/>
      <c r="B12" s="54"/>
      <c r="C12" s="54"/>
      <c r="D12" s="223" t="s">
        <v>367</v>
      </c>
      <c r="E12" s="223"/>
    </row>
    <row r="13" spans="1:10" ht="13.5" customHeight="1" thickBot="1" x14ac:dyDescent="0.35">
      <c r="A13" s="227" t="s">
        <v>372</v>
      </c>
      <c r="B13" s="230"/>
      <c r="C13" s="233" t="s">
        <v>348</v>
      </c>
      <c r="D13" s="233"/>
      <c r="E13" s="234"/>
      <c r="F13" s="235" t="s">
        <v>266</v>
      </c>
      <c r="G13" s="236"/>
      <c r="H13" s="236"/>
      <c r="I13" s="237"/>
    </row>
    <row r="14" spans="1:10" ht="30" customHeight="1" thickBot="1" x14ac:dyDescent="0.35">
      <c r="A14" s="228"/>
      <c r="B14" s="231"/>
      <c r="C14" s="56" t="s">
        <v>264</v>
      </c>
      <c r="D14" s="238" t="s">
        <v>373</v>
      </c>
      <c r="E14" s="234"/>
      <c r="F14" s="57" t="s">
        <v>85</v>
      </c>
      <c r="G14" s="57" t="s">
        <v>86</v>
      </c>
      <c r="H14" s="57" t="s">
        <v>87</v>
      </c>
      <c r="I14" s="57" t="s">
        <v>88</v>
      </c>
    </row>
    <row r="15" spans="1:10" ht="39.75" customHeight="1" thickBot="1" x14ac:dyDescent="0.35">
      <c r="A15" s="229"/>
      <c r="B15" s="232"/>
      <c r="C15" s="59" t="s">
        <v>374</v>
      </c>
      <c r="D15" s="60" t="s">
        <v>48</v>
      </c>
      <c r="E15" s="60" t="s">
        <v>49</v>
      </c>
      <c r="F15" s="55">
        <v>7</v>
      </c>
      <c r="G15" s="45">
        <v>8</v>
      </c>
      <c r="H15" s="45">
        <v>9</v>
      </c>
      <c r="I15" s="45">
        <v>10</v>
      </c>
    </row>
    <row r="16" spans="1:10" ht="20.25" customHeight="1" thickBot="1" x14ac:dyDescent="0.3">
      <c r="A16" s="61">
        <v>1</v>
      </c>
      <c r="B16" s="61">
        <v>2</v>
      </c>
      <c r="C16" s="58">
        <v>3</v>
      </c>
      <c r="D16" s="62">
        <v>4</v>
      </c>
      <c r="E16" s="63">
        <v>5</v>
      </c>
      <c r="F16" s="10"/>
      <c r="G16" s="10"/>
      <c r="H16" s="10"/>
      <c r="I16" s="10"/>
    </row>
    <row r="17" spans="1:13" ht="41.25" customHeight="1" thickBot="1" x14ac:dyDescent="0.35">
      <c r="A17" s="64">
        <v>8000</v>
      </c>
      <c r="B17" s="65" t="s">
        <v>375</v>
      </c>
      <c r="C17" s="66" t="e">
        <f>+#REF!-#REF!</f>
        <v>#REF!</v>
      </c>
      <c r="D17" s="66" t="e">
        <f>+#REF!-#REF!</f>
        <v>#REF!</v>
      </c>
      <c r="E17" s="66" t="e">
        <f>+#REF!-#REF!</f>
        <v>#REF!</v>
      </c>
      <c r="F17" s="66" t="e">
        <f>+#REF!-#REF!</f>
        <v>#REF!</v>
      </c>
      <c r="G17" s="66" t="e">
        <f>+#REF!-#REF!</f>
        <v>#REF!</v>
      </c>
      <c r="H17" s="66" t="e">
        <f>+#REF!-#REF!</f>
        <v>#REF!</v>
      </c>
      <c r="I17" s="66" t="e">
        <f>+#REF!-#REF!</f>
        <v>#REF!</v>
      </c>
      <c r="K17" s="206"/>
      <c r="L17" s="206"/>
      <c r="M17" s="206"/>
    </row>
    <row r="18" spans="1:13" x14ac:dyDescent="0.2">
      <c r="A18" s="67"/>
      <c r="B18" s="67"/>
      <c r="C18" s="67"/>
      <c r="D18" s="67"/>
      <c r="E18" s="67"/>
    </row>
    <row r="19" spans="1:13" x14ac:dyDescent="0.2">
      <c r="A19" s="67"/>
      <c r="B19" s="67"/>
      <c r="C19" s="67"/>
      <c r="D19" s="67"/>
      <c r="E19" s="67"/>
    </row>
    <row r="20" spans="1:13" x14ac:dyDescent="0.2">
      <c r="A20" s="67"/>
      <c r="B20" s="67"/>
      <c r="C20" s="67"/>
      <c r="D20" s="67"/>
      <c r="E20" s="67"/>
    </row>
    <row r="21" spans="1:13" x14ac:dyDescent="0.2">
      <c r="A21" s="67"/>
      <c r="B21" s="67"/>
      <c r="C21" s="67"/>
      <c r="D21" s="67"/>
      <c r="E21" s="67"/>
    </row>
    <row r="22" spans="1:13" x14ac:dyDescent="0.2">
      <c r="A22" s="67"/>
      <c r="B22" s="68"/>
      <c r="C22" s="69"/>
      <c r="D22" s="69"/>
      <c r="E22" s="69"/>
    </row>
    <row r="23" spans="1:13" x14ac:dyDescent="0.2">
      <c r="A23" s="67"/>
      <c r="B23" s="68"/>
      <c r="C23" s="69"/>
      <c r="D23" s="69"/>
      <c r="E23" s="69"/>
    </row>
    <row r="24" spans="1:13" x14ac:dyDescent="0.2">
      <c r="A24" s="67"/>
      <c r="B24" s="68"/>
      <c r="C24" s="69"/>
      <c r="D24" s="69"/>
      <c r="E24" s="69"/>
    </row>
    <row r="25" spans="1:13" x14ac:dyDescent="0.2">
      <c r="A25" s="67"/>
      <c r="B25" s="70"/>
      <c r="C25" s="71"/>
      <c r="D25" s="71"/>
      <c r="E25" s="71"/>
    </row>
    <row r="26" spans="1:13" x14ac:dyDescent="0.2">
      <c r="A26" s="67"/>
      <c r="B26" s="70"/>
      <c r="C26" s="71"/>
      <c r="D26" s="71"/>
      <c r="E26" s="71"/>
    </row>
    <row r="27" spans="1:13" x14ac:dyDescent="0.2">
      <c r="A27" s="67"/>
      <c r="B27" s="70"/>
      <c r="C27" s="71"/>
      <c r="D27" s="71"/>
      <c r="E27" s="71"/>
    </row>
    <row r="28" spans="1:13" x14ac:dyDescent="0.2">
      <c r="A28" s="67"/>
      <c r="B28" s="67"/>
      <c r="C28" s="67"/>
      <c r="D28" s="67"/>
      <c r="E28" s="67"/>
    </row>
    <row r="41" spans="1:3" x14ac:dyDescent="0.2">
      <c r="A41" s="72"/>
      <c r="B41" s="73"/>
      <c r="C41" s="74"/>
    </row>
    <row r="42" spans="1:3" x14ac:dyDescent="0.2">
      <c r="A42" s="72"/>
      <c r="B42" s="75"/>
      <c r="C42" s="74"/>
    </row>
    <row r="43" spans="1:3" x14ac:dyDescent="0.2">
      <c r="A43" s="72"/>
      <c r="B43" s="73"/>
      <c r="C43" s="74"/>
    </row>
    <row r="44" spans="1:3" x14ac:dyDescent="0.2">
      <c r="A44" s="72"/>
      <c r="B44" s="73"/>
      <c r="C44" s="74"/>
    </row>
    <row r="45" spans="1:3" x14ac:dyDescent="0.2">
      <c r="A45" s="72"/>
      <c r="B45" s="73"/>
      <c r="C45" s="74"/>
    </row>
    <row r="46" spans="1:3" x14ac:dyDescent="0.2">
      <c r="A46" s="72"/>
      <c r="B46" s="73"/>
      <c r="C46" s="74"/>
    </row>
    <row r="47" spans="1:3" x14ac:dyDescent="0.2">
      <c r="B47" s="73"/>
      <c r="C47" s="74"/>
    </row>
    <row r="48" spans="1:3" x14ac:dyDescent="0.2">
      <c r="B48" s="73"/>
      <c r="C48" s="74"/>
    </row>
    <row r="49" spans="2:3" x14ac:dyDescent="0.2">
      <c r="B49" s="73"/>
      <c r="C49" s="74"/>
    </row>
    <row r="50" spans="2:3" x14ac:dyDescent="0.2">
      <c r="B50" s="73"/>
      <c r="C50" s="74"/>
    </row>
    <row r="51" spans="2:3" x14ac:dyDescent="0.2">
      <c r="B51" s="73"/>
      <c r="C51" s="74"/>
    </row>
    <row r="52" spans="2:3" x14ac:dyDescent="0.2">
      <c r="B52" s="73"/>
      <c r="C52" s="74"/>
    </row>
    <row r="53" spans="2:3" x14ac:dyDescent="0.2">
      <c r="B53" s="73"/>
      <c r="C53" s="74"/>
    </row>
    <row r="54" spans="2:3" x14ac:dyDescent="0.2">
      <c r="B54" s="73"/>
      <c r="C54" s="74"/>
    </row>
    <row r="55" spans="2:3" x14ac:dyDescent="0.2">
      <c r="B55" s="73"/>
      <c r="C55" s="74"/>
    </row>
    <row r="56" spans="2:3" x14ac:dyDescent="0.2">
      <c r="B56" s="73"/>
      <c r="C56" s="74"/>
    </row>
    <row r="57" spans="2:3" x14ac:dyDescent="0.2">
      <c r="B57" s="73"/>
      <c r="C57" s="74"/>
    </row>
    <row r="58" spans="2:3" x14ac:dyDescent="0.2">
      <c r="B58" s="76"/>
    </row>
    <row r="59" spans="2:3" x14ac:dyDescent="0.2">
      <c r="B59" s="76"/>
    </row>
    <row r="60" spans="2:3" x14ac:dyDescent="0.2">
      <c r="B60" s="76"/>
    </row>
    <row r="61" spans="2:3" x14ac:dyDescent="0.2">
      <c r="B61" s="76"/>
    </row>
    <row r="62" spans="2:3" x14ac:dyDescent="0.2">
      <c r="B62" s="76"/>
    </row>
    <row r="63" spans="2:3" x14ac:dyDescent="0.2">
      <c r="B63" s="76"/>
    </row>
    <row r="64" spans="2:3" x14ac:dyDescent="0.2">
      <c r="B64" s="76"/>
    </row>
    <row r="65" spans="2:2" x14ac:dyDescent="0.2">
      <c r="B65" s="76"/>
    </row>
    <row r="66" spans="2:2" x14ac:dyDescent="0.2">
      <c r="B66" s="76"/>
    </row>
    <row r="67" spans="2:2" x14ac:dyDescent="0.2">
      <c r="B67" s="76"/>
    </row>
    <row r="68" spans="2:2" x14ac:dyDescent="0.2">
      <c r="B68" s="76"/>
    </row>
    <row r="69" spans="2:2" x14ac:dyDescent="0.2">
      <c r="B69" s="76"/>
    </row>
    <row r="70" spans="2:2" x14ac:dyDescent="0.2">
      <c r="B70" s="76"/>
    </row>
    <row r="71" spans="2:2" x14ac:dyDescent="0.2">
      <c r="B71" s="76"/>
    </row>
    <row r="72" spans="2:2" x14ac:dyDescent="0.2">
      <c r="B72" s="76"/>
    </row>
    <row r="73" spans="2:2" x14ac:dyDescent="0.2">
      <c r="B73" s="76"/>
    </row>
    <row r="74" spans="2:2" x14ac:dyDescent="0.2">
      <c r="B74" s="76"/>
    </row>
    <row r="75" spans="2:2" x14ac:dyDescent="0.2">
      <c r="B75" s="76"/>
    </row>
    <row r="76" spans="2:2" x14ac:dyDescent="0.2">
      <c r="B76" s="76"/>
    </row>
    <row r="77" spans="2:2" x14ac:dyDescent="0.2">
      <c r="B77" s="76"/>
    </row>
    <row r="78" spans="2:2" x14ac:dyDescent="0.2">
      <c r="B78" s="76"/>
    </row>
    <row r="79" spans="2:2" x14ac:dyDescent="0.2">
      <c r="B79" s="76"/>
    </row>
    <row r="80" spans="2:2" x14ac:dyDescent="0.2">
      <c r="B80" s="76"/>
    </row>
    <row r="81" spans="2:2" x14ac:dyDescent="0.2">
      <c r="B81" s="76"/>
    </row>
    <row r="82" spans="2:2" x14ac:dyDescent="0.2">
      <c r="B82" s="76"/>
    </row>
    <row r="83" spans="2:2" x14ac:dyDescent="0.2">
      <c r="B83" s="76"/>
    </row>
    <row r="84" spans="2:2" x14ac:dyDescent="0.2">
      <c r="B84" s="76"/>
    </row>
    <row r="85" spans="2:2" x14ac:dyDescent="0.2">
      <c r="B85" s="76"/>
    </row>
    <row r="86" spans="2:2" x14ac:dyDescent="0.2">
      <c r="B86" s="76"/>
    </row>
    <row r="87" spans="2:2" x14ac:dyDescent="0.2">
      <c r="B87" s="76"/>
    </row>
    <row r="88" spans="2:2" x14ac:dyDescent="0.2">
      <c r="B88" s="76"/>
    </row>
    <row r="89" spans="2:2" x14ac:dyDescent="0.2">
      <c r="B89" s="76"/>
    </row>
    <row r="90" spans="2:2" x14ac:dyDescent="0.2">
      <c r="B90" s="76"/>
    </row>
    <row r="91" spans="2:2" x14ac:dyDescent="0.2">
      <c r="B91" s="76"/>
    </row>
    <row r="92" spans="2:2" x14ac:dyDescent="0.2">
      <c r="B92" s="76"/>
    </row>
    <row r="93" spans="2:2" x14ac:dyDescent="0.2">
      <c r="B93" s="76"/>
    </row>
    <row r="94" spans="2:2" x14ac:dyDescent="0.2">
      <c r="B94" s="76"/>
    </row>
    <row r="95" spans="2:2" x14ac:dyDescent="0.2">
      <c r="B95" s="76"/>
    </row>
    <row r="96" spans="2:2" x14ac:dyDescent="0.2">
      <c r="B96" s="76"/>
    </row>
    <row r="97" spans="2:2" x14ac:dyDescent="0.2">
      <c r="B97" s="76"/>
    </row>
    <row r="98" spans="2:2" x14ac:dyDescent="0.2">
      <c r="B98" s="76"/>
    </row>
    <row r="99" spans="2:2" x14ac:dyDescent="0.2">
      <c r="B99" s="76"/>
    </row>
    <row r="100" spans="2:2" x14ac:dyDescent="0.2">
      <c r="B100" s="76"/>
    </row>
    <row r="101" spans="2:2" x14ac:dyDescent="0.2">
      <c r="B101" s="76"/>
    </row>
    <row r="102" spans="2:2" x14ac:dyDescent="0.2">
      <c r="B102" s="76"/>
    </row>
    <row r="103" spans="2:2" x14ac:dyDescent="0.2">
      <c r="B103" s="76"/>
    </row>
    <row r="104" spans="2:2" x14ac:dyDescent="0.2">
      <c r="B104" s="76"/>
    </row>
    <row r="105" spans="2:2" x14ac:dyDescent="0.2">
      <c r="B105" s="76"/>
    </row>
    <row r="106" spans="2:2" x14ac:dyDescent="0.2">
      <c r="B106" s="76"/>
    </row>
    <row r="107" spans="2:2" x14ac:dyDescent="0.2">
      <c r="B107" s="76"/>
    </row>
    <row r="108" spans="2:2" x14ac:dyDescent="0.2">
      <c r="B108" s="76"/>
    </row>
    <row r="109" spans="2:2" x14ac:dyDescent="0.2">
      <c r="B109" s="76"/>
    </row>
    <row r="110" spans="2:2" x14ac:dyDescent="0.2">
      <c r="B110" s="76"/>
    </row>
    <row r="111" spans="2:2" x14ac:dyDescent="0.2">
      <c r="B111" s="76"/>
    </row>
    <row r="112" spans="2:2" x14ac:dyDescent="0.2">
      <c r="B112" s="76"/>
    </row>
    <row r="113" spans="2:2" x14ac:dyDescent="0.2">
      <c r="B113" s="76"/>
    </row>
    <row r="114" spans="2:2" x14ac:dyDescent="0.2">
      <c r="B114" s="76"/>
    </row>
    <row r="115" spans="2:2" x14ac:dyDescent="0.2">
      <c r="B115" s="76"/>
    </row>
    <row r="116" spans="2:2" x14ac:dyDescent="0.2">
      <c r="B116" s="76"/>
    </row>
    <row r="117" spans="2:2" x14ac:dyDescent="0.2">
      <c r="B117" s="76"/>
    </row>
    <row r="118" spans="2:2" x14ac:dyDescent="0.2">
      <c r="B118" s="76"/>
    </row>
    <row r="119" spans="2:2" x14ac:dyDescent="0.2">
      <c r="B119" s="76"/>
    </row>
    <row r="120" spans="2:2" x14ac:dyDescent="0.2">
      <c r="B120" s="76"/>
    </row>
    <row r="121" spans="2:2" x14ac:dyDescent="0.2">
      <c r="B121" s="76"/>
    </row>
    <row r="122" spans="2:2" x14ac:dyDescent="0.2">
      <c r="B122" s="76"/>
    </row>
    <row r="123" spans="2:2" x14ac:dyDescent="0.2">
      <c r="B123" s="76"/>
    </row>
    <row r="124" spans="2:2" x14ac:dyDescent="0.2">
      <c r="B124" s="76"/>
    </row>
    <row r="125" spans="2:2" x14ac:dyDescent="0.2">
      <c r="B125" s="76"/>
    </row>
    <row r="126" spans="2:2" x14ac:dyDescent="0.2">
      <c r="B126" s="76"/>
    </row>
    <row r="127" spans="2:2" x14ac:dyDescent="0.2">
      <c r="B127" s="76"/>
    </row>
    <row r="128" spans="2:2" x14ac:dyDescent="0.2">
      <c r="B128" s="76"/>
    </row>
    <row r="129" spans="2:2" x14ac:dyDescent="0.2">
      <c r="B129" s="76"/>
    </row>
    <row r="130" spans="2:2" x14ac:dyDescent="0.2">
      <c r="B130" s="76"/>
    </row>
    <row r="131" spans="2:2" x14ac:dyDescent="0.2">
      <c r="B131" s="76"/>
    </row>
    <row r="132" spans="2:2" x14ac:dyDescent="0.2">
      <c r="B132" s="76"/>
    </row>
    <row r="133" spans="2:2" x14ac:dyDescent="0.2">
      <c r="B133" s="76"/>
    </row>
    <row r="134" spans="2:2" x14ac:dyDescent="0.2">
      <c r="B134" s="76"/>
    </row>
    <row r="135" spans="2:2" x14ac:dyDescent="0.2">
      <c r="B135" s="76"/>
    </row>
    <row r="136" spans="2:2" x14ac:dyDescent="0.2">
      <c r="B136" s="76"/>
    </row>
    <row r="137" spans="2:2" x14ac:dyDescent="0.2">
      <c r="B137" s="76"/>
    </row>
    <row r="138" spans="2:2" x14ac:dyDescent="0.2">
      <c r="B138" s="76"/>
    </row>
    <row r="139" spans="2:2" x14ac:dyDescent="0.2">
      <c r="B139" s="76"/>
    </row>
    <row r="140" spans="2:2" x14ac:dyDescent="0.2">
      <c r="B140" s="76"/>
    </row>
    <row r="141" spans="2:2" x14ac:dyDescent="0.2">
      <c r="B141" s="76"/>
    </row>
    <row r="142" spans="2:2" x14ac:dyDescent="0.2">
      <c r="B142" s="76"/>
    </row>
    <row r="143" spans="2:2" x14ac:dyDescent="0.2">
      <c r="B143" s="76"/>
    </row>
    <row r="144" spans="2:2" x14ac:dyDescent="0.2">
      <c r="B144" s="76"/>
    </row>
    <row r="145" spans="2:2" x14ac:dyDescent="0.2">
      <c r="B145" s="76"/>
    </row>
    <row r="146" spans="2:2" x14ac:dyDescent="0.2">
      <c r="B146" s="76"/>
    </row>
    <row r="147" spans="2:2" x14ac:dyDescent="0.2">
      <c r="B147" s="76"/>
    </row>
    <row r="148" spans="2:2" x14ac:dyDescent="0.2">
      <c r="B148" s="76"/>
    </row>
    <row r="149" spans="2:2" x14ac:dyDescent="0.2">
      <c r="B149" s="76"/>
    </row>
    <row r="150" spans="2:2" x14ac:dyDescent="0.2">
      <c r="B150" s="76"/>
    </row>
    <row r="151" spans="2:2" x14ac:dyDescent="0.2">
      <c r="B151" s="76"/>
    </row>
    <row r="152" spans="2:2" x14ac:dyDescent="0.2">
      <c r="B152" s="76"/>
    </row>
    <row r="153" spans="2:2" x14ac:dyDescent="0.2">
      <c r="B153" s="76"/>
    </row>
    <row r="154" spans="2:2" x14ac:dyDescent="0.2">
      <c r="B154" s="76"/>
    </row>
    <row r="155" spans="2:2" x14ac:dyDescent="0.2">
      <c r="B155" s="76"/>
    </row>
    <row r="156" spans="2:2" x14ac:dyDescent="0.2">
      <c r="B156" s="76"/>
    </row>
    <row r="157" spans="2:2" x14ac:dyDescent="0.2">
      <c r="B157" s="76"/>
    </row>
    <row r="158" spans="2:2" x14ac:dyDescent="0.2">
      <c r="B158" s="76"/>
    </row>
    <row r="159" spans="2:2" x14ac:dyDescent="0.2">
      <c r="B159" s="76"/>
    </row>
    <row r="160" spans="2:2" x14ac:dyDescent="0.2">
      <c r="B160" s="76"/>
    </row>
    <row r="161" spans="2:2" x14ac:dyDescent="0.2">
      <c r="B161" s="76"/>
    </row>
    <row r="162" spans="2:2" x14ac:dyDescent="0.2">
      <c r="B162" s="76"/>
    </row>
    <row r="163" spans="2:2" x14ac:dyDescent="0.2">
      <c r="B163" s="76"/>
    </row>
    <row r="164" spans="2:2" x14ac:dyDescent="0.2">
      <c r="B164" s="76"/>
    </row>
    <row r="165" spans="2:2" x14ac:dyDescent="0.2">
      <c r="B165" s="76"/>
    </row>
    <row r="166" spans="2:2" x14ac:dyDescent="0.2">
      <c r="B166" s="76"/>
    </row>
    <row r="167" spans="2:2" x14ac:dyDescent="0.2">
      <c r="B167" s="76"/>
    </row>
    <row r="168" spans="2:2" x14ac:dyDescent="0.2">
      <c r="B168" s="76"/>
    </row>
    <row r="169" spans="2:2" x14ac:dyDescent="0.2">
      <c r="B169" s="76"/>
    </row>
    <row r="170" spans="2:2" x14ac:dyDescent="0.2">
      <c r="B170" s="76"/>
    </row>
    <row r="171" spans="2:2" x14ac:dyDescent="0.2">
      <c r="B171" s="76"/>
    </row>
    <row r="172" spans="2:2" x14ac:dyDescent="0.2">
      <c r="B172" s="76"/>
    </row>
    <row r="173" spans="2:2" x14ac:dyDescent="0.2">
      <c r="B173" s="76"/>
    </row>
    <row r="174" spans="2:2" x14ac:dyDescent="0.2">
      <c r="B174" s="76"/>
    </row>
    <row r="175" spans="2:2" x14ac:dyDescent="0.2">
      <c r="B175" s="76"/>
    </row>
    <row r="176" spans="2:2" x14ac:dyDescent="0.2">
      <c r="B176" s="76"/>
    </row>
    <row r="177" spans="2:2" x14ac:dyDescent="0.2">
      <c r="B177" s="76"/>
    </row>
    <row r="178" spans="2:2" x14ac:dyDescent="0.2">
      <c r="B178" s="76"/>
    </row>
    <row r="179" spans="2:2" x14ac:dyDescent="0.2">
      <c r="B179" s="76"/>
    </row>
    <row r="180" spans="2:2" x14ac:dyDescent="0.2">
      <c r="B180" s="76"/>
    </row>
    <row r="181" spans="2:2" x14ac:dyDescent="0.2">
      <c r="B181" s="76"/>
    </row>
    <row r="182" spans="2:2" x14ac:dyDescent="0.2">
      <c r="B182" s="76"/>
    </row>
    <row r="183" spans="2:2" x14ac:dyDescent="0.2">
      <c r="B183" s="76"/>
    </row>
    <row r="184" spans="2:2" x14ac:dyDescent="0.2">
      <c r="B184" s="76"/>
    </row>
    <row r="185" spans="2:2" x14ac:dyDescent="0.2">
      <c r="B185" s="76"/>
    </row>
    <row r="186" spans="2:2" x14ac:dyDescent="0.2">
      <c r="B186" s="76"/>
    </row>
    <row r="187" spans="2:2" x14ac:dyDescent="0.2">
      <c r="B187" s="76"/>
    </row>
    <row r="188" spans="2:2" x14ac:dyDescent="0.2">
      <c r="B188" s="76"/>
    </row>
    <row r="189" spans="2:2" x14ac:dyDescent="0.2">
      <c r="B189" s="76"/>
    </row>
    <row r="190" spans="2:2" x14ac:dyDescent="0.2">
      <c r="B190" s="76"/>
    </row>
    <row r="191" spans="2:2" x14ac:dyDescent="0.2">
      <c r="B191" s="76"/>
    </row>
    <row r="192" spans="2:2" x14ac:dyDescent="0.2">
      <c r="B192" s="76"/>
    </row>
    <row r="193" spans="2:2" x14ac:dyDescent="0.2">
      <c r="B193" s="76"/>
    </row>
    <row r="194" spans="2:2" x14ac:dyDescent="0.2">
      <c r="B194" s="76"/>
    </row>
    <row r="195" spans="2:2" x14ac:dyDescent="0.2">
      <c r="B195" s="76"/>
    </row>
    <row r="196" spans="2:2" x14ac:dyDescent="0.2">
      <c r="B196" s="76"/>
    </row>
    <row r="197" spans="2:2" x14ac:dyDescent="0.2">
      <c r="B197" s="76"/>
    </row>
    <row r="198" spans="2:2" x14ac:dyDescent="0.2">
      <c r="B198" s="76"/>
    </row>
    <row r="199" spans="2:2" x14ac:dyDescent="0.2">
      <c r="B199" s="76"/>
    </row>
    <row r="200" spans="2:2" x14ac:dyDescent="0.2">
      <c r="B200" s="76"/>
    </row>
    <row r="201" spans="2:2" x14ac:dyDescent="0.2">
      <c r="B201" s="76"/>
    </row>
    <row r="202" spans="2:2" x14ac:dyDescent="0.2">
      <c r="B202" s="76"/>
    </row>
    <row r="203" spans="2:2" x14ac:dyDescent="0.2">
      <c r="B203" s="76"/>
    </row>
    <row r="204" spans="2:2" x14ac:dyDescent="0.2">
      <c r="B204" s="76"/>
    </row>
    <row r="205" spans="2:2" x14ac:dyDescent="0.2">
      <c r="B205" s="76"/>
    </row>
    <row r="206" spans="2:2" x14ac:dyDescent="0.2">
      <c r="B206" s="76"/>
    </row>
    <row r="207" spans="2:2" x14ac:dyDescent="0.2">
      <c r="B207" s="76"/>
    </row>
    <row r="208" spans="2:2" x14ac:dyDescent="0.2">
      <c r="B208" s="76"/>
    </row>
    <row r="209" spans="2:2" x14ac:dyDescent="0.2">
      <c r="B209" s="76"/>
    </row>
    <row r="210" spans="2:2" x14ac:dyDescent="0.2">
      <c r="B210" s="76"/>
    </row>
    <row r="211" spans="2:2" x14ac:dyDescent="0.2">
      <c r="B211" s="76"/>
    </row>
    <row r="212" spans="2:2" x14ac:dyDescent="0.2">
      <c r="B212" s="76"/>
    </row>
    <row r="213" spans="2:2" x14ac:dyDescent="0.2">
      <c r="B213" s="76"/>
    </row>
    <row r="214" spans="2:2" x14ac:dyDescent="0.2">
      <c r="B214" s="76"/>
    </row>
    <row r="215" spans="2:2" x14ac:dyDescent="0.2">
      <c r="B215" s="76"/>
    </row>
    <row r="216" spans="2:2" x14ac:dyDescent="0.2">
      <c r="B216" s="76"/>
    </row>
    <row r="217" spans="2:2" x14ac:dyDescent="0.2">
      <c r="B217" s="76"/>
    </row>
    <row r="218" spans="2:2" x14ac:dyDescent="0.2">
      <c r="B218" s="76"/>
    </row>
    <row r="219" spans="2:2" x14ac:dyDescent="0.2">
      <c r="B219" s="76"/>
    </row>
    <row r="220" spans="2:2" x14ac:dyDescent="0.2">
      <c r="B220" s="76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77" customWidth="1"/>
    <col min="2" max="2" width="61.7109375" style="1" customWidth="1"/>
    <col min="3" max="3" width="7.85546875" style="77" customWidth="1"/>
    <col min="4" max="4" width="14.28515625" style="77" customWidth="1"/>
    <col min="5" max="5" width="14.42578125" style="77" customWidth="1"/>
    <col min="6" max="6" width="13.42578125" style="77" customWidth="1"/>
    <col min="7" max="10" width="12.7109375" style="77" customWidth="1"/>
    <col min="11" max="16384" width="9.140625" style="77"/>
  </cols>
  <sheetData>
    <row r="1" spans="1:218" x14ac:dyDescent="0.3">
      <c r="G1" s="221"/>
      <c r="H1" s="221"/>
      <c r="I1" s="221"/>
      <c r="J1" s="221"/>
      <c r="K1" s="208"/>
    </row>
    <row r="2" spans="1:218" s="104" customFormat="1" ht="13.5" customHeight="1" x14ac:dyDescent="0.25">
      <c r="A2" s="101"/>
      <c r="B2" s="51"/>
      <c r="C2" s="101"/>
      <c r="D2" s="102"/>
      <c r="E2" s="103"/>
      <c r="F2" s="103"/>
      <c r="G2" s="221"/>
      <c r="H2" s="221"/>
      <c r="I2" s="221"/>
      <c r="J2" s="221"/>
    </row>
    <row r="3" spans="1:218" s="104" customFormat="1" ht="13.5" customHeight="1" x14ac:dyDescent="0.25">
      <c r="A3" s="101"/>
      <c r="B3" s="51"/>
      <c r="C3" s="101"/>
      <c r="D3" s="102"/>
      <c r="E3" s="103"/>
      <c r="F3" s="103"/>
      <c r="G3" s="221"/>
      <c r="H3" s="221"/>
      <c r="I3" s="221"/>
      <c r="J3" s="221"/>
    </row>
    <row r="4" spans="1:218" s="104" customFormat="1" ht="13.5" customHeight="1" x14ac:dyDescent="0.25">
      <c r="A4" s="101"/>
      <c r="B4" s="51"/>
      <c r="C4" s="101"/>
      <c r="D4" s="102"/>
      <c r="E4" s="103"/>
      <c r="F4" s="103"/>
      <c r="G4" s="220"/>
      <c r="H4" s="220"/>
      <c r="I4" s="220"/>
      <c r="J4" s="220"/>
    </row>
    <row r="5" spans="1:218" s="104" customFormat="1" ht="13.5" x14ac:dyDescent="0.25">
      <c r="A5" s="101"/>
      <c r="B5" s="51"/>
      <c r="C5" s="101"/>
      <c r="D5" s="102"/>
      <c r="E5" s="103"/>
      <c r="F5" s="103"/>
      <c r="G5" s="246"/>
      <c r="H5" s="246"/>
      <c r="I5" s="246"/>
      <c r="J5" s="246"/>
    </row>
    <row r="6" spans="1:218" s="104" customFormat="1" ht="13.5" x14ac:dyDescent="0.25">
      <c r="A6" s="101"/>
      <c r="B6" s="51"/>
      <c r="C6" s="101"/>
      <c r="D6" s="102"/>
      <c r="E6" s="103"/>
      <c r="F6" s="103"/>
      <c r="G6" s="245"/>
      <c r="H6" s="245"/>
      <c r="I6" s="245"/>
      <c r="J6" s="245"/>
    </row>
    <row r="7" spans="1:218" s="104" customFormat="1" ht="13.5" x14ac:dyDescent="0.25">
      <c r="A7" s="101"/>
      <c r="B7" s="51"/>
      <c r="C7" s="101"/>
      <c r="D7" s="102"/>
      <c r="E7" s="103"/>
      <c r="F7" s="103"/>
      <c r="G7" s="245"/>
      <c r="H7" s="245"/>
      <c r="I7" s="245"/>
      <c r="J7" s="245"/>
    </row>
    <row r="8" spans="1:218" s="104" customFormat="1" ht="13.5" x14ac:dyDescent="0.25">
      <c r="A8" s="101"/>
      <c r="B8" s="51"/>
      <c r="C8" s="101"/>
      <c r="D8" s="102"/>
      <c r="E8" s="103"/>
      <c r="F8" s="103"/>
      <c r="G8" s="239"/>
      <c r="H8" s="239"/>
      <c r="I8" s="239"/>
      <c r="J8" s="239"/>
    </row>
    <row r="9" spans="1:218" x14ac:dyDescent="0.3">
      <c r="E9" s="224"/>
      <c r="F9" s="224"/>
      <c r="G9" s="224"/>
      <c r="H9" s="224"/>
      <c r="I9" s="224"/>
      <c r="J9" s="78"/>
    </row>
    <row r="10" spans="1:218" x14ac:dyDescent="0.3">
      <c r="E10" s="53"/>
      <c r="F10" s="53"/>
      <c r="G10" s="53"/>
      <c r="H10" s="53"/>
      <c r="I10" s="53"/>
      <c r="J10" s="78"/>
    </row>
    <row r="11" spans="1:218" x14ac:dyDescent="0.3">
      <c r="A11" s="225" t="s">
        <v>376</v>
      </c>
      <c r="B11" s="225"/>
      <c r="C11" s="225"/>
      <c r="D11" s="225"/>
      <c r="E11" s="225"/>
      <c r="F11" s="225"/>
      <c r="G11" s="225"/>
      <c r="H11" s="225"/>
      <c r="I11" s="225"/>
      <c r="J11" s="225"/>
    </row>
    <row r="12" spans="1:218" ht="16.5" customHeight="1" x14ac:dyDescent="0.3">
      <c r="A12" s="240" t="s">
        <v>377</v>
      </c>
      <c r="B12" s="240"/>
      <c r="C12" s="240"/>
      <c r="D12" s="240"/>
      <c r="E12" s="240"/>
      <c r="F12" s="240"/>
      <c r="G12" s="240"/>
      <c r="H12" s="240"/>
      <c r="I12" s="240"/>
      <c r="J12" s="240"/>
    </row>
    <row r="13" spans="1:218" ht="33" x14ac:dyDescent="0.3">
      <c r="A13" s="79" t="s">
        <v>378</v>
      </c>
      <c r="B13" s="80" t="s">
        <v>270</v>
      </c>
      <c r="C13" s="81"/>
      <c r="D13" s="241" t="s">
        <v>267</v>
      </c>
      <c r="E13" s="243" t="s">
        <v>379</v>
      </c>
      <c r="F13" s="244"/>
      <c r="G13" s="235" t="s">
        <v>380</v>
      </c>
      <c r="H13" s="236"/>
      <c r="I13" s="236"/>
      <c r="J13" s="237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</row>
    <row r="14" spans="1:218" ht="49.5" x14ac:dyDescent="0.3">
      <c r="A14" s="81"/>
      <c r="B14" s="80" t="s">
        <v>381</v>
      </c>
      <c r="C14" s="83" t="s">
        <v>382</v>
      </c>
      <c r="D14" s="242"/>
      <c r="E14" s="84" t="s">
        <v>383</v>
      </c>
      <c r="F14" s="84" t="s">
        <v>269</v>
      </c>
      <c r="G14" s="57" t="s">
        <v>85</v>
      </c>
      <c r="H14" s="57" t="s">
        <v>86</v>
      </c>
      <c r="I14" s="57" t="s">
        <v>87</v>
      </c>
      <c r="J14" s="57" t="s">
        <v>88</v>
      </c>
    </row>
    <row r="15" spans="1:218" ht="17.25" thickBot="1" x14ac:dyDescent="0.35">
      <c r="A15" s="85">
        <v>1</v>
      </c>
      <c r="B15" s="86">
        <v>2</v>
      </c>
      <c r="C15" s="85">
        <v>3</v>
      </c>
      <c r="D15" s="87">
        <v>4</v>
      </c>
      <c r="E15" s="87">
        <v>5</v>
      </c>
      <c r="F15" s="87">
        <v>6</v>
      </c>
      <c r="G15" s="88">
        <v>7</v>
      </c>
      <c r="H15" s="89">
        <v>8</v>
      </c>
      <c r="I15" s="89">
        <v>9</v>
      </c>
      <c r="J15" s="89">
        <v>10</v>
      </c>
    </row>
    <row r="16" spans="1:218" ht="33" x14ac:dyDescent="0.3">
      <c r="A16" s="90">
        <v>8010</v>
      </c>
      <c r="B16" s="91" t="s">
        <v>384</v>
      </c>
      <c r="C16" s="92"/>
      <c r="D16" s="153">
        <v>571759.48580000002</v>
      </c>
      <c r="E16" s="153">
        <v>64980.442999999999</v>
      </c>
      <c r="F16" s="154">
        <v>506779.04280000005</v>
      </c>
      <c r="G16" s="154">
        <v>571759.48580000002</v>
      </c>
      <c r="H16" s="154">
        <v>571759.48580000002</v>
      </c>
      <c r="I16" s="154">
        <v>571759.48580000002</v>
      </c>
      <c r="J16" s="154">
        <v>571759.48580000002</v>
      </c>
    </row>
    <row r="17" spans="1:10" x14ac:dyDescent="0.3">
      <c r="A17" s="90"/>
      <c r="B17" s="91" t="s">
        <v>50</v>
      </c>
      <c r="C17" s="90"/>
      <c r="D17" s="155"/>
      <c r="E17" s="156"/>
      <c r="F17" s="157"/>
      <c r="G17" s="157"/>
      <c r="H17" s="157"/>
      <c r="I17" s="157"/>
      <c r="J17" s="157"/>
    </row>
    <row r="18" spans="1:10" ht="33" x14ac:dyDescent="0.3">
      <c r="A18" s="90">
        <v>8100</v>
      </c>
      <c r="B18" s="91" t="s">
        <v>385</v>
      </c>
      <c r="C18" s="90"/>
      <c r="D18" s="158"/>
      <c r="E18" s="158"/>
      <c r="F18" s="159"/>
      <c r="G18" s="159"/>
      <c r="H18" s="159"/>
      <c r="I18" s="159"/>
      <c r="J18" s="159"/>
    </row>
    <row r="19" spans="1:10" x14ac:dyDescent="0.3">
      <c r="A19" s="90"/>
      <c r="B19" s="94" t="s">
        <v>50</v>
      </c>
      <c r="C19" s="90"/>
      <c r="D19" s="158"/>
      <c r="E19" s="158"/>
      <c r="F19" s="159"/>
      <c r="G19" s="159"/>
      <c r="H19" s="159"/>
      <c r="I19" s="159"/>
      <c r="J19" s="159"/>
    </row>
    <row r="20" spans="1:10" x14ac:dyDescent="0.3">
      <c r="A20" s="90">
        <v>8110</v>
      </c>
      <c r="B20" s="95" t="s">
        <v>386</v>
      </c>
      <c r="C20" s="90"/>
      <c r="D20" s="158"/>
      <c r="E20" s="158"/>
      <c r="F20" s="159"/>
      <c r="G20" s="159"/>
      <c r="H20" s="159"/>
      <c r="I20" s="159"/>
      <c r="J20" s="159"/>
    </row>
    <row r="21" spans="1:10" x14ac:dyDescent="0.3">
      <c r="A21" s="90"/>
      <c r="B21" s="91" t="s">
        <v>50</v>
      </c>
      <c r="C21" s="90"/>
      <c r="D21" s="160"/>
      <c r="E21" s="160"/>
      <c r="F21" s="160"/>
      <c r="G21" s="160"/>
      <c r="H21" s="160"/>
      <c r="I21" s="160"/>
      <c r="J21" s="160"/>
    </row>
    <row r="22" spans="1:10" ht="33" x14ac:dyDescent="0.3">
      <c r="A22" s="90">
        <v>8111</v>
      </c>
      <c r="B22" s="91" t="s">
        <v>387</v>
      </c>
      <c r="C22" s="90"/>
      <c r="D22" s="158"/>
      <c r="E22" s="161" t="s">
        <v>388</v>
      </c>
      <c r="F22" s="159"/>
      <c r="G22" s="159"/>
      <c r="H22" s="159"/>
      <c r="I22" s="159"/>
      <c r="J22" s="159"/>
    </row>
    <row r="23" spans="1:10" x14ac:dyDescent="0.3">
      <c r="A23" s="90"/>
      <c r="B23" s="91" t="s">
        <v>272</v>
      </c>
      <c r="C23" s="90"/>
      <c r="D23" s="158"/>
      <c r="E23" s="161"/>
      <c r="F23" s="162"/>
      <c r="G23" s="162"/>
      <c r="H23" s="162"/>
      <c r="I23" s="162"/>
      <c r="J23" s="162"/>
    </row>
    <row r="24" spans="1:10" ht="17.25" thickBot="1" x14ac:dyDescent="0.35">
      <c r="A24" s="90">
        <v>8112</v>
      </c>
      <c r="B24" s="97" t="s">
        <v>389</v>
      </c>
      <c r="C24" s="98" t="s">
        <v>390</v>
      </c>
      <c r="D24" s="163"/>
      <c r="E24" s="161" t="s">
        <v>388</v>
      </c>
      <c r="F24" s="162"/>
      <c r="G24" s="162"/>
      <c r="H24" s="162"/>
      <c r="I24" s="162"/>
      <c r="J24" s="162"/>
    </row>
    <row r="25" spans="1:10" ht="17.25" thickBot="1" x14ac:dyDescent="0.35">
      <c r="A25" s="90">
        <v>8113</v>
      </c>
      <c r="B25" s="97" t="s">
        <v>391</v>
      </c>
      <c r="C25" s="98" t="s">
        <v>392</v>
      </c>
      <c r="D25" s="163"/>
      <c r="E25" s="161" t="s">
        <v>388</v>
      </c>
      <c r="F25" s="162"/>
      <c r="G25" s="162"/>
      <c r="H25" s="162"/>
      <c r="I25" s="162"/>
      <c r="J25" s="162"/>
    </row>
    <row r="26" spans="1:10" ht="33" x14ac:dyDescent="0.3">
      <c r="A26" s="90">
        <v>8120</v>
      </c>
      <c r="B26" s="91" t="s">
        <v>393</v>
      </c>
      <c r="C26" s="98"/>
      <c r="D26" s="158"/>
      <c r="E26" s="158"/>
      <c r="F26" s="159"/>
      <c r="G26" s="159"/>
      <c r="H26" s="159"/>
      <c r="I26" s="159"/>
      <c r="J26" s="159"/>
    </row>
    <row r="27" spans="1:10" x14ac:dyDescent="0.3">
      <c r="A27" s="90"/>
      <c r="B27" s="91" t="s">
        <v>50</v>
      </c>
      <c r="C27" s="98"/>
      <c r="D27" s="158"/>
      <c r="E27" s="161"/>
      <c r="F27" s="162"/>
      <c r="G27" s="162"/>
      <c r="H27" s="162"/>
      <c r="I27" s="162"/>
      <c r="J27" s="162"/>
    </row>
    <row r="28" spans="1:10" x14ac:dyDescent="0.3">
      <c r="A28" s="90">
        <v>8121</v>
      </c>
      <c r="B28" s="91" t="s">
        <v>394</v>
      </c>
      <c r="C28" s="98"/>
      <c r="D28" s="158"/>
      <c r="E28" s="161" t="s">
        <v>388</v>
      </c>
      <c r="F28" s="159"/>
      <c r="G28" s="159"/>
      <c r="H28" s="159"/>
      <c r="I28" s="159"/>
      <c r="J28" s="159"/>
    </row>
    <row r="29" spans="1:10" x14ac:dyDescent="0.3">
      <c r="A29" s="90"/>
      <c r="B29" s="91" t="s">
        <v>272</v>
      </c>
      <c r="C29" s="98"/>
      <c r="D29" s="158"/>
      <c r="E29" s="161"/>
      <c r="F29" s="162"/>
      <c r="G29" s="162"/>
      <c r="H29" s="162"/>
      <c r="I29" s="162"/>
      <c r="J29" s="162"/>
    </row>
    <row r="30" spans="1:10" x14ac:dyDescent="0.3">
      <c r="A30" s="90">
        <v>8122</v>
      </c>
      <c r="B30" s="95" t="s">
        <v>395</v>
      </c>
      <c r="C30" s="98" t="s">
        <v>396</v>
      </c>
      <c r="D30" s="158"/>
      <c r="E30" s="161" t="s">
        <v>388</v>
      </c>
      <c r="F30" s="159"/>
      <c r="G30" s="159"/>
      <c r="H30" s="159"/>
      <c r="I30" s="159"/>
      <c r="J30" s="159"/>
    </row>
    <row r="31" spans="1:10" x14ac:dyDescent="0.3">
      <c r="A31" s="90"/>
      <c r="B31" s="95" t="s">
        <v>272</v>
      </c>
      <c r="C31" s="98"/>
      <c r="D31" s="158"/>
      <c r="E31" s="161"/>
      <c r="F31" s="162"/>
      <c r="G31" s="162"/>
      <c r="H31" s="162"/>
      <c r="I31" s="162"/>
      <c r="J31" s="162"/>
    </row>
    <row r="32" spans="1:10" ht="17.25" thickBot="1" x14ac:dyDescent="0.35">
      <c r="A32" s="90">
        <v>8123</v>
      </c>
      <c r="B32" s="95" t="s">
        <v>397</v>
      </c>
      <c r="C32" s="98"/>
      <c r="D32" s="163"/>
      <c r="E32" s="161" t="s">
        <v>388</v>
      </c>
      <c r="F32" s="162"/>
      <c r="G32" s="162"/>
      <c r="H32" s="162"/>
      <c r="I32" s="162"/>
      <c r="J32" s="162"/>
    </row>
    <row r="33" spans="1:10" ht="17.25" thickBot="1" x14ac:dyDescent="0.35">
      <c r="A33" s="90">
        <v>8124</v>
      </c>
      <c r="B33" s="95" t="s">
        <v>398</v>
      </c>
      <c r="C33" s="98"/>
      <c r="D33" s="163"/>
      <c r="E33" s="161" t="s">
        <v>388</v>
      </c>
      <c r="F33" s="162"/>
      <c r="G33" s="162"/>
      <c r="H33" s="162"/>
      <c r="I33" s="162"/>
      <c r="J33" s="162"/>
    </row>
    <row r="34" spans="1:10" x14ac:dyDescent="0.3">
      <c r="A34" s="90">
        <v>8130</v>
      </c>
      <c r="B34" s="95" t="s">
        <v>399</v>
      </c>
      <c r="C34" s="98" t="s">
        <v>400</v>
      </c>
      <c r="D34" s="158"/>
      <c r="E34" s="161" t="s">
        <v>388</v>
      </c>
      <c r="F34" s="159"/>
      <c r="G34" s="159"/>
      <c r="H34" s="159"/>
      <c r="I34" s="159"/>
      <c r="J34" s="159"/>
    </row>
    <row r="35" spans="1:10" x14ac:dyDescent="0.3">
      <c r="A35" s="90"/>
      <c r="B35" s="95" t="s">
        <v>272</v>
      </c>
      <c r="C35" s="98"/>
      <c r="D35" s="158"/>
      <c r="E35" s="161"/>
      <c r="F35" s="162"/>
      <c r="G35" s="162"/>
      <c r="H35" s="162"/>
      <c r="I35" s="162"/>
      <c r="J35" s="162"/>
    </row>
    <row r="36" spans="1:10" ht="17.25" thickBot="1" x14ac:dyDescent="0.35">
      <c r="A36" s="90">
        <v>8131</v>
      </c>
      <c r="B36" s="95" t="s">
        <v>401</v>
      </c>
      <c r="C36" s="98"/>
      <c r="D36" s="163"/>
      <c r="E36" s="161" t="s">
        <v>388</v>
      </c>
      <c r="F36" s="162"/>
      <c r="G36" s="162"/>
      <c r="H36" s="162"/>
      <c r="I36" s="162"/>
      <c r="J36" s="162"/>
    </row>
    <row r="37" spans="1:10" ht="17.25" thickBot="1" x14ac:dyDescent="0.35">
      <c r="A37" s="90">
        <v>8132</v>
      </c>
      <c r="B37" s="95" t="s">
        <v>402</v>
      </c>
      <c r="C37" s="98"/>
      <c r="D37" s="163"/>
      <c r="E37" s="161" t="s">
        <v>388</v>
      </c>
      <c r="F37" s="162"/>
      <c r="G37" s="162"/>
      <c r="H37" s="162"/>
      <c r="I37" s="162"/>
      <c r="J37" s="162"/>
    </row>
    <row r="38" spans="1:10" x14ac:dyDescent="0.3">
      <c r="A38" s="90">
        <v>8140</v>
      </c>
      <c r="B38" s="95" t="s">
        <v>403</v>
      </c>
      <c r="C38" s="98"/>
      <c r="D38" s="158"/>
      <c r="E38" s="158"/>
      <c r="F38" s="159"/>
      <c r="G38" s="159"/>
      <c r="H38" s="159"/>
      <c r="I38" s="159"/>
      <c r="J38" s="159"/>
    </row>
    <row r="39" spans="1:10" ht="17.25" thickBot="1" x14ac:dyDescent="0.35">
      <c r="A39" s="90"/>
      <c r="B39" s="91" t="s">
        <v>272</v>
      </c>
      <c r="C39" s="98"/>
      <c r="D39" s="158"/>
      <c r="E39" s="161"/>
      <c r="F39" s="162"/>
      <c r="G39" s="162"/>
      <c r="H39" s="162"/>
      <c r="I39" s="162"/>
      <c r="J39" s="162"/>
    </row>
    <row r="40" spans="1:10" x14ac:dyDescent="0.3">
      <c r="A40" s="90">
        <v>8141</v>
      </c>
      <c r="B40" s="95" t="s">
        <v>404</v>
      </c>
      <c r="C40" s="98" t="s">
        <v>396</v>
      </c>
      <c r="D40" s="164"/>
      <c r="E40" s="164"/>
      <c r="F40" s="165"/>
      <c r="G40" s="165"/>
      <c r="H40" s="165"/>
      <c r="I40" s="165"/>
      <c r="J40" s="165"/>
    </row>
    <row r="41" spans="1:10" x14ac:dyDescent="0.3">
      <c r="A41" s="90"/>
      <c r="B41" s="95" t="s">
        <v>272</v>
      </c>
      <c r="C41" s="98"/>
      <c r="D41" s="158"/>
      <c r="E41" s="161"/>
      <c r="F41" s="162"/>
      <c r="G41" s="162"/>
      <c r="H41" s="162"/>
      <c r="I41" s="162"/>
      <c r="J41" s="162"/>
    </row>
    <row r="42" spans="1:10" ht="17.25" thickBot="1" x14ac:dyDescent="0.35">
      <c r="A42" s="90">
        <v>8142</v>
      </c>
      <c r="B42" s="95" t="s">
        <v>405</v>
      </c>
      <c r="C42" s="98"/>
      <c r="D42" s="163"/>
      <c r="E42" s="161"/>
      <c r="F42" s="162" t="s">
        <v>388</v>
      </c>
      <c r="G42" s="161"/>
      <c r="H42" s="161"/>
      <c r="I42" s="161"/>
      <c r="J42" s="161"/>
    </row>
    <row r="43" spans="1:10" ht="17.25" thickBot="1" x14ac:dyDescent="0.35">
      <c r="A43" s="90">
        <v>8143</v>
      </c>
      <c r="B43" s="95" t="s">
        <v>406</v>
      </c>
      <c r="C43" s="98"/>
      <c r="D43" s="163"/>
      <c r="E43" s="166"/>
      <c r="F43" s="167"/>
      <c r="G43" s="166"/>
      <c r="H43" s="166"/>
      <c r="I43" s="166"/>
      <c r="J43" s="166"/>
    </row>
    <row r="44" spans="1:10" x14ac:dyDescent="0.3">
      <c r="A44" s="90">
        <v>8150</v>
      </c>
      <c r="B44" s="95" t="s">
        <v>407</v>
      </c>
      <c r="C44" s="98" t="s">
        <v>400</v>
      </c>
      <c r="D44" s="164"/>
      <c r="E44" s="164"/>
      <c r="F44" s="165"/>
      <c r="G44" s="164"/>
      <c r="H44" s="164"/>
      <c r="I44" s="164"/>
      <c r="J44" s="164"/>
    </row>
    <row r="45" spans="1:10" x14ac:dyDescent="0.3">
      <c r="A45" s="90"/>
      <c r="B45" s="95" t="s">
        <v>272</v>
      </c>
      <c r="C45" s="98"/>
      <c r="D45" s="158"/>
      <c r="E45" s="161"/>
      <c r="F45" s="162"/>
      <c r="G45" s="161"/>
      <c r="H45" s="161"/>
      <c r="I45" s="161"/>
      <c r="J45" s="161"/>
    </row>
    <row r="46" spans="1:10" ht="17.25" thickBot="1" x14ac:dyDescent="0.35">
      <c r="A46" s="90">
        <v>8151</v>
      </c>
      <c r="B46" s="95" t="s">
        <v>401</v>
      </c>
      <c r="C46" s="98"/>
      <c r="D46" s="163"/>
      <c r="E46" s="161"/>
      <c r="F46" s="162" t="s">
        <v>0</v>
      </c>
      <c r="G46" s="161"/>
      <c r="H46" s="161"/>
      <c r="I46" s="161"/>
      <c r="J46" s="161"/>
    </row>
    <row r="47" spans="1:10" ht="17.25" thickBot="1" x14ac:dyDescent="0.35">
      <c r="A47" s="90">
        <v>8152</v>
      </c>
      <c r="B47" s="95" t="s">
        <v>408</v>
      </c>
      <c r="C47" s="98"/>
      <c r="D47" s="163"/>
      <c r="E47" s="166"/>
      <c r="F47" s="167"/>
      <c r="G47" s="166"/>
      <c r="H47" s="166"/>
      <c r="I47" s="166"/>
      <c r="J47" s="166"/>
    </row>
    <row r="48" spans="1:10" ht="50.25" thickBot="1" x14ac:dyDescent="0.35">
      <c r="A48" s="90">
        <v>8160</v>
      </c>
      <c r="B48" s="95" t="s">
        <v>409</v>
      </c>
      <c r="C48" s="98"/>
      <c r="D48" s="168"/>
      <c r="E48" s="168"/>
      <c r="F48" s="169"/>
      <c r="G48" s="168"/>
      <c r="H48" s="168"/>
      <c r="I48" s="168"/>
      <c r="J48" s="168"/>
    </row>
    <row r="49" spans="1:10" ht="17.25" thickBot="1" x14ac:dyDescent="0.35">
      <c r="A49" s="90"/>
      <c r="B49" s="94" t="s">
        <v>50</v>
      </c>
      <c r="C49" s="98"/>
      <c r="D49" s="170"/>
      <c r="E49" s="171"/>
      <c r="F49" s="172"/>
      <c r="G49" s="171"/>
      <c r="H49" s="171"/>
      <c r="I49" s="171"/>
      <c r="J49" s="171"/>
    </row>
    <row r="50" spans="1:10" ht="17.25" thickBot="1" x14ac:dyDescent="0.35">
      <c r="A50" s="90">
        <v>8161</v>
      </c>
      <c r="B50" s="91" t="s">
        <v>410</v>
      </c>
      <c r="C50" s="98"/>
      <c r="D50" s="173"/>
      <c r="E50" s="174" t="s">
        <v>388</v>
      </c>
      <c r="F50" s="175"/>
      <c r="G50" s="175"/>
      <c r="H50" s="175"/>
      <c r="I50" s="175"/>
      <c r="J50" s="175"/>
    </row>
    <row r="51" spans="1:10" x14ac:dyDescent="0.3">
      <c r="A51" s="90"/>
      <c r="B51" s="91" t="s">
        <v>272</v>
      </c>
      <c r="C51" s="98"/>
      <c r="D51" s="155"/>
      <c r="E51" s="176"/>
      <c r="F51" s="157"/>
      <c r="G51" s="157"/>
      <c r="H51" s="157"/>
      <c r="I51" s="157"/>
      <c r="J51" s="157"/>
    </row>
    <row r="52" spans="1:10" ht="50.25" thickBot="1" x14ac:dyDescent="0.35">
      <c r="A52" s="90">
        <v>8162</v>
      </c>
      <c r="B52" s="95" t="s">
        <v>411</v>
      </c>
      <c r="C52" s="98" t="s">
        <v>412</v>
      </c>
      <c r="D52" s="163"/>
      <c r="E52" s="161" t="s">
        <v>388</v>
      </c>
      <c r="F52" s="162"/>
      <c r="G52" s="162"/>
      <c r="H52" s="162"/>
      <c r="I52" s="162"/>
      <c r="J52" s="162"/>
    </row>
    <row r="53" spans="1:10" ht="99.75" thickBot="1" x14ac:dyDescent="0.35">
      <c r="A53" s="90">
        <v>8163</v>
      </c>
      <c r="B53" s="99" t="s">
        <v>413</v>
      </c>
      <c r="C53" s="98" t="s">
        <v>412</v>
      </c>
      <c r="D53" s="163"/>
      <c r="E53" s="174" t="s">
        <v>388</v>
      </c>
      <c r="F53" s="177"/>
      <c r="G53" s="177"/>
      <c r="H53" s="177"/>
      <c r="I53" s="177"/>
      <c r="J53" s="177"/>
    </row>
    <row r="54" spans="1:10" ht="33.75" thickBot="1" x14ac:dyDescent="0.35">
      <c r="A54" s="90">
        <v>8164</v>
      </c>
      <c r="B54" s="95" t="s">
        <v>414</v>
      </c>
      <c r="C54" s="98" t="s">
        <v>415</v>
      </c>
      <c r="D54" s="163"/>
      <c r="E54" s="166" t="s">
        <v>388</v>
      </c>
      <c r="F54" s="167"/>
      <c r="G54" s="167"/>
      <c r="H54" s="167"/>
      <c r="I54" s="167"/>
      <c r="J54" s="167"/>
    </row>
    <row r="55" spans="1:10" ht="17.25" thickBot="1" x14ac:dyDescent="0.35">
      <c r="A55" s="90">
        <v>8170</v>
      </c>
      <c r="B55" s="91" t="s">
        <v>416</v>
      </c>
      <c r="C55" s="98"/>
      <c r="D55" s="178"/>
      <c r="E55" s="178"/>
      <c r="F55" s="179"/>
      <c r="G55" s="179"/>
      <c r="H55" s="179"/>
      <c r="I55" s="179"/>
      <c r="J55" s="179"/>
    </row>
    <row r="56" spans="1:10" x14ac:dyDescent="0.3">
      <c r="A56" s="90"/>
      <c r="B56" s="91" t="s">
        <v>272</v>
      </c>
      <c r="C56" s="98"/>
      <c r="D56" s="180"/>
      <c r="E56" s="176"/>
      <c r="F56" s="181"/>
      <c r="G56" s="181"/>
      <c r="H56" s="181"/>
      <c r="I56" s="181"/>
      <c r="J56" s="181"/>
    </row>
    <row r="57" spans="1:10" ht="33.75" thickBot="1" x14ac:dyDescent="0.35">
      <c r="A57" s="90">
        <v>8171</v>
      </c>
      <c r="B57" s="95" t="s">
        <v>417</v>
      </c>
      <c r="C57" s="98" t="s">
        <v>418</v>
      </c>
      <c r="D57" s="163"/>
      <c r="E57" s="182"/>
      <c r="F57" s="162"/>
      <c r="G57" s="162"/>
      <c r="H57" s="162"/>
      <c r="I57" s="162"/>
      <c r="J57" s="162"/>
    </row>
    <row r="58" spans="1:10" ht="17.25" thickBot="1" x14ac:dyDescent="0.35">
      <c r="A58" s="90">
        <v>8172</v>
      </c>
      <c r="B58" s="97" t="s">
        <v>419</v>
      </c>
      <c r="C58" s="98" t="s">
        <v>420</v>
      </c>
      <c r="D58" s="163"/>
      <c r="E58" s="183"/>
      <c r="F58" s="184"/>
      <c r="G58" s="184"/>
      <c r="H58" s="184"/>
      <c r="I58" s="184"/>
      <c r="J58" s="184"/>
    </row>
    <row r="59" spans="1:10" ht="33.75" thickBot="1" x14ac:dyDescent="0.35">
      <c r="A59" s="90">
        <v>8190</v>
      </c>
      <c r="B59" s="91" t="s">
        <v>421</v>
      </c>
      <c r="C59" s="90"/>
      <c r="D59" s="111"/>
      <c r="E59" s="173"/>
      <c r="F59" s="175"/>
      <c r="G59" s="175"/>
      <c r="H59" s="175"/>
      <c r="I59" s="175"/>
      <c r="J59" s="175"/>
    </row>
    <row r="60" spans="1:10" x14ac:dyDescent="0.3">
      <c r="A60" s="90"/>
      <c r="B60" s="91" t="s">
        <v>271</v>
      </c>
      <c r="C60" s="90"/>
      <c r="D60" s="185"/>
      <c r="E60" s="186"/>
      <c r="F60" s="187"/>
      <c r="G60" s="187"/>
      <c r="H60" s="187"/>
      <c r="I60" s="187"/>
      <c r="J60" s="187"/>
    </row>
    <row r="61" spans="1:10" ht="33" x14ac:dyDescent="0.3">
      <c r="A61" s="90">
        <v>8191</v>
      </c>
      <c r="B61" s="91" t="s">
        <v>422</v>
      </c>
      <c r="C61" s="90">
        <v>9320</v>
      </c>
      <c r="D61" s="188">
        <v>467080.0233</v>
      </c>
      <c r="E61" s="189">
        <v>467080.0233</v>
      </c>
      <c r="F61" s="190"/>
      <c r="G61" s="189">
        <v>467080.0233</v>
      </c>
      <c r="H61" s="189">
        <v>467080.0233</v>
      </c>
      <c r="I61" s="189">
        <v>467080.0233</v>
      </c>
      <c r="J61" s="189">
        <v>467080.0233</v>
      </c>
    </row>
    <row r="62" spans="1:10" x14ac:dyDescent="0.3">
      <c r="A62" s="90"/>
      <c r="B62" s="91" t="s">
        <v>52</v>
      </c>
      <c r="C62" s="90"/>
      <c r="D62" s="158"/>
      <c r="E62" s="182"/>
      <c r="F62" s="162"/>
      <c r="G62" s="182"/>
      <c r="H62" s="182"/>
      <c r="I62" s="182"/>
      <c r="J62" s="182"/>
    </row>
    <row r="63" spans="1:10" ht="66" x14ac:dyDescent="0.3">
      <c r="A63" s="90">
        <v>8192</v>
      </c>
      <c r="B63" s="95" t="s">
        <v>423</v>
      </c>
      <c r="C63" s="90"/>
      <c r="D63" s="188">
        <v>64980.442999999999</v>
      </c>
      <c r="E63" s="182">
        <v>64980.442999999999</v>
      </c>
      <c r="F63" s="191"/>
      <c r="G63" s="182">
        <v>64980.442999999999</v>
      </c>
      <c r="H63" s="182">
        <v>64980.442999999999</v>
      </c>
      <c r="I63" s="182">
        <v>64980.442999999999</v>
      </c>
      <c r="J63" s="182">
        <v>64980.442999999999</v>
      </c>
    </row>
    <row r="64" spans="1:10" ht="33.75" thickBot="1" x14ac:dyDescent="0.35">
      <c r="A64" s="90">
        <v>8193</v>
      </c>
      <c r="B64" s="95" t="s">
        <v>424</v>
      </c>
      <c r="C64" s="90"/>
      <c r="D64" s="158">
        <f>+D61-D63</f>
        <v>402099.58030000003</v>
      </c>
      <c r="E64" s="158">
        <f t="shared" ref="E64:J64" si="0">+E61-E63</f>
        <v>402099.58030000003</v>
      </c>
      <c r="F64" s="158"/>
      <c r="G64" s="158">
        <f t="shared" si="0"/>
        <v>402099.58030000003</v>
      </c>
      <c r="H64" s="158">
        <f t="shared" si="0"/>
        <v>402099.58030000003</v>
      </c>
      <c r="I64" s="158">
        <f t="shared" si="0"/>
        <v>402099.58030000003</v>
      </c>
      <c r="J64" s="158">
        <f t="shared" si="0"/>
        <v>402099.58030000003</v>
      </c>
    </row>
    <row r="65" spans="1:10" ht="33.75" thickBot="1" x14ac:dyDescent="0.35">
      <c r="A65" s="90">
        <v>8194</v>
      </c>
      <c r="B65" s="91" t="s">
        <v>425</v>
      </c>
      <c r="C65" s="96">
        <v>9330</v>
      </c>
      <c r="D65" s="173">
        <v>506779.04280000005</v>
      </c>
      <c r="E65" s="173"/>
      <c r="F65" s="175">
        <v>506779.04280000005</v>
      </c>
      <c r="G65" s="173">
        <v>506779.04280000005</v>
      </c>
      <c r="H65" s="173">
        <v>506779.04280000005</v>
      </c>
      <c r="I65" s="173">
        <v>506779.04280000005</v>
      </c>
      <c r="J65" s="173">
        <v>506779.04280000005</v>
      </c>
    </row>
    <row r="66" spans="1:10" x14ac:dyDescent="0.3">
      <c r="A66" s="90"/>
      <c r="B66" s="91" t="s">
        <v>52</v>
      </c>
      <c r="C66" s="96"/>
      <c r="D66" s="158"/>
      <c r="E66" s="161"/>
      <c r="F66" s="162"/>
      <c r="G66" s="161"/>
      <c r="H66" s="161"/>
      <c r="I66" s="161"/>
      <c r="J66" s="161"/>
    </row>
    <row r="67" spans="1:10" ht="50.25" thickBot="1" x14ac:dyDescent="0.35">
      <c r="A67" s="90">
        <v>8195</v>
      </c>
      <c r="B67" s="95" t="s">
        <v>426</v>
      </c>
      <c r="C67" s="96"/>
      <c r="D67" s="163">
        <f>+D65-D68</f>
        <v>104679.46250000002</v>
      </c>
      <c r="E67" s="161"/>
      <c r="F67" s="162">
        <v>104679.46250000002</v>
      </c>
      <c r="G67" s="162">
        <v>104679.46250000002</v>
      </c>
      <c r="H67" s="162">
        <v>104679.46250000002</v>
      </c>
      <c r="I67" s="162">
        <v>104679.46250000002</v>
      </c>
      <c r="J67" s="162">
        <v>104679.46250000002</v>
      </c>
    </row>
    <row r="68" spans="1:10" ht="50.25" thickBot="1" x14ac:dyDescent="0.35">
      <c r="A68" s="90">
        <v>8196</v>
      </c>
      <c r="B68" s="95" t="s">
        <v>427</v>
      </c>
      <c r="C68" s="96"/>
      <c r="D68" s="163">
        <v>402099.58030000003</v>
      </c>
      <c r="E68" s="161"/>
      <c r="F68" s="192">
        <v>402099.58030000003</v>
      </c>
      <c r="G68" s="192">
        <v>402099.58030000003</v>
      </c>
      <c r="H68" s="192">
        <v>402099.58030000003</v>
      </c>
      <c r="I68" s="192">
        <v>402099.58030000003</v>
      </c>
      <c r="J68" s="192">
        <v>402099.58030000003</v>
      </c>
    </row>
    <row r="69" spans="1:10" ht="33.75" thickBot="1" x14ac:dyDescent="0.35">
      <c r="A69" s="90">
        <v>8197</v>
      </c>
      <c r="B69" s="91" t="s">
        <v>428</v>
      </c>
      <c r="C69" s="96"/>
      <c r="D69" s="163"/>
      <c r="E69" s="193"/>
      <c r="F69" s="194"/>
      <c r="G69" s="93"/>
      <c r="H69" s="93"/>
      <c r="I69" s="93"/>
      <c r="J69" s="93"/>
    </row>
    <row r="70" spans="1:10" ht="50.25" thickBot="1" x14ac:dyDescent="0.35">
      <c r="A70" s="90">
        <v>8198</v>
      </c>
      <c r="B70" s="91" t="s">
        <v>429</v>
      </c>
      <c r="C70" s="96"/>
      <c r="D70" s="163"/>
      <c r="E70" s="161"/>
      <c r="F70" s="162"/>
      <c r="G70" s="93"/>
      <c r="H70" s="93"/>
      <c r="I70" s="93"/>
      <c r="J70" s="93"/>
    </row>
    <row r="71" spans="1:10" ht="66" x14ac:dyDescent="0.3">
      <c r="A71" s="90">
        <v>8199</v>
      </c>
      <c r="B71" s="91" t="s">
        <v>430</v>
      </c>
      <c r="C71" s="96"/>
      <c r="D71" s="160"/>
      <c r="E71" s="161"/>
      <c r="F71" s="162"/>
      <c r="G71" s="93"/>
      <c r="H71" s="93"/>
      <c r="I71" s="93"/>
      <c r="J71" s="93"/>
    </row>
    <row r="72" spans="1:10" ht="33" x14ac:dyDescent="0.3">
      <c r="A72" s="90" t="s">
        <v>431</v>
      </c>
      <c r="B72" s="95" t="s">
        <v>432</v>
      </c>
      <c r="C72" s="96"/>
      <c r="D72" s="160"/>
      <c r="E72" s="193"/>
      <c r="F72" s="162"/>
      <c r="G72" s="93"/>
      <c r="H72" s="93"/>
      <c r="I72" s="93"/>
      <c r="J72" s="93"/>
    </row>
    <row r="73" spans="1:10" x14ac:dyDescent="0.3">
      <c r="A73" s="90">
        <v>8200</v>
      </c>
      <c r="B73" s="91" t="s">
        <v>433</v>
      </c>
      <c r="C73" s="90"/>
      <c r="D73" s="158"/>
      <c r="E73" s="158"/>
      <c r="F73" s="159"/>
      <c r="G73" s="159"/>
      <c r="H73" s="159"/>
      <c r="I73" s="159"/>
      <c r="J73" s="159"/>
    </row>
    <row r="74" spans="1:10" x14ac:dyDescent="0.3">
      <c r="A74" s="90"/>
      <c r="B74" s="94" t="s">
        <v>50</v>
      </c>
      <c r="C74" s="90"/>
      <c r="D74" s="158"/>
      <c r="E74" s="182"/>
      <c r="F74" s="162"/>
      <c r="G74" s="162"/>
      <c r="H74" s="162"/>
      <c r="I74" s="162"/>
      <c r="J74" s="162"/>
    </row>
    <row r="75" spans="1:10" x14ac:dyDescent="0.3">
      <c r="A75" s="90">
        <v>8210</v>
      </c>
      <c r="B75" s="95" t="s">
        <v>434</v>
      </c>
      <c r="C75" s="90"/>
      <c r="D75" s="158"/>
      <c r="E75" s="158"/>
      <c r="F75" s="159"/>
      <c r="G75" s="159"/>
      <c r="H75" s="159"/>
      <c r="I75" s="159"/>
      <c r="J75" s="159"/>
    </row>
    <row r="76" spans="1:10" x14ac:dyDescent="0.3">
      <c r="A76" s="90"/>
      <c r="B76" s="95" t="s">
        <v>50</v>
      </c>
      <c r="C76" s="90"/>
      <c r="D76" s="158"/>
      <c r="E76" s="161"/>
      <c r="F76" s="162"/>
      <c r="G76" s="162"/>
      <c r="H76" s="162"/>
      <c r="I76" s="162"/>
      <c r="J76" s="162"/>
    </row>
    <row r="77" spans="1:10" ht="33" x14ac:dyDescent="0.3">
      <c r="A77" s="90">
        <v>8211</v>
      </c>
      <c r="B77" s="91" t="s">
        <v>387</v>
      </c>
      <c r="C77" s="90"/>
      <c r="D77" s="158"/>
      <c r="E77" s="161" t="s">
        <v>388</v>
      </c>
      <c r="F77" s="159"/>
      <c r="G77" s="159"/>
      <c r="H77" s="159"/>
      <c r="I77" s="159"/>
      <c r="J77" s="159"/>
    </row>
    <row r="78" spans="1:10" x14ac:dyDescent="0.3">
      <c r="A78" s="90"/>
      <c r="B78" s="91" t="s">
        <v>52</v>
      </c>
      <c r="C78" s="90"/>
      <c r="D78" s="158"/>
      <c r="E78" s="161"/>
      <c r="F78" s="162"/>
      <c r="G78" s="93"/>
      <c r="H78" s="93"/>
      <c r="I78" s="93"/>
      <c r="J78" s="93"/>
    </row>
    <row r="79" spans="1:10" ht="17.25" thickBot="1" x14ac:dyDescent="0.35">
      <c r="A79" s="90">
        <v>8212</v>
      </c>
      <c r="B79" s="97" t="s">
        <v>389</v>
      </c>
      <c r="C79" s="98" t="s">
        <v>435</v>
      </c>
      <c r="D79" s="163"/>
      <c r="E79" s="161" t="s">
        <v>388</v>
      </c>
      <c r="F79" s="162"/>
      <c r="G79" s="93"/>
      <c r="H79" s="93"/>
      <c r="I79" s="93"/>
      <c r="J79" s="93"/>
    </row>
    <row r="80" spans="1:10" ht="17.25" thickBot="1" x14ac:dyDescent="0.35">
      <c r="A80" s="90">
        <v>8213</v>
      </c>
      <c r="B80" s="97" t="s">
        <v>391</v>
      </c>
      <c r="C80" s="98" t="s">
        <v>436</v>
      </c>
      <c r="D80" s="163"/>
      <c r="E80" s="161" t="s">
        <v>388</v>
      </c>
      <c r="F80" s="162"/>
      <c r="G80" s="93"/>
      <c r="H80" s="93"/>
      <c r="I80" s="93"/>
      <c r="J80" s="93"/>
    </row>
    <row r="81" spans="1:10" ht="33" x14ac:dyDescent="0.3">
      <c r="A81" s="90">
        <v>8220</v>
      </c>
      <c r="B81" s="91" t="s">
        <v>437</v>
      </c>
      <c r="C81" s="90"/>
      <c r="D81" s="158"/>
      <c r="E81" s="158"/>
      <c r="F81" s="159"/>
      <c r="G81" s="159"/>
      <c r="H81" s="159"/>
      <c r="I81" s="159"/>
      <c r="J81" s="159"/>
    </row>
    <row r="82" spans="1:10" x14ac:dyDescent="0.3">
      <c r="A82" s="90"/>
      <c r="B82" s="91" t="s">
        <v>50</v>
      </c>
      <c r="C82" s="90"/>
      <c r="D82" s="158"/>
      <c r="E82" s="182"/>
      <c r="F82" s="162"/>
      <c r="G82" s="162"/>
      <c r="H82" s="162"/>
      <c r="I82" s="162"/>
      <c r="J82" s="162"/>
    </row>
    <row r="83" spans="1:10" x14ac:dyDescent="0.3">
      <c r="A83" s="90">
        <v>8221</v>
      </c>
      <c r="B83" s="91" t="s">
        <v>394</v>
      </c>
      <c r="C83" s="90"/>
      <c r="D83" s="158"/>
      <c r="E83" s="161" t="s">
        <v>388</v>
      </c>
      <c r="F83" s="159"/>
      <c r="G83" s="159"/>
      <c r="H83" s="159"/>
      <c r="I83" s="159"/>
      <c r="J83" s="159"/>
    </row>
    <row r="84" spans="1:10" x14ac:dyDescent="0.3">
      <c r="A84" s="90"/>
      <c r="B84" s="91" t="s">
        <v>272</v>
      </c>
      <c r="C84" s="90"/>
      <c r="D84" s="158"/>
      <c r="E84" s="161"/>
      <c r="F84" s="162"/>
      <c r="G84" s="93"/>
      <c r="H84" s="93"/>
      <c r="I84" s="93"/>
      <c r="J84" s="93"/>
    </row>
    <row r="85" spans="1:10" ht="17.25" thickBot="1" x14ac:dyDescent="0.35">
      <c r="A85" s="90">
        <v>8222</v>
      </c>
      <c r="B85" s="95" t="s">
        <v>395</v>
      </c>
      <c r="C85" s="98" t="s">
        <v>438</v>
      </c>
      <c r="D85" s="163"/>
      <c r="E85" s="161" t="s">
        <v>388</v>
      </c>
      <c r="F85" s="162"/>
      <c r="G85" s="93"/>
      <c r="H85" s="93"/>
      <c r="I85" s="93"/>
      <c r="J85" s="93"/>
    </row>
    <row r="86" spans="1:10" ht="17.25" thickBot="1" x14ac:dyDescent="0.35">
      <c r="A86" s="90">
        <v>8230</v>
      </c>
      <c r="B86" s="95" t="s">
        <v>399</v>
      </c>
      <c r="C86" s="98" t="s">
        <v>439</v>
      </c>
      <c r="D86" s="163"/>
      <c r="E86" s="161" t="s">
        <v>388</v>
      </c>
      <c r="F86" s="162"/>
      <c r="G86" s="93"/>
      <c r="H86" s="93"/>
      <c r="I86" s="93"/>
      <c r="J86" s="93"/>
    </row>
    <row r="87" spans="1:10" x14ac:dyDescent="0.3">
      <c r="A87" s="90">
        <v>8240</v>
      </c>
      <c r="B87" s="91" t="s">
        <v>403</v>
      </c>
      <c r="C87" s="90"/>
      <c r="D87" s="158"/>
      <c r="E87" s="158"/>
      <c r="F87" s="159"/>
      <c r="G87" s="159"/>
      <c r="H87" s="159"/>
      <c r="I87" s="159"/>
      <c r="J87" s="159"/>
    </row>
    <row r="88" spans="1:10" x14ac:dyDescent="0.3">
      <c r="A88" s="90"/>
      <c r="B88" s="91" t="s">
        <v>272</v>
      </c>
      <c r="C88" s="90"/>
      <c r="D88" s="158"/>
      <c r="E88" s="182"/>
      <c r="F88" s="162"/>
      <c r="G88" s="93"/>
      <c r="H88" s="93"/>
      <c r="I88" s="93"/>
      <c r="J88" s="93"/>
    </row>
    <row r="89" spans="1:10" ht="17.25" thickBot="1" x14ac:dyDescent="0.35">
      <c r="A89" s="90">
        <v>8241</v>
      </c>
      <c r="B89" s="95" t="s">
        <v>440</v>
      </c>
      <c r="C89" s="98" t="s">
        <v>438</v>
      </c>
      <c r="D89" s="163"/>
      <c r="E89" s="182"/>
      <c r="F89" s="162"/>
      <c r="G89" s="93"/>
      <c r="H89" s="93"/>
      <c r="I89" s="93"/>
      <c r="J89" s="93"/>
    </row>
    <row r="90" spans="1:10" ht="17.25" thickBot="1" x14ac:dyDescent="0.35">
      <c r="A90" s="90">
        <v>8250</v>
      </c>
      <c r="B90" s="95" t="s">
        <v>407</v>
      </c>
      <c r="C90" s="98" t="s">
        <v>439</v>
      </c>
      <c r="D90" s="163"/>
      <c r="E90" s="183"/>
      <c r="F90" s="184"/>
      <c r="G90" s="93"/>
      <c r="H90" s="93"/>
      <c r="I90" s="93"/>
      <c r="J90" s="93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21" customWidth="1"/>
    <col min="2" max="2" width="47.5703125" style="121" customWidth="1"/>
    <col min="3" max="3" width="12" style="121" customWidth="1"/>
    <col min="4" max="4" width="12.140625" style="121" customWidth="1"/>
    <col min="5" max="5" width="11.7109375" style="121" customWidth="1"/>
    <col min="6" max="6" width="12.140625" style="121" customWidth="1"/>
    <col min="7" max="9" width="14.28515625" style="121" customWidth="1"/>
    <col min="10" max="10" width="0.140625" style="121" customWidth="1"/>
    <col min="11" max="226" width="9.140625" style="121"/>
    <col min="227" max="227" width="0" style="121" hidden="1" customWidth="1"/>
    <col min="228" max="228" width="47.5703125" style="121" customWidth="1"/>
    <col min="229" max="231" width="12" style="121" customWidth="1"/>
    <col min="232" max="232" width="11.85546875" style="121" customWidth="1"/>
    <col min="233" max="233" width="11.140625" style="121" customWidth="1"/>
    <col min="234" max="234" width="10.42578125" style="121" customWidth="1"/>
    <col min="235" max="235" width="11" style="121" customWidth="1"/>
    <col min="236" max="236" width="0" style="121" hidden="1" customWidth="1"/>
    <col min="237" max="237" width="9.140625" style="121"/>
    <col min="238" max="238" width="15" style="121" customWidth="1"/>
    <col min="239" max="16384" width="9.140625" style="121"/>
  </cols>
  <sheetData>
    <row r="1" spans="1:9" ht="50.1" customHeight="1" x14ac:dyDescent="0.35">
      <c r="A1" s="117"/>
      <c r="B1" s="118"/>
      <c r="C1" s="118"/>
      <c r="D1" s="118"/>
      <c r="E1" s="119"/>
      <c r="F1" s="119"/>
      <c r="G1" s="119"/>
      <c r="H1" s="119"/>
      <c r="I1" s="120" t="s">
        <v>487</v>
      </c>
    </row>
    <row r="2" spans="1:9" ht="15" customHeight="1" x14ac:dyDescent="0.3">
      <c r="A2" s="247" t="s">
        <v>488</v>
      </c>
      <c r="B2" s="247"/>
      <c r="C2" s="247"/>
      <c r="D2" s="247"/>
      <c r="E2" s="247"/>
      <c r="F2" s="247"/>
      <c r="G2" s="247"/>
      <c r="H2" s="247"/>
      <c r="I2" s="247"/>
    </row>
    <row r="3" spans="1:9" ht="15" customHeight="1" x14ac:dyDescent="0.3">
      <c r="A3" s="247"/>
      <c r="B3" s="247"/>
      <c r="C3" s="247"/>
      <c r="D3" s="247"/>
      <c r="E3" s="247"/>
      <c r="F3" s="247"/>
      <c r="G3" s="247"/>
      <c r="H3" s="247"/>
      <c r="I3" s="247"/>
    </row>
    <row r="4" spans="1:9" ht="15" customHeight="1" x14ac:dyDescent="0.3">
      <c r="A4" s="247"/>
      <c r="B4" s="247"/>
      <c r="C4" s="247"/>
      <c r="D4" s="247"/>
      <c r="E4" s="247"/>
      <c r="F4" s="247"/>
      <c r="G4" s="247"/>
      <c r="H4" s="247"/>
      <c r="I4" s="247"/>
    </row>
    <row r="5" spans="1:9" ht="16.5" customHeight="1" x14ac:dyDescent="0.3">
      <c r="A5" s="247"/>
      <c r="B5" s="247"/>
      <c r="C5" s="247"/>
      <c r="D5" s="247"/>
      <c r="E5" s="247"/>
      <c r="F5" s="247"/>
      <c r="G5" s="247"/>
      <c r="H5" s="247"/>
      <c r="I5" s="247"/>
    </row>
    <row r="6" spans="1:9" ht="16.5" customHeight="1" x14ac:dyDescent="0.3"/>
    <row r="7" spans="1:9" ht="15" customHeight="1" x14ac:dyDescent="0.3">
      <c r="A7" s="105"/>
      <c r="B7" s="105"/>
      <c r="C7" s="105"/>
      <c r="D7" s="105"/>
      <c r="E7" s="105"/>
      <c r="F7" s="105"/>
      <c r="G7" s="105"/>
      <c r="H7" s="248" t="s">
        <v>446</v>
      </c>
      <c r="I7" s="249"/>
    </row>
    <row r="8" spans="1:9" ht="15" customHeight="1" x14ac:dyDescent="0.3">
      <c r="A8" s="122"/>
      <c r="B8" s="123"/>
      <c r="C8" s="124" t="s">
        <v>447</v>
      </c>
      <c r="D8" s="250" t="s">
        <v>448</v>
      </c>
      <c r="E8" s="251"/>
      <c r="F8" s="124" t="s">
        <v>584</v>
      </c>
      <c r="G8" s="250" t="s">
        <v>449</v>
      </c>
      <c r="H8" s="252"/>
      <c r="I8" s="251"/>
    </row>
    <row r="9" spans="1:9" ht="82.5" customHeight="1" x14ac:dyDescent="0.3">
      <c r="A9" s="125" t="s">
        <v>489</v>
      </c>
      <c r="B9" s="126" t="s">
        <v>349</v>
      </c>
      <c r="C9" s="127" t="s">
        <v>490</v>
      </c>
      <c r="D9" s="128" t="s">
        <v>451</v>
      </c>
      <c r="E9" s="128" t="s">
        <v>452</v>
      </c>
      <c r="F9" s="128" t="s">
        <v>453</v>
      </c>
      <c r="G9" s="128" t="s">
        <v>587</v>
      </c>
      <c r="H9" s="128" t="s">
        <v>585</v>
      </c>
      <c r="I9" s="128" t="s">
        <v>586</v>
      </c>
    </row>
    <row r="10" spans="1:9" ht="15" customHeight="1" x14ac:dyDescent="0.3">
      <c r="A10" s="129">
        <v>1</v>
      </c>
      <c r="B10" s="130">
        <v>1</v>
      </c>
      <c r="C10" s="130">
        <v>2</v>
      </c>
      <c r="D10" s="130">
        <v>3</v>
      </c>
      <c r="E10" s="130">
        <v>4</v>
      </c>
      <c r="F10" s="130">
        <v>5</v>
      </c>
      <c r="G10" s="130" t="s">
        <v>491</v>
      </c>
      <c r="H10" s="130" t="s">
        <v>492</v>
      </c>
      <c r="I10" s="130" t="s">
        <v>493</v>
      </c>
    </row>
    <row r="11" spans="1:9" ht="18.75" customHeight="1" x14ac:dyDescent="0.3">
      <c r="A11" s="131">
        <v>1000</v>
      </c>
      <c r="B11" s="132" t="s">
        <v>494</v>
      </c>
      <c r="C11" s="133">
        <f t="shared" ref="C11:I11" si="0">SUM(C12,C48,C67)</f>
        <v>5161869.1533000004</v>
      </c>
      <c r="D11" s="133">
        <f t="shared" si="0"/>
        <v>4717234.7709999997</v>
      </c>
      <c r="E11" s="133">
        <f t="shared" si="0"/>
        <v>5121235.5900000008</v>
      </c>
      <c r="F11" s="133" t="e">
        <f t="shared" si="0"/>
        <v>#REF!</v>
      </c>
      <c r="G11" s="133" t="e">
        <f t="shared" si="0"/>
        <v>#REF!</v>
      </c>
      <c r="H11" s="133" t="e">
        <f t="shared" si="0"/>
        <v>#REF!</v>
      </c>
      <c r="I11" s="133" t="e">
        <f t="shared" si="0"/>
        <v>#REF!</v>
      </c>
    </row>
    <row r="12" spans="1:9" ht="18.75" customHeight="1" x14ac:dyDescent="0.3">
      <c r="A12" s="134">
        <v>1100</v>
      </c>
      <c r="B12" s="135" t="s">
        <v>495</v>
      </c>
      <c r="C12" s="133">
        <f t="shared" ref="C12:I12" si="1">SUM(C13,C17,C19,C39,C42)</f>
        <v>974936.02069999999</v>
      </c>
      <c r="D12" s="133">
        <f t="shared" si="1"/>
        <v>1145986.9709999999</v>
      </c>
      <c r="E12" s="133">
        <f t="shared" si="1"/>
        <v>1176886.69</v>
      </c>
      <c r="F12" s="133" t="e">
        <f t="shared" si="1"/>
        <v>#REF!</v>
      </c>
      <c r="G12" s="133" t="e">
        <f t="shared" si="1"/>
        <v>#REF!</v>
      </c>
      <c r="H12" s="133" t="e">
        <f t="shared" si="1"/>
        <v>#REF!</v>
      </c>
      <c r="I12" s="133" t="e">
        <f t="shared" si="1"/>
        <v>#REF!</v>
      </c>
    </row>
    <row r="13" spans="1:9" ht="18.75" customHeight="1" x14ac:dyDescent="0.3">
      <c r="A13" s="134">
        <v>1110</v>
      </c>
      <c r="B13" s="135" t="s">
        <v>496</v>
      </c>
      <c r="C13" s="133">
        <f t="shared" ref="C13:I13" si="2">SUM(C14,C15,C16)</f>
        <v>143472.14199999999</v>
      </c>
      <c r="D13" s="133">
        <f t="shared" si="2"/>
        <v>144570.11199999999</v>
      </c>
      <c r="E13" s="133">
        <f t="shared" si="2"/>
        <v>175469.83100000001</v>
      </c>
      <c r="F13" s="133" t="e">
        <f t="shared" si="2"/>
        <v>#REF!</v>
      </c>
      <c r="G13" s="133" t="e">
        <f t="shared" si="2"/>
        <v>#REF!</v>
      </c>
      <c r="H13" s="133" t="e">
        <f t="shared" si="2"/>
        <v>#REF!</v>
      </c>
      <c r="I13" s="133" t="e">
        <f t="shared" si="2"/>
        <v>#REF!</v>
      </c>
    </row>
    <row r="14" spans="1:9" ht="39.950000000000003" customHeight="1" x14ac:dyDescent="0.3">
      <c r="A14" s="136">
        <v>1111</v>
      </c>
      <c r="B14" s="100" t="s">
        <v>497</v>
      </c>
      <c r="C14" s="137">
        <v>36587.927299999996</v>
      </c>
      <c r="D14" s="137">
        <v>0</v>
      </c>
      <c r="E14" s="137">
        <v>0</v>
      </c>
      <c r="F14" s="137" t="e">
        <f>+#REF!</f>
        <v>#REF!</v>
      </c>
      <c r="G14" s="138" t="e">
        <f>+F14-C14</f>
        <v>#REF!</v>
      </c>
      <c r="H14" s="138" t="e">
        <f>+F14-D14</f>
        <v>#REF!</v>
      </c>
      <c r="I14" s="138" t="e">
        <f>+F14-E14</f>
        <v>#REF!</v>
      </c>
    </row>
    <row r="15" spans="1:9" ht="32.25" customHeight="1" x14ac:dyDescent="0.3">
      <c r="A15" s="136">
        <v>1112</v>
      </c>
      <c r="B15" s="100" t="s">
        <v>350</v>
      </c>
      <c r="C15" s="137">
        <v>16423.3986</v>
      </c>
      <c r="D15" s="137">
        <v>0</v>
      </c>
      <c r="E15" s="137">
        <v>0</v>
      </c>
      <c r="F15" s="137" t="e">
        <f>+#REF!</f>
        <v>#REF!</v>
      </c>
      <c r="G15" s="138" t="e">
        <f>+F15-C15</f>
        <v>#REF!</v>
      </c>
      <c r="H15" s="138" t="e">
        <f>+F15-D15</f>
        <v>#REF!</v>
      </c>
      <c r="I15" s="138" t="e">
        <f>+F15-E15</f>
        <v>#REF!</v>
      </c>
    </row>
    <row r="16" spans="1:9" ht="21" customHeight="1" x14ac:dyDescent="0.3">
      <c r="A16" s="136">
        <v>1113</v>
      </c>
      <c r="B16" s="100" t="s">
        <v>442</v>
      </c>
      <c r="C16" s="137">
        <v>90460.816099999996</v>
      </c>
      <c r="D16" s="137">
        <v>144570.11199999999</v>
      </c>
      <c r="E16" s="137">
        <v>175469.83100000001</v>
      </c>
      <c r="F16" s="137" t="e">
        <f>+#REF!</f>
        <v>#REF!</v>
      </c>
      <c r="G16" s="138" t="e">
        <f>+F16-C16</f>
        <v>#REF!</v>
      </c>
      <c r="H16" s="138" t="e">
        <f>+F16-D16</f>
        <v>#REF!</v>
      </c>
      <c r="I16" s="138" t="e">
        <f>+F16-E16</f>
        <v>#REF!</v>
      </c>
    </row>
    <row r="17" spans="1:9" ht="22.5" customHeight="1" x14ac:dyDescent="0.3">
      <c r="A17" s="134">
        <v>1120</v>
      </c>
      <c r="B17" s="135" t="s">
        <v>498</v>
      </c>
      <c r="C17" s="133">
        <f t="shared" ref="C17:I17" si="3">SUM(C18)</f>
        <v>699668.39569999999</v>
      </c>
      <c r="D17" s="133">
        <f t="shared" si="3"/>
        <v>854585.65899999999</v>
      </c>
      <c r="E17" s="133">
        <f t="shared" si="3"/>
        <v>854585.65899999999</v>
      </c>
      <c r="F17" s="133" t="e">
        <f t="shared" si="3"/>
        <v>#REF!</v>
      </c>
      <c r="G17" s="133" t="e">
        <f t="shared" si="3"/>
        <v>#REF!</v>
      </c>
      <c r="H17" s="133" t="e">
        <f t="shared" si="3"/>
        <v>#REF!</v>
      </c>
      <c r="I17" s="133" t="e">
        <f t="shared" si="3"/>
        <v>#REF!</v>
      </c>
    </row>
    <row r="18" spans="1:9" ht="21" customHeight="1" x14ac:dyDescent="0.3">
      <c r="A18" s="136">
        <v>1121</v>
      </c>
      <c r="B18" s="100" t="s">
        <v>499</v>
      </c>
      <c r="C18" s="137">
        <v>699668.39569999999</v>
      </c>
      <c r="D18" s="137">
        <v>854585.65899999999</v>
      </c>
      <c r="E18" s="137">
        <v>854585.65899999999</v>
      </c>
      <c r="F18" s="137" t="e">
        <f>+#REF!</f>
        <v>#REF!</v>
      </c>
      <c r="G18" s="138" t="e">
        <f>+F18-C18</f>
        <v>#REF!</v>
      </c>
      <c r="H18" s="138" t="e">
        <f>+F18-D18</f>
        <v>#REF!</v>
      </c>
      <c r="I18" s="138" t="e">
        <f>+F18-E18</f>
        <v>#REF!</v>
      </c>
    </row>
    <row r="19" spans="1:9" ht="20.25" customHeight="1" x14ac:dyDescent="0.3">
      <c r="A19" s="134">
        <v>1130</v>
      </c>
      <c r="B19" s="135" t="s">
        <v>500</v>
      </c>
      <c r="C19" s="133">
        <f t="shared" ref="C19:I19" si="4">SUM(C20:C38)</f>
        <v>84781.394</v>
      </c>
      <c r="D19" s="133">
        <f t="shared" si="4"/>
        <v>109031.2</v>
      </c>
      <c r="E19" s="133">
        <f t="shared" si="4"/>
        <v>109031.2</v>
      </c>
      <c r="F19" s="133" t="e">
        <f t="shared" si="4"/>
        <v>#REF!</v>
      </c>
      <c r="G19" s="133" t="e">
        <f t="shared" si="4"/>
        <v>#REF!</v>
      </c>
      <c r="H19" s="133" t="e">
        <f t="shared" si="4"/>
        <v>#REF!</v>
      </c>
      <c r="I19" s="133" t="e">
        <f t="shared" si="4"/>
        <v>#REF!</v>
      </c>
    </row>
    <row r="20" spans="1:9" ht="45.75" customHeight="1" x14ac:dyDescent="0.3">
      <c r="A20" s="136">
        <v>11301</v>
      </c>
      <c r="B20" s="100" t="s">
        <v>501</v>
      </c>
      <c r="C20" s="137">
        <v>3323</v>
      </c>
      <c r="D20" s="137">
        <v>10405</v>
      </c>
      <c r="E20" s="137">
        <v>10405</v>
      </c>
      <c r="F20" s="137" t="e">
        <f>+#REF!</f>
        <v>#REF!</v>
      </c>
      <c r="G20" s="138" t="e">
        <f t="shared" ref="G20:G36" si="5">+F20-C20</f>
        <v>#REF!</v>
      </c>
      <c r="H20" s="138" t="e">
        <f t="shared" ref="H20:H36" si="6">+F20-D20</f>
        <v>#REF!</v>
      </c>
      <c r="I20" s="138" t="e">
        <f t="shared" ref="I20:I36" si="7">+F20-E20</f>
        <v>#REF!</v>
      </c>
    </row>
    <row r="21" spans="1:9" ht="77.25" customHeight="1" x14ac:dyDescent="0.3">
      <c r="A21" s="136">
        <v>11302</v>
      </c>
      <c r="B21" s="100" t="s">
        <v>502</v>
      </c>
      <c r="C21" s="137">
        <v>921</v>
      </c>
      <c r="D21" s="137">
        <v>84</v>
      </c>
      <c r="E21" s="137">
        <v>84</v>
      </c>
      <c r="F21" s="137" t="e">
        <f>+#REF!</f>
        <v>#REF!</v>
      </c>
      <c r="G21" s="138" t="e">
        <f t="shared" si="5"/>
        <v>#REF!</v>
      </c>
      <c r="H21" s="138" t="e">
        <f t="shared" si="6"/>
        <v>#REF!</v>
      </c>
      <c r="I21" s="138" t="e">
        <f t="shared" si="7"/>
        <v>#REF!</v>
      </c>
    </row>
    <row r="22" spans="1:9" ht="45" customHeight="1" x14ac:dyDescent="0.3">
      <c r="A22" s="136">
        <v>11303</v>
      </c>
      <c r="B22" s="100" t="s">
        <v>503</v>
      </c>
      <c r="C22" s="137">
        <v>106.7</v>
      </c>
      <c r="D22" s="137">
        <v>35</v>
      </c>
      <c r="E22" s="137">
        <v>35</v>
      </c>
      <c r="F22" s="137" t="e">
        <f>+#REF!</f>
        <v>#REF!</v>
      </c>
      <c r="G22" s="138" t="e">
        <f t="shared" si="5"/>
        <v>#REF!</v>
      </c>
      <c r="H22" s="138" t="e">
        <f t="shared" si="6"/>
        <v>#REF!</v>
      </c>
      <c r="I22" s="138" t="e">
        <f t="shared" si="7"/>
        <v>#REF!</v>
      </c>
    </row>
    <row r="23" spans="1:9" ht="90" customHeight="1" x14ac:dyDescent="0.3">
      <c r="A23" s="136">
        <v>11304</v>
      </c>
      <c r="B23" s="100" t="s">
        <v>504</v>
      </c>
      <c r="C23" s="137">
        <v>12275</v>
      </c>
      <c r="D23" s="137">
        <v>12900</v>
      </c>
      <c r="E23" s="137">
        <v>12900</v>
      </c>
      <c r="F23" s="137" t="e">
        <f>+#REF!</f>
        <v>#REF!</v>
      </c>
      <c r="G23" s="138" t="e">
        <f t="shared" si="5"/>
        <v>#REF!</v>
      </c>
      <c r="H23" s="138" t="e">
        <f t="shared" si="6"/>
        <v>#REF!</v>
      </c>
      <c r="I23" s="138" t="e">
        <f t="shared" si="7"/>
        <v>#REF!</v>
      </c>
    </row>
    <row r="24" spans="1:9" ht="93.75" customHeight="1" x14ac:dyDescent="0.3">
      <c r="A24" s="136">
        <v>11305</v>
      </c>
      <c r="B24" s="100" t="s">
        <v>505</v>
      </c>
      <c r="C24" s="137">
        <v>1565</v>
      </c>
      <c r="D24" s="137">
        <v>1740</v>
      </c>
      <c r="E24" s="137">
        <v>1740</v>
      </c>
      <c r="F24" s="137" t="e">
        <f>+#REF!</f>
        <v>#REF!</v>
      </c>
      <c r="G24" s="138" t="e">
        <f t="shared" si="5"/>
        <v>#REF!</v>
      </c>
      <c r="H24" s="138" t="e">
        <f t="shared" si="6"/>
        <v>#REF!</v>
      </c>
      <c r="I24" s="138" t="e">
        <f t="shared" si="7"/>
        <v>#REF!</v>
      </c>
    </row>
    <row r="25" spans="1:9" ht="61.5" customHeight="1" x14ac:dyDescent="0.3">
      <c r="A25" s="136">
        <v>11306</v>
      </c>
      <c r="B25" s="100" t="s">
        <v>506</v>
      </c>
      <c r="C25" s="137">
        <v>1750</v>
      </c>
      <c r="D25" s="137">
        <v>1750</v>
      </c>
      <c r="E25" s="137">
        <v>1750</v>
      </c>
      <c r="F25" s="137" t="e">
        <f>+#REF!</f>
        <v>#REF!</v>
      </c>
      <c r="G25" s="138" t="e">
        <f t="shared" si="5"/>
        <v>#REF!</v>
      </c>
      <c r="H25" s="138" t="e">
        <f t="shared" si="6"/>
        <v>#REF!</v>
      </c>
      <c r="I25" s="138" t="e">
        <f t="shared" si="7"/>
        <v>#REF!</v>
      </c>
    </row>
    <row r="26" spans="1:9" ht="45.75" customHeight="1" x14ac:dyDescent="0.3">
      <c r="A26" s="136">
        <v>11307</v>
      </c>
      <c r="B26" s="100" t="s">
        <v>340</v>
      </c>
      <c r="C26" s="137">
        <v>23491</v>
      </c>
      <c r="D26" s="137">
        <v>29988</v>
      </c>
      <c r="E26" s="137">
        <v>29988</v>
      </c>
      <c r="F26" s="137" t="e">
        <f>+#REF!</f>
        <v>#REF!</v>
      </c>
      <c r="G26" s="138" t="e">
        <f t="shared" si="5"/>
        <v>#REF!</v>
      </c>
      <c r="H26" s="138" t="e">
        <f t="shared" si="6"/>
        <v>#REF!</v>
      </c>
      <c r="I26" s="138" t="e">
        <f t="shared" si="7"/>
        <v>#REF!</v>
      </c>
    </row>
    <row r="27" spans="1:9" ht="89.25" customHeight="1" x14ac:dyDescent="0.3">
      <c r="A27" s="136">
        <v>11308</v>
      </c>
      <c r="B27" s="100" t="s">
        <v>507</v>
      </c>
      <c r="C27" s="137">
        <v>2058</v>
      </c>
      <c r="D27" s="137">
        <v>2646</v>
      </c>
      <c r="E27" s="137">
        <v>2646</v>
      </c>
      <c r="F27" s="137" t="e">
        <f>+#REF!</f>
        <v>#REF!</v>
      </c>
      <c r="G27" s="138" t="e">
        <f t="shared" si="5"/>
        <v>#REF!</v>
      </c>
      <c r="H27" s="138" t="e">
        <f t="shared" si="6"/>
        <v>#REF!</v>
      </c>
      <c r="I27" s="138" t="e">
        <f t="shared" si="7"/>
        <v>#REF!</v>
      </c>
    </row>
    <row r="28" spans="1:9" ht="77.25" customHeight="1" x14ac:dyDescent="0.3">
      <c r="A28" s="136">
        <v>11309</v>
      </c>
      <c r="B28" s="100" t="s">
        <v>508</v>
      </c>
      <c r="C28" s="137">
        <v>2025</v>
      </c>
      <c r="D28" s="137">
        <v>2925</v>
      </c>
      <c r="E28" s="137">
        <v>2925</v>
      </c>
      <c r="F28" s="137" t="e">
        <f>+#REF!</f>
        <v>#REF!</v>
      </c>
      <c r="G28" s="138" t="e">
        <f t="shared" si="5"/>
        <v>#REF!</v>
      </c>
      <c r="H28" s="138" t="e">
        <f t="shared" si="6"/>
        <v>#REF!</v>
      </c>
      <c r="I28" s="138" t="e">
        <f t="shared" si="7"/>
        <v>#REF!</v>
      </c>
    </row>
    <row r="29" spans="1:9" ht="46.5" customHeight="1" x14ac:dyDescent="0.3">
      <c r="A29" s="136">
        <v>11310</v>
      </c>
      <c r="B29" s="100" t="s">
        <v>509</v>
      </c>
      <c r="C29" s="137">
        <v>3172</v>
      </c>
      <c r="D29" s="137">
        <v>2635.2</v>
      </c>
      <c r="E29" s="137">
        <v>2635.2</v>
      </c>
      <c r="F29" s="137" t="e">
        <f>+#REF!</f>
        <v>#REF!</v>
      </c>
      <c r="G29" s="138" t="e">
        <f t="shared" si="5"/>
        <v>#REF!</v>
      </c>
      <c r="H29" s="138" t="e">
        <f t="shared" si="6"/>
        <v>#REF!</v>
      </c>
      <c r="I29" s="138" t="e">
        <f t="shared" si="7"/>
        <v>#REF!</v>
      </c>
    </row>
    <row r="30" spans="1:9" ht="45" customHeight="1" x14ac:dyDescent="0.3">
      <c r="A30" s="136">
        <v>11311</v>
      </c>
      <c r="B30" s="100" t="s">
        <v>510</v>
      </c>
      <c r="C30" s="137">
        <v>330</v>
      </c>
      <c r="D30" s="137">
        <v>2250</v>
      </c>
      <c r="E30" s="137">
        <v>2250</v>
      </c>
      <c r="F30" s="137" t="e">
        <f>+#REF!</f>
        <v>#REF!</v>
      </c>
      <c r="G30" s="138" t="e">
        <f t="shared" si="5"/>
        <v>#REF!</v>
      </c>
      <c r="H30" s="138" t="e">
        <f t="shared" si="6"/>
        <v>#REF!</v>
      </c>
      <c r="I30" s="138" t="e">
        <f t="shared" si="7"/>
        <v>#REF!</v>
      </c>
    </row>
    <row r="31" spans="1:9" ht="91.5" customHeight="1" x14ac:dyDescent="0.3">
      <c r="A31" s="136">
        <v>11312</v>
      </c>
      <c r="B31" s="100" t="s">
        <v>511</v>
      </c>
      <c r="C31" s="137">
        <v>33344.694000000003</v>
      </c>
      <c r="D31" s="137">
        <v>40833</v>
      </c>
      <c r="E31" s="137">
        <v>40833</v>
      </c>
      <c r="F31" s="137" t="e">
        <f>+#REF!</f>
        <v>#REF!</v>
      </c>
      <c r="G31" s="138" t="e">
        <f t="shared" si="5"/>
        <v>#REF!</v>
      </c>
      <c r="H31" s="138" t="e">
        <f t="shared" si="6"/>
        <v>#REF!</v>
      </c>
      <c r="I31" s="138" t="e">
        <f t="shared" si="7"/>
        <v>#REF!</v>
      </c>
    </row>
    <row r="32" spans="1:9" ht="100.5" customHeight="1" x14ac:dyDescent="0.3">
      <c r="A32" s="136">
        <v>11313</v>
      </c>
      <c r="B32" s="100" t="s">
        <v>512</v>
      </c>
      <c r="C32" s="137">
        <v>200</v>
      </c>
      <c r="D32" s="137">
        <v>200</v>
      </c>
      <c r="E32" s="137">
        <v>200</v>
      </c>
      <c r="F32" s="137" t="e">
        <f>+#REF!</f>
        <v>#REF!</v>
      </c>
      <c r="G32" s="138" t="e">
        <f t="shared" si="5"/>
        <v>#REF!</v>
      </c>
      <c r="H32" s="138" t="e">
        <f t="shared" si="6"/>
        <v>#REF!</v>
      </c>
      <c r="I32" s="138" t="e">
        <f t="shared" si="7"/>
        <v>#REF!</v>
      </c>
    </row>
    <row r="33" spans="1:9" ht="59.25" customHeight="1" x14ac:dyDescent="0.3">
      <c r="A33" s="136">
        <v>11314</v>
      </c>
      <c r="B33" s="100" t="s">
        <v>513</v>
      </c>
      <c r="C33" s="137">
        <v>120</v>
      </c>
      <c r="D33" s="137">
        <v>140</v>
      </c>
      <c r="E33" s="137">
        <v>140</v>
      </c>
      <c r="F33" s="137" t="e">
        <f>+#REF!</f>
        <v>#REF!</v>
      </c>
      <c r="G33" s="138" t="e">
        <f t="shared" si="5"/>
        <v>#REF!</v>
      </c>
      <c r="H33" s="138" t="e">
        <f t="shared" si="6"/>
        <v>#REF!</v>
      </c>
      <c r="I33" s="138" t="e">
        <f t="shared" si="7"/>
        <v>#REF!</v>
      </c>
    </row>
    <row r="34" spans="1:9" ht="39.950000000000003" customHeight="1" x14ac:dyDescent="0.3">
      <c r="A34" s="136">
        <v>11315</v>
      </c>
      <c r="B34" s="100" t="s">
        <v>514</v>
      </c>
      <c r="C34" s="137">
        <v>100</v>
      </c>
      <c r="D34" s="137">
        <v>500</v>
      </c>
      <c r="E34" s="137">
        <v>500</v>
      </c>
      <c r="F34" s="137" t="e">
        <f>+#REF!</f>
        <v>#REF!</v>
      </c>
      <c r="G34" s="138" t="e">
        <f t="shared" si="5"/>
        <v>#REF!</v>
      </c>
      <c r="H34" s="138" t="e">
        <f t="shared" si="6"/>
        <v>#REF!</v>
      </c>
      <c r="I34" s="138" t="e">
        <f t="shared" si="7"/>
        <v>#REF!</v>
      </c>
    </row>
    <row r="35" spans="1:9" ht="39.950000000000003" customHeight="1" x14ac:dyDescent="0.3">
      <c r="A35" s="136">
        <v>11316</v>
      </c>
      <c r="B35" s="100" t="s">
        <v>515</v>
      </c>
      <c r="C35" s="137">
        <v>0</v>
      </c>
      <c r="D35" s="137">
        <v>0</v>
      </c>
      <c r="E35" s="137">
        <v>0</v>
      </c>
      <c r="F35" s="137" t="e">
        <f>+#REF!</f>
        <v>#REF!</v>
      </c>
      <c r="G35" s="138" t="e">
        <f t="shared" si="5"/>
        <v>#REF!</v>
      </c>
      <c r="H35" s="138" t="e">
        <f t="shared" si="6"/>
        <v>#REF!</v>
      </c>
      <c r="I35" s="138" t="e">
        <f t="shared" si="7"/>
        <v>#REF!</v>
      </c>
    </row>
    <row r="36" spans="1:9" ht="48" customHeight="1" x14ac:dyDescent="0.3">
      <c r="A36" s="136">
        <v>11317</v>
      </c>
      <c r="B36" s="100" t="s">
        <v>516</v>
      </c>
      <c r="C36" s="137">
        <v>0</v>
      </c>
      <c r="D36" s="137">
        <v>0</v>
      </c>
      <c r="E36" s="137">
        <v>0</v>
      </c>
      <c r="F36" s="137" t="e">
        <f>+#REF!</f>
        <v>#REF!</v>
      </c>
      <c r="G36" s="138" t="e">
        <f t="shared" si="5"/>
        <v>#REF!</v>
      </c>
      <c r="H36" s="138" t="e">
        <f t="shared" si="6"/>
        <v>#REF!</v>
      </c>
      <c r="I36" s="138" t="e">
        <f t="shared" si="7"/>
        <v>#REF!</v>
      </c>
    </row>
    <row r="37" spans="1:9" ht="24.75" customHeight="1" x14ac:dyDescent="0.3">
      <c r="A37" s="134">
        <v>1140</v>
      </c>
      <c r="B37" s="135" t="s">
        <v>588</v>
      </c>
      <c r="C37" s="137">
        <v>0</v>
      </c>
      <c r="D37" s="137">
        <v>0</v>
      </c>
      <c r="E37" s="137">
        <v>0</v>
      </c>
      <c r="F37" s="137" t="e">
        <f>+#REF!</f>
        <v>#REF!</v>
      </c>
      <c r="G37" s="138"/>
      <c r="H37" s="138"/>
      <c r="I37" s="138"/>
    </row>
    <row r="38" spans="1:9" ht="39.950000000000003" customHeight="1" x14ac:dyDescent="0.3">
      <c r="A38" s="136">
        <v>1141</v>
      </c>
      <c r="B38" s="100" t="s">
        <v>589</v>
      </c>
      <c r="C38" s="137">
        <v>0</v>
      </c>
      <c r="D38" s="137">
        <v>0</v>
      </c>
      <c r="E38" s="137">
        <v>0</v>
      </c>
      <c r="F38" s="137" t="e">
        <f>+#REF!</f>
        <v>#REF!</v>
      </c>
      <c r="G38" s="138"/>
      <c r="H38" s="138"/>
      <c r="I38" s="138"/>
    </row>
    <row r="39" spans="1:9" ht="39.950000000000003" customHeight="1" x14ac:dyDescent="0.3">
      <c r="A39" s="136">
        <v>1142</v>
      </c>
      <c r="B39" s="135" t="s">
        <v>517</v>
      </c>
      <c r="C39" s="133">
        <f t="shared" ref="C39:I39" si="8">SUM(C40,C41)</f>
        <v>47014.089</v>
      </c>
      <c r="D39" s="133">
        <f t="shared" si="8"/>
        <v>37800</v>
      </c>
      <c r="E39" s="133">
        <f t="shared" si="8"/>
        <v>37800</v>
      </c>
      <c r="F39" s="133" t="e">
        <f t="shared" si="8"/>
        <v>#REF!</v>
      </c>
      <c r="G39" s="133" t="e">
        <f t="shared" si="8"/>
        <v>#REF!</v>
      </c>
      <c r="H39" s="133" t="e">
        <f t="shared" si="8"/>
        <v>#REF!</v>
      </c>
      <c r="I39" s="133" t="e">
        <f t="shared" si="8"/>
        <v>#REF!</v>
      </c>
    </row>
    <row r="40" spans="1:9" ht="39.950000000000003" customHeight="1" x14ac:dyDescent="0.3">
      <c r="A40" s="134">
        <v>1150</v>
      </c>
      <c r="B40" s="100" t="s">
        <v>518</v>
      </c>
      <c r="C40" s="137">
        <v>11859.1</v>
      </c>
      <c r="D40" s="137">
        <v>12500</v>
      </c>
      <c r="E40" s="137">
        <v>12500</v>
      </c>
      <c r="F40" s="137" t="e">
        <f>+#REF!</f>
        <v>#REF!</v>
      </c>
      <c r="G40" s="138" t="e">
        <f>+F40-C40</f>
        <v>#REF!</v>
      </c>
      <c r="H40" s="138" t="e">
        <f>+F40-D40</f>
        <v>#REF!</v>
      </c>
      <c r="I40" s="138" t="e">
        <f>+F40-E40</f>
        <v>#REF!</v>
      </c>
    </row>
    <row r="41" spans="1:9" ht="39.950000000000003" customHeight="1" x14ac:dyDescent="0.3">
      <c r="A41" s="134">
        <v>1151</v>
      </c>
      <c r="B41" s="100" t="s">
        <v>519</v>
      </c>
      <c r="C41" s="137">
        <v>35154.989000000001</v>
      </c>
      <c r="D41" s="137">
        <v>25300</v>
      </c>
      <c r="E41" s="137">
        <v>25300</v>
      </c>
      <c r="F41" s="137" t="e">
        <f>+#REF!</f>
        <v>#REF!</v>
      </c>
      <c r="G41" s="138" t="e">
        <f>+F41-C41</f>
        <v>#REF!</v>
      </c>
      <c r="H41" s="138" t="e">
        <f>+F41-D41</f>
        <v>#REF!</v>
      </c>
      <c r="I41" s="138" t="e">
        <f>+F41-E41</f>
        <v>#REF!</v>
      </c>
    </row>
    <row r="42" spans="1:9" ht="39.950000000000003" customHeight="1" x14ac:dyDescent="0.3">
      <c r="A42" s="136">
        <v>1152</v>
      </c>
      <c r="B42" s="135" t="s">
        <v>520</v>
      </c>
      <c r="C42" s="133">
        <f t="shared" ref="C42:I42" si="9">SUM(C43,C47)</f>
        <v>0</v>
      </c>
      <c r="D42" s="133">
        <f t="shared" si="9"/>
        <v>0</v>
      </c>
      <c r="E42" s="133">
        <f t="shared" si="9"/>
        <v>0</v>
      </c>
      <c r="F42" s="133">
        <f t="shared" si="9"/>
        <v>0</v>
      </c>
      <c r="G42" s="133">
        <f t="shared" si="9"/>
        <v>0</v>
      </c>
      <c r="H42" s="133">
        <f t="shared" si="9"/>
        <v>0</v>
      </c>
      <c r="I42" s="133">
        <f t="shared" si="9"/>
        <v>0</v>
      </c>
    </row>
    <row r="43" spans="1:9" ht="39.950000000000003" customHeight="1" x14ac:dyDescent="0.3">
      <c r="A43" s="136">
        <v>1153</v>
      </c>
      <c r="B43" s="135" t="s">
        <v>521</v>
      </c>
      <c r="C43" s="133">
        <f t="shared" ref="C43:I43" si="10">SUM(C44:C46)</f>
        <v>0</v>
      </c>
      <c r="D43" s="133">
        <f t="shared" si="10"/>
        <v>0</v>
      </c>
      <c r="E43" s="133">
        <f t="shared" si="10"/>
        <v>0</v>
      </c>
      <c r="F43" s="133">
        <f t="shared" si="10"/>
        <v>0</v>
      </c>
      <c r="G43" s="133">
        <f t="shared" si="10"/>
        <v>0</v>
      </c>
      <c r="H43" s="133">
        <f t="shared" si="10"/>
        <v>0</v>
      </c>
      <c r="I43" s="133">
        <f t="shared" si="10"/>
        <v>0</v>
      </c>
    </row>
    <row r="44" spans="1:9" ht="39.950000000000003" customHeight="1" x14ac:dyDescent="0.3">
      <c r="A44" s="136">
        <v>1154</v>
      </c>
      <c r="B44" s="100" t="s">
        <v>522</v>
      </c>
      <c r="C44" s="137">
        <v>0</v>
      </c>
      <c r="D44" s="137">
        <v>0</v>
      </c>
      <c r="E44" s="137">
        <v>0</v>
      </c>
      <c r="F44" s="137"/>
      <c r="G44" s="138">
        <f>+F44-C44</f>
        <v>0</v>
      </c>
      <c r="H44" s="138">
        <f>+F44-D44</f>
        <v>0</v>
      </c>
      <c r="I44" s="138">
        <f>+F44-E44</f>
        <v>0</v>
      </c>
    </row>
    <row r="45" spans="1:9" ht="39.950000000000003" customHeight="1" x14ac:dyDescent="0.3">
      <c r="A45" s="136">
        <v>1155</v>
      </c>
      <c r="B45" s="100" t="s">
        <v>523</v>
      </c>
      <c r="C45" s="137">
        <v>0</v>
      </c>
      <c r="D45" s="137">
        <v>0</v>
      </c>
      <c r="E45" s="137">
        <v>0</v>
      </c>
      <c r="F45" s="137"/>
      <c r="G45" s="138">
        <f>+F45-C45</f>
        <v>0</v>
      </c>
      <c r="H45" s="138">
        <f>+F45-D45</f>
        <v>0</v>
      </c>
      <c r="I45" s="138">
        <f>+F45-E45</f>
        <v>0</v>
      </c>
    </row>
    <row r="46" spans="1:9" ht="22.5" customHeight="1" x14ac:dyDescent="0.3">
      <c r="A46" s="134">
        <v>1200</v>
      </c>
      <c r="B46" s="100" t="s">
        <v>524</v>
      </c>
      <c r="C46" s="137">
        <v>0</v>
      </c>
      <c r="D46" s="137">
        <v>0</v>
      </c>
      <c r="E46" s="137">
        <v>0</v>
      </c>
      <c r="F46" s="137"/>
      <c r="G46" s="138">
        <f>+F46-C46</f>
        <v>0</v>
      </c>
      <c r="H46" s="138">
        <f>+F46-D46</f>
        <v>0</v>
      </c>
      <c r="I46" s="138">
        <f>+F46-E46</f>
        <v>0</v>
      </c>
    </row>
    <row r="47" spans="1:9" ht="39.950000000000003" customHeight="1" x14ac:dyDescent="0.3">
      <c r="A47" s="134">
        <v>1210</v>
      </c>
      <c r="B47" s="100" t="s">
        <v>525</v>
      </c>
      <c r="C47" s="137">
        <v>0</v>
      </c>
      <c r="D47" s="137">
        <v>0</v>
      </c>
      <c r="E47" s="137">
        <v>0</v>
      </c>
      <c r="F47" s="137"/>
      <c r="G47" s="138">
        <f>+F47-C47</f>
        <v>0</v>
      </c>
      <c r="H47" s="138">
        <f>+F47-D47</f>
        <v>0</v>
      </c>
      <c r="I47" s="138">
        <f>+F47-E47</f>
        <v>0</v>
      </c>
    </row>
    <row r="48" spans="1:9" ht="39.950000000000003" customHeight="1" x14ac:dyDescent="0.3">
      <c r="A48" s="136">
        <v>1211</v>
      </c>
      <c r="B48" s="135" t="s">
        <v>526</v>
      </c>
      <c r="C48" s="133">
        <f t="shared" ref="C48:I48" si="11">SUM(C49,C51,C53,C55,C57,C64)</f>
        <v>3492909.0760000004</v>
      </c>
      <c r="D48" s="133">
        <f t="shared" si="11"/>
        <v>2796598.1</v>
      </c>
      <c r="E48" s="133">
        <f t="shared" si="11"/>
        <v>3169699.2</v>
      </c>
      <c r="F48" s="133" t="e">
        <f t="shared" si="11"/>
        <v>#REF!</v>
      </c>
      <c r="G48" s="133" t="e">
        <f t="shared" si="11"/>
        <v>#REF!</v>
      </c>
      <c r="H48" s="133" t="e">
        <f t="shared" si="11"/>
        <v>#REF!</v>
      </c>
      <c r="I48" s="133" t="e">
        <f t="shared" si="11"/>
        <v>#REF!</v>
      </c>
    </row>
    <row r="49" spans="1:9" ht="39.950000000000003" customHeight="1" x14ac:dyDescent="0.3">
      <c r="A49" s="134">
        <v>1220</v>
      </c>
      <c r="B49" s="135" t="s">
        <v>527</v>
      </c>
      <c r="C49" s="133">
        <f t="shared" ref="C49:I51" si="12">SUM(C50)</f>
        <v>0</v>
      </c>
      <c r="D49" s="133">
        <f t="shared" si="12"/>
        <v>0</v>
      </c>
      <c r="E49" s="133">
        <f t="shared" si="12"/>
        <v>0</v>
      </c>
      <c r="F49" s="133">
        <f t="shared" si="12"/>
        <v>0</v>
      </c>
      <c r="G49" s="133">
        <f t="shared" si="12"/>
        <v>0</v>
      </c>
      <c r="H49" s="133">
        <f t="shared" si="12"/>
        <v>0</v>
      </c>
      <c r="I49" s="133">
        <f t="shared" si="12"/>
        <v>0</v>
      </c>
    </row>
    <row r="50" spans="1:9" ht="39.950000000000003" customHeight="1" x14ac:dyDescent="0.3">
      <c r="A50" s="136">
        <v>1221</v>
      </c>
      <c r="B50" s="100" t="s">
        <v>528</v>
      </c>
      <c r="C50" s="137">
        <v>0</v>
      </c>
      <c r="D50" s="137">
        <v>0</v>
      </c>
      <c r="E50" s="137">
        <v>0</v>
      </c>
      <c r="F50" s="137"/>
      <c r="G50" s="138">
        <f>+F50-C50</f>
        <v>0</v>
      </c>
      <c r="H50" s="138">
        <f>+F50-D50</f>
        <v>0</v>
      </c>
      <c r="I50" s="138">
        <f>+F50-E50</f>
        <v>0</v>
      </c>
    </row>
    <row r="51" spans="1:9" ht="39.950000000000003" customHeight="1" x14ac:dyDescent="0.3">
      <c r="A51" s="134">
        <v>1230</v>
      </c>
      <c r="B51" s="135" t="s">
        <v>351</v>
      </c>
      <c r="C51" s="133">
        <f t="shared" si="12"/>
        <v>0</v>
      </c>
      <c r="D51" s="133">
        <f t="shared" si="12"/>
        <v>0</v>
      </c>
      <c r="E51" s="133">
        <f t="shared" si="12"/>
        <v>0</v>
      </c>
      <c r="F51" s="133">
        <f t="shared" si="12"/>
        <v>0</v>
      </c>
      <c r="G51" s="133">
        <f t="shared" si="12"/>
        <v>0</v>
      </c>
      <c r="H51" s="133">
        <f t="shared" si="12"/>
        <v>0</v>
      </c>
      <c r="I51" s="133">
        <f t="shared" si="12"/>
        <v>0</v>
      </c>
    </row>
    <row r="52" spans="1:9" ht="39.950000000000003" customHeight="1" x14ac:dyDescent="0.3">
      <c r="A52" s="136">
        <v>1231</v>
      </c>
      <c r="B52" s="100" t="s">
        <v>529</v>
      </c>
      <c r="C52" s="137">
        <v>0</v>
      </c>
      <c r="D52" s="137">
        <v>0</v>
      </c>
      <c r="E52" s="137">
        <v>0</v>
      </c>
      <c r="F52" s="137"/>
      <c r="G52" s="138">
        <f>+F52-C52</f>
        <v>0</v>
      </c>
      <c r="H52" s="138">
        <f>+F52-D52</f>
        <v>0</v>
      </c>
      <c r="I52" s="138">
        <f>+F52-E52</f>
        <v>0</v>
      </c>
    </row>
    <row r="53" spans="1:9" ht="39.950000000000003" customHeight="1" x14ac:dyDescent="0.3">
      <c r="A53" s="134">
        <v>1240</v>
      </c>
      <c r="B53" s="135" t="s">
        <v>352</v>
      </c>
      <c r="C53" s="133">
        <f t="shared" ref="C53:I55" si="13">SUM(C54)</f>
        <v>0</v>
      </c>
      <c r="D53" s="133">
        <f t="shared" si="13"/>
        <v>0</v>
      </c>
      <c r="E53" s="133">
        <f t="shared" si="13"/>
        <v>0</v>
      </c>
      <c r="F53" s="133">
        <f t="shared" si="13"/>
        <v>0</v>
      </c>
      <c r="G53" s="133">
        <f t="shared" si="13"/>
        <v>0</v>
      </c>
      <c r="H53" s="133">
        <f t="shared" si="13"/>
        <v>0</v>
      </c>
      <c r="I53" s="133">
        <f t="shared" si="13"/>
        <v>0</v>
      </c>
    </row>
    <row r="54" spans="1:9" ht="39.950000000000003" customHeight="1" x14ac:dyDescent="0.3">
      <c r="A54" s="136">
        <v>1241</v>
      </c>
      <c r="B54" s="100" t="s">
        <v>530</v>
      </c>
      <c r="C54" s="137">
        <v>0</v>
      </c>
      <c r="D54" s="137">
        <v>0</v>
      </c>
      <c r="E54" s="137">
        <v>0</v>
      </c>
      <c r="F54" s="137"/>
      <c r="G54" s="138">
        <f>+F54-C54</f>
        <v>0</v>
      </c>
      <c r="H54" s="138">
        <f>+F54-D54</f>
        <v>0</v>
      </c>
      <c r="I54" s="138">
        <f>+F54-E54</f>
        <v>0</v>
      </c>
    </row>
    <row r="55" spans="1:9" ht="39.950000000000003" customHeight="1" x14ac:dyDescent="0.3">
      <c r="A55" s="134">
        <v>1250</v>
      </c>
      <c r="B55" s="135" t="s">
        <v>353</v>
      </c>
      <c r="C55" s="133">
        <f t="shared" si="13"/>
        <v>6123.9359999999997</v>
      </c>
      <c r="D55" s="133">
        <f t="shared" si="13"/>
        <v>0</v>
      </c>
      <c r="E55" s="133">
        <f t="shared" si="13"/>
        <v>0</v>
      </c>
      <c r="F55" s="133">
        <f t="shared" si="13"/>
        <v>0</v>
      </c>
      <c r="G55" s="133">
        <f t="shared" si="13"/>
        <v>-6123.9359999999997</v>
      </c>
      <c r="H55" s="133">
        <f t="shared" si="13"/>
        <v>0</v>
      </c>
      <c r="I55" s="133">
        <f t="shared" si="13"/>
        <v>0</v>
      </c>
    </row>
    <row r="56" spans="1:9" ht="43.5" customHeight="1" x14ac:dyDescent="0.3">
      <c r="A56" s="136">
        <v>1251</v>
      </c>
      <c r="B56" s="100" t="s">
        <v>531</v>
      </c>
      <c r="C56" s="137">
        <v>6123.9359999999997</v>
      </c>
      <c r="D56" s="137">
        <v>0</v>
      </c>
      <c r="E56" s="137">
        <v>0</v>
      </c>
      <c r="F56" s="137"/>
      <c r="G56" s="138">
        <f>+F56-C56</f>
        <v>-6123.9359999999997</v>
      </c>
      <c r="H56" s="138">
        <f>+F56-D56</f>
        <v>0</v>
      </c>
      <c r="I56" s="138">
        <f>+F56-E56</f>
        <v>0</v>
      </c>
    </row>
    <row r="57" spans="1:9" ht="39.950000000000003" customHeight="1" x14ac:dyDescent="0.3">
      <c r="A57" s="134">
        <v>1252</v>
      </c>
      <c r="B57" s="135" t="s">
        <v>532</v>
      </c>
      <c r="C57" s="133">
        <f t="shared" ref="C57:I57" si="14">SUM(C58,C59,C62,C63)</f>
        <v>2834763.6</v>
      </c>
      <c r="D57" s="133">
        <f t="shared" si="14"/>
        <v>2796598.1</v>
      </c>
      <c r="E57" s="133">
        <f t="shared" si="14"/>
        <v>2796598.1</v>
      </c>
      <c r="F57" s="133" t="e">
        <f t="shared" si="14"/>
        <v>#REF!</v>
      </c>
      <c r="G57" s="133" t="e">
        <f t="shared" si="14"/>
        <v>#REF!</v>
      </c>
      <c r="H57" s="133" t="e">
        <f t="shared" si="14"/>
        <v>#REF!</v>
      </c>
      <c r="I57" s="133" t="e">
        <f t="shared" si="14"/>
        <v>#REF!</v>
      </c>
    </row>
    <row r="58" spans="1:9" ht="39.950000000000003" customHeight="1" x14ac:dyDescent="0.3">
      <c r="A58" s="136">
        <v>1253</v>
      </c>
      <c r="B58" s="100" t="s">
        <v>533</v>
      </c>
      <c r="C58" s="137">
        <v>2834763.6</v>
      </c>
      <c r="D58" s="137">
        <v>2796598.1</v>
      </c>
      <c r="E58" s="137">
        <v>2796598.1</v>
      </c>
      <c r="F58" s="137" t="e">
        <f>+#REF!</f>
        <v>#REF!</v>
      </c>
      <c r="G58" s="138" t="e">
        <f>+F58-C58</f>
        <v>#REF!</v>
      </c>
      <c r="H58" s="138" t="e">
        <f>+F58-D58</f>
        <v>#REF!</v>
      </c>
      <c r="I58" s="138" t="e">
        <f>+F58-E58</f>
        <v>#REF!</v>
      </c>
    </row>
    <row r="59" spans="1:9" ht="37.5" customHeight="1" x14ac:dyDescent="0.3">
      <c r="A59" s="136" t="s">
        <v>339</v>
      </c>
      <c r="B59" s="135" t="s">
        <v>534</v>
      </c>
      <c r="C59" s="133">
        <f t="shared" ref="C59:I59" si="15">SUM(C60:C61)</f>
        <v>0</v>
      </c>
      <c r="D59" s="133">
        <f t="shared" si="15"/>
        <v>0</v>
      </c>
      <c r="E59" s="133">
        <f t="shared" si="15"/>
        <v>0</v>
      </c>
      <c r="F59" s="133">
        <f t="shared" si="15"/>
        <v>0</v>
      </c>
      <c r="G59" s="133">
        <f t="shared" si="15"/>
        <v>0</v>
      </c>
      <c r="H59" s="133">
        <f t="shared" si="15"/>
        <v>0</v>
      </c>
      <c r="I59" s="133">
        <f t="shared" si="15"/>
        <v>0</v>
      </c>
    </row>
    <row r="60" spans="1:9" ht="45" customHeight="1" x14ac:dyDescent="0.3">
      <c r="A60" s="136">
        <v>1255</v>
      </c>
      <c r="B60" s="100" t="s">
        <v>535</v>
      </c>
      <c r="C60" s="137">
        <v>0</v>
      </c>
      <c r="D60" s="137">
        <v>0</v>
      </c>
      <c r="E60" s="137">
        <v>0</v>
      </c>
      <c r="F60" s="137"/>
      <c r="G60" s="138">
        <f t="shared" ref="G60:G66" si="16">+F60-C60</f>
        <v>0</v>
      </c>
      <c r="H60" s="138">
        <f t="shared" ref="H60:H66" si="17">+F60-D60</f>
        <v>0</v>
      </c>
      <c r="I60" s="138">
        <f t="shared" ref="I60:I66" si="18">+F60-E60</f>
        <v>0</v>
      </c>
    </row>
    <row r="61" spans="1:9" ht="39.950000000000003" customHeight="1" x14ac:dyDescent="0.3">
      <c r="A61" s="136">
        <v>1256</v>
      </c>
      <c r="B61" s="100" t="s">
        <v>536</v>
      </c>
      <c r="C61" s="137">
        <v>0</v>
      </c>
      <c r="D61" s="137">
        <v>0</v>
      </c>
      <c r="E61" s="137">
        <v>0</v>
      </c>
      <c r="F61" s="137"/>
      <c r="G61" s="138">
        <f t="shared" si="16"/>
        <v>0</v>
      </c>
      <c r="H61" s="138">
        <f t="shared" si="17"/>
        <v>0</v>
      </c>
      <c r="I61" s="138">
        <f t="shared" si="18"/>
        <v>0</v>
      </c>
    </row>
    <row r="62" spans="1:9" ht="39.950000000000003" customHeight="1" x14ac:dyDescent="0.3">
      <c r="A62" s="136">
        <v>1260</v>
      </c>
      <c r="B62" s="100" t="s">
        <v>537</v>
      </c>
      <c r="C62" s="137">
        <v>0</v>
      </c>
      <c r="D62" s="137">
        <v>0</v>
      </c>
      <c r="E62" s="137">
        <v>0</v>
      </c>
      <c r="F62" s="137"/>
      <c r="G62" s="138">
        <f t="shared" si="16"/>
        <v>0</v>
      </c>
      <c r="H62" s="138">
        <f t="shared" si="17"/>
        <v>0</v>
      </c>
      <c r="I62" s="138">
        <f t="shared" si="18"/>
        <v>0</v>
      </c>
    </row>
    <row r="63" spans="1:9" ht="30" customHeight="1" x14ac:dyDescent="0.3">
      <c r="A63" s="136">
        <v>1261</v>
      </c>
      <c r="B63" s="100" t="s">
        <v>538</v>
      </c>
      <c r="C63" s="137">
        <v>0</v>
      </c>
      <c r="D63" s="137">
        <v>0</v>
      </c>
      <c r="E63" s="137">
        <v>0</v>
      </c>
      <c r="F63" s="137"/>
      <c r="G63" s="138">
        <f t="shared" si="16"/>
        <v>0</v>
      </c>
      <c r="H63" s="138">
        <f t="shared" si="17"/>
        <v>0</v>
      </c>
      <c r="I63" s="138">
        <f t="shared" si="18"/>
        <v>0</v>
      </c>
    </row>
    <row r="64" spans="1:9" ht="39.950000000000003" customHeight="1" x14ac:dyDescent="0.3">
      <c r="A64" s="136">
        <v>1262</v>
      </c>
      <c r="B64" s="100" t="s">
        <v>354</v>
      </c>
      <c r="C64" s="133">
        <f t="shared" ref="C64:I64" si="19">SUM(C65:C66)</f>
        <v>652021.54</v>
      </c>
      <c r="D64" s="133">
        <f t="shared" si="19"/>
        <v>0</v>
      </c>
      <c r="E64" s="133">
        <f t="shared" si="19"/>
        <v>373101.1</v>
      </c>
      <c r="F64" s="133">
        <f t="shared" si="19"/>
        <v>0</v>
      </c>
      <c r="G64" s="133">
        <f t="shared" si="19"/>
        <v>-652021.54</v>
      </c>
      <c r="H64" s="133">
        <f t="shared" si="19"/>
        <v>0</v>
      </c>
      <c r="I64" s="133">
        <f t="shared" si="19"/>
        <v>-373101.1</v>
      </c>
    </row>
    <row r="65" spans="1:9" ht="21" customHeight="1" x14ac:dyDescent="0.3">
      <c r="A65" s="134">
        <v>1300</v>
      </c>
      <c r="B65" s="100" t="s">
        <v>539</v>
      </c>
      <c r="C65" s="137">
        <v>652021.54</v>
      </c>
      <c r="D65" s="137">
        <v>0</v>
      </c>
      <c r="E65" s="137">
        <v>373101.1</v>
      </c>
      <c r="F65" s="137"/>
      <c r="G65" s="138">
        <f t="shared" si="16"/>
        <v>-652021.54</v>
      </c>
      <c r="H65" s="138">
        <f t="shared" si="17"/>
        <v>0</v>
      </c>
      <c r="I65" s="138">
        <f t="shared" si="18"/>
        <v>-373101.1</v>
      </c>
    </row>
    <row r="66" spans="1:9" ht="39.950000000000003" customHeight="1" x14ac:dyDescent="0.3">
      <c r="A66" s="134">
        <v>1310</v>
      </c>
      <c r="B66" s="100" t="s">
        <v>540</v>
      </c>
      <c r="C66" s="137">
        <v>0</v>
      </c>
      <c r="D66" s="137">
        <v>0</v>
      </c>
      <c r="E66" s="137">
        <v>0</v>
      </c>
      <c r="F66" s="137"/>
      <c r="G66" s="138">
        <f t="shared" si="16"/>
        <v>0</v>
      </c>
      <c r="H66" s="138">
        <f t="shared" si="17"/>
        <v>0</v>
      </c>
      <c r="I66" s="138">
        <f t="shared" si="18"/>
        <v>0</v>
      </c>
    </row>
    <row r="67" spans="1:9" ht="39.950000000000003" customHeight="1" x14ac:dyDescent="0.3">
      <c r="A67" s="136">
        <v>1311</v>
      </c>
      <c r="B67" s="135" t="s">
        <v>541</v>
      </c>
      <c r="C67" s="133">
        <f t="shared" ref="C67:I67" si="20">SUM(C68,C70,C72,C77,C81,C108,C111,C114,C117)</f>
        <v>694024.05660000013</v>
      </c>
      <c r="D67" s="133">
        <f t="shared" si="20"/>
        <v>774649.7</v>
      </c>
      <c r="E67" s="133">
        <f t="shared" si="20"/>
        <v>774649.7</v>
      </c>
      <c r="F67" s="133" t="e">
        <f t="shared" si="20"/>
        <v>#REF!</v>
      </c>
      <c r="G67" s="133" t="e">
        <f t="shared" si="20"/>
        <v>#REF!</v>
      </c>
      <c r="H67" s="133" t="e">
        <f t="shared" si="20"/>
        <v>#REF!</v>
      </c>
      <c r="I67" s="133" t="e">
        <f t="shared" si="20"/>
        <v>#REF!</v>
      </c>
    </row>
    <row r="68" spans="1:9" ht="39.950000000000003" customHeight="1" x14ac:dyDescent="0.3">
      <c r="A68" s="134">
        <v>1320</v>
      </c>
      <c r="B68" s="135" t="s">
        <v>542</v>
      </c>
      <c r="C68" s="133">
        <f t="shared" ref="C68:I70" si="21">SUM(C69)</f>
        <v>0</v>
      </c>
      <c r="D68" s="133">
        <f t="shared" si="21"/>
        <v>0</v>
      </c>
      <c r="E68" s="133">
        <f t="shared" si="21"/>
        <v>0</v>
      </c>
      <c r="F68" s="133">
        <f t="shared" si="21"/>
        <v>0</v>
      </c>
      <c r="G68" s="133">
        <f t="shared" si="21"/>
        <v>0</v>
      </c>
      <c r="H68" s="133">
        <f t="shared" si="21"/>
        <v>0</v>
      </c>
      <c r="I68" s="133">
        <f t="shared" si="21"/>
        <v>0</v>
      </c>
    </row>
    <row r="69" spans="1:9" ht="39.950000000000003" customHeight="1" x14ac:dyDescent="0.3">
      <c r="A69" s="136">
        <v>1321</v>
      </c>
      <c r="B69" s="100" t="s">
        <v>543</v>
      </c>
      <c r="C69" s="137">
        <v>0</v>
      </c>
      <c r="D69" s="137">
        <v>0</v>
      </c>
      <c r="E69" s="137">
        <v>0</v>
      </c>
      <c r="F69" s="137"/>
      <c r="G69" s="138">
        <f>+F69-C69</f>
        <v>0</v>
      </c>
      <c r="H69" s="138">
        <f>+F69-D69</f>
        <v>0</v>
      </c>
      <c r="I69" s="138">
        <f>+F69-E69</f>
        <v>0</v>
      </c>
    </row>
    <row r="70" spans="1:9" ht="30.75" customHeight="1" x14ac:dyDescent="0.3">
      <c r="A70" s="134">
        <v>1330</v>
      </c>
      <c r="B70" s="135" t="s">
        <v>355</v>
      </c>
      <c r="C70" s="133">
        <f t="shared" si="21"/>
        <v>0</v>
      </c>
      <c r="D70" s="133">
        <f t="shared" si="21"/>
        <v>0</v>
      </c>
      <c r="E70" s="133">
        <f t="shared" si="21"/>
        <v>0</v>
      </c>
      <c r="F70" s="133">
        <f t="shared" si="21"/>
        <v>0</v>
      </c>
      <c r="G70" s="133">
        <f t="shared" si="21"/>
        <v>0</v>
      </c>
      <c r="H70" s="133">
        <f t="shared" si="21"/>
        <v>0</v>
      </c>
      <c r="I70" s="133">
        <f t="shared" si="21"/>
        <v>0</v>
      </c>
    </row>
    <row r="71" spans="1:9" ht="30" customHeight="1" x14ac:dyDescent="0.3">
      <c r="A71" s="136">
        <v>1331</v>
      </c>
      <c r="B71" s="100" t="s">
        <v>544</v>
      </c>
      <c r="C71" s="137">
        <v>0</v>
      </c>
      <c r="D71" s="137">
        <v>0</v>
      </c>
      <c r="E71" s="137">
        <v>0</v>
      </c>
      <c r="F71" s="137"/>
      <c r="G71" s="138">
        <f>+F71-C71</f>
        <v>0</v>
      </c>
      <c r="H71" s="138">
        <f>+F71-D71</f>
        <v>0</v>
      </c>
      <c r="I71" s="138">
        <f>+F71-E71</f>
        <v>0</v>
      </c>
    </row>
    <row r="72" spans="1:9" ht="39.950000000000003" customHeight="1" x14ac:dyDescent="0.3">
      <c r="A72" s="136">
        <v>1332</v>
      </c>
      <c r="B72" s="135" t="s">
        <v>545</v>
      </c>
      <c r="C72" s="133">
        <f t="shared" ref="C72:I72" si="22">SUM(C73:C76)</f>
        <v>134337.152</v>
      </c>
      <c r="D72" s="133">
        <f t="shared" si="22"/>
        <v>155898.6</v>
      </c>
      <c r="E72" s="133">
        <f t="shared" si="22"/>
        <v>155898.6</v>
      </c>
      <c r="F72" s="133" t="e">
        <f t="shared" si="22"/>
        <v>#REF!</v>
      </c>
      <c r="G72" s="133" t="e">
        <f t="shared" si="22"/>
        <v>#REF!</v>
      </c>
      <c r="H72" s="133" t="e">
        <f t="shared" si="22"/>
        <v>#REF!</v>
      </c>
      <c r="I72" s="133" t="e">
        <f t="shared" si="22"/>
        <v>#REF!</v>
      </c>
    </row>
    <row r="73" spans="1:9" ht="39.950000000000003" customHeight="1" x14ac:dyDescent="0.3">
      <c r="A73" s="136">
        <v>1333</v>
      </c>
      <c r="B73" s="100" t="s">
        <v>546</v>
      </c>
      <c r="C73" s="137">
        <v>97318.482000000004</v>
      </c>
      <c r="D73" s="137">
        <v>117557.3</v>
      </c>
      <c r="E73" s="137">
        <v>117557.3</v>
      </c>
      <c r="F73" s="137" t="e">
        <f>+#REF!</f>
        <v>#REF!</v>
      </c>
      <c r="G73" s="138" t="e">
        <f>+F73-C73</f>
        <v>#REF!</v>
      </c>
      <c r="H73" s="138" t="e">
        <f>+F73-D73</f>
        <v>#REF!</v>
      </c>
      <c r="I73" s="138" t="e">
        <f>+F73-E73</f>
        <v>#REF!</v>
      </c>
    </row>
    <row r="74" spans="1:9" ht="21" customHeight="1" x14ac:dyDescent="0.3">
      <c r="A74" s="136">
        <v>1334</v>
      </c>
      <c r="B74" s="100" t="s">
        <v>356</v>
      </c>
      <c r="C74" s="137">
        <v>0</v>
      </c>
      <c r="D74" s="137">
        <v>0</v>
      </c>
      <c r="E74" s="137">
        <v>0</v>
      </c>
      <c r="F74" s="137" t="e">
        <f>+#REF!</f>
        <v>#REF!</v>
      </c>
      <c r="G74" s="138" t="e">
        <f>+F74-C74</f>
        <v>#REF!</v>
      </c>
      <c r="H74" s="138" t="e">
        <f>+F74-D74</f>
        <v>#REF!</v>
      </c>
      <c r="I74" s="138" t="e">
        <f>+F74-E74</f>
        <v>#REF!</v>
      </c>
    </row>
    <row r="75" spans="1:9" ht="46.5" customHeight="1" x14ac:dyDescent="0.3">
      <c r="A75" s="134">
        <v>1340</v>
      </c>
      <c r="B75" s="100" t="s">
        <v>357</v>
      </c>
      <c r="C75" s="137">
        <v>0</v>
      </c>
      <c r="D75" s="137">
        <v>0</v>
      </c>
      <c r="E75" s="137">
        <v>0</v>
      </c>
      <c r="F75" s="137" t="e">
        <f>+#REF!</f>
        <v>#REF!</v>
      </c>
      <c r="G75" s="138" t="e">
        <f>+F75-C75</f>
        <v>#REF!</v>
      </c>
      <c r="H75" s="138" t="e">
        <f>+F75-D75</f>
        <v>#REF!</v>
      </c>
      <c r="I75" s="138" t="e">
        <f>+F75-E75</f>
        <v>#REF!</v>
      </c>
    </row>
    <row r="76" spans="1:9" ht="39.950000000000003" customHeight="1" x14ac:dyDescent="0.3">
      <c r="A76" s="136">
        <v>1341</v>
      </c>
      <c r="B76" s="100" t="s">
        <v>358</v>
      </c>
      <c r="C76" s="137">
        <v>37018.67</v>
      </c>
      <c r="D76" s="137">
        <v>38341.300000000003</v>
      </c>
      <c r="E76" s="137">
        <v>38341.300000000003</v>
      </c>
      <c r="F76" s="137" t="e">
        <f>+#REF!</f>
        <v>#REF!</v>
      </c>
      <c r="G76" s="138" t="e">
        <f>+F76-C76</f>
        <v>#REF!</v>
      </c>
      <c r="H76" s="138" t="e">
        <f>+F76-D76</f>
        <v>#REF!</v>
      </c>
      <c r="I76" s="138" t="e">
        <f>+F76-E76</f>
        <v>#REF!</v>
      </c>
    </row>
    <row r="77" spans="1:9" ht="73.5" customHeight="1" x14ac:dyDescent="0.3">
      <c r="A77" s="136">
        <v>1342</v>
      </c>
      <c r="B77" s="135" t="s">
        <v>547</v>
      </c>
      <c r="C77" s="133">
        <f t="shared" ref="C77:I77" si="23">SUM(C78,C79,C80)</f>
        <v>37724.402999999998</v>
      </c>
      <c r="D77" s="133">
        <f t="shared" si="23"/>
        <v>10159.4</v>
      </c>
      <c r="E77" s="133">
        <f t="shared" si="23"/>
        <v>10159.4</v>
      </c>
      <c r="F77" s="133">
        <f t="shared" si="23"/>
        <v>0</v>
      </c>
      <c r="G77" s="133">
        <f t="shared" si="23"/>
        <v>-37724.402999999998</v>
      </c>
      <c r="H77" s="133">
        <f t="shared" si="23"/>
        <v>-10159.4</v>
      </c>
      <c r="I77" s="133">
        <f t="shared" si="23"/>
        <v>-10159.4</v>
      </c>
    </row>
    <row r="78" spans="1:9" ht="88.5" customHeight="1" x14ac:dyDescent="0.3">
      <c r="A78" s="136">
        <v>1343</v>
      </c>
      <c r="B78" s="100" t="s">
        <v>548</v>
      </c>
      <c r="C78" s="137">
        <v>0</v>
      </c>
      <c r="D78" s="137">
        <v>0</v>
      </c>
      <c r="E78" s="137">
        <v>0</v>
      </c>
      <c r="F78" s="137"/>
      <c r="G78" s="138">
        <f>+F78-C78</f>
        <v>0</v>
      </c>
      <c r="H78" s="138">
        <f>+F78-D78</f>
        <v>0</v>
      </c>
      <c r="I78" s="138">
        <f>+F78-E78</f>
        <v>0</v>
      </c>
    </row>
    <row r="79" spans="1:9" ht="71.25" x14ac:dyDescent="0.3">
      <c r="A79" s="134">
        <v>1350</v>
      </c>
      <c r="B79" s="135" t="s">
        <v>549</v>
      </c>
      <c r="C79" s="137">
        <v>37724.402999999998</v>
      </c>
      <c r="D79" s="137">
        <v>9559.4</v>
      </c>
      <c r="E79" s="137">
        <v>9559.4</v>
      </c>
      <c r="F79" s="137"/>
      <c r="G79" s="138">
        <f>+F79-C79</f>
        <v>-37724.402999999998</v>
      </c>
      <c r="H79" s="138">
        <f>+F79-D79</f>
        <v>-9559.4</v>
      </c>
      <c r="I79" s="138">
        <f>+F79-E79</f>
        <v>-9559.4</v>
      </c>
    </row>
    <row r="80" spans="1:9" ht="85.5" x14ac:dyDescent="0.3">
      <c r="A80" s="134">
        <v>1351</v>
      </c>
      <c r="B80" s="135" t="s">
        <v>550</v>
      </c>
      <c r="C80" s="137">
        <v>0</v>
      </c>
      <c r="D80" s="137">
        <v>600</v>
      </c>
      <c r="E80" s="137">
        <v>600</v>
      </c>
      <c r="F80" s="137"/>
      <c r="G80" s="138">
        <f>+F80-C80</f>
        <v>0</v>
      </c>
      <c r="H80" s="138">
        <f>+F80-D80</f>
        <v>-600</v>
      </c>
      <c r="I80" s="138">
        <f>+F80-E80</f>
        <v>-600</v>
      </c>
    </row>
    <row r="81" spans="1:9" ht="39.950000000000003" customHeight="1" x14ac:dyDescent="0.3">
      <c r="A81" s="136">
        <v>13501</v>
      </c>
      <c r="B81" s="135" t="s">
        <v>551</v>
      </c>
      <c r="C81" s="133">
        <f t="shared" ref="C81:I81" si="24">SUM(C82,C106,C107)</f>
        <v>510880.79910000006</v>
      </c>
      <c r="D81" s="133">
        <f t="shared" si="24"/>
        <v>593341.69999999995</v>
      </c>
      <c r="E81" s="133">
        <f t="shared" si="24"/>
        <v>593341.69999999995</v>
      </c>
      <c r="F81" s="133" t="e">
        <f t="shared" si="24"/>
        <v>#REF!</v>
      </c>
      <c r="G81" s="133" t="e">
        <f t="shared" si="24"/>
        <v>#REF!</v>
      </c>
      <c r="H81" s="133" t="e">
        <f t="shared" si="24"/>
        <v>#REF!</v>
      </c>
      <c r="I81" s="133" t="e">
        <f t="shared" si="24"/>
        <v>#REF!</v>
      </c>
    </row>
    <row r="82" spans="1:9" ht="84" customHeight="1" x14ac:dyDescent="0.3">
      <c r="A82" s="136">
        <v>13502</v>
      </c>
      <c r="B82" s="135" t="s">
        <v>552</v>
      </c>
      <c r="C82" s="133">
        <f t="shared" ref="C82:I82" si="25">+C83+C84+C85+C86+C87+C88+C89+C93+C94+C95+C96+C97+C98+C99+C100+C101+C102+C103+C104+C105</f>
        <v>425710.28910000005</v>
      </c>
      <c r="D82" s="133">
        <f t="shared" si="25"/>
        <v>553341.69999999995</v>
      </c>
      <c r="E82" s="133">
        <f t="shared" si="25"/>
        <v>553341.69999999995</v>
      </c>
      <c r="F82" s="133" t="e">
        <f t="shared" si="25"/>
        <v>#REF!</v>
      </c>
      <c r="G82" s="133" t="e">
        <f t="shared" si="25"/>
        <v>#REF!</v>
      </c>
      <c r="H82" s="133" t="e">
        <f t="shared" si="25"/>
        <v>#REF!</v>
      </c>
      <c r="I82" s="133" t="e">
        <f t="shared" si="25"/>
        <v>#REF!</v>
      </c>
    </row>
    <row r="83" spans="1:9" ht="39.950000000000003" customHeight="1" x14ac:dyDescent="0.3">
      <c r="A83" s="136">
        <v>13503</v>
      </c>
      <c r="B83" s="100" t="s">
        <v>553</v>
      </c>
      <c r="C83" s="137">
        <v>0</v>
      </c>
      <c r="D83" s="137">
        <v>0</v>
      </c>
      <c r="E83" s="137">
        <v>0</v>
      </c>
      <c r="F83" s="137" t="e">
        <f>+#REF!</f>
        <v>#REF!</v>
      </c>
      <c r="G83" s="138" t="e">
        <f t="shared" ref="G83:G88" si="26">+F83-C83</f>
        <v>#REF!</v>
      </c>
      <c r="H83" s="138" t="e">
        <f t="shared" ref="H83:H88" si="27">+F83-D83</f>
        <v>#REF!</v>
      </c>
      <c r="I83" s="138" t="e">
        <f t="shared" ref="I83:I88" si="28">+F83-E83</f>
        <v>#REF!</v>
      </c>
    </row>
    <row r="84" spans="1:9" ht="39.950000000000003" customHeight="1" x14ac:dyDescent="0.3">
      <c r="A84" s="136">
        <v>13504</v>
      </c>
      <c r="B84" s="100" t="s">
        <v>554</v>
      </c>
      <c r="C84" s="137">
        <v>0</v>
      </c>
      <c r="D84" s="137">
        <v>0</v>
      </c>
      <c r="E84" s="137">
        <v>0</v>
      </c>
      <c r="F84" s="137" t="e">
        <f>+#REF!</f>
        <v>#REF!</v>
      </c>
      <c r="G84" s="138" t="e">
        <f t="shared" si="26"/>
        <v>#REF!</v>
      </c>
      <c r="H84" s="138" t="e">
        <f t="shared" si="27"/>
        <v>#REF!</v>
      </c>
      <c r="I84" s="138" t="e">
        <f t="shared" si="28"/>
        <v>#REF!</v>
      </c>
    </row>
    <row r="85" spans="1:9" ht="39.950000000000003" customHeight="1" x14ac:dyDescent="0.3">
      <c r="A85" s="136">
        <v>13505</v>
      </c>
      <c r="B85" s="100" t="s">
        <v>341</v>
      </c>
      <c r="C85" s="137">
        <v>745</v>
      </c>
      <c r="D85" s="137">
        <v>0</v>
      </c>
      <c r="E85" s="137">
        <v>0</v>
      </c>
      <c r="F85" s="137" t="e">
        <f>+#REF!</f>
        <v>#REF!</v>
      </c>
      <c r="G85" s="138" t="e">
        <f t="shared" si="26"/>
        <v>#REF!</v>
      </c>
      <c r="H85" s="138" t="e">
        <f t="shared" si="27"/>
        <v>#REF!</v>
      </c>
      <c r="I85" s="138" t="e">
        <f t="shared" si="28"/>
        <v>#REF!</v>
      </c>
    </row>
    <row r="86" spans="1:9" ht="39.950000000000003" customHeight="1" x14ac:dyDescent="0.3">
      <c r="A86" s="136">
        <v>13506</v>
      </c>
      <c r="B86" s="100" t="s">
        <v>555</v>
      </c>
      <c r="C86" s="137">
        <v>5643.2</v>
      </c>
      <c r="D86" s="137">
        <v>2925</v>
      </c>
      <c r="E86" s="137">
        <v>2925</v>
      </c>
      <c r="F86" s="137" t="e">
        <f>+#REF!</f>
        <v>#REF!</v>
      </c>
      <c r="G86" s="138" t="e">
        <f t="shared" si="26"/>
        <v>#REF!</v>
      </c>
      <c r="H86" s="138" t="e">
        <f t="shared" si="27"/>
        <v>#REF!</v>
      </c>
      <c r="I86" s="138" t="e">
        <f t="shared" si="28"/>
        <v>#REF!</v>
      </c>
    </row>
    <row r="87" spans="1:9" ht="19.5" customHeight="1" x14ac:dyDescent="0.3">
      <c r="A87" s="134">
        <v>13507</v>
      </c>
      <c r="B87" s="100" t="s">
        <v>342</v>
      </c>
      <c r="C87" s="137">
        <v>2250</v>
      </c>
      <c r="D87" s="137">
        <v>7500</v>
      </c>
      <c r="E87" s="137">
        <v>7500</v>
      </c>
      <c r="F87" s="137" t="e">
        <f>+#REF!</f>
        <v>#REF!</v>
      </c>
      <c r="G87" s="138" t="e">
        <f t="shared" si="26"/>
        <v>#REF!</v>
      </c>
      <c r="H87" s="138" t="e">
        <f t="shared" si="27"/>
        <v>#REF!</v>
      </c>
      <c r="I87" s="138" t="e">
        <f t="shared" si="28"/>
        <v>#REF!</v>
      </c>
    </row>
    <row r="88" spans="1:9" ht="19.5" customHeight="1" x14ac:dyDescent="0.3">
      <c r="A88" s="136"/>
      <c r="B88" s="100" t="s">
        <v>343</v>
      </c>
      <c r="C88" s="137">
        <v>0</v>
      </c>
      <c r="D88" s="137">
        <v>60</v>
      </c>
      <c r="E88" s="137">
        <v>60</v>
      </c>
      <c r="F88" s="137" t="e">
        <f>+#REF!</f>
        <v>#REF!</v>
      </c>
      <c r="G88" s="138" t="e">
        <f t="shared" si="26"/>
        <v>#REF!</v>
      </c>
      <c r="H88" s="138" t="e">
        <f t="shared" si="27"/>
        <v>#REF!</v>
      </c>
      <c r="I88" s="138" t="e">
        <f t="shared" si="28"/>
        <v>#REF!</v>
      </c>
    </row>
    <row r="89" spans="1:9" ht="19.5" customHeight="1" x14ac:dyDescent="0.3">
      <c r="A89" s="136"/>
      <c r="B89" s="135" t="s">
        <v>556</v>
      </c>
      <c r="C89" s="133">
        <f t="shared" ref="C89:I89" si="29">+C90+C91+C92</f>
        <v>175018.239</v>
      </c>
      <c r="D89" s="133">
        <f t="shared" si="29"/>
        <v>228774.5</v>
      </c>
      <c r="E89" s="133">
        <f t="shared" si="29"/>
        <v>228774.5</v>
      </c>
      <c r="F89" s="133" t="e">
        <f t="shared" si="29"/>
        <v>#REF!</v>
      </c>
      <c r="G89" s="133" t="e">
        <f t="shared" si="29"/>
        <v>#REF!</v>
      </c>
      <c r="H89" s="133" t="e">
        <f t="shared" si="29"/>
        <v>#REF!</v>
      </c>
      <c r="I89" s="133" t="e">
        <f t="shared" si="29"/>
        <v>#REF!</v>
      </c>
    </row>
    <row r="90" spans="1:9" ht="19.5" customHeight="1" x14ac:dyDescent="0.3">
      <c r="A90" s="136"/>
      <c r="B90" s="100" t="s">
        <v>557</v>
      </c>
      <c r="C90" s="137">
        <v>78841.880999999994</v>
      </c>
      <c r="D90" s="137">
        <v>135324</v>
      </c>
      <c r="E90" s="137">
        <v>135324</v>
      </c>
      <c r="F90" s="137" t="e">
        <f>+#REF!</f>
        <v>#REF!</v>
      </c>
      <c r="G90" s="138" t="e">
        <f t="shared" ref="G90:G107" si="30">+F90-C90</f>
        <v>#REF!</v>
      </c>
      <c r="H90" s="138" t="e">
        <f t="shared" ref="H90:H107" si="31">+F90-D90</f>
        <v>#REF!</v>
      </c>
      <c r="I90" s="138" t="e">
        <f t="shared" ref="I90:I107" si="32">+F90-E90</f>
        <v>#REF!</v>
      </c>
    </row>
    <row r="91" spans="1:9" ht="39.950000000000003" customHeight="1" x14ac:dyDescent="0.3">
      <c r="A91" s="136">
        <v>13508</v>
      </c>
      <c r="B91" s="100" t="s">
        <v>558</v>
      </c>
      <c r="C91" s="137">
        <v>87945.804000000004</v>
      </c>
      <c r="D91" s="137">
        <v>85450.5</v>
      </c>
      <c r="E91" s="137">
        <v>85450.5</v>
      </c>
      <c r="F91" s="137" t="e">
        <f>+#REF!</f>
        <v>#REF!</v>
      </c>
      <c r="G91" s="138" t="e">
        <f t="shared" si="30"/>
        <v>#REF!</v>
      </c>
      <c r="H91" s="138" t="e">
        <f t="shared" si="31"/>
        <v>#REF!</v>
      </c>
      <c r="I91" s="138" t="e">
        <f t="shared" si="32"/>
        <v>#REF!</v>
      </c>
    </row>
    <row r="92" spans="1:9" ht="39.950000000000003" customHeight="1" x14ac:dyDescent="0.3">
      <c r="A92" s="136">
        <v>13509</v>
      </c>
      <c r="B92" s="100" t="s">
        <v>559</v>
      </c>
      <c r="C92" s="137">
        <v>8230.5540000000001</v>
      </c>
      <c r="D92" s="137">
        <v>8000</v>
      </c>
      <c r="E92" s="137">
        <v>8000</v>
      </c>
      <c r="F92" s="137" t="e">
        <f>+#REF!</f>
        <v>#REF!</v>
      </c>
      <c r="G92" s="138" t="e">
        <f t="shared" si="30"/>
        <v>#REF!</v>
      </c>
      <c r="H92" s="138" t="e">
        <f t="shared" si="31"/>
        <v>#REF!</v>
      </c>
      <c r="I92" s="138" t="e">
        <f t="shared" si="32"/>
        <v>#REF!</v>
      </c>
    </row>
    <row r="93" spans="1:9" ht="39.950000000000003" customHeight="1" x14ac:dyDescent="0.3">
      <c r="A93" s="136">
        <v>13510</v>
      </c>
      <c r="B93" s="100" t="s">
        <v>560</v>
      </c>
      <c r="C93" s="137">
        <v>0</v>
      </c>
      <c r="D93" s="137">
        <v>0</v>
      </c>
      <c r="E93" s="137">
        <v>0</v>
      </c>
      <c r="F93" s="137"/>
      <c r="G93" s="138">
        <f t="shared" si="30"/>
        <v>0</v>
      </c>
      <c r="H93" s="138">
        <f t="shared" si="31"/>
        <v>0</v>
      </c>
      <c r="I93" s="138">
        <f t="shared" si="32"/>
        <v>0</v>
      </c>
    </row>
    <row r="94" spans="1:9" ht="39.950000000000003" customHeight="1" x14ac:dyDescent="0.3">
      <c r="A94" s="136">
        <v>13511</v>
      </c>
      <c r="B94" s="100" t="s">
        <v>561</v>
      </c>
      <c r="C94" s="137">
        <v>0</v>
      </c>
      <c r="D94" s="137">
        <v>0</v>
      </c>
      <c r="E94" s="137">
        <v>0</v>
      </c>
      <c r="F94" s="137"/>
      <c r="G94" s="138">
        <f t="shared" si="30"/>
        <v>0</v>
      </c>
      <c r="H94" s="138">
        <f t="shared" si="31"/>
        <v>0</v>
      </c>
      <c r="I94" s="138">
        <f t="shared" si="32"/>
        <v>0</v>
      </c>
    </row>
    <row r="95" spans="1:9" ht="39.950000000000003" customHeight="1" x14ac:dyDescent="0.3">
      <c r="A95" s="136">
        <v>13512</v>
      </c>
      <c r="B95" s="100" t="s">
        <v>562</v>
      </c>
      <c r="C95" s="137">
        <v>0</v>
      </c>
      <c r="D95" s="137">
        <v>0</v>
      </c>
      <c r="E95" s="137">
        <v>0</v>
      </c>
      <c r="F95" s="137"/>
      <c r="G95" s="138">
        <f t="shared" si="30"/>
        <v>0</v>
      </c>
      <c r="H95" s="138">
        <f t="shared" si="31"/>
        <v>0</v>
      </c>
      <c r="I95" s="138">
        <f t="shared" si="32"/>
        <v>0</v>
      </c>
    </row>
    <row r="96" spans="1:9" ht="30.75" customHeight="1" x14ac:dyDescent="0.3">
      <c r="A96" s="136">
        <v>13513</v>
      </c>
      <c r="B96" s="100" t="s">
        <v>563</v>
      </c>
      <c r="C96" s="137">
        <v>0</v>
      </c>
      <c r="D96" s="137">
        <v>0</v>
      </c>
      <c r="E96" s="137">
        <v>0</v>
      </c>
      <c r="F96" s="137"/>
      <c r="G96" s="138">
        <f t="shared" si="30"/>
        <v>0</v>
      </c>
      <c r="H96" s="138">
        <f t="shared" si="31"/>
        <v>0</v>
      </c>
      <c r="I96" s="138">
        <f t="shared" si="32"/>
        <v>0</v>
      </c>
    </row>
    <row r="97" spans="1:9" ht="60.75" customHeight="1" x14ac:dyDescent="0.3">
      <c r="A97" s="136">
        <v>13514</v>
      </c>
      <c r="B97" s="100" t="s">
        <v>344</v>
      </c>
      <c r="C97" s="137">
        <v>0</v>
      </c>
      <c r="D97" s="137">
        <v>0</v>
      </c>
      <c r="E97" s="137">
        <v>0</v>
      </c>
      <c r="F97" s="137"/>
      <c r="G97" s="138">
        <f t="shared" si="30"/>
        <v>0</v>
      </c>
      <c r="H97" s="138">
        <f t="shared" si="31"/>
        <v>0</v>
      </c>
      <c r="I97" s="138">
        <f t="shared" si="32"/>
        <v>0</v>
      </c>
    </row>
    <row r="98" spans="1:9" ht="39.950000000000003" customHeight="1" x14ac:dyDescent="0.3">
      <c r="A98" s="136">
        <v>13515</v>
      </c>
      <c r="B98" s="100" t="s">
        <v>564</v>
      </c>
      <c r="C98" s="137">
        <v>146621.7991</v>
      </c>
      <c r="D98" s="137">
        <v>209208</v>
      </c>
      <c r="E98" s="137">
        <v>209208</v>
      </c>
      <c r="F98" s="137" t="e">
        <f>+#REF!</f>
        <v>#REF!</v>
      </c>
      <c r="G98" s="138" t="e">
        <f t="shared" si="30"/>
        <v>#REF!</v>
      </c>
      <c r="H98" s="138" t="e">
        <f t="shared" si="31"/>
        <v>#REF!</v>
      </c>
      <c r="I98" s="138" t="e">
        <f t="shared" si="32"/>
        <v>#REF!</v>
      </c>
    </row>
    <row r="99" spans="1:9" ht="39.950000000000003" customHeight="1" x14ac:dyDescent="0.3">
      <c r="A99" s="136">
        <v>13516</v>
      </c>
      <c r="B99" s="100" t="s">
        <v>565</v>
      </c>
      <c r="C99" s="137">
        <v>95396.051000000007</v>
      </c>
      <c r="D99" s="137">
        <v>104784.2</v>
      </c>
      <c r="E99" s="137">
        <v>104784.2</v>
      </c>
      <c r="F99" s="137" t="e">
        <f>+#REF!</f>
        <v>#REF!</v>
      </c>
      <c r="G99" s="138" t="e">
        <f t="shared" si="30"/>
        <v>#REF!</v>
      </c>
      <c r="H99" s="138" t="e">
        <f t="shared" si="31"/>
        <v>#REF!</v>
      </c>
      <c r="I99" s="138" t="e">
        <f t="shared" si="32"/>
        <v>#REF!</v>
      </c>
    </row>
    <row r="100" spans="1:9" ht="39.950000000000003" customHeight="1" x14ac:dyDescent="0.3">
      <c r="A100" s="136">
        <v>13517</v>
      </c>
      <c r="B100" s="100" t="s">
        <v>566</v>
      </c>
      <c r="C100" s="137">
        <v>0</v>
      </c>
      <c r="D100" s="137">
        <v>0</v>
      </c>
      <c r="E100" s="137">
        <v>0</v>
      </c>
      <c r="F100" s="137" t="e">
        <f>+#REF!</f>
        <v>#REF!</v>
      </c>
      <c r="G100" s="138" t="e">
        <f t="shared" si="30"/>
        <v>#REF!</v>
      </c>
      <c r="H100" s="138" t="e">
        <f t="shared" si="31"/>
        <v>#REF!</v>
      </c>
      <c r="I100" s="138" t="e">
        <f t="shared" si="32"/>
        <v>#REF!</v>
      </c>
    </row>
    <row r="101" spans="1:9" ht="28.5" customHeight="1" x14ac:dyDescent="0.3">
      <c r="A101" s="136">
        <v>13518</v>
      </c>
      <c r="B101" s="100" t="s">
        <v>345</v>
      </c>
      <c r="C101" s="137">
        <v>0</v>
      </c>
      <c r="D101" s="137">
        <v>0</v>
      </c>
      <c r="E101" s="137">
        <v>0</v>
      </c>
      <c r="F101" s="137" t="e">
        <f>+#REF!</f>
        <v>#REF!</v>
      </c>
      <c r="G101" s="138" t="e">
        <f t="shared" si="30"/>
        <v>#REF!</v>
      </c>
      <c r="H101" s="138" t="e">
        <f t="shared" si="31"/>
        <v>#REF!</v>
      </c>
      <c r="I101" s="138" t="e">
        <f t="shared" si="32"/>
        <v>#REF!</v>
      </c>
    </row>
    <row r="102" spans="1:9" ht="39.950000000000003" customHeight="1" x14ac:dyDescent="0.3">
      <c r="A102" s="136">
        <v>13519</v>
      </c>
      <c r="B102" s="100" t="s">
        <v>567</v>
      </c>
      <c r="C102" s="137">
        <v>0</v>
      </c>
      <c r="D102" s="137">
        <v>0</v>
      </c>
      <c r="E102" s="137">
        <v>0</v>
      </c>
      <c r="F102" s="137"/>
      <c r="G102" s="138">
        <f t="shared" si="30"/>
        <v>0</v>
      </c>
      <c r="H102" s="138">
        <f t="shared" si="31"/>
        <v>0</v>
      </c>
      <c r="I102" s="138">
        <f t="shared" si="32"/>
        <v>0</v>
      </c>
    </row>
    <row r="103" spans="1:9" ht="39.950000000000003" customHeight="1" x14ac:dyDescent="0.3">
      <c r="A103" s="136">
        <v>13520</v>
      </c>
      <c r="B103" s="100" t="s">
        <v>346</v>
      </c>
      <c r="C103" s="137">
        <v>36</v>
      </c>
      <c r="D103" s="137">
        <v>90</v>
      </c>
      <c r="E103" s="137">
        <v>90</v>
      </c>
      <c r="F103" s="137" t="e">
        <f>+#REF!</f>
        <v>#REF!</v>
      </c>
      <c r="G103" s="138" t="e">
        <f t="shared" si="30"/>
        <v>#REF!</v>
      </c>
      <c r="H103" s="138" t="e">
        <f t="shared" si="31"/>
        <v>#REF!</v>
      </c>
      <c r="I103" s="138" t="e">
        <f t="shared" si="32"/>
        <v>#REF!</v>
      </c>
    </row>
    <row r="104" spans="1:9" ht="39.950000000000003" customHeight="1" x14ac:dyDescent="0.3">
      <c r="A104" s="136">
        <v>1352</v>
      </c>
      <c r="B104" s="100" t="s">
        <v>568</v>
      </c>
      <c r="C104" s="137">
        <v>0</v>
      </c>
      <c r="D104" s="137">
        <v>0</v>
      </c>
      <c r="E104" s="137">
        <v>0</v>
      </c>
      <c r="F104" s="137"/>
      <c r="G104" s="138">
        <f t="shared" si="30"/>
        <v>0</v>
      </c>
      <c r="H104" s="138">
        <f t="shared" si="31"/>
        <v>0</v>
      </c>
      <c r="I104" s="138">
        <f t="shared" si="32"/>
        <v>0</v>
      </c>
    </row>
    <row r="105" spans="1:9" ht="39.950000000000003" customHeight="1" x14ac:dyDescent="0.3">
      <c r="A105" s="136">
        <v>1353</v>
      </c>
      <c r="B105" s="100" t="s">
        <v>347</v>
      </c>
      <c r="C105" s="137">
        <v>0</v>
      </c>
      <c r="D105" s="137">
        <v>0</v>
      </c>
      <c r="E105" s="137">
        <v>0</v>
      </c>
      <c r="F105" s="137"/>
      <c r="G105" s="138">
        <f t="shared" si="30"/>
        <v>0</v>
      </c>
      <c r="H105" s="138">
        <f t="shared" si="31"/>
        <v>0</v>
      </c>
      <c r="I105" s="138">
        <f t="shared" si="32"/>
        <v>0</v>
      </c>
    </row>
    <row r="106" spans="1:9" ht="36" customHeight="1" x14ac:dyDescent="0.3">
      <c r="A106" s="134">
        <v>1360</v>
      </c>
      <c r="B106" s="100" t="s">
        <v>569</v>
      </c>
      <c r="C106" s="137">
        <v>85170.51</v>
      </c>
      <c r="D106" s="137">
        <v>40000</v>
      </c>
      <c r="E106" s="137">
        <v>40000</v>
      </c>
      <c r="F106" s="137" t="e">
        <f>+#REF!</f>
        <v>#REF!</v>
      </c>
      <c r="G106" s="138" t="e">
        <f t="shared" si="30"/>
        <v>#REF!</v>
      </c>
      <c r="H106" s="138" t="e">
        <f t="shared" si="31"/>
        <v>#REF!</v>
      </c>
      <c r="I106" s="138" t="e">
        <f t="shared" si="32"/>
        <v>#REF!</v>
      </c>
    </row>
    <row r="107" spans="1:9" ht="39.950000000000003" customHeight="1" x14ac:dyDescent="0.3">
      <c r="A107" s="136">
        <v>1361</v>
      </c>
      <c r="B107" s="100" t="s">
        <v>570</v>
      </c>
      <c r="C107" s="137">
        <v>0</v>
      </c>
      <c r="D107" s="137">
        <v>0</v>
      </c>
      <c r="E107" s="137">
        <v>0</v>
      </c>
      <c r="F107" s="137"/>
      <c r="G107" s="138">
        <f t="shared" si="30"/>
        <v>0</v>
      </c>
      <c r="H107" s="138">
        <f t="shared" si="31"/>
        <v>0</v>
      </c>
      <c r="I107" s="138">
        <f t="shared" si="32"/>
        <v>0</v>
      </c>
    </row>
    <row r="108" spans="1:9" ht="39.950000000000003" customHeight="1" x14ac:dyDescent="0.3">
      <c r="A108" s="136">
        <v>1362</v>
      </c>
      <c r="B108" s="135" t="s">
        <v>571</v>
      </c>
      <c r="C108" s="133">
        <f t="shared" ref="C108:I108" si="33">SUM(C109,C110)</f>
        <v>6432.3360000000002</v>
      </c>
      <c r="D108" s="133">
        <f t="shared" si="33"/>
        <v>8750</v>
      </c>
      <c r="E108" s="133">
        <f t="shared" si="33"/>
        <v>8750</v>
      </c>
      <c r="F108" s="133" t="e">
        <f t="shared" si="33"/>
        <v>#REF!</v>
      </c>
      <c r="G108" s="133" t="e">
        <f t="shared" si="33"/>
        <v>#REF!</v>
      </c>
      <c r="H108" s="133" t="e">
        <f t="shared" si="33"/>
        <v>#REF!</v>
      </c>
      <c r="I108" s="133" t="e">
        <f t="shared" si="33"/>
        <v>#REF!</v>
      </c>
    </row>
    <row r="109" spans="1:9" ht="39.950000000000003" customHeight="1" x14ac:dyDescent="0.3">
      <c r="A109" s="134">
        <v>1370</v>
      </c>
      <c r="B109" s="100" t="s">
        <v>572</v>
      </c>
      <c r="C109" s="137">
        <v>6432.3360000000002</v>
      </c>
      <c r="D109" s="137">
        <v>8750</v>
      </c>
      <c r="E109" s="137">
        <v>8750</v>
      </c>
      <c r="F109" s="137" t="e">
        <f>+#REF!</f>
        <v>#REF!</v>
      </c>
      <c r="G109" s="138" t="e">
        <f>+F109-C109</f>
        <v>#REF!</v>
      </c>
      <c r="H109" s="138" t="e">
        <f>+F109-D109</f>
        <v>#REF!</v>
      </c>
      <c r="I109" s="138" t="e">
        <f>+F109-E109</f>
        <v>#REF!</v>
      </c>
    </row>
    <row r="110" spans="1:9" ht="39.950000000000003" customHeight="1" x14ac:dyDescent="0.3">
      <c r="A110" s="136">
        <v>1371</v>
      </c>
      <c r="B110" s="100" t="s">
        <v>359</v>
      </c>
      <c r="C110" s="137">
        <v>0</v>
      </c>
      <c r="D110" s="137">
        <v>0</v>
      </c>
      <c r="E110" s="137">
        <v>0</v>
      </c>
      <c r="F110" s="137"/>
      <c r="G110" s="138">
        <f>+F110-C110</f>
        <v>0</v>
      </c>
      <c r="H110" s="138">
        <f>+F110-D110</f>
        <v>0</v>
      </c>
      <c r="I110" s="138">
        <f>+F110-E110</f>
        <v>0</v>
      </c>
    </row>
    <row r="111" spans="1:9" ht="39.950000000000003" customHeight="1" x14ac:dyDescent="0.3">
      <c r="A111" s="136">
        <v>1372</v>
      </c>
      <c r="B111" s="135" t="s">
        <v>573</v>
      </c>
      <c r="C111" s="133">
        <f t="shared" ref="C111:I111" si="34">SUM(C112,C113)</f>
        <v>18.399999999999999</v>
      </c>
      <c r="D111" s="133">
        <f t="shared" si="34"/>
        <v>0</v>
      </c>
      <c r="E111" s="133">
        <f t="shared" si="34"/>
        <v>0</v>
      </c>
      <c r="F111" s="133">
        <f t="shared" si="34"/>
        <v>0</v>
      </c>
      <c r="G111" s="133">
        <f t="shared" si="34"/>
        <v>-18.399999999999999</v>
      </c>
      <c r="H111" s="133">
        <f t="shared" si="34"/>
        <v>0</v>
      </c>
      <c r="I111" s="133">
        <f t="shared" si="34"/>
        <v>0</v>
      </c>
    </row>
    <row r="112" spans="1:9" ht="39.950000000000003" customHeight="1" x14ac:dyDescent="0.3">
      <c r="A112" s="134">
        <v>1380</v>
      </c>
      <c r="B112" s="100" t="s">
        <v>574</v>
      </c>
      <c r="C112" s="137">
        <v>0</v>
      </c>
      <c r="D112" s="137">
        <v>0</v>
      </c>
      <c r="E112" s="137">
        <v>0</v>
      </c>
      <c r="F112" s="137"/>
      <c r="G112" s="138">
        <f>+F112-C112</f>
        <v>0</v>
      </c>
      <c r="H112" s="138">
        <f>+F112-D112</f>
        <v>0</v>
      </c>
      <c r="I112" s="138">
        <f>+F112-E112</f>
        <v>0</v>
      </c>
    </row>
    <row r="113" spans="1:10" ht="39.950000000000003" customHeight="1" x14ac:dyDescent="0.3">
      <c r="A113" s="136">
        <v>1381</v>
      </c>
      <c r="B113" s="100" t="s">
        <v>575</v>
      </c>
      <c r="C113" s="137">
        <v>18.399999999999999</v>
      </c>
      <c r="D113" s="137">
        <v>0</v>
      </c>
      <c r="E113" s="137">
        <v>0</v>
      </c>
      <c r="F113" s="137"/>
      <c r="G113" s="138">
        <f>+F113-C113</f>
        <v>-18.399999999999999</v>
      </c>
      <c r="H113" s="138">
        <f>+F113-D113</f>
        <v>0</v>
      </c>
      <c r="I113" s="138">
        <f>+F113-E113</f>
        <v>0</v>
      </c>
    </row>
    <row r="114" spans="1:10" ht="39.950000000000003" customHeight="1" x14ac:dyDescent="0.3">
      <c r="A114" s="136">
        <v>1382</v>
      </c>
      <c r="B114" s="135" t="s">
        <v>360</v>
      </c>
      <c r="C114" s="133">
        <f t="shared" ref="C114:I114" si="35">SUM(C115,C116)</f>
        <v>0</v>
      </c>
      <c r="D114" s="133">
        <f t="shared" si="35"/>
        <v>0</v>
      </c>
      <c r="E114" s="133">
        <f t="shared" si="35"/>
        <v>0</v>
      </c>
      <c r="F114" s="133">
        <f t="shared" si="35"/>
        <v>0</v>
      </c>
      <c r="G114" s="133">
        <f t="shared" si="35"/>
        <v>0</v>
      </c>
      <c r="H114" s="133">
        <f t="shared" si="35"/>
        <v>0</v>
      </c>
      <c r="I114" s="133">
        <f t="shared" si="35"/>
        <v>0</v>
      </c>
    </row>
    <row r="115" spans="1:10" ht="19.5" customHeight="1" x14ac:dyDescent="0.3">
      <c r="A115" s="134">
        <v>1390</v>
      </c>
      <c r="B115" s="100" t="s">
        <v>576</v>
      </c>
      <c r="C115" s="137">
        <v>0</v>
      </c>
      <c r="D115" s="137">
        <v>0</v>
      </c>
      <c r="E115" s="137">
        <v>0</v>
      </c>
      <c r="F115" s="137"/>
      <c r="G115" s="138">
        <f>+F115-C115</f>
        <v>0</v>
      </c>
      <c r="H115" s="138">
        <f>+F115-D115</f>
        <v>0</v>
      </c>
      <c r="I115" s="138">
        <f>+F115-E115</f>
        <v>0</v>
      </c>
    </row>
    <row r="116" spans="1:10" ht="39.950000000000003" customHeight="1" x14ac:dyDescent="0.3">
      <c r="A116" s="136">
        <v>1391</v>
      </c>
      <c r="B116" s="100" t="s">
        <v>577</v>
      </c>
      <c r="C116" s="137">
        <v>0</v>
      </c>
      <c r="D116" s="137">
        <v>0</v>
      </c>
      <c r="E116" s="137">
        <v>0</v>
      </c>
      <c r="F116" s="137"/>
      <c r="G116" s="138">
        <f>+F116-C116</f>
        <v>0</v>
      </c>
      <c r="H116" s="138">
        <f>+F116-D116</f>
        <v>0</v>
      </c>
      <c r="I116" s="138">
        <f>+F116-E116</f>
        <v>0</v>
      </c>
    </row>
    <row r="117" spans="1:10" ht="39.950000000000003" customHeight="1" x14ac:dyDescent="0.3">
      <c r="A117" s="136">
        <v>1392</v>
      </c>
      <c r="B117" s="135" t="s">
        <v>578</v>
      </c>
      <c r="C117" s="133">
        <f t="shared" ref="C117:I117" si="36">+C118+C120</f>
        <v>4630.9665000000005</v>
      </c>
      <c r="D117" s="133">
        <f t="shared" si="36"/>
        <v>6500</v>
      </c>
      <c r="E117" s="133">
        <f t="shared" si="36"/>
        <v>6500</v>
      </c>
      <c r="F117" s="133" t="e">
        <f t="shared" si="36"/>
        <v>#REF!</v>
      </c>
      <c r="G117" s="133" t="e">
        <f t="shared" si="36"/>
        <v>#REF!</v>
      </c>
      <c r="H117" s="133" t="e">
        <f t="shared" si="36"/>
        <v>#REF!</v>
      </c>
      <c r="I117" s="133" t="e">
        <f t="shared" si="36"/>
        <v>#REF!</v>
      </c>
    </row>
    <row r="118" spans="1:10" ht="39.950000000000003" customHeight="1" x14ac:dyDescent="0.3">
      <c r="A118" s="140">
        <v>1393</v>
      </c>
      <c r="B118" s="100" t="s">
        <v>443</v>
      </c>
      <c r="C118" s="137">
        <v>0</v>
      </c>
      <c r="D118" s="137">
        <v>0</v>
      </c>
      <c r="E118" s="137">
        <v>0</v>
      </c>
      <c r="F118" s="137"/>
      <c r="G118" s="138">
        <f t="shared" ref="G118:G123" si="37">+F118-C118</f>
        <v>0</v>
      </c>
      <c r="H118" s="138">
        <f t="shared" ref="H118:H123" si="38">+F118-D118</f>
        <v>0</v>
      </c>
      <c r="I118" s="138">
        <f t="shared" ref="I118:I123" si="39">+F118-E118</f>
        <v>0</v>
      </c>
      <c r="J118" s="145"/>
    </row>
    <row r="119" spans="1:10" ht="40.5" x14ac:dyDescent="0.3">
      <c r="A119" s="146"/>
      <c r="B119" s="100" t="s">
        <v>361</v>
      </c>
      <c r="C119" s="137">
        <v>200000</v>
      </c>
      <c r="D119" s="137">
        <v>609828.69999999995</v>
      </c>
      <c r="E119" s="137">
        <v>609828.69999999995</v>
      </c>
      <c r="F119" s="137" t="e">
        <f>+#REF!</f>
        <v>#REF!</v>
      </c>
      <c r="G119" s="139" t="e">
        <f t="shared" si="37"/>
        <v>#REF!</v>
      </c>
      <c r="H119" s="139" t="e">
        <f t="shared" si="38"/>
        <v>#REF!</v>
      </c>
      <c r="I119" s="139" t="e">
        <f t="shared" si="39"/>
        <v>#REF!</v>
      </c>
      <c r="J119" s="145"/>
    </row>
    <row r="120" spans="1:10" ht="40.5" x14ac:dyDescent="0.3">
      <c r="A120" s="146"/>
      <c r="B120" s="141" t="s">
        <v>362</v>
      </c>
      <c r="C120" s="142">
        <v>4630.9665000000005</v>
      </c>
      <c r="D120" s="142">
        <v>6500</v>
      </c>
      <c r="E120" s="142">
        <v>6500</v>
      </c>
      <c r="F120" s="143" t="e">
        <f>+#REF!</f>
        <v>#REF!</v>
      </c>
      <c r="G120" s="144" t="e">
        <f t="shared" si="37"/>
        <v>#REF!</v>
      </c>
      <c r="H120" s="144" t="e">
        <f t="shared" si="38"/>
        <v>#REF!</v>
      </c>
      <c r="I120" s="144" t="e">
        <f t="shared" si="39"/>
        <v>#REF!</v>
      </c>
      <c r="J120" s="145"/>
    </row>
    <row r="121" spans="1:10" x14ac:dyDescent="0.3">
      <c r="A121" s="146"/>
      <c r="B121" s="147" t="s">
        <v>579</v>
      </c>
      <c r="C121" s="148">
        <f>-'Caxser hamematakan'!G352</f>
        <v>751201.71010000003</v>
      </c>
      <c r="D121" s="148">
        <f>-'Caxser hamematakan'!H352</f>
        <v>174959.2</v>
      </c>
      <c r="E121" s="148">
        <f>-'Caxser hamematakan'!I352</f>
        <v>174959.2</v>
      </c>
      <c r="F121" s="148" t="e">
        <f>-'Caxser hamematakan'!J352</f>
        <v>#REF!</v>
      </c>
      <c r="G121" s="148" t="e">
        <f>+F121-C121</f>
        <v>#REF!</v>
      </c>
      <c r="H121" s="148" t="e">
        <f>+F121-D121</f>
        <v>#REF!</v>
      </c>
      <c r="I121" s="148" t="e">
        <f>+F121-E121</f>
        <v>#REF!</v>
      </c>
      <c r="J121" s="145"/>
    </row>
    <row r="122" spans="1:10" x14ac:dyDescent="0.3">
      <c r="A122" s="146"/>
      <c r="B122" s="147" t="s">
        <v>580</v>
      </c>
      <c r="C122" s="148">
        <f>C12+C67-C79</f>
        <v>1631235.6743000001</v>
      </c>
      <c r="D122" s="148">
        <f>D12+D67-D79</f>
        <v>1911077.2709999999</v>
      </c>
      <c r="E122" s="148">
        <f>E12+E67-E79</f>
        <v>1941976.99</v>
      </c>
      <c r="F122" s="148" t="e">
        <f>F12+F67-F79</f>
        <v>#REF!</v>
      </c>
      <c r="G122" s="149" t="e">
        <f t="shared" si="37"/>
        <v>#REF!</v>
      </c>
      <c r="H122" s="149" t="e">
        <f t="shared" si="38"/>
        <v>#REF!</v>
      </c>
      <c r="I122" s="149" t="e">
        <f t="shared" si="39"/>
        <v>#REF!</v>
      </c>
      <c r="J122" s="145"/>
    </row>
    <row r="123" spans="1:10" x14ac:dyDescent="0.3">
      <c r="A123" s="146"/>
      <c r="B123" s="147" t="s">
        <v>581</v>
      </c>
      <c r="C123" s="148">
        <f>C121+C122</f>
        <v>2382437.3843999999</v>
      </c>
      <c r="D123" s="148">
        <f>D121+D122</f>
        <v>2086036.4709999999</v>
      </c>
      <c r="E123" s="148">
        <f>E121+E122</f>
        <v>2116936.19</v>
      </c>
      <c r="F123" s="148" t="e">
        <f>F121+F122</f>
        <v>#REF!</v>
      </c>
      <c r="G123" s="149" t="e">
        <f t="shared" si="37"/>
        <v>#REF!</v>
      </c>
      <c r="H123" s="149" t="e">
        <f t="shared" si="38"/>
        <v>#REF!</v>
      </c>
      <c r="I123" s="149" t="e">
        <f t="shared" si="39"/>
        <v>#REF!</v>
      </c>
      <c r="J123" s="145"/>
    </row>
    <row r="124" spans="1:10" x14ac:dyDescent="0.3">
      <c r="A124" s="146"/>
      <c r="B124" s="150" t="s">
        <v>582</v>
      </c>
      <c r="C124" s="148">
        <v>754941.9</v>
      </c>
      <c r="D124" s="148"/>
      <c r="E124" s="148">
        <v>1151693.1179000002</v>
      </c>
      <c r="F124" s="148">
        <f>+'6.Havelurd '!D16</f>
        <v>571759.48580000002</v>
      </c>
      <c r="G124" s="149"/>
      <c r="H124" s="149"/>
      <c r="I124" s="149"/>
    </row>
    <row r="125" spans="1:10" x14ac:dyDescent="0.3">
      <c r="A125" s="146"/>
      <c r="B125" s="150" t="s">
        <v>583</v>
      </c>
      <c r="C125" s="146"/>
      <c r="D125" s="146"/>
      <c r="E125" s="146"/>
      <c r="F125" s="146"/>
      <c r="G125" s="146"/>
      <c r="H125" s="146"/>
      <c r="I125" s="146"/>
    </row>
    <row r="126" spans="1:10" x14ac:dyDescent="0.3">
      <c r="B126" s="151" t="s">
        <v>597</v>
      </c>
    </row>
    <row r="129" spans="5:9" x14ac:dyDescent="0.3">
      <c r="E129" s="152"/>
      <c r="F129" s="152"/>
      <c r="G129" s="152"/>
      <c r="I129" s="152"/>
    </row>
    <row r="130" spans="5:9" x14ac:dyDescent="0.3">
      <c r="G130" s="152"/>
      <c r="I130" s="152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00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5" customFormat="1" ht="20.25" customHeight="1" x14ac:dyDescent="0.25">
      <c r="A1" s="253" t="s">
        <v>445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5"/>
    </row>
    <row r="2" spans="1:18" s="15" customFormat="1" ht="13.5" customHeight="1" x14ac:dyDescent="0.2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8"/>
    </row>
    <row r="3" spans="1:18" s="15" customFormat="1" ht="13.5" customHeight="1" x14ac:dyDescent="0.25">
      <c r="A3" s="256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8"/>
    </row>
    <row r="4" spans="1:18" s="15" customFormat="1" ht="13.5" customHeight="1" x14ac:dyDescent="0.25">
      <c r="A4" s="256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8"/>
    </row>
    <row r="5" spans="1:18" ht="59.25" customHeight="1" x14ac:dyDescent="0.25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8"/>
    </row>
    <row r="6" spans="1:18" ht="51" customHeight="1" x14ac:dyDescent="0.25">
      <c r="A6" s="259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1"/>
    </row>
    <row r="7" spans="1:18" ht="16.5" x14ac:dyDescent="0.3">
      <c r="A7" s="105"/>
      <c r="B7" s="105"/>
      <c r="C7" s="105"/>
      <c r="D7" s="105"/>
      <c r="E7" s="105"/>
      <c r="F7" s="105"/>
      <c r="G7" s="105"/>
      <c r="H7" s="105"/>
      <c r="I7" s="105" t="s">
        <v>446</v>
      </c>
      <c r="J7" s="105"/>
      <c r="K7" s="105"/>
      <c r="L7" s="105"/>
      <c r="M7" s="105"/>
      <c r="N7" s="105"/>
      <c r="O7" s="105"/>
    </row>
    <row r="8" spans="1:18" ht="13.5" customHeight="1" x14ac:dyDescent="0.25">
      <c r="A8" s="262" t="s">
        <v>42</v>
      </c>
      <c r="B8" s="263" t="s">
        <v>43</v>
      </c>
      <c r="C8" s="264" t="s">
        <v>44</v>
      </c>
      <c r="D8" s="265" t="s">
        <v>45</v>
      </c>
      <c r="E8" s="266" t="s">
        <v>46</v>
      </c>
      <c r="F8" s="268" t="s">
        <v>47</v>
      </c>
      <c r="G8" s="106" t="s">
        <v>447</v>
      </c>
      <c r="H8" s="269" t="s">
        <v>448</v>
      </c>
      <c r="I8" s="270"/>
      <c r="J8" s="106" t="s">
        <v>584</v>
      </c>
      <c r="K8" s="271" t="s">
        <v>50</v>
      </c>
      <c r="L8" s="272"/>
      <c r="M8" s="269" t="s">
        <v>449</v>
      </c>
      <c r="N8" s="273"/>
      <c r="O8" s="270"/>
    </row>
    <row r="9" spans="1:18" ht="113.25" customHeight="1" x14ac:dyDescent="0.25">
      <c r="A9" s="262"/>
      <c r="B9" s="262"/>
      <c r="C9" s="262"/>
      <c r="D9" s="262"/>
      <c r="E9" s="267"/>
      <c r="F9" s="268"/>
      <c r="G9" s="107" t="s">
        <v>450</v>
      </c>
      <c r="H9" s="108" t="s">
        <v>451</v>
      </c>
      <c r="I9" s="108" t="s">
        <v>452</v>
      </c>
      <c r="J9" s="108" t="s">
        <v>453</v>
      </c>
      <c r="K9" s="108" t="s">
        <v>268</v>
      </c>
      <c r="L9" s="108" t="s">
        <v>269</v>
      </c>
      <c r="M9" s="108" t="s">
        <v>590</v>
      </c>
      <c r="N9" s="108" t="s">
        <v>591</v>
      </c>
      <c r="O9" s="108" t="s">
        <v>592</v>
      </c>
    </row>
    <row r="10" spans="1:18" x14ac:dyDescent="0.25">
      <c r="A10" s="44">
        <v>1</v>
      </c>
      <c r="B10" s="44">
        <v>2</v>
      </c>
      <c r="C10" s="44">
        <v>3</v>
      </c>
      <c r="D10" s="44">
        <v>4</v>
      </c>
      <c r="E10" s="44">
        <v>5</v>
      </c>
      <c r="F10" s="44">
        <v>6</v>
      </c>
      <c r="G10" s="44">
        <v>7</v>
      </c>
      <c r="H10" s="44">
        <v>8</v>
      </c>
      <c r="I10" s="44">
        <v>9</v>
      </c>
      <c r="J10" s="44" t="s">
        <v>15</v>
      </c>
      <c r="K10" s="44">
        <v>11</v>
      </c>
      <c r="L10" s="44">
        <v>12</v>
      </c>
      <c r="M10" s="44" t="s">
        <v>454</v>
      </c>
      <c r="N10" s="44" t="s">
        <v>455</v>
      </c>
      <c r="O10" s="44" t="s">
        <v>456</v>
      </c>
    </row>
    <row r="11" spans="1:18" s="54" customFormat="1" ht="18" customHeight="1" x14ac:dyDescent="0.25">
      <c r="A11" s="109"/>
      <c r="B11" s="109"/>
      <c r="C11" s="109"/>
      <c r="D11" s="109"/>
      <c r="E11" s="110" t="s">
        <v>457</v>
      </c>
      <c r="F11" s="109"/>
      <c r="G11" s="111">
        <f t="shared" ref="G11:O11" si="0">G12+G130+G165+G221+G356+G410+G465+G539+G637+G706+G776</f>
        <v>5242548.1378000006</v>
      </c>
      <c r="H11" s="111">
        <f>H12+H130+H165+H221+H356+H410+H465+H539+H637+H706</f>
        <v>4717234.7709999997</v>
      </c>
      <c r="I11" s="111">
        <f>I12+I130+I165+I221+I356+I410+I465+I539+I637+I706</f>
        <v>6273078.7149999999</v>
      </c>
      <c r="J11" s="111" t="e">
        <f>J12+J130+J165+J221+J356+J410+J465+J539+J637+J706</f>
        <v>#REF!</v>
      </c>
      <c r="K11" s="111" t="e">
        <f t="shared" si="0"/>
        <v>#REF!</v>
      </c>
      <c r="L11" s="111" t="e">
        <f>L12+L130+L165+L221+L356+L410+L465+L539+L637+L706</f>
        <v>#REF!</v>
      </c>
      <c r="M11" s="111" t="e">
        <f t="shared" si="0"/>
        <v>#REF!</v>
      </c>
      <c r="N11" s="111" t="e">
        <f t="shared" si="0"/>
        <v>#REF!</v>
      </c>
      <c r="O11" s="111" t="e">
        <f t="shared" si="0"/>
        <v>#REF!</v>
      </c>
      <c r="P11" s="204"/>
      <c r="Q11" s="204"/>
      <c r="R11" s="204"/>
    </row>
    <row r="12" spans="1:18" s="54" customFormat="1" ht="30.75" customHeight="1" x14ac:dyDescent="0.25">
      <c r="A12" s="109">
        <v>2100</v>
      </c>
      <c r="B12" s="109" t="s">
        <v>2</v>
      </c>
      <c r="C12" s="109">
        <v>0</v>
      </c>
      <c r="D12" s="109">
        <v>0</v>
      </c>
      <c r="E12" s="110" t="s">
        <v>458</v>
      </c>
      <c r="F12" s="109"/>
      <c r="G12" s="111">
        <f t="shared" ref="G12:O12" si="1">+G14+G66+G87+G93+G100+G114+G120</f>
        <v>714931.2797999999</v>
      </c>
      <c r="H12" s="111">
        <f t="shared" si="1"/>
        <v>803795.571</v>
      </c>
      <c r="I12" s="111">
        <f t="shared" si="1"/>
        <v>807684.10000000009</v>
      </c>
      <c r="J12" s="111" t="e">
        <f t="shared" si="1"/>
        <v>#REF!</v>
      </c>
      <c r="K12" s="111" t="e">
        <f t="shared" si="1"/>
        <v>#REF!</v>
      </c>
      <c r="L12" s="111" t="e">
        <f t="shared" si="1"/>
        <v>#REF!</v>
      </c>
      <c r="M12" s="111" t="e">
        <f t="shared" si="1"/>
        <v>#REF!</v>
      </c>
      <c r="N12" s="111" t="e">
        <f t="shared" si="1"/>
        <v>#REF!</v>
      </c>
      <c r="O12" s="111" t="e">
        <f t="shared" si="1"/>
        <v>#REF!</v>
      </c>
    </row>
    <row r="13" spans="1:18" s="54" customFormat="1" ht="14.25" customHeight="1" x14ac:dyDescent="0.25">
      <c r="A13" s="109"/>
      <c r="B13" s="109"/>
      <c r="C13" s="109"/>
      <c r="D13" s="109"/>
      <c r="E13" s="112" t="s">
        <v>50</v>
      </c>
      <c r="F13" s="109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8" s="54" customFormat="1" ht="60.75" customHeight="1" x14ac:dyDescent="0.25">
      <c r="A14" s="109">
        <v>2110</v>
      </c>
      <c r="B14" s="109" t="s">
        <v>2</v>
      </c>
      <c r="C14" s="109">
        <v>1</v>
      </c>
      <c r="D14" s="109">
        <v>0</v>
      </c>
      <c r="E14" s="113" t="s">
        <v>51</v>
      </c>
      <c r="F14" s="109"/>
      <c r="G14" s="111">
        <f t="shared" ref="G14:O14" si="2">G16+G48+G52</f>
        <v>520388.29379999998</v>
      </c>
      <c r="H14" s="111">
        <f t="shared" si="2"/>
        <v>618167.97100000002</v>
      </c>
      <c r="I14" s="111">
        <f t="shared" si="2"/>
        <v>617806.5</v>
      </c>
      <c r="J14" s="111" t="e">
        <f t="shared" si="2"/>
        <v>#REF!</v>
      </c>
      <c r="K14" s="111" t="e">
        <f t="shared" si="2"/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</row>
    <row r="15" spans="1:18" x14ac:dyDescent="0.25">
      <c r="A15" s="44"/>
      <c r="B15" s="44"/>
      <c r="C15" s="44"/>
      <c r="D15" s="44"/>
      <c r="E15" s="46" t="s">
        <v>52</v>
      </c>
      <c r="F15" s="44"/>
      <c r="G15" s="16"/>
      <c r="H15" s="16"/>
      <c r="I15" s="16"/>
      <c r="J15" s="16"/>
      <c r="K15" s="16"/>
      <c r="L15" s="16"/>
      <c r="M15" s="16"/>
      <c r="N15" s="16"/>
      <c r="O15" s="16"/>
    </row>
    <row r="16" spans="1:18" s="54" customFormat="1" ht="30.75" customHeight="1" x14ac:dyDescent="0.25">
      <c r="A16" s="109">
        <v>2111</v>
      </c>
      <c r="B16" s="109" t="s">
        <v>2</v>
      </c>
      <c r="C16" s="109">
        <v>1</v>
      </c>
      <c r="D16" s="109">
        <v>1</v>
      </c>
      <c r="E16" s="112" t="s">
        <v>459</v>
      </c>
      <c r="F16" s="109"/>
      <c r="G16" s="111">
        <f>+G18+G46</f>
        <v>520388.29379999998</v>
      </c>
      <c r="H16" s="111">
        <f t="shared" ref="H16:O16" si="3">+H18+H46</f>
        <v>618167.97100000002</v>
      </c>
      <c r="I16" s="111">
        <f t="shared" si="3"/>
        <v>617806.5</v>
      </c>
      <c r="J16" s="111" t="e">
        <f t="shared" si="3"/>
        <v>#REF!</v>
      </c>
      <c r="K16" s="111" t="e">
        <f t="shared" si="3"/>
        <v>#REF!</v>
      </c>
      <c r="L16" s="111" t="e">
        <f t="shared" si="3"/>
        <v>#REF!</v>
      </c>
      <c r="M16" s="111" t="e">
        <f t="shared" si="3"/>
        <v>#REF!</v>
      </c>
      <c r="N16" s="111" t="e">
        <f t="shared" si="3"/>
        <v>#REF!</v>
      </c>
      <c r="O16" s="111" t="e">
        <f t="shared" si="3"/>
        <v>#REF!</v>
      </c>
    </row>
    <row r="17" spans="1:15" ht="17.25" customHeight="1" x14ac:dyDescent="0.25">
      <c r="A17" s="44"/>
      <c r="B17" s="44"/>
      <c r="C17" s="44"/>
      <c r="D17" s="44"/>
      <c r="E17" s="46" t="s">
        <v>50</v>
      </c>
      <c r="F17" s="44"/>
      <c r="G17" s="16"/>
      <c r="H17" s="16"/>
      <c r="I17" s="16"/>
      <c r="J17" s="16"/>
      <c r="K17" s="16"/>
      <c r="L17" s="16"/>
      <c r="M17" s="16"/>
      <c r="N17" s="16"/>
      <c r="O17" s="16"/>
    </row>
    <row r="18" spans="1:15" s="54" customFormat="1" ht="18" customHeight="1" x14ac:dyDescent="0.25">
      <c r="A18" s="109"/>
      <c r="B18" s="109"/>
      <c r="C18" s="109"/>
      <c r="D18" s="109"/>
      <c r="E18" s="113" t="s">
        <v>460</v>
      </c>
      <c r="F18" s="109"/>
      <c r="G18" s="111">
        <f>SUM(G19:G45)</f>
        <v>518025.21779999998</v>
      </c>
      <c r="H18" s="111">
        <f t="shared" ref="H18:O18" si="4">SUM(H19:H45)</f>
        <v>616667.97100000002</v>
      </c>
      <c r="I18" s="111">
        <f t="shared" si="4"/>
        <v>615304</v>
      </c>
      <c r="J18" s="111" t="e">
        <f t="shared" si="4"/>
        <v>#REF!</v>
      </c>
      <c r="K18" s="111" t="e">
        <f t="shared" si="4"/>
        <v>#REF!</v>
      </c>
      <c r="L18" s="111" t="e">
        <f t="shared" si="4"/>
        <v>#REF!</v>
      </c>
      <c r="M18" s="111" t="e">
        <f t="shared" si="4"/>
        <v>#REF!</v>
      </c>
      <c r="N18" s="111" t="e">
        <f t="shared" si="4"/>
        <v>#REF!</v>
      </c>
      <c r="O18" s="111" t="e">
        <f t="shared" si="4"/>
        <v>#REF!</v>
      </c>
    </row>
    <row r="19" spans="1:15" ht="24.75" customHeight="1" x14ac:dyDescent="0.25">
      <c r="A19" s="44"/>
      <c r="B19" s="44"/>
      <c r="C19" s="44"/>
      <c r="D19" s="44"/>
      <c r="E19" s="46" t="s">
        <v>54</v>
      </c>
      <c r="F19" s="44">
        <v>4111</v>
      </c>
      <c r="G19" s="16">
        <v>417964.25</v>
      </c>
      <c r="H19" s="16">
        <v>505028.071</v>
      </c>
      <c r="I19" s="16">
        <v>475853</v>
      </c>
      <c r="J19" s="16" t="e">
        <f>+K19+L19</f>
        <v>#REF!</v>
      </c>
      <c r="K19" s="16" t="e">
        <f>+#REF!</f>
        <v>#REF!</v>
      </c>
      <c r="L19" s="16"/>
      <c r="M19" s="16" t="e">
        <f>+J19-G19</f>
        <v>#REF!</v>
      </c>
      <c r="N19" s="16" t="e">
        <f>+J19-H19</f>
        <v>#REF!</v>
      </c>
      <c r="O19" s="16" t="e">
        <f>+J19-I19</f>
        <v>#REF!</v>
      </c>
    </row>
    <row r="20" spans="1:15" ht="24.75" customHeight="1" x14ac:dyDescent="0.25">
      <c r="A20" s="44"/>
      <c r="B20" s="44"/>
      <c r="C20" s="44"/>
      <c r="D20" s="44"/>
      <c r="E20" s="46" t="s">
        <v>595</v>
      </c>
      <c r="F20" s="44" t="s">
        <v>20</v>
      </c>
      <c r="G20" s="16"/>
      <c r="H20" s="16"/>
      <c r="I20" s="16"/>
      <c r="J20" s="16" t="e">
        <f t="shared" ref="J20:J45" si="5">+K20+L20</f>
        <v>#REF!</v>
      </c>
      <c r="K20" s="16" t="e">
        <f>+#REF!</f>
        <v>#REF!</v>
      </c>
      <c r="L20" s="16"/>
      <c r="M20" s="16" t="e">
        <f t="shared" ref="M20:M45" si="6">+J20-G20</f>
        <v>#REF!</v>
      </c>
      <c r="N20" s="16" t="e">
        <f t="shared" ref="N20:N45" si="7">+J20-H20</f>
        <v>#REF!</v>
      </c>
      <c r="O20" s="16" t="e">
        <f t="shared" ref="O20:O45" si="8">+J20-I20</f>
        <v>#REF!</v>
      </c>
    </row>
    <row r="21" spans="1:15" x14ac:dyDescent="0.25">
      <c r="A21" s="44"/>
      <c r="B21" s="44"/>
      <c r="C21" s="44"/>
      <c r="D21" s="44"/>
      <c r="E21" s="47" t="s">
        <v>79</v>
      </c>
      <c r="F21" s="44">
        <v>4212</v>
      </c>
      <c r="G21" s="16">
        <v>18745.866600000001</v>
      </c>
      <c r="H21" s="16">
        <v>22560.1</v>
      </c>
      <c r="I21" s="16">
        <v>25799.5</v>
      </c>
      <c r="J21" s="16" t="e">
        <f t="shared" si="5"/>
        <v>#REF!</v>
      </c>
      <c r="K21" s="16" t="e">
        <f>+#REF!</f>
        <v>#REF!</v>
      </c>
      <c r="L21" s="16"/>
      <c r="M21" s="16" t="e">
        <f t="shared" si="6"/>
        <v>#REF!</v>
      </c>
      <c r="N21" s="16" t="e">
        <f t="shared" si="7"/>
        <v>#REF!</v>
      </c>
      <c r="O21" s="16" t="e">
        <f t="shared" si="8"/>
        <v>#REF!</v>
      </c>
    </row>
    <row r="22" spans="1:15" x14ac:dyDescent="0.25">
      <c r="A22" s="44"/>
      <c r="B22" s="44"/>
      <c r="C22" s="44"/>
      <c r="D22" s="44"/>
      <c r="E22" s="46" t="s">
        <v>55</v>
      </c>
      <c r="F22" s="44">
        <v>4213</v>
      </c>
      <c r="G22" s="16">
        <v>2761.38</v>
      </c>
      <c r="H22" s="16">
        <v>7935.8</v>
      </c>
      <c r="I22" s="16">
        <v>8706.7000000000007</v>
      </c>
      <c r="J22" s="16" t="e">
        <f t="shared" si="5"/>
        <v>#REF!</v>
      </c>
      <c r="K22" s="16" t="e">
        <f>+#REF!</f>
        <v>#REF!</v>
      </c>
      <c r="L22" s="16"/>
      <c r="M22" s="16" t="e">
        <f t="shared" si="6"/>
        <v>#REF!</v>
      </c>
      <c r="N22" s="16" t="e">
        <f t="shared" si="7"/>
        <v>#REF!</v>
      </c>
      <c r="O22" s="16" t="e">
        <f t="shared" si="8"/>
        <v>#REF!</v>
      </c>
    </row>
    <row r="23" spans="1:15" x14ac:dyDescent="0.25">
      <c r="A23" s="44"/>
      <c r="B23" s="44"/>
      <c r="C23" s="44"/>
      <c r="D23" s="44"/>
      <c r="E23" s="46" t="s">
        <v>56</v>
      </c>
      <c r="F23" s="44">
        <v>4214</v>
      </c>
      <c r="G23" s="16">
        <v>7576.0276000000003</v>
      </c>
      <c r="H23" s="16">
        <v>8820</v>
      </c>
      <c r="I23" s="16">
        <v>9157.2999999999993</v>
      </c>
      <c r="J23" s="16" t="e">
        <f t="shared" si="5"/>
        <v>#REF!</v>
      </c>
      <c r="K23" s="16" t="e">
        <f>+#REF!</f>
        <v>#REF!</v>
      </c>
      <c r="L23" s="16"/>
      <c r="M23" s="16" t="e">
        <f t="shared" si="6"/>
        <v>#REF!</v>
      </c>
      <c r="N23" s="16" t="e">
        <f t="shared" si="7"/>
        <v>#REF!</v>
      </c>
      <c r="O23" s="16" t="e">
        <f t="shared" si="8"/>
        <v>#REF!</v>
      </c>
    </row>
    <row r="24" spans="1:15" x14ac:dyDescent="0.25">
      <c r="A24" s="44"/>
      <c r="B24" s="44"/>
      <c r="C24" s="44"/>
      <c r="D24" s="44"/>
      <c r="E24" s="46" t="s">
        <v>57</v>
      </c>
      <c r="F24" s="44">
        <v>4215</v>
      </c>
      <c r="G24" s="16">
        <v>7209</v>
      </c>
      <c r="H24" s="16">
        <v>2000</v>
      </c>
      <c r="I24" s="16">
        <v>10000</v>
      </c>
      <c r="J24" s="16" t="e">
        <f t="shared" si="5"/>
        <v>#REF!</v>
      </c>
      <c r="K24" s="16" t="e">
        <f>+#REF!</f>
        <v>#REF!</v>
      </c>
      <c r="L24" s="16"/>
      <c r="M24" s="16" t="e">
        <f t="shared" si="6"/>
        <v>#REF!</v>
      </c>
      <c r="N24" s="16" t="e">
        <f t="shared" si="7"/>
        <v>#REF!</v>
      </c>
      <c r="O24" s="16" t="e">
        <f t="shared" si="8"/>
        <v>#REF!</v>
      </c>
    </row>
    <row r="25" spans="1:15" x14ac:dyDescent="0.25">
      <c r="A25" s="44"/>
      <c r="B25" s="44"/>
      <c r="C25" s="44"/>
      <c r="D25" s="44"/>
      <c r="E25" s="46" t="s">
        <v>335</v>
      </c>
      <c r="F25" s="44">
        <v>4216</v>
      </c>
      <c r="G25" s="16">
        <v>390</v>
      </c>
      <c r="H25" s="16">
        <v>400</v>
      </c>
      <c r="I25" s="16">
        <v>400</v>
      </c>
      <c r="J25" s="16" t="e">
        <f t="shared" si="5"/>
        <v>#REF!</v>
      </c>
      <c r="K25" s="16" t="e">
        <f>+#REF!</f>
        <v>#REF!</v>
      </c>
      <c r="L25" s="16"/>
      <c r="M25" s="16" t="e">
        <f t="shared" si="6"/>
        <v>#REF!</v>
      </c>
      <c r="N25" s="16" t="e">
        <f t="shared" si="7"/>
        <v>#REF!</v>
      </c>
      <c r="O25" s="16" t="e">
        <f t="shared" si="8"/>
        <v>#REF!</v>
      </c>
    </row>
    <row r="26" spans="1:15" x14ac:dyDescent="0.25">
      <c r="A26" s="44"/>
      <c r="B26" s="44"/>
      <c r="C26" s="44"/>
      <c r="D26" s="44"/>
      <c r="E26" s="46" t="s">
        <v>461</v>
      </c>
      <c r="F26" s="44" t="s">
        <v>29</v>
      </c>
      <c r="G26" s="16"/>
      <c r="H26" s="16"/>
      <c r="I26" s="16"/>
      <c r="J26" s="16">
        <f t="shared" si="5"/>
        <v>0</v>
      </c>
      <c r="K26" s="16"/>
      <c r="L26" s="16"/>
      <c r="M26" s="16">
        <f t="shared" si="6"/>
        <v>0</v>
      </c>
      <c r="N26" s="16">
        <f t="shared" si="7"/>
        <v>0</v>
      </c>
      <c r="O26" s="16">
        <f t="shared" si="8"/>
        <v>0</v>
      </c>
    </row>
    <row r="27" spans="1:15" x14ac:dyDescent="0.25">
      <c r="A27" s="44"/>
      <c r="B27" s="44"/>
      <c r="C27" s="44"/>
      <c r="D27" s="44"/>
      <c r="E27" s="46" t="s">
        <v>58</v>
      </c>
      <c r="F27" s="44">
        <v>4217</v>
      </c>
      <c r="G27" s="16"/>
      <c r="H27" s="16">
        <v>124</v>
      </c>
      <c r="I27" s="16">
        <v>124</v>
      </c>
      <c r="J27" s="16" t="e">
        <f t="shared" si="5"/>
        <v>#REF!</v>
      </c>
      <c r="K27" s="16" t="e">
        <f>+#REF!</f>
        <v>#REF!</v>
      </c>
      <c r="L27" s="16"/>
      <c r="M27" s="16" t="e">
        <f t="shared" si="6"/>
        <v>#REF!</v>
      </c>
      <c r="N27" s="16" t="e">
        <f t="shared" si="7"/>
        <v>#REF!</v>
      </c>
      <c r="O27" s="16" t="e">
        <f t="shared" si="8"/>
        <v>#REF!</v>
      </c>
    </row>
    <row r="28" spans="1:15" x14ac:dyDescent="0.25">
      <c r="A28" s="44"/>
      <c r="B28" s="44"/>
      <c r="C28" s="44"/>
      <c r="D28" s="44"/>
      <c r="E28" s="46" t="s">
        <v>59</v>
      </c>
      <c r="F28" s="44">
        <v>4221</v>
      </c>
      <c r="G28" s="16">
        <v>440</v>
      </c>
      <c r="H28" s="16">
        <v>1500</v>
      </c>
      <c r="I28" s="16">
        <v>1500</v>
      </c>
      <c r="J28" s="16" t="e">
        <f t="shared" si="5"/>
        <v>#REF!</v>
      </c>
      <c r="K28" s="16" t="e">
        <f>+#REF!</f>
        <v>#REF!</v>
      </c>
      <c r="L28" s="16"/>
      <c r="M28" s="16" t="e">
        <f t="shared" si="6"/>
        <v>#REF!</v>
      </c>
      <c r="N28" s="16" t="e">
        <f t="shared" si="7"/>
        <v>#REF!</v>
      </c>
      <c r="O28" s="16" t="e">
        <f t="shared" si="8"/>
        <v>#REF!</v>
      </c>
    </row>
    <row r="29" spans="1:15" x14ac:dyDescent="0.25">
      <c r="A29" s="44"/>
      <c r="B29" s="44"/>
      <c r="C29" s="44"/>
      <c r="D29" s="44"/>
      <c r="E29" s="46" t="s">
        <v>60</v>
      </c>
      <c r="F29" s="44">
        <v>4222</v>
      </c>
      <c r="G29" s="16"/>
      <c r="H29" s="16">
        <v>800</v>
      </c>
      <c r="I29" s="16">
        <v>3800</v>
      </c>
      <c r="J29" s="16" t="e">
        <f t="shared" si="5"/>
        <v>#REF!</v>
      </c>
      <c r="K29" s="16" t="e">
        <f>+#REF!</f>
        <v>#REF!</v>
      </c>
      <c r="L29" s="16"/>
      <c r="M29" s="16" t="e">
        <f t="shared" si="6"/>
        <v>#REF!</v>
      </c>
      <c r="N29" s="16" t="e">
        <f t="shared" si="7"/>
        <v>#REF!</v>
      </c>
      <c r="O29" s="16" t="e">
        <f t="shared" si="8"/>
        <v>#REF!</v>
      </c>
    </row>
    <row r="30" spans="1:15" x14ac:dyDescent="0.25">
      <c r="A30" s="44"/>
      <c r="B30" s="44"/>
      <c r="C30" s="44"/>
      <c r="D30" s="44"/>
      <c r="E30" s="46" t="s">
        <v>596</v>
      </c>
      <c r="F30" s="44" t="s">
        <v>23</v>
      </c>
      <c r="G30" s="16"/>
      <c r="H30" s="16"/>
      <c r="I30" s="16"/>
      <c r="J30" s="16" t="e">
        <f t="shared" si="5"/>
        <v>#REF!</v>
      </c>
      <c r="K30" s="16" t="e">
        <f>+#REF!</f>
        <v>#REF!</v>
      </c>
      <c r="L30" s="16"/>
      <c r="M30" s="16" t="e">
        <f t="shared" si="6"/>
        <v>#REF!</v>
      </c>
      <c r="N30" s="16" t="e">
        <f t="shared" si="7"/>
        <v>#REF!</v>
      </c>
      <c r="O30" s="16" t="e">
        <f t="shared" si="8"/>
        <v>#REF!</v>
      </c>
    </row>
    <row r="31" spans="1:15" x14ac:dyDescent="0.25">
      <c r="A31" s="44"/>
      <c r="B31" s="44"/>
      <c r="C31" s="44"/>
      <c r="D31" s="44"/>
      <c r="E31" s="46" t="s">
        <v>61</v>
      </c>
      <c r="F31" s="44">
        <v>4234</v>
      </c>
      <c r="G31" s="16">
        <v>2498.0830000000001</v>
      </c>
      <c r="H31" s="16">
        <v>5000</v>
      </c>
      <c r="I31" s="16">
        <v>5000</v>
      </c>
      <c r="J31" s="16" t="e">
        <f t="shared" si="5"/>
        <v>#REF!</v>
      </c>
      <c r="K31" s="16" t="e">
        <f>+#REF!</f>
        <v>#REF!</v>
      </c>
      <c r="L31" s="16"/>
      <c r="M31" s="16" t="e">
        <f t="shared" si="6"/>
        <v>#REF!</v>
      </c>
      <c r="N31" s="16" t="e">
        <f t="shared" si="7"/>
        <v>#REF!</v>
      </c>
      <c r="O31" s="16" t="e">
        <f t="shared" si="8"/>
        <v>#REF!</v>
      </c>
    </row>
    <row r="32" spans="1:15" x14ac:dyDescent="0.25">
      <c r="A32" s="44"/>
      <c r="B32" s="44"/>
      <c r="C32" s="44"/>
      <c r="D32" s="44"/>
      <c r="E32" s="46" t="s">
        <v>62</v>
      </c>
      <c r="F32" s="44">
        <v>4237</v>
      </c>
      <c r="G32" s="16">
        <v>8416.3320000000003</v>
      </c>
      <c r="H32" s="16">
        <v>11500</v>
      </c>
      <c r="I32" s="16">
        <v>11624.5</v>
      </c>
      <c r="J32" s="16" t="e">
        <f t="shared" si="5"/>
        <v>#REF!</v>
      </c>
      <c r="K32" s="16" t="e">
        <f>+#REF!</f>
        <v>#REF!</v>
      </c>
      <c r="L32" s="16"/>
      <c r="M32" s="16" t="e">
        <f t="shared" si="6"/>
        <v>#REF!</v>
      </c>
      <c r="N32" s="16" t="e">
        <f t="shared" si="7"/>
        <v>#REF!</v>
      </c>
      <c r="O32" s="16" t="e">
        <f t="shared" si="8"/>
        <v>#REF!</v>
      </c>
    </row>
    <row r="33" spans="1:15" x14ac:dyDescent="0.25">
      <c r="A33" s="44"/>
      <c r="B33" s="44"/>
      <c r="C33" s="44"/>
      <c r="D33" s="44"/>
      <c r="E33" s="46" t="s">
        <v>63</v>
      </c>
      <c r="F33" s="44">
        <v>4239</v>
      </c>
      <c r="G33" s="16">
        <v>6354.7</v>
      </c>
      <c r="H33" s="16">
        <v>5000</v>
      </c>
      <c r="I33" s="16">
        <v>5000</v>
      </c>
      <c r="J33" s="16" t="e">
        <f t="shared" si="5"/>
        <v>#REF!</v>
      </c>
      <c r="K33" s="16" t="e">
        <f>+#REF!</f>
        <v>#REF!</v>
      </c>
      <c r="L33" s="16"/>
      <c r="M33" s="16" t="e">
        <f t="shared" si="6"/>
        <v>#REF!</v>
      </c>
      <c r="N33" s="16" t="e">
        <f t="shared" si="7"/>
        <v>#REF!</v>
      </c>
      <c r="O33" s="16" t="e">
        <f t="shared" si="8"/>
        <v>#REF!</v>
      </c>
    </row>
    <row r="34" spans="1:15" x14ac:dyDescent="0.25">
      <c r="A34" s="44"/>
      <c r="B34" s="44"/>
      <c r="C34" s="44"/>
      <c r="D34" s="44"/>
      <c r="E34" s="46" t="s">
        <v>64</v>
      </c>
      <c r="F34" s="44">
        <v>4241</v>
      </c>
      <c r="G34" s="16">
        <v>15266.189</v>
      </c>
      <c r="H34" s="16">
        <v>18000</v>
      </c>
      <c r="I34" s="16">
        <v>18000</v>
      </c>
      <c r="J34" s="16" t="e">
        <f t="shared" si="5"/>
        <v>#REF!</v>
      </c>
      <c r="K34" s="16" t="e">
        <f>+#REF!</f>
        <v>#REF!</v>
      </c>
      <c r="L34" s="16"/>
      <c r="M34" s="16" t="e">
        <f t="shared" si="6"/>
        <v>#REF!</v>
      </c>
      <c r="N34" s="16" t="e">
        <f t="shared" si="7"/>
        <v>#REF!</v>
      </c>
      <c r="O34" s="16" t="e">
        <f t="shared" si="8"/>
        <v>#REF!</v>
      </c>
    </row>
    <row r="35" spans="1:15" x14ac:dyDescent="0.25">
      <c r="A35" s="44"/>
      <c r="B35" s="44"/>
      <c r="C35" s="44"/>
      <c r="D35" s="44"/>
      <c r="E35" s="46" t="s">
        <v>65</v>
      </c>
      <c r="F35" s="44">
        <v>4252</v>
      </c>
      <c r="G35" s="16">
        <v>353</v>
      </c>
      <c r="H35" s="16">
        <v>1500</v>
      </c>
      <c r="I35" s="16">
        <v>1500</v>
      </c>
      <c r="J35" s="16" t="e">
        <f t="shared" si="5"/>
        <v>#REF!</v>
      </c>
      <c r="K35" s="16" t="e">
        <f>+#REF!</f>
        <v>#REF!</v>
      </c>
      <c r="L35" s="16"/>
      <c r="M35" s="16" t="e">
        <f t="shared" si="6"/>
        <v>#REF!</v>
      </c>
      <c r="N35" s="16" t="e">
        <f t="shared" si="7"/>
        <v>#REF!</v>
      </c>
      <c r="O35" s="16" t="e">
        <f t="shared" si="8"/>
        <v>#REF!</v>
      </c>
    </row>
    <row r="36" spans="1:15" x14ac:dyDescent="0.25">
      <c r="A36" s="44"/>
      <c r="B36" s="44"/>
      <c r="C36" s="44"/>
      <c r="D36" s="44"/>
      <c r="E36" s="46" t="s">
        <v>66</v>
      </c>
      <c r="F36" s="44">
        <v>4261</v>
      </c>
      <c r="G36" s="16">
        <v>2449.1999999999998</v>
      </c>
      <c r="H36" s="16">
        <v>5000</v>
      </c>
      <c r="I36" s="16">
        <v>5000</v>
      </c>
      <c r="J36" s="16" t="e">
        <f t="shared" si="5"/>
        <v>#REF!</v>
      </c>
      <c r="K36" s="16" t="e">
        <f>+#REF!</f>
        <v>#REF!</v>
      </c>
      <c r="L36" s="16"/>
      <c r="M36" s="16" t="e">
        <f t="shared" si="6"/>
        <v>#REF!</v>
      </c>
      <c r="N36" s="16" t="e">
        <f t="shared" si="7"/>
        <v>#REF!</v>
      </c>
      <c r="O36" s="16" t="e">
        <f t="shared" si="8"/>
        <v>#REF!</v>
      </c>
    </row>
    <row r="37" spans="1:15" x14ac:dyDescent="0.25">
      <c r="A37" s="44"/>
      <c r="B37" s="44"/>
      <c r="C37" s="44"/>
      <c r="D37" s="44"/>
      <c r="E37" s="46" t="s">
        <v>67</v>
      </c>
      <c r="F37" s="44">
        <v>4264</v>
      </c>
      <c r="G37" s="16">
        <v>11800.5296</v>
      </c>
      <c r="H37" s="16">
        <v>12500</v>
      </c>
      <c r="I37" s="16">
        <v>12500</v>
      </c>
      <c r="J37" s="16" t="e">
        <f t="shared" si="5"/>
        <v>#REF!</v>
      </c>
      <c r="K37" s="16" t="e">
        <f>+#REF!</f>
        <v>#REF!</v>
      </c>
      <c r="L37" s="16"/>
      <c r="M37" s="16" t="e">
        <f t="shared" si="6"/>
        <v>#REF!</v>
      </c>
      <c r="N37" s="16" t="e">
        <f t="shared" si="7"/>
        <v>#REF!</v>
      </c>
      <c r="O37" s="16" t="e">
        <f t="shared" si="8"/>
        <v>#REF!</v>
      </c>
    </row>
    <row r="38" spans="1:15" x14ac:dyDescent="0.25">
      <c r="A38" s="44"/>
      <c r="B38" s="44"/>
      <c r="C38" s="44"/>
      <c r="D38" s="44"/>
      <c r="E38" s="46" t="s">
        <v>68</v>
      </c>
      <c r="F38" s="44">
        <v>4269</v>
      </c>
      <c r="G38" s="16">
        <v>4343.74</v>
      </c>
      <c r="H38" s="16">
        <v>4000</v>
      </c>
      <c r="I38" s="16">
        <v>6000</v>
      </c>
      <c r="J38" s="16" t="e">
        <f t="shared" si="5"/>
        <v>#REF!</v>
      </c>
      <c r="K38" s="16" t="e">
        <f>+#REF!</f>
        <v>#REF!</v>
      </c>
      <c r="L38" s="16"/>
      <c r="M38" s="16" t="e">
        <f t="shared" si="6"/>
        <v>#REF!</v>
      </c>
      <c r="N38" s="16" t="e">
        <f t="shared" si="7"/>
        <v>#REF!</v>
      </c>
      <c r="O38" s="16" t="e">
        <f t="shared" si="8"/>
        <v>#REF!</v>
      </c>
    </row>
    <row r="39" spans="1:15" x14ac:dyDescent="0.25">
      <c r="A39" s="44"/>
      <c r="B39" s="44"/>
      <c r="C39" s="44"/>
      <c r="D39" s="44"/>
      <c r="E39" s="46" t="s">
        <v>69</v>
      </c>
      <c r="F39" s="44">
        <v>4823</v>
      </c>
      <c r="G39" s="16">
        <v>1920</v>
      </c>
      <c r="H39" s="16">
        <v>2000</v>
      </c>
      <c r="I39" s="16">
        <v>2000</v>
      </c>
      <c r="J39" s="16" t="e">
        <f t="shared" si="5"/>
        <v>#REF!</v>
      </c>
      <c r="K39" s="16" t="e">
        <f>+#REF!</f>
        <v>#REF!</v>
      </c>
      <c r="L39" s="16"/>
      <c r="M39" s="16" t="e">
        <f t="shared" si="6"/>
        <v>#REF!</v>
      </c>
      <c r="N39" s="16" t="e">
        <f t="shared" si="7"/>
        <v>#REF!</v>
      </c>
      <c r="O39" s="16" t="e">
        <f t="shared" si="8"/>
        <v>#REF!</v>
      </c>
    </row>
    <row r="40" spans="1:15" x14ac:dyDescent="0.25">
      <c r="A40" s="44"/>
      <c r="B40" s="44"/>
      <c r="C40" s="44"/>
      <c r="D40" s="44"/>
      <c r="E40" s="46" t="s">
        <v>70</v>
      </c>
      <c r="F40" s="44">
        <v>4861</v>
      </c>
      <c r="G40" s="16"/>
      <c r="H40" s="16">
        <v>0</v>
      </c>
      <c r="I40" s="16">
        <v>0</v>
      </c>
      <c r="J40" s="16" t="e">
        <f t="shared" si="5"/>
        <v>#REF!</v>
      </c>
      <c r="K40" s="16" t="e">
        <f>+#REF!</f>
        <v>#REF!</v>
      </c>
      <c r="L40" s="16"/>
      <c r="M40" s="16" t="e">
        <f t="shared" si="6"/>
        <v>#REF!</v>
      </c>
      <c r="N40" s="16" t="e">
        <f t="shared" si="7"/>
        <v>#REF!</v>
      </c>
      <c r="O40" s="16" t="e">
        <f t="shared" si="8"/>
        <v>#REF!</v>
      </c>
    </row>
    <row r="41" spans="1:15" ht="15" customHeight="1" x14ac:dyDescent="0.25">
      <c r="A41" s="44"/>
      <c r="B41" s="44"/>
      <c r="C41" s="44"/>
      <c r="D41" s="44"/>
      <c r="E41" s="46" t="s">
        <v>71</v>
      </c>
      <c r="F41" s="44">
        <v>5111</v>
      </c>
      <c r="G41" s="16"/>
      <c r="H41" s="16">
        <v>0</v>
      </c>
      <c r="I41" s="16">
        <v>0</v>
      </c>
      <c r="J41" s="16" t="e">
        <f t="shared" si="5"/>
        <v>#REF!</v>
      </c>
      <c r="K41" s="16"/>
      <c r="L41" s="16" t="e">
        <f>+#REF!</f>
        <v>#REF!</v>
      </c>
      <c r="M41" s="16" t="e">
        <f t="shared" si="6"/>
        <v>#REF!</v>
      </c>
      <c r="N41" s="16" t="e">
        <f t="shared" si="7"/>
        <v>#REF!</v>
      </c>
      <c r="O41" s="16" t="e">
        <f t="shared" si="8"/>
        <v>#REF!</v>
      </c>
    </row>
    <row r="42" spans="1:15" x14ac:dyDescent="0.25">
      <c r="A42" s="44"/>
      <c r="B42" s="44"/>
      <c r="C42" s="44"/>
      <c r="D42" s="44"/>
      <c r="E42" s="48" t="s">
        <v>72</v>
      </c>
      <c r="F42" s="44">
        <v>5121</v>
      </c>
      <c r="G42" s="16"/>
      <c r="H42" s="16">
        <v>0</v>
      </c>
      <c r="I42" s="16">
        <v>0</v>
      </c>
      <c r="J42" s="16" t="e">
        <f t="shared" si="5"/>
        <v>#REF!</v>
      </c>
      <c r="K42" s="16"/>
      <c r="L42" s="16" t="e">
        <f>+#REF!</f>
        <v>#REF!</v>
      </c>
      <c r="M42" s="16" t="e">
        <f t="shared" si="6"/>
        <v>#REF!</v>
      </c>
      <c r="N42" s="16" t="e">
        <f t="shared" si="7"/>
        <v>#REF!</v>
      </c>
      <c r="O42" s="16" t="e">
        <f t="shared" si="8"/>
        <v>#REF!</v>
      </c>
    </row>
    <row r="43" spans="1:15" x14ac:dyDescent="0.25">
      <c r="A43" s="44"/>
      <c r="B43" s="44"/>
      <c r="C43" s="44"/>
      <c r="D43" s="44"/>
      <c r="E43" s="46" t="s">
        <v>73</v>
      </c>
      <c r="F43" s="44">
        <v>5122</v>
      </c>
      <c r="G43" s="16">
        <v>9536.92</v>
      </c>
      <c r="H43" s="16">
        <v>3000</v>
      </c>
      <c r="I43" s="16">
        <v>13339</v>
      </c>
      <c r="J43" s="16" t="e">
        <f t="shared" si="5"/>
        <v>#REF!</v>
      </c>
      <c r="K43" s="16"/>
      <c r="L43" s="16" t="e">
        <f>+#REF!</f>
        <v>#REF!</v>
      </c>
      <c r="M43" s="16" t="e">
        <f t="shared" si="6"/>
        <v>#REF!</v>
      </c>
      <c r="N43" s="16" t="e">
        <f t="shared" si="7"/>
        <v>#REF!</v>
      </c>
      <c r="O43" s="16" t="e">
        <f t="shared" si="8"/>
        <v>#REF!</v>
      </c>
    </row>
    <row r="44" spans="1:15" x14ac:dyDescent="0.25">
      <c r="A44" s="44"/>
      <c r="B44" s="44"/>
      <c r="C44" s="44"/>
      <c r="D44" s="44"/>
      <c r="E44" s="46" t="s">
        <v>462</v>
      </c>
      <c r="F44" s="44">
        <v>5132</v>
      </c>
      <c r="G44" s="16"/>
      <c r="H44" s="16">
        <v>0</v>
      </c>
      <c r="I44" s="16">
        <v>0</v>
      </c>
      <c r="J44" s="16" t="e">
        <f>+K44+L44</f>
        <v>#REF!</v>
      </c>
      <c r="K44" s="16"/>
      <c r="L44" s="16" t="e">
        <f>+#REF!</f>
        <v>#REF!</v>
      </c>
      <c r="M44" s="16" t="e">
        <f t="shared" si="6"/>
        <v>#REF!</v>
      </c>
      <c r="N44" s="16" t="e">
        <f t="shared" si="7"/>
        <v>#REF!</v>
      </c>
      <c r="O44" s="16" t="e">
        <f t="shared" si="8"/>
        <v>#REF!</v>
      </c>
    </row>
    <row r="45" spans="1:15" ht="15" customHeight="1" x14ac:dyDescent="0.25">
      <c r="A45" s="44"/>
      <c r="B45" s="44"/>
      <c r="C45" s="44"/>
      <c r="D45" s="44"/>
      <c r="E45" s="46" t="s">
        <v>286</v>
      </c>
      <c r="F45" s="44">
        <v>5129</v>
      </c>
      <c r="G45" s="16"/>
      <c r="H45" s="16">
        <v>0</v>
      </c>
      <c r="I45" s="16">
        <v>0</v>
      </c>
      <c r="J45" s="16" t="e">
        <f t="shared" si="5"/>
        <v>#REF!</v>
      </c>
      <c r="K45" s="16"/>
      <c r="L45" s="16" t="e">
        <f>+#REF!</f>
        <v>#REF!</v>
      </c>
      <c r="M45" s="16" t="e">
        <f t="shared" si="6"/>
        <v>#REF!</v>
      </c>
      <c r="N45" s="16" t="e">
        <f t="shared" si="7"/>
        <v>#REF!</v>
      </c>
      <c r="O45" s="16" t="e">
        <f t="shared" si="8"/>
        <v>#REF!</v>
      </c>
    </row>
    <row r="46" spans="1:15" ht="18.75" customHeight="1" x14ac:dyDescent="0.25">
      <c r="A46" s="44"/>
      <c r="B46" s="44"/>
      <c r="C46" s="44"/>
      <c r="D46" s="44"/>
      <c r="E46" s="113" t="s">
        <v>463</v>
      </c>
      <c r="F46" s="44"/>
      <c r="G46" s="111">
        <f>+G47</f>
        <v>2363.076</v>
      </c>
      <c r="H46" s="111">
        <f t="shared" ref="H46:O46" si="9">+H47</f>
        <v>1500</v>
      </c>
      <c r="I46" s="111">
        <f t="shared" si="9"/>
        <v>2502.5</v>
      </c>
      <c r="J46" s="111" t="e">
        <f t="shared" si="9"/>
        <v>#REF!</v>
      </c>
      <c r="K46" s="111">
        <f t="shared" si="9"/>
        <v>0</v>
      </c>
      <c r="L46" s="111" t="e">
        <f t="shared" si="9"/>
        <v>#REF!</v>
      </c>
      <c r="M46" s="111" t="e">
        <f t="shared" si="9"/>
        <v>#REF!</v>
      </c>
      <c r="N46" s="111" t="e">
        <f t="shared" si="9"/>
        <v>#REF!</v>
      </c>
      <c r="O46" s="111" t="e">
        <f t="shared" si="9"/>
        <v>#REF!</v>
      </c>
    </row>
    <row r="47" spans="1:15" ht="18.75" customHeight="1" x14ac:dyDescent="0.25">
      <c r="A47" s="44"/>
      <c r="B47" s="44"/>
      <c r="C47" s="44"/>
      <c r="D47" s="44"/>
      <c r="E47" s="46" t="s">
        <v>318</v>
      </c>
      <c r="F47" s="44" t="s">
        <v>39</v>
      </c>
      <c r="G47" s="16">
        <v>2363.076</v>
      </c>
      <c r="H47" s="16">
        <v>1500</v>
      </c>
      <c r="I47" s="16">
        <v>2502.5</v>
      </c>
      <c r="J47" s="16" t="e">
        <f>+K47+L47</f>
        <v>#REF!</v>
      </c>
      <c r="K47" s="16"/>
      <c r="L47" s="16" t="e">
        <f>+#REF!</f>
        <v>#REF!</v>
      </c>
      <c r="M47" s="16" t="e">
        <f>+J47-G47</f>
        <v>#REF!</v>
      </c>
      <c r="N47" s="16" t="e">
        <f>+J47-H47</f>
        <v>#REF!</v>
      </c>
      <c r="O47" s="16" t="e">
        <f>+J47-I47</f>
        <v>#REF!</v>
      </c>
    </row>
    <row r="48" spans="1:15" ht="48.75" customHeight="1" x14ac:dyDescent="0.25">
      <c r="A48" s="44">
        <v>2112</v>
      </c>
      <c r="B48" s="44" t="s">
        <v>2</v>
      </c>
      <c r="C48" s="44">
        <v>1</v>
      </c>
      <c r="D48" s="44">
        <v>2</v>
      </c>
      <c r="E48" s="46" t="s">
        <v>74</v>
      </c>
      <c r="F48" s="44"/>
      <c r="G48" s="16"/>
      <c r="H48" s="16"/>
      <c r="I48" s="16"/>
      <c r="J48" s="16"/>
      <c r="K48" s="16"/>
      <c r="L48" s="16"/>
      <c r="M48" s="16"/>
      <c r="N48" s="16"/>
      <c r="O48" s="16"/>
    </row>
    <row r="49" spans="1:15" ht="40.5" x14ac:dyDescent="0.25">
      <c r="A49" s="44"/>
      <c r="B49" s="44"/>
      <c r="C49" s="44"/>
      <c r="D49" s="44"/>
      <c r="E49" s="46" t="s">
        <v>75</v>
      </c>
      <c r="F49" s="44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25">
      <c r="A50" s="44"/>
      <c r="B50" s="44"/>
      <c r="C50" s="44"/>
      <c r="D50" s="44"/>
      <c r="E50" s="201"/>
      <c r="F50" s="44"/>
      <c r="G50" s="16"/>
      <c r="H50" s="16"/>
      <c r="I50" s="16"/>
      <c r="J50" s="16"/>
      <c r="K50" s="16"/>
      <c r="L50" s="16"/>
      <c r="M50" s="16"/>
      <c r="N50" s="16"/>
      <c r="O50" s="16"/>
    </row>
    <row r="51" spans="1:15" x14ac:dyDescent="0.25">
      <c r="A51" s="44"/>
      <c r="B51" s="44"/>
      <c r="C51" s="44"/>
      <c r="D51" s="44"/>
      <c r="E51" s="201"/>
      <c r="F51" s="44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49.5" customHeight="1" x14ac:dyDescent="0.25">
      <c r="A52" s="44">
        <v>2113</v>
      </c>
      <c r="B52" s="44" t="s">
        <v>2</v>
      </c>
      <c r="C52" s="44">
        <v>1</v>
      </c>
      <c r="D52" s="44">
        <v>3</v>
      </c>
      <c r="E52" s="46" t="s">
        <v>80</v>
      </c>
      <c r="F52" s="44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40.5" x14ac:dyDescent="0.25">
      <c r="A53" s="44"/>
      <c r="B53" s="44"/>
      <c r="C53" s="44"/>
      <c r="D53" s="44"/>
      <c r="E53" s="46" t="s">
        <v>75</v>
      </c>
      <c r="F53" s="44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44"/>
      <c r="B54" s="44"/>
      <c r="C54" s="44"/>
      <c r="D54" s="44"/>
      <c r="E54" s="46" t="s">
        <v>81</v>
      </c>
      <c r="F54" s="44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44"/>
      <c r="B55" s="44"/>
      <c r="C55" s="44"/>
      <c r="D55" s="44"/>
      <c r="E55" s="46" t="s">
        <v>52</v>
      </c>
      <c r="F55" s="44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44">
        <v>2120</v>
      </c>
      <c r="B56" s="44" t="s">
        <v>2</v>
      </c>
      <c r="C56" s="44">
        <v>2</v>
      </c>
      <c r="D56" s="44">
        <v>0</v>
      </c>
      <c r="E56" s="201" t="s">
        <v>81</v>
      </c>
      <c r="F56" s="44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44"/>
      <c r="B57" s="44"/>
      <c r="C57" s="44"/>
      <c r="D57" s="44"/>
      <c r="E57" s="201" t="s">
        <v>83</v>
      </c>
      <c r="F57" s="44"/>
      <c r="G57" s="16"/>
      <c r="H57" s="16"/>
      <c r="I57" s="16"/>
      <c r="J57" s="16"/>
      <c r="K57" s="16"/>
      <c r="L57" s="16"/>
      <c r="M57" s="16"/>
      <c r="N57" s="16"/>
      <c r="O57" s="16"/>
    </row>
    <row r="58" spans="1:15" ht="53.25" customHeight="1" x14ac:dyDescent="0.25">
      <c r="A58" s="44">
        <v>2121</v>
      </c>
      <c r="B58" s="44" t="s">
        <v>2</v>
      </c>
      <c r="C58" s="44">
        <v>2</v>
      </c>
      <c r="D58" s="44">
        <v>1</v>
      </c>
      <c r="E58" s="46" t="s">
        <v>77</v>
      </c>
      <c r="F58" s="44"/>
      <c r="G58" s="16"/>
      <c r="H58" s="16"/>
      <c r="I58" s="16"/>
      <c r="J58" s="16"/>
      <c r="K58" s="16"/>
      <c r="L58" s="16"/>
      <c r="M58" s="16"/>
      <c r="N58" s="16"/>
      <c r="O58" s="16"/>
    </row>
    <row r="59" spans="1:15" ht="40.5" x14ac:dyDescent="0.25">
      <c r="A59" s="44"/>
      <c r="B59" s="44"/>
      <c r="C59" s="44"/>
      <c r="D59" s="44"/>
      <c r="E59" s="46" t="s">
        <v>75</v>
      </c>
      <c r="F59" s="44"/>
      <c r="G59" s="16"/>
      <c r="H59" s="16"/>
      <c r="I59" s="16"/>
      <c r="J59" s="16"/>
      <c r="K59" s="16"/>
      <c r="L59" s="16"/>
      <c r="M59" s="16"/>
      <c r="N59" s="16"/>
      <c r="O59" s="16"/>
    </row>
    <row r="60" spans="1:15" ht="51.75" customHeight="1" x14ac:dyDescent="0.25">
      <c r="A60" s="44"/>
      <c r="B60" s="44"/>
      <c r="C60" s="44"/>
      <c r="D60" s="44"/>
      <c r="E60" s="46" t="s">
        <v>78</v>
      </c>
      <c r="F60" s="44"/>
      <c r="G60" s="16"/>
      <c r="H60" s="16"/>
      <c r="I60" s="16"/>
      <c r="J60" s="16"/>
      <c r="K60" s="16"/>
      <c r="L60" s="16"/>
      <c r="M60" s="16"/>
      <c r="N60" s="16"/>
      <c r="O60" s="16"/>
    </row>
    <row r="61" spans="1:15" ht="40.5" x14ac:dyDescent="0.25">
      <c r="A61" s="44"/>
      <c r="B61" s="44"/>
      <c r="C61" s="44"/>
      <c r="D61" s="44"/>
      <c r="E61" s="46" t="s">
        <v>75</v>
      </c>
      <c r="F61" s="44"/>
      <c r="G61" s="16"/>
      <c r="H61" s="16"/>
      <c r="I61" s="16"/>
      <c r="J61" s="16"/>
      <c r="K61" s="16"/>
      <c r="L61" s="16"/>
      <c r="M61" s="16"/>
      <c r="N61" s="16"/>
      <c r="O61" s="16"/>
    </row>
    <row r="62" spans="1:15" ht="59.25" customHeight="1" x14ac:dyDescent="0.25">
      <c r="A62" s="44">
        <v>2122</v>
      </c>
      <c r="B62" s="44" t="s">
        <v>2</v>
      </c>
      <c r="C62" s="44">
        <v>2</v>
      </c>
      <c r="D62" s="44">
        <v>2</v>
      </c>
      <c r="E62" s="46" t="s">
        <v>78</v>
      </c>
      <c r="F62" s="44"/>
      <c r="G62" s="16"/>
      <c r="H62" s="16"/>
      <c r="I62" s="16"/>
      <c r="J62" s="16"/>
      <c r="K62" s="16"/>
      <c r="L62" s="16"/>
      <c r="M62" s="16"/>
      <c r="N62" s="16"/>
      <c r="O62" s="16"/>
    </row>
    <row r="63" spans="1:15" ht="40.5" x14ac:dyDescent="0.25">
      <c r="A63" s="44"/>
      <c r="B63" s="44"/>
      <c r="C63" s="44"/>
      <c r="D63" s="44"/>
      <c r="E63" s="46" t="s">
        <v>302</v>
      </c>
      <c r="F63" s="44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44"/>
      <c r="B64" s="44"/>
      <c r="C64" s="44"/>
      <c r="D64" s="44"/>
      <c r="E64" s="46" t="s">
        <v>76</v>
      </c>
      <c r="F64" s="44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25">
      <c r="A65" s="44"/>
      <c r="B65" s="44"/>
      <c r="C65" s="44"/>
      <c r="D65" s="44"/>
      <c r="E65" s="46" t="s">
        <v>76</v>
      </c>
      <c r="F65" s="44"/>
      <c r="G65" s="16"/>
      <c r="H65" s="16"/>
      <c r="I65" s="16"/>
      <c r="J65" s="16"/>
      <c r="K65" s="16"/>
      <c r="L65" s="16"/>
      <c r="M65" s="16"/>
      <c r="N65" s="16"/>
      <c r="O65" s="16"/>
    </row>
    <row r="66" spans="1:15" s="54" customFormat="1" ht="14.25" x14ac:dyDescent="0.25">
      <c r="A66" s="109">
        <v>2130</v>
      </c>
      <c r="B66" s="109" t="s">
        <v>2</v>
      </c>
      <c r="C66" s="109">
        <v>3</v>
      </c>
      <c r="D66" s="109">
        <v>0</v>
      </c>
      <c r="E66" s="113" t="s">
        <v>92</v>
      </c>
      <c r="F66" s="109"/>
      <c r="G66" s="111">
        <f>G68+G72+G76</f>
        <v>9499.85</v>
      </c>
      <c r="H66" s="111">
        <f>H68+H72+H76</f>
        <v>9559.4</v>
      </c>
      <c r="I66" s="111">
        <f>I68+I72+I76</f>
        <v>9559.4</v>
      </c>
      <c r="J66" s="111" t="e">
        <f t="shared" ref="J66:O66" si="10">J68+J72+J76</f>
        <v>#REF!</v>
      </c>
      <c r="K66" s="111" t="e">
        <f t="shared" si="10"/>
        <v>#REF!</v>
      </c>
      <c r="L66" s="111">
        <f t="shared" si="10"/>
        <v>0</v>
      </c>
      <c r="M66" s="111" t="e">
        <f t="shared" si="10"/>
        <v>#REF!</v>
      </c>
      <c r="N66" s="111" t="e">
        <f t="shared" si="10"/>
        <v>#REF!</v>
      </c>
      <c r="O66" s="111" t="e">
        <f t="shared" si="10"/>
        <v>#REF!</v>
      </c>
    </row>
    <row r="67" spans="1:15" ht="15.75" customHeight="1" x14ac:dyDescent="0.25">
      <c r="A67" s="44"/>
      <c r="B67" s="44"/>
      <c r="C67" s="44"/>
      <c r="D67" s="44"/>
      <c r="E67" s="46" t="s">
        <v>52</v>
      </c>
      <c r="F67" s="44"/>
      <c r="G67" s="16"/>
      <c r="H67" s="16"/>
      <c r="I67" s="16"/>
      <c r="J67" s="16"/>
      <c r="K67" s="16"/>
      <c r="L67" s="16"/>
      <c r="M67" s="16"/>
      <c r="N67" s="16"/>
      <c r="O67" s="16"/>
    </row>
    <row r="68" spans="1:15" ht="47.25" customHeight="1" x14ac:dyDescent="0.25">
      <c r="A68" s="44">
        <v>2131</v>
      </c>
      <c r="B68" s="44" t="s">
        <v>2</v>
      </c>
      <c r="C68" s="44">
        <v>3</v>
      </c>
      <c r="D68" s="44">
        <v>1</v>
      </c>
      <c r="E68" s="46" t="s">
        <v>93</v>
      </c>
      <c r="F68" s="44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40.5" x14ac:dyDescent="0.25">
      <c r="A69" s="44"/>
      <c r="B69" s="44"/>
      <c r="C69" s="44"/>
      <c r="D69" s="44"/>
      <c r="E69" s="46" t="s">
        <v>302</v>
      </c>
      <c r="F69" s="44"/>
      <c r="G69" s="16"/>
      <c r="H69" s="16"/>
      <c r="I69" s="16"/>
      <c r="J69" s="16"/>
      <c r="K69" s="16"/>
      <c r="L69" s="16"/>
      <c r="M69" s="16"/>
      <c r="N69" s="16"/>
      <c r="O69" s="16"/>
    </row>
    <row r="70" spans="1:15" x14ac:dyDescent="0.25">
      <c r="A70" s="44"/>
      <c r="B70" s="44"/>
      <c r="C70" s="44"/>
      <c r="D70" s="44"/>
      <c r="E70" s="46" t="s">
        <v>76</v>
      </c>
      <c r="F70" s="44"/>
      <c r="G70" s="16"/>
      <c r="H70" s="16"/>
      <c r="I70" s="16"/>
      <c r="J70" s="16"/>
      <c r="K70" s="16"/>
      <c r="L70" s="16"/>
      <c r="M70" s="16"/>
      <c r="N70" s="16"/>
      <c r="O70" s="16"/>
    </row>
    <row r="71" spans="1:15" ht="34.5" customHeight="1" x14ac:dyDescent="0.25">
      <c r="A71" s="44"/>
      <c r="B71" s="44"/>
      <c r="C71" s="44"/>
      <c r="D71" s="44"/>
      <c r="E71" s="46" t="s">
        <v>76</v>
      </c>
      <c r="F71" s="44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51" customHeight="1" x14ac:dyDescent="0.25">
      <c r="A72" s="44">
        <v>2132</v>
      </c>
      <c r="B72" s="44" t="s">
        <v>2</v>
      </c>
      <c r="C72" s="44">
        <v>3</v>
      </c>
      <c r="D72" s="44">
        <v>2</v>
      </c>
      <c r="E72" s="46" t="s">
        <v>94</v>
      </c>
      <c r="F72" s="44"/>
      <c r="G72" s="16"/>
      <c r="H72" s="16"/>
      <c r="I72" s="16"/>
      <c r="J72" s="16"/>
      <c r="K72" s="16"/>
      <c r="L72" s="16"/>
      <c r="M72" s="16"/>
      <c r="N72" s="16"/>
      <c r="O72" s="16"/>
    </row>
    <row r="73" spans="1:15" ht="40.5" x14ac:dyDescent="0.25">
      <c r="A73" s="44"/>
      <c r="B73" s="44"/>
      <c r="C73" s="44"/>
      <c r="D73" s="44"/>
      <c r="E73" s="46" t="s">
        <v>75</v>
      </c>
      <c r="F73" s="44"/>
      <c r="G73" s="16"/>
      <c r="H73" s="16"/>
      <c r="I73" s="16"/>
      <c r="J73" s="16"/>
      <c r="K73" s="16"/>
      <c r="L73" s="16"/>
      <c r="M73" s="16"/>
      <c r="N73" s="16"/>
      <c r="O73" s="16"/>
    </row>
    <row r="74" spans="1:15" x14ac:dyDescent="0.25">
      <c r="A74" s="44"/>
      <c r="B74" s="44"/>
      <c r="C74" s="44"/>
      <c r="D74" s="44"/>
      <c r="E74" s="46" t="s">
        <v>76</v>
      </c>
      <c r="F74" s="44"/>
      <c r="G74" s="16"/>
      <c r="H74" s="16"/>
      <c r="I74" s="16"/>
      <c r="J74" s="16"/>
      <c r="K74" s="16"/>
      <c r="L74" s="16"/>
      <c r="M74" s="16"/>
      <c r="N74" s="16"/>
      <c r="O74" s="16"/>
    </row>
    <row r="75" spans="1:15" x14ac:dyDescent="0.25">
      <c r="A75" s="44"/>
      <c r="B75" s="44"/>
      <c r="C75" s="44"/>
      <c r="D75" s="44"/>
      <c r="E75" s="46" t="s">
        <v>76</v>
      </c>
      <c r="F75" s="44"/>
      <c r="G75" s="16"/>
      <c r="H75" s="16"/>
      <c r="I75" s="16"/>
      <c r="J75" s="16"/>
      <c r="K75" s="16"/>
      <c r="L75" s="16"/>
      <c r="M75" s="16"/>
      <c r="N75" s="16"/>
      <c r="O75" s="16"/>
    </row>
    <row r="76" spans="1:15" s="54" customFormat="1" ht="18" customHeight="1" x14ac:dyDescent="0.25">
      <c r="A76" s="109">
        <v>2133</v>
      </c>
      <c r="B76" s="109" t="s">
        <v>2</v>
      </c>
      <c r="C76" s="109">
        <v>3</v>
      </c>
      <c r="D76" s="109">
        <v>3</v>
      </c>
      <c r="E76" s="113" t="s">
        <v>95</v>
      </c>
      <c r="F76" s="109"/>
      <c r="G76" s="111">
        <f>SUM(G79:G86)</f>
        <v>9499.85</v>
      </c>
      <c r="H76" s="111">
        <f t="shared" ref="H76:O76" si="11">SUM(H79:H86)</f>
        <v>9559.4</v>
      </c>
      <c r="I76" s="111">
        <f t="shared" si="11"/>
        <v>9559.4</v>
      </c>
      <c r="J76" s="111" t="e">
        <f t="shared" si="11"/>
        <v>#REF!</v>
      </c>
      <c r="K76" s="111" t="e">
        <f t="shared" si="11"/>
        <v>#REF!</v>
      </c>
      <c r="L76" s="111">
        <f t="shared" si="11"/>
        <v>0</v>
      </c>
      <c r="M76" s="111" t="e">
        <f t="shared" si="11"/>
        <v>#REF!</v>
      </c>
      <c r="N76" s="111" t="e">
        <f t="shared" si="11"/>
        <v>#REF!</v>
      </c>
      <c r="O76" s="111" t="e">
        <f t="shared" si="11"/>
        <v>#REF!</v>
      </c>
    </row>
    <row r="77" spans="1:15" x14ac:dyDescent="0.25">
      <c r="A77" s="44"/>
      <c r="B77" s="44"/>
      <c r="C77" s="44"/>
      <c r="D77" s="44"/>
      <c r="E77" s="46" t="s">
        <v>50</v>
      </c>
      <c r="F77" s="44"/>
      <c r="G77" s="16"/>
      <c r="H77" s="16"/>
      <c r="I77" s="16"/>
      <c r="J77" s="16"/>
      <c r="K77" s="16"/>
      <c r="L77" s="16"/>
      <c r="M77" s="16"/>
      <c r="N77" s="16"/>
      <c r="O77" s="16"/>
    </row>
    <row r="78" spans="1:15" ht="42.75" x14ac:dyDescent="0.25">
      <c r="A78" s="44"/>
      <c r="B78" s="44"/>
      <c r="C78" s="44"/>
      <c r="D78" s="44"/>
      <c r="E78" s="113" t="s">
        <v>464</v>
      </c>
      <c r="F78" s="44"/>
      <c r="G78" s="16"/>
      <c r="H78" s="16"/>
      <c r="I78" s="16"/>
      <c r="J78" s="16"/>
      <c r="K78" s="16"/>
      <c r="L78" s="16"/>
      <c r="M78" s="16"/>
      <c r="N78" s="16"/>
      <c r="O78" s="16"/>
    </row>
    <row r="79" spans="1:15" ht="27" x14ac:dyDescent="0.25">
      <c r="A79" s="44"/>
      <c r="B79" s="44"/>
      <c r="C79" s="44"/>
      <c r="D79" s="44"/>
      <c r="E79" s="46" t="s">
        <v>54</v>
      </c>
      <c r="F79" s="44">
        <v>4111</v>
      </c>
      <c r="G79" s="16">
        <v>8932.4</v>
      </c>
      <c r="H79" s="16">
        <v>8884.4</v>
      </c>
      <c r="I79" s="16">
        <v>8884.4</v>
      </c>
      <c r="J79" s="16" t="e">
        <f>K79+L79</f>
        <v>#REF!</v>
      </c>
      <c r="K79" s="16" t="e">
        <f>+#REF!</f>
        <v>#REF!</v>
      </c>
      <c r="L79" s="16"/>
      <c r="M79" s="16" t="e">
        <f t="shared" ref="M79:M86" si="12">+J79-G79</f>
        <v>#REF!</v>
      </c>
      <c r="N79" s="16" t="e">
        <f t="shared" ref="N79:N86" si="13">+J79-H79</f>
        <v>#REF!</v>
      </c>
      <c r="O79" s="16" t="e">
        <f t="shared" ref="O79:O86" si="14">+J79-I79</f>
        <v>#REF!</v>
      </c>
    </row>
    <row r="80" spans="1:15" x14ac:dyDescent="0.25">
      <c r="A80" s="44"/>
      <c r="B80" s="44"/>
      <c r="C80" s="44"/>
      <c r="D80" s="44"/>
      <c r="E80" s="46" t="s">
        <v>273</v>
      </c>
      <c r="F80" s="44">
        <v>4212</v>
      </c>
      <c r="G80" s="16">
        <v>0</v>
      </c>
      <c r="H80" s="16">
        <v>0</v>
      </c>
      <c r="I80" s="16">
        <v>0</v>
      </c>
      <c r="J80" s="16" t="e">
        <f t="shared" ref="J80:J86" si="15">K80+L80</f>
        <v>#REF!</v>
      </c>
      <c r="K80" s="16" t="e">
        <f>+#REF!</f>
        <v>#REF!</v>
      </c>
      <c r="L80" s="16"/>
      <c r="M80" s="16" t="e">
        <f t="shared" si="12"/>
        <v>#REF!</v>
      </c>
      <c r="N80" s="16" t="e">
        <f t="shared" si="13"/>
        <v>#REF!</v>
      </c>
      <c r="O80" s="16" t="e">
        <f t="shared" si="14"/>
        <v>#REF!</v>
      </c>
    </row>
    <row r="81" spans="1:15" x14ac:dyDescent="0.25">
      <c r="A81" s="44"/>
      <c r="B81" s="44"/>
      <c r="C81" s="44"/>
      <c r="D81" s="44"/>
      <c r="E81" s="46" t="s">
        <v>274</v>
      </c>
      <c r="F81" s="44">
        <v>4213</v>
      </c>
      <c r="G81" s="16">
        <v>0</v>
      </c>
      <c r="H81" s="16">
        <v>0</v>
      </c>
      <c r="I81" s="16">
        <v>0</v>
      </c>
      <c r="J81" s="16" t="e">
        <f t="shared" si="15"/>
        <v>#REF!</v>
      </c>
      <c r="K81" s="16" t="e">
        <f>+#REF!</f>
        <v>#REF!</v>
      </c>
      <c r="L81" s="16"/>
      <c r="M81" s="16" t="e">
        <f t="shared" si="12"/>
        <v>#REF!</v>
      </c>
      <c r="N81" s="16" t="e">
        <f t="shared" si="13"/>
        <v>#REF!</v>
      </c>
      <c r="O81" s="16" t="e">
        <f t="shared" si="14"/>
        <v>#REF!</v>
      </c>
    </row>
    <row r="82" spans="1:15" x14ac:dyDescent="0.25">
      <c r="A82" s="44"/>
      <c r="B82" s="44"/>
      <c r="C82" s="44"/>
      <c r="D82" s="44"/>
      <c r="E82" s="46" t="s">
        <v>275</v>
      </c>
      <c r="F82" s="44">
        <v>4214</v>
      </c>
      <c r="G82" s="16">
        <v>127</v>
      </c>
      <c r="H82" s="16">
        <v>0</v>
      </c>
      <c r="I82" s="16">
        <v>0</v>
      </c>
      <c r="J82" s="16" t="e">
        <f t="shared" si="15"/>
        <v>#REF!</v>
      </c>
      <c r="K82" s="16" t="e">
        <f>+#REF!</f>
        <v>#REF!</v>
      </c>
      <c r="L82" s="16"/>
      <c r="M82" s="16" t="e">
        <f t="shared" si="12"/>
        <v>#REF!</v>
      </c>
      <c r="N82" s="16" t="e">
        <f t="shared" si="13"/>
        <v>#REF!</v>
      </c>
      <c r="O82" s="16" t="e">
        <f t="shared" si="14"/>
        <v>#REF!</v>
      </c>
    </row>
    <row r="83" spans="1:15" x14ac:dyDescent="0.25">
      <c r="A83" s="44"/>
      <c r="B83" s="44"/>
      <c r="C83" s="44"/>
      <c r="D83" s="44"/>
      <c r="E83" s="46" t="s">
        <v>63</v>
      </c>
      <c r="F83" s="44">
        <v>4239</v>
      </c>
      <c r="G83" s="16">
        <v>75</v>
      </c>
      <c r="H83" s="16">
        <v>150</v>
      </c>
      <c r="I83" s="16">
        <v>200</v>
      </c>
      <c r="J83" s="16" t="e">
        <f t="shared" si="15"/>
        <v>#REF!</v>
      </c>
      <c r="K83" s="16" t="e">
        <f>+#REF!</f>
        <v>#REF!</v>
      </c>
      <c r="L83" s="16"/>
      <c r="M83" s="16" t="e">
        <f t="shared" si="12"/>
        <v>#REF!</v>
      </c>
      <c r="N83" s="16" t="e">
        <f t="shared" si="13"/>
        <v>#REF!</v>
      </c>
      <c r="O83" s="16" t="e">
        <f t="shared" si="14"/>
        <v>#REF!</v>
      </c>
    </row>
    <row r="84" spans="1:15" x14ac:dyDescent="0.25">
      <c r="A84" s="44"/>
      <c r="B84" s="44"/>
      <c r="C84" s="44"/>
      <c r="D84" s="44"/>
      <c r="E84" s="46" t="s">
        <v>276</v>
      </c>
      <c r="F84" s="44">
        <v>4261</v>
      </c>
      <c r="G84" s="16">
        <v>324.45</v>
      </c>
      <c r="H84" s="16">
        <v>325</v>
      </c>
      <c r="I84" s="16">
        <v>150</v>
      </c>
      <c r="J84" s="16" t="e">
        <f t="shared" si="15"/>
        <v>#REF!</v>
      </c>
      <c r="K84" s="16" t="e">
        <f>+#REF!</f>
        <v>#REF!</v>
      </c>
      <c r="L84" s="16"/>
      <c r="M84" s="16" t="e">
        <f t="shared" si="12"/>
        <v>#REF!</v>
      </c>
      <c r="N84" s="16" t="e">
        <f t="shared" si="13"/>
        <v>#REF!</v>
      </c>
      <c r="O84" s="16" t="e">
        <f t="shared" si="14"/>
        <v>#REF!</v>
      </c>
    </row>
    <row r="85" spans="1:15" x14ac:dyDescent="0.25">
      <c r="A85" s="44"/>
      <c r="B85" s="44"/>
      <c r="C85" s="44"/>
      <c r="D85" s="44"/>
      <c r="E85" s="46" t="s">
        <v>465</v>
      </c>
      <c r="F85" s="44" t="s">
        <v>363</v>
      </c>
      <c r="G85" s="16">
        <v>41</v>
      </c>
      <c r="H85" s="16">
        <v>200</v>
      </c>
      <c r="I85" s="16">
        <v>325</v>
      </c>
      <c r="J85" s="16" t="e">
        <f t="shared" si="15"/>
        <v>#REF!</v>
      </c>
      <c r="K85" s="16" t="e">
        <f>+#REF!</f>
        <v>#REF!</v>
      </c>
      <c r="L85" s="16"/>
      <c r="M85" s="16" t="e">
        <f t="shared" si="12"/>
        <v>#REF!</v>
      </c>
      <c r="N85" s="16" t="e">
        <f t="shared" si="13"/>
        <v>#REF!</v>
      </c>
      <c r="O85" s="16" t="e">
        <f t="shared" si="14"/>
        <v>#REF!</v>
      </c>
    </row>
    <row r="86" spans="1:15" ht="14.25" customHeight="1" x14ac:dyDescent="0.25">
      <c r="A86" s="44"/>
      <c r="B86" s="44"/>
      <c r="C86" s="44"/>
      <c r="D86" s="44"/>
      <c r="E86" s="46" t="s">
        <v>68</v>
      </c>
      <c r="F86" s="44" t="s">
        <v>31</v>
      </c>
      <c r="G86" s="16">
        <v>0</v>
      </c>
      <c r="H86" s="16">
        <v>0</v>
      </c>
      <c r="I86" s="16">
        <v>0</v>
      </c>
      <c r="J86" s="16" t="e">
        <f t="shared" si="15"/>
        <v>#REF!</v>
      </c>
      <c r="K86" s="16" t="e">
        <f>+#REF!</f>
        <v>#REF!</v>
      </c>
      <c r="L86" s="16"/>
      <c r="M86" s="16" t="e">
        <f t="shared" si="12"/>
        <v>#REF!</v>
      </c>
      <c r="N86" s="16" t="e">
        <f t="shared" si="13"/>
        <v>#REF!</v>
      </c>
      <c r="O86" s="16" t="e">
        <f t="shared" si="14"/>
        <v>#REF!</v>
      </c>
    </row>
    <row r="87" spans="1:15" x14ac:dyDescent="0.25">
      <c r="A87" s="44">
        <v>2140</v>
      </c>
      <c r="B87" s="44" t="s">
        <v>2</v>
      </c>
      <c r="C87" s="44">
        <v>4</v>
      </c>
      <c r="D87" s="44">
        <v>0</v>
      </c>
      <c r="E87" s="46" t="s">
        <v>96</v>
      </c>
      <c r="F87" s="44"/>
      <c r="G87" s="16"/>
      <c r="H87" s="16"/>
      <c r="I87" s="16"/>
      <c r="J87" s="16"/>
      <c r="K87" s="16"/>
      <c r="L87" s="16"/>
      <c r="M87" s="16"/>
      <c r="N87" s="16"/>
      <c r="O87" s="16"/>
    </row>
    <row r="88" spans="1:15" ht="36" customHeight="1" x14ac:dyDescent="0.25">
      <c r="A88" s="44"/>
      <c r="B88" s="44"/>
      <c r="C88" s="44"/>
      <c r="D88" s="44"/>
      <c r="E88" s="46" t="s">
        <v>52</v>
      </c>
      <c r="F88" s="44"/>
      <c r="G88" s="16"/>
      <c r="H88" s="16"/>
      <c r="I88" s="16"/>
      <c r="J88" s="16"/>
      <c r="K88" s="16"/>
      <c r="L88" s="16"/>
      <c r="M88" s="16"/>
      <c r="N88" s="16"/>
      <c r="O88" s="16"/>
    </row>
    <row r="89" spans="1:15" ht="47.25" customHeight="1" x14ac:dyDescent="0.25">
      <c r="A89" s="44">
        <v>2141</v>
      </c>
      <c r="B89" s="44" t="s">
        <v>2</v>
      </c>
      <c r="C89" s="44">
        <v>4</v>
      </c>
      <c r="D89" s="44">
        <v>1</v>
      </c>
      <c r="E89" s="46" t="s">
        <v>96</v>
      </c>
      <c r="F89" s="44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40.5" x14ac:dyDescent="0.25">
      <c r="A90" s="44"/>
      <c r="B90" s="44"/>
      <c r="C90" s="44"/>
      <c r="D90" s="44"/>
      <c r="E90" s="46" t="s">
        <v>75</v>
      </c>
      <c r="F90" s="44"/>
      <c r="G90" s="16"/>
      <c r="H90" s="16"/>
      <c r="I90" s="16"/>
      <c r="J90" s="16"/>
      <c r="K90" s="16"/>
      <c r="L90" s="16"/>
      <c r="M90" s="16"/>
      <c r="N90" s="16"/>
      <c r="O90" s="16"/>
    </row>
    <row r="91" spans="1:15" x14ac:dyDescent="0.25">
      <c r="A91" s="44"/>
      <c r="B91" s="44"/>
      <c r="C91" s="44"/>
      <c r="D91" s="44"/>
      <c r="E91" s="46" t="s">
        <v>76</v>
      </c>
      <c r="F91" s="44"/>
      <c r="G91" s="16"/>
      <c r="H91" s="16"/>
      <c r="I91" s="16"/>
      <c r="J91" s="16"/>
      <c r="K91" s="16"/>
      <c r="L91" s="16"/>
      <c r="M91" s="16"/>
      <c r="N91" s="16"/>
      <c r="O91" s="16"/>
    </row>
    <row r="92" spans="1:15" ht="50.25" customHeight="1" x14ac:dyDescent="0.25">
      <c r="A92" s="44"/>
      <c r="B92" s="44"/>
      <c r="C92" s="44"/>
      <c r="D92" s="44"/>
      <c r="E92" s="46" t="s">
        <v>76</v>
      </c>
      <c r="F92" s="44"/>
      <c r="G92" s="16"/>
      <c r="H92" s="16"/>
      <c r="I92" s="16"/>
      <c r="J92" s="16"/>
      <c r="K92" s="16"/>
      <c r="L92" s="16"/>
      <c r="M92" s="16"/>
      <c r="N92" s="16"/>
      <c r="O92" s="16"/>
    </row>
    <row r="93" spans="1:15" s="54" customFormat="1" ht="42.75" x14ac:dyDescent="0.25">
      <c r="A93" s="109">
        <v>2150</v>
      </c>
      <c r="B93" s="109" t="s">
        <v>2</v>
      </c>
      <c r="C93" s="109">
        <v>5</v>
      </c>
      <c r="D93" s="109">
        <v>0</v>
      </c>
      <c r="E93" s="113" t="s">
        <v>98</v>
      </c>
      <c r="F93" s="109"/>
      <c r="G93" s="111">
        <f>G95</f>
        <v>11269.913</v>
      </c>
      <c r="H93" s="111">
        <f t="shared" ref="H93:O93" si="16">H95</f>
        <v>22106</v>
      </c>
      <c r="I93" s="111">
        <f t="shared" si="16"/>
        <v>24856</v>
      </c>
      <c r="J93" s="111" t="e">
        <f t="shared" si="16"/>
        <v>#REF!</v>
      </c>
      <c r="K93" s="111" t="e">
        <f t="shared" si="16"/>
        <v>#REF!</v>
      </c>
      <c r="L93" s="111" t="e">
        <f t="shared" si="16"/>
        <v>#REF!</v>
      </c>
      <c r="M93" s="111" t="e">
        <f t="shared" si="16"/>
        <v>#REF!</v>
      </c>
      <c r="N93" s="111" t="e">
        <f t="shared" si="16"/>
        <v>#REF!</v>
      </c>
      <c r="O93" s="111" t="e">
        <f t="shared" si="16"/>
        <v>#REF!</v>
      </c>
    </row>
    <row r="94" spans="1:15" ht="15.75" customHeight="1" x14ac:dyDescent="0.25">
      <c r="A94" s="44"/>
      <c r="B94" s="44"/>
      <c r="C94" s="44"/>
      <c r="D94" s="44"/>
      <c r="E94" s="46" t="s">
        <v>52</v>
      </c>
      <c r="F94" s="44"/>
      <c r="G94" s="16"/>
      <c r="H94" s="16"/>
      <c r="I94" s="16"/>
      <c r="J94" s="16"/>
      <c r="K94" s="16"/>
      <c r="L94" s="16"/>
      <c r="M94" s="16"/>
      <c r="N94" s="16"/>
      <c r="O94" s="16"/>
    </row>
    <row r="95" spans="1:15" ht="41.25" customHeight="1" x14ac:dyDescent="0.25">
      <c r="A95" s="44">
        <v>2151</v>
      </c>
      <c r="B95" s="44" t="s">
        <v>2</v>
      </c>
      <c r="C95" s="44">
        <v>5</v>
      </c>
      <c r="D95" s="44" t="s">
        <v>4</v>
      </c>
      <c r="E95" s="46" t="s">
        <v>466</v>
      </c>
      <c r="F95" s="44"/>
      <c r="G95" s="16">
        <f>G97+G98</f>
        <v>11269.913</v>
      </c>
      <c r="H95" s="16">
        <f t="shared" ref="H95:O95" si="17">H97+H98</f>
        <v>22106</v>
      </c>
      <c r="I95" s="16">
        <f t="shared" si="17"/>
        <v>24856</v>
      </c>
      <c r="J95" s="16" t="e">
        <f t="shared" si="17"/>
        <v>#REF!</v>
      </c>
      <c r="K95" s="16" t="e">
        <f t="shared" si="17"/>
        <v>#REF!</v>
      </c>
      <c r="L95" s="16" t="e">
        <f t="shared" si="17"/>
        <v>#REF!</v>
      </c>
      <c r="M95" s="16" t="e">
        <f t="shared" si="17"/>
        <v>#REF!</v>
      </c>
      <c r="N95" s="16" t="e">
        <f t="shared" si="17"/>
        <v>#REF!</v>
      </c>
      <c r="O95" s="16" t="e">
        <f t="shared" si="17"/>
        <v>#REF!</v>
      </c>
    </row>
    <row r="96" spans="1:15" ht="28.5" x14ac:dyDescent="0.25">
      <c r="A96" s="44"/>
      <c r="B96" s="44"/>
      <c r="C96" s="44"/>
      <c r="D96" s="44"/>
      <c r="E96" s="113" t="s">
        <v>467</v>
      </c>
      <c r="F96" s="44"/>
      <c r="G96" s="16"/>
      <c r="H96" s="16"/>
      <c r="I96" s="16"/>
      <c r="J96" s="16"/>
      <c r="K96" s="16"/>
      <c r="L96" s="16"/>
      <c r="M96" s="16"/>
      <c r="N96" s="16"/>
      <c r="O96" s="16"/>
    </row>
    <row r="97" spans="1:15" x14ac:dyDescent="0.25">
      <c r="A97" s="44"/>
      <c r="B97" s="44"/>
      <c r="C97" s="44"/>
      <c r="D97" s="44"/>
      <c r="E97" s="46" t="s">
        <v>277</v>
      </c>
      <c r="F97" s="44">
        <v>4241</v>
      </c>
      <c r="G97" s="16">
        <v>4041</v>
      </c>
      <c r="H97" s="16">
        <v>10946</v>
      </c>
      <c r="I97" s="16">
        <v>6446</v>
      </c>
      <c r="J97" s="16" t="e">
        <f>K97+L97</f>
        <v>#REF!</v>
      </c>
      <c r="K97" s="16" t="e">
        <f>+#REF!</f>
        <v>#REF!</v>
      </c>
      <c r="L97" s="16"/>
      <c r="M97" s="16" t="e">
        <f>+J97-G97</f>
        <v>#REF!</v>
      </c>
      <c r="N97" s="16" t="e">
        <f>+J97-H97</f>
        <v>#REF!</v>
      </c>
      <c r="O97" s="16" t="e">
        <f>+J97-I97</f>
        <v>#REF!</v>
      </c>
    </row>
    <row r="98" spans="1:15" x14ac:dyDescent="0.25">
      <c r="A98" s="44"/>
      <c r="B98" s="44"/>
      <c r="C98" s="44"/>
      <c r="D98" s="44"/>
      <c r="E98" s="46" t="s">
        <v>331</v>
      </c>
      <c r="F98" s="44">
        <v>5134</v>
      </c>
      <c r="G98" s="16">
        <v>7228.9129999999996</v>
      </c>
      <c r="H98" s="16">
        <v>11160</v>
      </c>
      <c r="I98" s="16">
        <v>18410</v>
      </c>
      <c r="J98" s="16" t="e">
        <f>K98+L98</f>
        <v>#REF!</v>
      </c>
      <c r="K98" s="16"/>
      <c r="L98" s="16" t="e">
        <f>+#REF!</f>
        <v>#REF!</v>
      </c>
      <c r="M98" s="16" t="e">
        <f>+J98-G98</f>
        <v>#REF!</v>
      </c>
      <c r="N98" s="16" t="e">
        <f>+J98-H98</f>
        <v>#REF!</v>
      </c>
      <c r="O98" s="16" t="e">
        <f>+J98-I98</f>
        <v>#REF!</v>
      </c>
    </row>
    <row r="99" spans="1:15" ht="37.5" customHeight="1" x14ac:dyDescent="0.25">
      <c r="A99" s="44"/>
      <c r="B99" s="44"/>
      <c r="C99" s="44"/>
      <c r="D99" s="44"/>
      <c r="E99" s="46" t="s">
        <v>76</v>
      </c>
      <c r="F99" s="44"/>
      <c r="G99" s="16"/>
      <c r="H99" s="16"/>
      <c r="I99" s="16"/>
      <c r="J99" s="16"/>
      <c r="K99" s="16"/>
      <c r="L99" s="16"/>
      <c r="M99" s="16"/>
      <c r="N99" s="16"/>
      <c r="O99" s="16"/>
    </row>
    <row r="100" spans="1:15" s="54" customFormat="1" ht="28.5" x14ac:dyDescent="0.25">
      <c r="A100" s="109">
        <v>2160</v>
      </c>
      <c r="B100" s="109" t="s">
        <v>2</v>
      </c>
      <c r="C100" s="109">
        <v>6</v>
      </c>
      <c r="D100" s="109">
        <v>0</v>
      </c>
      <c r="E100" s="113" t="s">
        <v>100</v>
      </c>
      <c r="F100" s="109"/>
      <c r="G100" s="111">
        <f>+G102</f>
        <v>173773.223</v>
      </c>
      <c r="H100" s="111">
        <f t="shared" ref="H100:O100" si="18">+H102</f>
        <v>153962.20000000001</v>
      </c>
      <c r="I100" s="111">
        <f t="shared" si="18"/>
        <v>155462.20000000001</v>
      </c>
      <c r="J100" s="111" t="e">
        <f t="shared" si="18"/>
        <v>#REF!</v>
      </c>
      <c r="K100" s="111" t="e">
        <f t="shared" si="18"/>
        <v>#REF!</v>
      </c>
      <c r="L100" s="111">
        <f t="shared" si="18"/>
        <v>0</v>
      </c>
      <c r="M100" s="111" t="e">
        <f t="shared" si="18"/>
        <v>#REF!</v>
      </c>
      <c r="N100" s="111" t="e">
        <f t="shared" si="18"/>
        <v>#REF!</v>
      </c>
      <c r="O100" s="111" t="e">
        <f t="shared" si="18"/>
        <v>#REF!</v>
      </c>
    </row>
    <row r="101" spans="1:15" ht="17.25" customHeight="1" x14ac:dyDescent="0.25">
      <c r="A101" s="44"/>
      <c r="B101" s="44"/>
      <c r="C101" s="44"/>
      <c r="D101" s="44"/>
      <c r="E101" s="46" t="s">
        <v>52</v>
      </c>
      <c r="F101" s="44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1:15" ht="27" x14ac:dyDescent="0.25">
      <c r="A102" s="44">
        <v>2161</v>
      </c>
      <c r="B102" s="44" t="s">
        <v>2</v>
      </c>
      <c r="C102" s="44">
        <v>6</v>
      </c>
      <c r="D102" s="44">
        <v>1</v>
      </c>
      <c r="E102" s="46" t="s">
        <v>468</v>
      </c>
      <c r="F102" s="44"/>
      <c r="G102" s="16">
        <f>+G104+G108</f>
        <v>173773.223</v>
      </c>
      <c r="H102" s="16">
        <f t="shared" ref="H102:O102" si="19">+H104+H108</f>
        <v>153962.20000000001</v>
      </c>
      <c r="I102" s="16">
        <f>+I104+I108+I113</f>
        <v>155462.20000000001</v>
      </c>
      <c r="J102" s="16" t="e">
        <f t="shared" si="19"/>
        <v>#REF!</v>
      </c>
      <c r="K102" s="16" t="e">
        <f t="shared" si="19"/>
        <v>#REF!</v>
      </c>
      <c r="L102" s="16">
        <f t="shared" si="19"/>
        <v>0</v>
      </c>
      <c r="M102" s="16" t="e">
        <f t="shared" si="19"/>
        <v>#REF!</v>
      </c>
      <c r="N102" s="16" t="e">
        <f t="shared" si="19"/>
        <v>#REF!</v>
      </c>
      <c r="O102" s="16" t="e">
        <f t="shared" si="19"/>
        <v>#REF!</v>
      </c>
    </row>
    <row r="103" spans="1:15" x14ac:dyDescent="0.25">
      <c r="A103" s="44"/>
      <c r="B103" s="44"/>
      <c r="C103" s="44"/>
      <c r="D103" s="44"/>
      <c r="E103" s="46" t="s">
        <v>50</v>
      </c>
      <c r="F103" s="44"/>
      <c r="G103" s="16"/>
      <c r="H103" s="16"/>
      <c r="I103" s="16"/>
      <c r="J103" s="16"/>
      <c r="K103" s="16"/>
      <c r="L103" s="16"/>
      <c r="M103" s="16"/>
      <c r="N103" s="16"/>
      <c r="O103" s="16"/>
    </row>
    <row r="104" spans="1:15" ht="59.25" customHeight="1" x14ac:dyDescent="0.25">
      <c r="A104" s="44"/>
      <c r="B104" s="44"/>
      <c r="C104" s="44"/>
      <c r="D104" s="44"/>
      <c r="E104" s="113" t="s">
        <v>469</v>
      </c>
      <c r="F104" s="44"/>
      <c r="G104" s="111">
        <f>+G105+G106</f>
        <v>22718.825000000001</v>
      </c>
      <c r="H104" s="111">
        <f t="shared" ref="H104:O104" si="20">+H105+H106</f>
        <v>23962.2</v>
      </c>
      <c r="I104" s="111">
        <f t="shared" si="20"/>
        <v>25462.2</v>
      </c>
      <c r="J104" s="111" t="e">
        <f t="shared" si="20"/>
        <v>#REF!</v>
      </c>
      <c r="K104" s="111" t="e">
        <f t="shared" si="20"/>
        <v>#REF!</v>
      </c>
      <c r="L104" s="111">
        <f t="shared" si="20"/>
        <v>0</v>
      </c>
      <c r="M104" s="111" t="e">
        <f t="shared" si="20"/>
        <v>#REF!</v>
      </c>
      <c r="N104" s="111" t="e">
        <f t="shared" si="20"/>
        <v>#REF!</v>
      </c>
      <c r="O104" s="111" t="e">
        <f t="shared" si="20"/>
        <v>#REF!</v>
      </c>
    </row>
    <row r="105" spans="1:15" x14ac:dyDescent="0.25">
      <c r="A105" s="44"/>
      <c r="B105" s="44"/>
      <c r="C105" s="44"/>
      <c r="D105" s="44"/>
      <c r="E105" s="46" t="s">
        <v>278</v>
      </c>
      <c r="F105" s="44">
        <v>4241</v>
      </c>
      <c r="G105" s="16">
        <v>5383.5</v>
      </c>
      <c r="H105" s="16">
        <v>5543.8</v>
      </c>
      <c r="I105" s="16">
        <v>7043.8</v>
      </c>
      <c r="J105" s="16" t="e">
        <f>K105+L105</f>
        <v>#REF!</v>
      </c>
      <c r="K105" s="16" t="e">
        <f>+#REF!</f>
        <v>#REF!</v>
      </c>
      <c r="L105" s="16"/>
      <c r="M105" s="16" t="e">
        <f>+J105-G105</f>
        <v>#REF!</v>
      </c>
      <c r="N105" s="16" t="e">
        <f>+J105-H105</f>
        <v>#REF!</v>
      </c>
      <c r="O105" s="16" t="e">
        <f>+J105-I105</f>
        <v>#REF!</v>
      </c>
    </row>
    <row r="106" spans="1:15" x14ac:dyDescent="0.25">
      <c r="A106" s="44"/>
      <c r="B106" s="44"/>
      <c r="C106" s="44"/>
      <c r="D106" s="44"/>
      <c r="E106" s="46" t="s">
        <v>69</v>
      </c>
      <c r="F106" s="44">
        <v>4823</v>
      </c>
      <c r="G106" s="16">
        <v>17335.325000000001</v>
      </c>
      <c r="H106" s="16">
        <v>18418.400000000001</v>
      </c>
      <c r="I106" s="16">
        <v>18418.400000000001</v>
      </c>
      <c r="J106" s="16" t="e">
        <f>K106+L106</f>
        <v>#REF!</v>
      </c>
      <c r="K106" s="16" t="e">
        <f>+#REF!</f>
        <v>#REF!</v>
      </c>
      <c r="L106" s="16"/>
      <c r="M106" s="16" t="e">
        <f>+J106-G106</f>
        <v>#REF!</v>
      </c>
      <c r="N106" s="16" t="e">
        <f>+J106-H106</f>
        <v>#REF!</v>
      </c>
      <c r="O106" s="16" t="e">
        <f>+J106-I106</f>
        <v>#REF!</v>
      </c>
    </row>
    <row r="107" spans="1:15" x14ac:dyDescent="0.25">
      <c r="A107" s="44"/>
      <c r="B107" s="44"/>
      <c r="C107" s="44"/>
      <c r="D107" s="44"/>
      <c r="E107" s="46"/>
      <c r="F107" s="44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1:15" ht="14.25" x14ac:dyDescent="0.25">
      <c r="A108" s="44"/>
      <c r="B108" s="44"/>
      <c r="C108" s="44"/>
      <c r="D108" s="44"/>
      <c r="E108" s="113" t="s">
        <v>470</v>
      </c>
      <c r="F108" s="44"/>
      <c r="G108" s="111">
        <f>+G109</f>
        <v>151054.39799999999</v>
      </c>
      <c r="H108" s="111">
        <f t="shared" ref="H108:O108" si="21">+H109</f>
        <v>130000</v>
      </c>
      <c r="I108" s="111">
        <f t="shared" si="21"/>
        <v>90000</v>
      </c>
      <c r="J108" s="111" t="e">
        <f t="shared" si="21"/>
        <v>#REF!</v>
      </c>
      <c r="K108" s="111" t="e">
        <f t="shared" si="21"/>
        <v>#REF!</v>
      </c>
      <c r="L108" s="111">
        <f t="shared" si="21"/>
        <v>0</v>
      </c>
      <c r="M108" s="111" t="e">
        <f t="shared" si="21"/>
        <v>#REF!</v>
      </c>
      <c r="N108" s="111" t="e">
        <f t="shared" si="21"/>
        <v>#REF!</v>
      </c>
      <c r="O108" s="111" t="e">
        <f t="shared" si="21"/>
        <v>#REF!</v>
      </c>
    </row>
    <row r="109" spans="1:15" x14ac:dyDescent="0.25">
      <c r="A109" s="44"/>
      <c r="B109" s="44"/>
      <c r="C109" s="44"/>
      <c r="D109" s="44"/>
      <c r="E109" s="46" t="s">
        <v>338</v>
      </c>
      <c r="F109" s="44" t="s">
        <v>32</v>
      </c>
      <c r="G109" s="16">
        <v>151054.39799999999</v>
      </c>
      <c r="H109" s="16">
        <v>130000</v>
      </c>
      <c r="I109" s="16">
        <v>90000</v>
      </c>
      <c r="J109" s="16" t="e">
        <f>K109+L109</f>
        <v>#REF!</v>
      </c>
      <c r="K109" s="16" t="e">
        <f>+#REF!</f>
        <v>#REF!</v>
      </c>
      <c r="L109" s="16"/>
      <c r="M109" s="16" t="e">
        <f>+J109-G109</f>
        <v>#REF!</v>
      </c>
      <c r="N109" s="16" t="e">
        <f>+J109-H109</f>
        <v>#REF!</v>
      </c>
      <c r="O109" s="16" t="e">
        <f>+J109-I109</f>
        <v>#REF!</v>
      </c>
    </row>
    <row r="110" spans="1:15" x14ac:dyDescent="0.25">
      <c r="A110" s="44"/>
      <c r="B110" s="44"/>
      <c r="C110" s="44"/>
      <c r="D110" s="44"/>
      <c r="E110" s="46"/>
      <c r="F110" s="44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1:15" x14ac:dyDescent="0.25">
      <c r="A111" s="44"/>
      <c r="B111" s="44"/>
      <c r="C111" s="44"/>
      <c r="D111" s="44"/>
      <c r="E111" s="46" t="s">
        <v>76</v>
      </c>
      <c r="F111" s="44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1:15" x14ac:dyDescent="0.25">
      <c r="A112" s="44"/>
      <c r="B112" s="44"/>
      <c r="C112" s="44"/>
      <c r="D112" s="44"/>
      <c r="E112" s="46" t="s">
        <v>76</v>
      </c>
      <c r="F112" s="44"/>
      <c r="G112" s="16"/>
      <c r="H112" s="16"/>
      <c r="I112" s="16"/>
      <c r="J112" s="16"/>
      <c r="K112" s="16"/>
      <c r="L112" s="16"/>
      <c r="M112" s="16"/>
      <c r="N112" s="16"/>
      <c r="O112" s="16"/>
    </row>
    <row r="113" spans="1:15" x14ac:dyDescent="0.25">
      <c r="A113" s="44"/>
      <c r="B113" s="44"/>
      <c r="C113" s="44"/>
      <c r="D113" s="44"/>
      <c r="E113" s="46" t="s">
        <v>280</v>
      </c>
      <c r="F113" s="44">
        <v>4861</v>
      </c>
      <c r="G113" s="16">
        <v>0</v>
      </c>
      <c r="H113" s="16">
        <v>0</v>
      </c>
      <c r="I113" s="16">
        <v>40000</v>
      </c>
      <c r="J113" s="16" t="e">
        <f>K113+L113</f>
        <v>#REF!</v>
      </c>
      <c r="K113" s="16" t="e">
        <f>+#REF!</f>
        <v>#REF!</v>
      </c>
      <c r="L113" s="16"/>
      <c r="M113" s="16" t="e">
        <f>+J113-G113</f>
        <v>#REF!</v>
      </c>
      <c r="N113" s="16" t="e">
        <f>+J113-H113</f>
        <v>#REF!</v>
      </c>
      <c r="O113" s="16" t="e">
        <f>+J113-I113</f>
        <v>#REF!</v>
      </c>
    </row>
    <row r="114" spans="1:15" x14ac:dyDescent="0.25">
      <c r="A114" s="44">
        <v>2170</v>
      </c>
      <c r="B114" s="44" t="s">
        <v>2</v>
      </c>
      <c r="C114" s="44">
        <v>7</v>
      </c>
      <c r="D114" s="44">
        <v>0</v>
      </c>
      <c r="E114" s="46" t="s">
        <v>102</v>
      </c>
      <c r="F114" s="44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1:15" x14ac:dyDescent="0.25">
      <c r="A115" s="44"/>
      <c r="B115" s="44"/>
      <c r="C115" s="44"/>
      <c r="D115" s="44"/>
      <c r="E115" s="46" t="s">
        <v>52</v>
      </c>
      <c r="F115" s="44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15" ht="49.5" customHeight="1" x14ac:dyDescent="0.25">
      <c r="A116" s="44">
        <v>2171</v>
      </c>
      <c r="B116" s="44" t="s">
        <v>2</v>
      </c>
      <c r="C116" s="44">
        <v>7</v>
      </c>
      <c r="D116" s="44">
        <v>1</v>
      </c>
      <c r="E116" s="46" t="s">
        <v>330</v>
      </c>
      <c r="F116" s="44"/>
      <c r="G116" s="16"/>
      <c r="H116" s="16"/>
      <c r="I116" s="16"/>
      <c r="J116" s="16"/>
      <c r="K116" s="16"/>
      <c r="L116" s="16"/>
      <c r="M116" s="16"/>
      <c r="N116" s="16"/>
      <c r="O116" s="16"/>
    </row>
    <row r="117" spans="1:15" ht="40.5" x14ac:dyDescent="0.25">
      <c r="A117" s="44"/>
      <c r="B117" s="44"/>
      <c r="C117" s="44"/>
      <c r="D117" s="44"/>
      <c r="E117" s="46" t="s">
        <v>75</v>
      </c>
      <c r="F117" s="44"/>
      <c r="G117" s="16"/>
      <c r="H117" s="16"/>
      <c r="I117" s="16"/>
      <c r="J117" s="16"/>
      <c r="K117" s="16"/>
      <c r="L117" s="16"/>
      <c r="M117" s="16"/>
      <c r="N117" s="16"/>
      <c r="O117" s="16"/>
    </row>
    <row r="118" spans="1:15" x14ac:dyDescent="0.25">
      <c r="A118" s="44"/>
      <c r="B118" s="44"/>
      <c r="C118" s="44"/>
      <c r="D118" s="44"/>
      <c r="E118" s="46" t="s">
        <v>76</v>
      </c>
      <c r="F118" s="44"/>
      <c r="G118" s="16"/>
      <c r="H118" s="16"/>
      <c r="I118" s="16"/>
      <c r="J118" s="16"/>
      <c r="K118" s="16"/>
      <c r="L118" s="16"/>
      <c r="M118" s="16"/>
      <c r="N118" s="16"/>
      <c r="O118" s="16"/>
    </row>
    <row r="119" spans="1:15" x14ac:dyDescent="0.25">
      <c r="A119" s="44"/>
      <c r="B119" s="44"/>
      <c r="C119" s="44"/>
      <c r="D119" s="44"/>
      <c r="E119" s="46" t="s">
        <v>76</v>
      </c>
      <c r="F119" s="44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1:15" ht="40.5" x14ac:dyDescent="0.25">
      <c r="A120" s="44">
        <v>2180</v>
      </c>
      <c r="B120" s="44" t="s">
        <v>2</v>
      </c>
      <c r="C120" s="44">
        <v>8</v>
      </c>
      <c r="D120" s="44">
        <v>0</v>
      </c>
      <c r="E120" s="46" t="s">
        <v>103</v>
      </c>
      <c r="F120" s="44"/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1:15" ht="52.5" customHeight="1" x14ac:dyDescent="0.25">
      <c r="A121" s="44"/>
      <c r="B121" s="44"/>
      <c r="C121" s="44"/>
      <c r="D121" s="44"/>
      <c r="E121" s="46" t="s">
        <v>52</v>
      </c>
      <c r="F121" s="44"/>
      <c r="G121" s="16"/>
      <c r="H121" s="16"/>
      <c r="I121" s="16"/>
      <c r="J121" s="16"/>
      <c r="K121" s="16"/>
      <c r="L121" s="16"/>
      <c r="M121" s="16"/>
      <c r="N121" s="16"/>
      <c r="O121" s="16"/>
    </row>
    <row r="122" spans="1:15" ht="40.5" x14ac:dyDescent="0.25">
      <c r="A122" s="44">
        <v>2181</v>
      </c>
      <c r="B122" s="44" t="s">
        <v>2</v>
      </c>
      <c r="C122" s="44">
        <v>8</v>
      </c>
      <c r="D122" s="44">
        <v>1</v>
      </c>
      <c r="E122" s="46" t="s">
        <v>103</v>
      </c>
      <c r="F122" s="44"/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1:15" x14ac:dyDescent="0.25">
      <c r="A123" s="44"/>
      <c r="B123" s="44"/>
      <c r="C123" s="44"/>
      <c r="D123" s="44"/>
      <c r="E123" s="46" t="s">
        <v>52</v>
      </c>
      <c r="F123" s="44"/>
      <c r="G123" s="16"/>
      <c r="H123" s="16"/>
      <c r="I123" s="16"/>
      <c r="J123" s="16"/>
      <c r="K123" s="16"/>
      <c r="L123" s="16"/>
      <c r="M123" s="16"/>
      <c r="N123" s="16"/>
      <c r="O123" s="16"/>
    </row>
    <row r="124" spans="1:15" ht="35.25" customHeight="1" x14ac:dyDescent="0.25">
      <c r="A124" s="44">
        <v>2182</v>
      </c>
      <c r="B124" s="44" t="s">
        <v>2</v>
      </c>
      <c r="C124" s="44">
        <v>8</v>
      </c>
      <c r="D124" s="44">
        <v>1</v>
      </c>
      <c r="E124" s="46" t="s">
        <v>104</v>
      </c>
      <c r="F124" s="44"/>
      <c r="G124" s="16"/>
      <c r="H124" s="16"/>
      <c r="I124" s="16"/>
      <c r="J124" s="16"/>
      <c r="K124" s="16"/>
      <c r="L124" s="16"/>
      <c r="M124" s="16"/>
      <c r="N124" s="16"/>
      <c r="O124" s="16"/>
    </row>
    <row r="125" spans="1:15" ht="40.5" customHeight="1" x14ac:dyDescent="0.25">
      <c r="A125" s="44">
        <v>2183</v>
      </c>
      <c r="B125" s="44" t="s">
        <v>2</v>
      </c>
      <c r="C125" s="44">
        <v>8</v>
      </c>
      <c r="D125" s="44">
        <v>1</v>
      </c>
      <c r="E125" s="46" t="s">
        <v>105</v>
      </c>
      <c r="F125" s="44"/>
      <c r="G125" s="16"/>
      <c r="H125" s="16"/>
      <c r="I125" s="16"/>
      <c r="J125" s="16"/>
      <c r="K125" s="16"/>
      <c r="L125" s="16"/>
      <c r="M125" s="16"/>
      <c r="N125" s="16"/>
      <c r="O125" s="16"/>
    </row>
    <row r="126" spans="1:15" ht="47.25" customHeight="1" x14ac:dyDescent="0.25">
      <c r="A126" s="44">
        <v>2184</v>
      </c>
      <c r="B126" s="44" t="s">
        <v>2</v>
      </c>
      <c r="C126" s="44">
        <v>8</v>
      </c>
      <c r="D126" s="44">
        <v>1</v>
      </c>
      <c r="E126" s="46" t="s">
        <v>281</v>
      </c>
      <c r="F126" s="44"/>
      <c r="G126" s="16"/>
      <c r="H126" s="16"/>
      <c r="I126" s="16"/>
      <c r="J126" s="16"/>
      <c r="K126" s="16"/>
      <c r="L126" s="16"/>
      <c r="M126" s="16"/>
      <c r="N126" s="16"/>
      <c r="O126" s="16"/>
    </row>
    <row r="127" spans="1:15" ht="40.5" x14ac:dyDescent="0.25">
      <c r="A127" s="44"/>
      <c r="B127" s="44"/>
      <c r="C127" s="44"/>
      <c r="D127" s="44"/>
      <c r="E127" s="46" t="s">
        <v>75</v>
      </c>
      <c r="F127" s="44"/>
      <c r="G127" s="16"/>
      <c r="H127" s="16"/>
      <c r="I127" s="16"/>
      <c r="J127" s="16"/>
      <c r="K127" s="16"/>
      <c r="L127" s="16"/>
      <c r="M127" s="16"/>
      <c r="N127" s="16"/>
      <c r="O127" s="16"/>
    </row>
    <row r="128" spans="1:15" x14ac:dyDescent="0.25">
      <c r="A128" s="44"/>
      <c r="B128" s="44"/>
      <c r="C128" s="44"/>
      <c r="D128" s="44"/>
      <c r="E128" s="46" t="s">
        <v>76</v>
      </c>
      <c r="F128" s="44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15" x14ac:dyDescent="0.25">
      <c r="A129" s="44"/>
      <c r="B129" s="44"/>
      <c r="C129" s="44"/>
      <c r="D129" s="44"/>
      <c r="E129" s="46" t="s">
        <v>76</v>
      </c>
      <c r="F129" s="44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s="54" customFormat="1" ht="14.25" x14ac:dyDescent="0.25">
      <c r="A130" s="109">
        <v>2200</v>
      </c>
      <c r="B130" s="109" t="s">
        <v>7</v>
      </c>
      <c r="C130" s="109">
        <v>0</v>
      </c>
      <c r="D130" s="109">
        <v>0</v>
      </c>
      <c r="E130" s="110" t="s">
        <v>471</v>
      </c>
      <c r="F130" s="109"/>
      <c r="G130" s="111">
        <f>G131+G138+G144+G150+G154</f>
        <v>1741.7003</v>
      </c>
      <c r="H130" s="111">
        <f t="shared" ref="H130:O130" si="22">H131+H138+H144+H150+H154</f>
        <v>4800</v>
      </c>
      <c r="I130" s="111">
        <f t="shared" si="22"/>
        <v>2400</v>
      </c>
      <c r="J130" s="111" t="e">
        <f t="shared" si="22"/>
        <v>#REF!</v>
      </c>
      <c r="K130" s="111" t="e">
        <f t="shared" si="22"/>
        <v>#REF!</v>
      </c>
      <c r="L130" s="111">
        <f t="shared" si="22"/>
        <v>0</v>
      </c>
      <c r="M130" s="111" t="e">
        <f t="shared" si="22"/>
        <v>#REF!</v>
      </c>
      <c r="N130" s="111" t="e">
        <f t="shared" si="22"/>
        <v>#REF!</v>
      </c>
      <c r="O130" s="111" t="e">
        <f t="shared" si="22"/>
        <v>#REF!</v>
      </c>
    </row>
    <row r="131" spans="1:15" x14ac:dyDescent="0.25">
      <c r="A131" s="44"/>
      <c r="B131" s="44"/>
      <c r="C131" s="44"/>
      <c r="D131" s="44"/>
      <c r="E131" s="46" t="s">
        <v>50</v>
      </c>
      <c r="F131" s="44"/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1:15" x14ac:dyDescent="0.25">
      <c r="A132" s="44">
        <v>2210</v>
      </c>
      <c r="B132" s="44" t="s">
        <v>7</v>
      </c>
      <c r="C132" s="44">
        <v>1</v>
      </c>
      <c r="D132" s="44">
        <v>0</v>
      </c>
      <c r="E132" s="46" t="s">
        <v>107</v>
      </c>
      <c r="F132" s="44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1:15" x14ac:dyDescent="0.25">
      <c r="A133" s="44"/>
      <c r="B133" s="44"/>
      <c r="C133" s="44"/>
      <c r="D133" s="44"/>
      <c r="E133" s="46" t="s">
        <v>52</v>
      </c>
      <c r="F133" s="44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1:15" ht="21.75" customHeight="1" x14ac:dyDescent="0.25">
      <c r="A134" s="44">
        <v>2211</v>
      </c>
      <c r="B134" s="44" t="s">
        <v>7</v>
      </c>
      <c r="C134" s="44">
        <v>1</v>
      </c>
      <c r="D134" s="44">
        <v>1</v>
      </c>
      <c r="E134" s="46" t="s">
        <v>108</v>
      </c>
      <c r="F134" s="44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1:15" ht="40.5" x14ac:dyDescent="0.25">
      <c r="A135" s="44"/>
      <c r="B135" s="44"/>
      <c r="C135" s="44"/>
      <c r="D135" s="44"/>
      <c r="E135" s="46" t="s">
        <v>75</v>
      </c>
      <c r="F135" s="44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15" x14ac:dyDescent="0.25">
      <c r="A136" s="44"/>
      <c r="B136" s="44"/>
      <c r="C136" s="44"/>
      <c r="D136" s="44"/>
      <c r="E136" s="46" t="s">
        <v>76</v>
      </c>
      <c r="F136" s="44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1:15" x14ac:dyDescent="0.25">
      <c r="A137" s="44"/>
      <c r="B137" s="44"/>
      <c r="C137" s="44"/>
      <c r="D137" s="44"/>
      <c r="E137" s="46" t="s">
        <v>76</v>
      </c>
      <c r="F137" s="44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1:15" x14ac:dyDescent="0.25">
      <c r="A138" s="44">
        <v>2220</v>
      </c>
      <c r="B138" s="44" t="s">
        <v>7</v>
      </c>
      <c r="C138" s="44">
        <v>2</v>
      </c>
      <c r="D138" s="44">
        <v>0</v>
      </c>
      <c r="E138" s="46" t="s">
        <v>109</v>
      </c>
      <c r="F138" s="44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x14ac:dyDescent="0.25">
      <c r="A139" s="44"/>
      <c r="B139" s="44"/>
      <c r="C139" s="44"/>
      <c r="D139" s="44"/>
      <c r="E139" s="46" t="s">
        <v>52</v>
      </c>
      <c r="F139" s="44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1:15" ht="51" customHeight="1" x14ac:dyDescent="0.25">
      <c r="A140" s="44">
        <v>2221</v>
      </c>
      <c r="B140" s="44" t="s">
        <v>7</v>
      </c>
      <c r="C140" s="44">
        <v>2</v>
      </c>
      <c r="D140" s="44">
        <v>1</v>
      </c>
      <c r="E140" s="46" t="s">
        <v>109</v>
      </c>
      <c r="F140" s="44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 ht="40.5" x14ac:dyDescent="0.25">
      <c r="A141" s="44"/>
      <c r="B141" s="44"/>
      <c r="C141" s="44"/>
      <c r="D141" s="44"/>
      <c r="E141" s="46" t="s">
        <v>75</v>
      </c>
      <c r="F141" s="44"/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1:15" x14ac:dyDescent="0.25">
      <c r="A142" s="44"/>
      <c r="B142" s="44"/>
      <c r="C142" s="44"/>
      <c r="D142" s="44"/>
      <c r="E142" s="46" t="s">
        <v>76</v>
      </c>
      <c r="F142" s="44"/>
      <c r="G142" s="16"/>
      <c r="H142" s="16"/>
      <c r="I142" s="16"/>
      <c r="J142" s="16"/>
      <c r="K142" s="16"/>
      <c r="L142" s="16"/>
      <c r="M142" s="16"/>
      <c r="N142" s="16"/>
      <c r="O142" s="16"/>
    </row>
    <row r="143" spans="1:15" x14ac:dyDescent="0.25">
      <c r="A143" s="44"/>
      <c r="B143" s="44"/>
      <c r="C143" s="44"/>
      <c r="D143" s="44"/>
      <c r="E143" s="46" t="s">
        <v>76</v>
      </c>
      <c r="F143" s="44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1:15" x14ac:dyDescent="0.25">
      <c r="A144" s="44">
        <v>2230</v>
      </c>
      <c r="B144" s="44" t="s">
        <v>7</v>
      </c>
      <c r="C144" s="44">
        <v>3</v>
      </c>
      <c r="D144" s="44">
        <v>0</v>
      </c>
      <c r="E144" s="46" t="s">
        <v>111</v>
      </c>
      <c r="F144" s="44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x14ac:dyDescent="0.25">
      <c r="A145" s="44"/>
      <c r="B145" s="44"/>
      <c r="C145" s="44"/>
      <c r="D145" s="44"/>
      <c r="E145" s="46" t="s">
        <v>52</v>
      </c>
      <c r="F145" s="44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15" ht="52.5" customHeight="1" x14ac:dyDescent="0.25">
      <c r="A146" s="44">
        <v>2231</v>
      </c>
      <c r="B146" s="44" t="s">
        <v>7</v>
      </c>
      <c r="C146" s="44">
        <v>3</v>
      </c>
      <c r="D146" s="44">
        <v>1</v>
      </c>
      <c r="E146" s="46" t="s">
        <v>112</v>
      </c>
      <c r="F146" s="44"/>
      <c r="G146" s="16"/>
      <c r="H146" s="16"/>
      <c r="I146" s="16"/>
      <c r="J146" s="16"/>
      <c r="K146" s="16"/>
      <c r="L146" s="16"/>
      <c r="M146" s="16"/>
      <c r="N146" s="16"/>
      <c r="O146" s="16"/>
    </row>
    <row r="147" spans="1:15" ht="40.5" x14ac:dyDescent="0.25">
      <c r="A147" s="44"/>
      <c r="B147" s="44"/>
      <c r="C147" s="44"/>
      <c r="D147" s="44"/>
      <c r="E147" s="46" t="s">
        <v>75</v>
      </c>
      <c r="F147" s="44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1:15" x14ac:dyDescent="0.25">
      <c r="A148" s="44"/>
      <c r="B148" s="44"/>
      <c r="C148" s="44"/>
      <c r="D148" s="44"/>
      <c r="E148" s="46" t="s">
        <v>76</v>
      </c>
      <c r="F148" s="44"/>
      <c r="G148" s="16"/>
      <c r="H148" s="16"/>
      <c r="I148" s="16"/>
      <c r="J148" s="16"/>
      <c r="K148" s="16"/>
      <c r="L148" s="16"/>
      <c r="M148" s="16"/>
      <c r="N148" s="16"/>
      <c r="O148" s="16"/>
    </row>
    <row r="149" spans="1:15" ht="35.25" customHeight="1" x14ac:dyDescent="0.25">
      <c r="A149" s="44"/>
      <c r="B149" s="44"/>
      <c r="C149" s="44"/>
      <c r="D149" s="44"/>
      <c r="E149" s="46" t="s">
        <v>76</v>
      </c>
      <c r="F149" s="44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1:15" ht="27" x14ac:dyDescent="0.25">
      <c r="A150" s="44">
        <v>2240</v>
      </c>
      <c r="B150" s="44" t="s">
        <v>7</v>
      </c>
      <c r="C150" s="44">
        <v>4</v>
      </c>
      <c r="D150" s="44">
        <v>0</v>
      </c>
      <c r="E150" s="46" t="s">
        <v>113</v>
      </c>
      <c r="F150" s="44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1:15" ht="35.25" customHeight="1" x14ac:dyDescent="0.25">
      <c r="A151" s="44"/>
      <c r="B151" s="44"/>
      <c r="C151" s="44"/>
      <c r="D151" s="44"/>
      <c r="E151" s="46" t="s">
        <v>52</v>
      </c>
      <c r="F151" s="44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1:15" ht="27" x14ac:dyDescent="0.25">
      <c r="A152" s="44">
        <v>2241</v>
      </c>
      <c r="B152" s="44" t="s">
        <v>7</v>
      </c>
      <c r="C152" s="44">
        <v>4</v>
      </c>
      <c r="D152" s="44">
        <v>1</v>
      </c>
      <c r="E152" s="46" t="s">
        <v>113</v>
      </c>
      <c r="F152" s="44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5" x14ac:dyDescent="0.25">
      <c r="A153" s="44"/>
      <c r="B153" s="44"/>
      <c r="C153" s="44"/>
      <c r="D153" s="44"/>
      <c r="E153" s="46" t="s">
        <v>52</v>
      </c>
      <c r="F153" s="44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1:15" s="54" customFormat="1" ht="14.25" x14ac:dyDescent="0.25">
      <c r="A154" s="109">
        <v>2250</v>
      </c>
      <c r="B154" s="109" t="s">
        <v>7</v>
      </c>
      <c r="C154" s="109">
        <v>5</v>
      </c>
      <c r="D154" s="109">
        <v>0</v>
      </c>
      <c r="E154" s="112" t="s">
        <v>114</v>
      </c>
      <c r="F154" s="109"/>
      <c r="G154" s="111">
        <f>G156</f>
        <v>1741.7003</v>
      </c>
      <c r="H154" s="111">
        <f t="shared" ref="H154:O154" si="23">H156</f>
        <v>4800</v>
      </c>
      <c r="I154" s="111">
        <f t="shared" si="23"/>
        <v>2400</v>
      </c>
      <c r="J154" s="111" t="e">
        <f t="shared" si="23"/>
        <v>#REF!</v>
      </c>
      <c r="K154" s="111" t="e">
        <f t="shared" si="23"/>
        <v>#REF!</v>
      </c>
      <c r="L154" s="111">
        <f t="shared" si="23"/>
        <v>0</v>
      </c>
      <c r="M154" s="111" t="e">
        <f t="shared" si="23"/>
        <v>#REF!</v>
      </c>
      <c r="N154" s="111" t="e">
        <f t="shared" si="23"/>
        <v>#REF!</v>
      </c>
      <c r="O154" s="111" t="e">
        <f t="shared" si="23"/>
        <v>#REF!</v>
      </c>
    </row>
    <row r="155" spans="1:15" x14ac:dyDescent="0.25">
      <c r="A155" s="44"/>
      <c r="B155" s="44"/>
      <c r="C155" s="44"/>
      <c r="D155" s="44"/>
      <c r="E155" s="46" t="s">
        <v>52</v>
      </c>
      <c r="F155" s="44"/>
      <c r="G155" s="16"/>
      <c r="H155" s="16"/>
      <c r="I155" s="16"/>
      <c r="J155" s="16"/>
      <c r="K155" s="16"/>
      <c r="L155" s="16"/>
      <c r="M155" s="16"/>
      <c r="N155" s="16"/>
      <c r="O155" s="16"/>
    </row>
    <row r="156" spans="1:15" ht="15.75" customHeight="1" x14ac:dyDescent="0.25">
      <c r="A156" s="44">
        <v>2251</v>
      </c>
      <c r="B156" s="44" t="s">
        <v>7</v>
      </c>
      <c r="C156" s="44">
        <v>5</v>
      </c>
      <c r="D156" s="44">
        <v>1</v>
      </c>
      <c r="E156" s="46" t="s">
        <v>114</v>
      </c>
      <c r="F156" s="44"/>
      <c r="G156" s="16">
        <f>SUM(G158:G164)</f>
        <v>1741.7003</v>
      </c>
      <c r="H156" s="16">
        <f t="shared" ref="H156:O156" si="24">SUM(H158:H164)</f>
        <v>4800</v>
      </c>
      <c r="I156" s="16">
        <f t="shared" si="24"/>
        <v>2400</v>
      </c>
      <c r="J156" s="16" t="e">
        <f t="shared" si="24"/>
        <v>#REF!</v>
      </c>
      <c r="K156" s="16" t="e">
        <f t="shared" si="24"/>
        <v>#REF!</v>
      </c>
      <c r="L156" s="16">
        <f t="shared" si="24"/>
        <v>0</v>
      </c>
      <c r="M156" s="16" t="e">
        <f t="shared" si="24"/>
        <v>#REF!</v>
      </c>
      <c r="N156" s="16" t="e">
        <f t="shared" si="24"/>
        <v>#REF!</v>
      </c>
      <c r="O156" s="16" t="e">
        <f t="shared" si="24"/>
        <v>#REF!</v>
      </c>
    </row>
    <row r="157" spans="1:15" ht="40.5" customHeight="1" x14ac:dyDescent="0.25">
      <c r="A157" s="44"/>
      <c r="B157" s="44"/>
      <c r="C157" s="44"/>
      <c r="D157" s="44"/>
      <c r="E157" s="46" t="s">
        <v>75</v>
      </c>
      <c r="F157" s="202"/>
      <c r="G157" s="205"/>
      <c r="H157" s="205"/>
      <c r="I157" s="205"/>
      <c r="J157" s="205"/>
      <c r="K157" s="205"/>
      <c r="L157" s="205"/>
      <c r="M157" s="16"/>
      <c r="N157" s="16"/>
      <c r="O157" s="16"/>
    </row>
    <row r="158" spans="1:15" x14ac:dyDescent="0.25">
      <c r="A158" s="44"/>
      <c r="B158" s="44"/>
      <c r="C158" s="44"/>
      <c r="D158" s="44"/>
      <c r="E158" s="201" t="s">
        <v>276</v>
      </c>
      <c r="F158" s="44">
        <v>4261</v>
      </c>
      <c r="G158" s="16">
        <v>0</v>
      </c>
      <c r="H158" s="16">
        <v>600</v>
      </c>
      <c r="I158" s="16">
        <v>600</v>
      </c>
      <c r="J158" s="16" t="e">
        <f>K158+L158</f>
        <v>#REF!</v>
      </c>
      <c r="K158" s="16" t="e">
        <f>+#REF!</f>
        <v>#REF!</v>
      </c>
      <c r="L158" s="16"/>
      <c r="M158" s="16" t="e">
        <f t="shared" ref="M158:M164" si="25">+J158-G158</f>
        <v>#REF!</v>
      </c>
      <c r="N158" s="16" t="e">
        <f t="shared" ref="N158:N164" si="26">+J158-H158</f>
        <v>#REF!</v>
      </c>
      <c r="O158" s="16" t="e">
        <f t="shared" ref="O158:O164" si="27">+J158-I158</f>
        <v>#REF!</v>
      </c>
    </row>
    <row r="159" spans="1:15" ht="17.25" customHeight="1" x14ac:dyDescent="0.25">
      <c r="A159" s="44"/>
      <c r="B159" s="44"/>
      <c r="C159" s="44"/>
      <c r="D159" s="44"/>
      <c r="E159" s="197" t="s">
        <v>282</v>
      </c>
      <c r="F159" s="44">
        <v>4264</v>
      </c>
      <c r="G159" s="16">
        <v>256.20030000000003</v>
      </c>
      <c r="H159" s="16">
        <v>800</v>
      </c>
      <c r="I159" s="16">
        <v>800</v>
      </c>
      <c r="J159" s="16" t="e">
        <f t="shared" ref="J159:J164" si="28">K159+L159</f>
        <v>#REF!</v>
      </c>
      <c r="K159" s="16" t="e">
        <f>+#REF!</f>
        <v>#REF!</v>
      </c>
      <c r="L159" s="16"/>
      <c r="M159" s="16" t="e">
        <f t="shared" si="25"/>
        <v>#REF!</v>
      </c>
      <c r="N159" s="16" t="e">
        <f t="shared" si="26"/>
        <v>#REF!</v>
      </c>
      <c r="O159" s="16" t="e">
        <f t="shared" si="27"/>
        <v>#REF!</v>
      </c>
    </row>
    <row r="160" spans="1:15" ht="27" x14ac:dyDescent="0.25">
      <c r="A160" s="44"/>
      <c r="B160" s="44"/>
      <c r="C160" s="44"/>
      <c r="D160" s="44"/>
      <c r="E160" s="46" t="s">
        <v>292</v>
      </c>
      <c r="F160" s="44" t="s">
        <v>34</v>
      </c>
      <c r="G160" s="16">
        <v>0</v>
      </c>
      <c r="H160" s="16">
        <v>2400</v>
      </c>
      <c r="I160" s="16">
        <v>0</v>
      </c>
      <c r="J160" s="16" t="e">
        <f t="shared" si="28"/>
        <v>#REF!</v>
      </c>
      <c r="K160" s="16" t="e">
        <f>+#REF!</f>
        <v>#REF!</v>
      </c>
      <c r="L160" s="16"/>
      <c r="M160" s="16" t="e">
        <f t="shared" si="25"/>
        <v>#REF!</v>
      </c>
      <c r="N160" s="16" t="e">
        <f t="shared" si="26"/>
        <v>#REF!</v>
      </c>
      <c r="O160" s="16" t="e">
        <f t="shared" si="27"/>
        <v>#REF!</v>
      </c>
    </row>
    <row r="161" spans="1:15" x14ac:dyDescent="0.25">
      <c r="A161" s="44"/>
      <c r="B161" s="44"/>
      <c r="C161" s="44"/>
      <c r="D161" s="44"/>
      <c r="E161" s="46" t="s">
        <v>465</v>
      </c>
      <c r="F161" s="44" t="s">
        <v>24</v>
      </c>
      <c r="G161" s="16">
        <v>1370</v>
      </c>
      <c r="H161" s="16">
        <v>1000</v>
      </c>
      <c r="I161" s="16">
        <v>1000</v>
      </c>
      <c r="J161" s="16" t="e">
        <f t="shared" si="28"/>
        <v>#REF!</v>
      </c>
      <c r="K161" s="16" t="e">
        <f>+#REF!</f>
        <v>#REF!</v>
      </c>
      <c r="L161" s="16"/>
      <c r="M161" s="16" t="e">
        <f t="shared" si="25"/>
        <v>#REF!</v>
      </c>
      <c r="N161" s="16" t="e">
        <f t="shared" si="26"/>
        <v>#REF!</v>
      </c>
      <c r="O161" s="16" t="e">
        <f t="shared" si="27"/>
        <v>#REF!</v>
      </c>
    </row>
    <row r="162" spans="1:15" x14ac:dyDescent="0.25">
      <c r="A162" s="44"/>
      <c r="B162" s="44"/>
      <c r="C162" s="44"/>
      <c r="D162" s="44"/>
      <c r="E162" s="46" t="s">
        <v>364</v>
      </c>
      <c r="F162" s="44" t="s">
        <v>30</v>
      </c>
      <c r="G162" s="16">
        <v>115.5</v>
      </c>
      <c r="H162" s="16">
        <v>0</v>
      </c>
      <c r="I162" s="16">
        <v>0</v>
      </c>
      <c r="J162" s="16">
        <f t="shared" si="28"/>
        <v>0</v>
      </c>
      <c r="K162" s="16"/>
      <c r="L162" s="16"/>
      <c r="M162" s="16">
        <f t="shared" si="25"/>
        <v>-115.5</v>
      </c>
      <c r="N162" s="16">
        <f t="shared" si="26"/>
        <v>0</v>
      </c>
      <c r="O162" s="16">
        <f t="shared" si="27"/>
        <v>0</v>
      </c>
    </row>
    <row r="163" spans="1:15" ht="15" customHeight="1" x14ac:dyDescent="0.25">
      <c r="A163" s="44"/>
      <c r="B163" s="44"/>
      <c r="C163" s="44"/>
      <c r="D163" s="44"/>
      <c r="E163" s="46" t="s">
        <v>73</v>
      </c>
      <c r="F163" s="44" t="s">
        <v>40</v>
      </c>
      <c r="G163" s="16">
        <v>0</v>
      </c>
      <c r="H163" s="16">
        <v>0</v>
      </c>
      <c r="I163" s="16">
        <v>0</v>
      </c>
      <c r="J163" s="16">
        <f t="shared" si="28"/>
        <v>0</v>
      </c>
      <c r="K163" s="16"/>
      <c r="L163" s="16"/>
      <c r="M163" s="16">
        <f t="shared" si="25"/>
        <v>0</v>
      </c>
      <c r="N163" s="16">
        <f t="shared" si="26"/>
        <v>0</v>
      </c>
      <c r="O163" s="16">
        <f t="shared" si="27"/>
        <v>0</v>
      </c>
    </row>
    <row r="164" spans="1:15" x14ac:dyDescent="0.25">
      <c r="A164" s="44"/>
      <c r="B164" s="44"/>
      <c r="C164" s="44"/>
      <c r="D164" s="44"/>
      <c r="E164" s="46" t="s">
        <v>472</v>
      </c>
      <c r="F164" s="44" t="s">
        <v>31</v>
      </c>
      <c r="G164" s="16">
        <v>0</v>
      </c>
      <c r="H164" s="16">
        <v>0</v>
      </c>
      <c r="I164" s="16">
        <v>0</v>
      </c>
      <c r="J164" s="16">
        <f t="shared" si="28"/>
        <v>0</v>
      </c>
      <c r="K164" s="16"/>
      <c r="L164" s="16"/>
      <c r="M164" s="16">
        <f t="shared" si="25"/>
        <v>0</v>
      </c>
      <c r="N164" s="16">
        <f t="shared" si="26"/>
        <v>0</v>
      </c>
      <c r="O164" s="16">
        <f t="shared" si="27"/>
        <v>0</v>
      </c>
    </row>
    <row r="165" spans="1:15" ht="27" customHeight="1" x14ac:dyDescent="0.25">
      <c r="A165" s="44">
        <v>2300</v>
      </c>
      <c r="B165" s="44" t="s">
        <v>8</v>
      </c>
      <c r="C165" s="44">
        <v>0</v>
      </c>
      <c r="D165" s="44">
        <v>0</v>
      </c>
      <c r="E165" s="46" t="s">
        <v>115</v>
      </c>
      <c r="F165" s="44"/>
      <c r="G165" s="16"/>
      <c r="H165" s="16"/>
      <c r="I165" s="16"/>
      <c r="J165" s="16"/>
      <c r="K165" s="16"/>
      <c r="L165" s="16"/>
      <c r="M165" s="16"/>
      <c r="N165" s="16"/>
      <c r="O165" s="16"/>
    </row>
    <row r="166" spans="1:15" ht="50.25" customHeight="1" x14ac:dyDescent="0.25">
      <c r="A166" s="44"/>
      <c r="B166" s="44"/>
      <c r="C166" s="44"/>
      <c r="D166" s="44"/>
      <c r="E166" s="46" t="s">
        <v>50</v>
      </c>
      <c r="F166" s="44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 x14ac:dyDescent="0.25">
      <c r="A167" s="44">
        <v>2310</v>
      </c>
      <c r="B167" s="44" t="s">
        <v>8</v>
      </c>
      <c r="C167" s="44">
        <v>1</v>
      </c>
      <c r="D167" s="44">
        <v>0</v>
      </c>
      <c r="E167" s="46" t="s">
        <v>116</v>
      </c>
      <c r="F167" s="44"/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15" x14ac:dyDescent="0.25">
      <c r="A168" s="44"/>
      <c r="B168" s="44"/>
      <c r="C168" s="44"/>
      <c r="D168" s="44"/>
      <c r="E168" s="46" t="s">
        <v>52</v>
      </c>
      <c r="F168" s="44"/>
      <c r="G168" s="16"/>
      <c r="H168" s="16"/>
      <c r="I168" s="16"/>
      <c r="J168" s="16"/>
      <c r="K168" s="16"/>
      <c r="L168" s="16"/>
      <c r="M168" s="16"/>
      <c r="N168" s="16"/>
      <c r="O168" s="16"/>
    </row>
    <row r="169" spans="1:15" x14ac:dyDescent="0.25">
      <c r="A169" s="44">
        <v>2311</v>
      </c>
      <c r="B169" s="44" t="s">
        <v>8</v>
      </c>
      <c r="C169" s="44">
        <v>1</v>
      </c>
      <c r="D169" s="44">
        <v>1</v>
      </c>
      <c r="E169" s="46" t="s">
        <v>117</v>
      </c>
      <c r="F169" s="44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48" customHeight="1" x14ac:dyDescent="0.25">
      <c r="A170" s="44"/>
      <c r="B170" s="44"/>
      <c r="C170" s="44"/>
      <c r="D170" s="44"/>
      <c r="E170" s="46" t="s">
        <v>75</v>
      </c>
      <c r="F170" s="44"/>
      <c r="G170" s="16"/>
      <c r="H170" s="16"/>
      <c r="I170" s="16"/>
      <c r="J170" s="16"/>
      <c r="K170" s="16"/>
      <c r="L170" s="16"/>
      <c r="M170" s="16"/>
      <c r="N170" s="16"/>
      <c r="O170" s="16"/>
    </row>
    <row r="171" spans="1:15" x14ac:dyDescent="0.25">
      <c r="A171" s="44"/>
      <c r="B171" s="44"/>
      <c r="C171" s="44"/>
      <c r="D171" s="44"/>
      <c r="E171" s="46" t="s">
        <v>76</v>
      </c>
      <c r="F171" s="44"/>
      <c r="G171" s="16"/>
      <c r="H171" s="16"/>
      <c r="I171" s="16"/>
      <c r="J171" s="16"/>
      <c r="K171" s="16"/>
      <c r="L171" s="16"/>
      <c r="M171" s="16"/>
      <c r="N171" s="16"/>
      <c r="O171" s="16"/>
    </row>
    <row r="172" spans="1:15" x14ac:dyDescent="0.25">
      <c r="A172" s="44"/>
      <c r="B172" s="44"/>
      <c r="C172" s="44"/>
      <c r="D172" s="44"/>
      <c r="E172" s="46" t="s">
        <v>76</v>
      </c>
      <c r="F172" s="44"/>
      <c r="G172" s="16"/>
      <c r="H172" s="16"/>
      <c r="I172" s="16"/>
      <c r="J172" s="16"/>
      <c r="K172" s="16"/>
      <c r="L172" s="16"/>
      <c r="M172" s="16"/>
      <c r="N172" s="16"/>
      <c r="O172" s="16"/>
    </row>
    <row r="173" spans="1:15" x14ac:dyDescent="0.25">
      <c r="A173" s="44">
        <v>2312</v>
      </c>
      <c r="B173" s="44" t="s">
        <v>8</v>
      </c>
      <c r="C173" s="44">
        <v>1</v>
      </c>
      <c r="D173" s="44">
        <v>2</v>
      </c>
      <c r="E173" s="46" t="s">
        <v>118</v>
      </c>
      <c r="F173" s="44"/>
      <c r="G173" s="16"/>
      <c r="H173" s="16"/>
      <c r="I173" s="16"/>
      <c r="J173" s="16"/>
      <c r="K173" s="16"/>
      <c r="L173" s="16"/>
      <c r="M173" s="16"/>
      <c r="N173" s="16"/>
      <c r="O173" s="16"/>
    </row>
    <row r="174" spans="1:15" ht="50.25" customHeight="1" x14ac:dyDescent="0.25">
      <c r="A174" s="44"/>
      <c r="B174" s="44"/>
      <c r="C174" s="44"/>
      <c r="D174" s="44"/>
      <c r="E174" s="46" t="s">
        <v>75</v>
      </c>
      <c r="F174" s="44"/>
      <c r="G174" s="16"/>
      <c r="H174" s="16"/>
      <c r="I174" s="16"/>
      <c r="J174" s="16"/>
      <c r="K174" s="16"/>
      <c r="L174" s="16"/>
      <c r="M174" s="16"/>
      <c r="N174" s="16"/>
      <c r="O174" s="16"/>
    </row>
    <row r="175" spans="1:15" x14ac:dyDescent="0.25">
      <c r="A175" s="44"/>
      <c r="B175" s="44"/>
      <c r="C175" s="44"/>
      <c r="D175" s="44"/>
      <c r="E175" s="46" t="s">
        <v>76</v>
      </c>
      <c r="F175" s="44"/>
      <c r="G175" s="16"/>
      <c r="H175" s="16"/>
      <c r="I175" s="16"/>
      <c r="J175" s="16"/>
      <c r="K175" s="16"/>
      <c r="L175" s="16"/>
      <c r="M175" s="16"/>
      <c r="N175" s="16"/>
      <c r="O175" s="16"/>
    </row>
    <row r="176" spans="1:15" x14ac:dyDescent="0.25">
      <c r="A176" s="44"/>
      <c r="B176" s="44"/>
      <c r="C176" s="44"/>
      <c r="D176" s="44"/>
      <c r="E176" s="46" t="s">
        <v>76</v>
      </c>
      <c r="F176" s="44"/>
      <c r="G176" s="16"/>
      <c r="H176" s="16"/>
      <c r="I176" s="16"/>
      <c r="J176" s="16"/>
      <c r="K176" s="16"/>
      <c r="L176" s="16"/>
      <c r="M176" s="16"/>
      <c r="N176" s="16"/>
      <c r="O176" s="16"/>
    </row>
    <row r="177" spans="1:15" x14ac:dyDescent="0.25">
      <c r="A177" s="44">
        <v>2313</v>
      </c>
      <c r="B177" s="44" t="s">
        <v>8</v>
      </c>
      <c r="C177" s="44">
        <v>1</v>
      </c>
      <c r="D177" s="44">
        <v>3</v>
      </c>
      <c r="E177" s="46" t="s">
        <v>119</v>
      </c>
      <c r="F177" s="44"/>
      <c r="G177" s="16"/>
      <c r="H177" s="16"/>
      <c r="I177" s="16"/>
      <c r="J177" s="16"/>
      <c r="K177" s="16"/>
      <c r="L177" s="16"/>
      <c r="M177" s="16"/>
      <c r="N177" s="16"/>
      <c r="O177" s="16"/>
    </row>
    <row r="178" spans="1:15" ht="40.5" x14ac:dyDescent="0.25">
      <c r="A178" s="44"/>
      <c r="B178" s="44"/>
      <c r="C178" s="44"/>
      <c r="D178" s="44"/>
      <c r="E178" s="46" t="s">
        <v>75</v>
      </c>
      <c r="F178" s="44"/>
      <c r="G178" s="16"/>
      <c r="H178" s="16"/>
      <c r="I178" s="16"/>
      <c r="J178" s="16"/>
      <c r="K178" s="16"/>
      <c r="L178" s="16"/>
      <c r="M178" s="16"/>
      <c r="N178" s="16"/>
      <c r="O178" s="16"/>
    </row>
    <row r="179" spans="1:15" x14ac:dyDescent="0.25">
      <c r="A179" s="44"/>
      <c r="B179" s="44"/>
      <c r="C179" s="44"/>
      <c r="D179" s="44"/>
      <c r="E179" s="46" t="s">
        <v>76</v>
      </c>
      <c r="F179" s="44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54.75" customHeight="1" x14ac:dyDescent="0.25">
      <c r="A180" s="44"/>
      <c r="B180" s="44"/>
      <c r="C180" s="44"/>
      <c r="D180" s="44"/>
      <c r="E180" s="46" t="s">
        <v>76</v>
      </c>
      <c r="F180" s="44"/>
      <c r="G180" s="16"/>
      <c r="H180" s="16"/>
      <c r="I180" s="16"/>
      <c r="J180" s="16"/>
      <c r="K180" s="16"/>
      <c r="L180" s="16"/>
      <c r="M180" s="16"/>
      <c r="N180" s="16"/>
      <c r="O180" s="16"/>
    </row>
    <row r="181" spans="1:15" x14ac:dyDescent="0.25">
      <c r="A181" s="44">
        <v>2320</v>
      </c>
      <c r="B181" s="44" t="s">
        <v>8</v>
      </c>
      <c r="C181" s="44">
        <v>2</v>
      </c>
      <c r="D181" s="44">
        <v>0</v>
      </c>
      <c r="E181" s="46" t="s">
        <v>120</v>
      </c>
      <c r="F181" s="44"/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15" x14ac:dyDescent="0.25">
      <c r="A182" s="44"/>
      <c r="B182" s="44"/>
      <c r="C182" s="44"/>
      <c r="D182" s="44"/>
      <c r="E182" s="46" t="s">
        <v>52</v>
      </c>
      <c r="F182" s="44"/>
      <c r="G182" s="16"/>
      <c r="H182" s="16"/>
      <c r="I182" s="16"/>
      <c r="J182" s="16"/>
      <c r="K182" s="16"/>
      <c r="L182" s="16"/>
      <c r="M182" s="16"/>
      <c r="N182" s="16"/>
      <c r="O182" s="16"/>
    </row>
    <row r="183" spans="1:15" ht="33.75" customHeight="1" x14ac:dyDescent="0.25">
      <c r="A183" s="44">
        <v>2321</v>
      </c>
      <c r="B183" s="44" t="s">
        <v>8</v>
      </c>
      <c r="C183" s="44">
        <v>2</v>
      </c>
      <c r="D183" s="44">
        <v>1</v>
      </c>
      <c r="E183" s="46" t="s">
        <v>121</v>
      </c>
      <c r="F183" s="44"/>
      <c r="G183" s="16"/>
      <c r="H183" s="16"/>
      <c r="I183" s="16"/>
      <c r="J183" s="16"/>
      <c r="K183" s="16"/>
      <c r="L183" s="16"/>
      <c r="M183" s="16"/>
      <c r="N183" s="16"/>
      <c r="O183" s="16"/>
    </row>
    <row r="184" spans="1:15" ht="40.5" x14ac:dyDescent="0.25">
      <c r="A184" s="44"/>
      <c r="B184" s="44"/>
      <c r="C184" s="44"/>
      <c r="D184" s="44"/>
      <c r="E184" s="46" t="s">
        <v>75</v>
      </c>
      <c r="F184" s="44"/>
      <c r="G184" s="16"/>
      <c r="H184" s="16"/>
      <c r="I184" s="16"/>
      <c r="J184" s="16"/>
      <c r="K184" s="16"/>
      <c r="L184" s="16"/>
      <c r="M184" s="16"/>
      <c r="N184" s="16"/>
      <c r="O184" s="16"/>
    </row>
    <row r="185" spans="1:15" x14ac:dyDescent="0.25">
      <c r="A185" s="44"/>
      <c r="B185" s="44"/>
      <c r="C185" s="44"/>
      <c r="D185" s="44"/>
      <c r="E185" s="46" t="s">
        <v>76</v>
      </c>
      <c r="F185" s="44"/>
      <c r="G185" s="16"/>
      <c r="H185" s="16"/>
      <c r="I185" s="16"/>
      <c r="J185" s="16"/>
      <c r="K185" s="16"/>
      <c r="L185" s="16"/>
      <c r="M185" s="16"/>
      <c r="N185" s="16"/>
      <c r="O185" s="16"/>
    </row>
    <row r="186" spans="1:15" ht="48.75" customHeight="1" x14ac:dyDescent="0.25">
      <c r="A186" s="44"/>
      <c r="B186" s="44"/>
      <c r="C186" s="44"/>
      <c r="D186" s="44"/>
      <c r="E186" s="46" t="s">
        <v>76</v>
      </c>
      <c r="F186" s="44"/>
      <c r="G186" s="16"/>
      <c r="H186" s="16"/>
      <c r="I186" s="16"/>
      <c r="J186" s="16"/>
      <c r="K186" s="16"/>
      <c r="L186" s="16"/>
      <c r="M186" s="16"/>
      <c r="N186" s="16"/>
      <c r="O186" s="16"/>
    </row>
    <row r="187" spans="1:15" ht="27" x14ac:dyDescent="0.25">
      <c r="A187" s="44">
        <v>2330</v>
      </c>
      <c r="B187" s="44" t="s">
        <v>8</v>
      </c>
      <c r="C187" s="44">
        <v>3</v>
      </c>
      <c r="D187" s="44">
        <v>0</v>
      </c>
      <c r="E187" s="46" t="s">
        <v>122</v>
      </c>
      <c r="F187" s="44"/>
      <c r="G187" s="16"/>
      <c r="H187" s="16"/>
      <c r="I187" s="16"/>
      <c r="J187" s="16"/>
      <c r="K187" s="16"/>
      <c r="L187" s="16"/>
      <c r="M187" s="16"/>
      <c r="N187" s="16"/>
      <c r="O187" s="16"/>
    </row>
    <row r="188" spans="1:15" x14ac:dyDescent="0.25">
      <c r="A188" s="44"/>
      <c r="B188" s="44"/>
      <c r="C188" s="44"/>
      <c r="D188" s="44"/>
      <c r="E188" s="46" t="s">
        <v>52</v>
      </c>
      <c r="F188" s="44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 x14ac:dyDescent="0.25">
      <c r="A189" s="44">
        <v>2331</v>
      </c>
      <c r="B189" s="44" t="s">
        <v>8</v>
      </c>
      <c r="C189" s="44">
        <v>3</v>
      </c>
      <c r="D189" s="44">
        <v>1</v>
      </c>
      <c r="E189" s="46" t="s">
        <v>123</v>
      </c>
      <c r="F189" s="44"/>
      <c r="G189" s="16"/>
      <c r="H189" s="16"/>
      <c r="I189" s="16"/>
      <c r="J189" s="16"/>
      <c r="K189" s="16"/>
      <c r="L189" s="16"/>
      <c r="M189" s="16"/>
      <c r="N189" s="16"/>
      <c r="O189" s="16"/>
    </row>
    <row r="190" spans="1:15" ht="55.5" customHeight="1" x14ac:dyDescent="0.25">
      <c r="A190" s="44"/>
      <c r="B190" s="44"/>
      <c r="C190" s="44"/>
      <c r="D190" s="44"/>
      <c r="E190" s="46" t="s">
        <v>75</v>
      </c>
      <c r="F190" s="44"/>
      <c r="G190" s="16"/>
      <c r="H190" s="16"/>
      <c r="I190" s="16"/>
      <c r="J190" s="16"/>
      <c r="K190" s="16"/>
      <c r="L190" s="16"/>
      <c r="M190" s="16"/>
      <c r="N190" s="16"/>
      <c r="O190" s="16"/>
    </row>
    <row r="191" spans="1:15" x14ac:dyDescent="0.25">
      <c r="A191" s="44"/>
      <c r="B191" s="44"/>
      <c r="C191" s="44"/>
      <c r="D191" s="44"/>
      <c r="E191" s="46" t="s">
        <v>76</v>
      </c>
      <c r="F191" s="44"/>
      <c r="G191" s="16"/>
      <c r="H191" s="16"/>
      <c r="I191" s="16"/>
      <c r="J191" s="16"/>
      <c r="K191" s="16"/>
      <c r="L191" s="16"/>
      <c r="M191" s="16"/>
      <c r="N191" s="16"/>
      <c r="O191" s="16"/>
    </row>
    <row r="192" spans="1:15" x14ac:dyDescent="0.25">
      <c r="A192" s="44"/>
      <c r="B192" s="44"/>
      <c r="C192" s="44"/>
      <c r="D192" s="44"/>
      <c r="E192" s="46" t="s">
        <v>76</v>
      </c>
      <c r="F192" s="44"/>
      <c r="G192" s="16"/>
      <c r="H192" s="16"/>
      <c r="I192" s="16"/>
      <c r="J192" s="16"/>
      <c r="K192" s="16"/>
      <c r="L192" s="16"/>
      <c r="M192" s="16"/>
      <c r="N192" s="16"/>
      <c r="O192" s="16"/>
    </row>
    <row r="193" spans="1:15" x14ac:dyDescent="0.25">
      <c r="A193" s="44">
        <v>2332</v>
      </c>
      <c r="B193" s="44" t="s">
        <v>8</v>
      </c>
      <c r="C193" s="44">
        <v>3</v>
      </c>
      <c r="D193" s="44">
        <v>2</v>
      </c>
      <c r="E193" s="46" t="s">
        <v>124</v>
      </c>
      <c r="F193" s="44"/>
      <c r="G193" s="16"/>
      <c r="H193" s="16"/>
      <c r="I193" s="16"/>
      <c r="J193" s="16"/>
      <c r="K193" s="16"/>
      <c r="L193" s="16"/>
      <c r="M193" s="16"/>
      <c r="N193" s="16"/>
      <c r="O193" s="16"/>
    </row>
    <row r="194" spans="1:15" ht="40.5" x14ac:dyDescent="0.25">
      <c r="A194" s="44"/>
      <c r="B194" s="44"/>
      <c r="C194" s="44"/>
      <c r="D194" s="44"/>
      <c r="E194" s="46" t="s">
        <v>75</v>
      </c>
      <c r="F194" s="44"/>
      <c r="G194" s="16"/>
      <c r="H194" s="16"/>
      <c r="I194" s="16"/>
      <c r="J194" s="16"/>
      <c r="K194" s="16"/>
      <c r="L194" s="16"/>
      <c r="M194" s="16"/>
      <c r="N194" s="16"/>
      <c r="O194" s="16"/>
    </row>
    <row r="195" spans="1:15" x14ac:dyDescent="0.25">
      <c r="A195" s="44"/>
      <c r="B195" s="44"/>
      <c r="C195" s="44"/>
      <c r="D195" s="44"/>
      <c r="E195" s="46" t="s">
        <v>76</v>
      </c>
      <c r="F195" s="44"/>
      <c r="G195" s="16"/>
      <c r="H195" s="16"/>
      <c r="I195" s="16"/>
      <c r="J195" s="16"/>
      <c r="K195" s="16"/>
      <c r="L195" s="16"/>
      <c r="M195" s="16"/>
      <c r="N195" s="16"/>
      <c r="O195" s="16"/>
    </row>
    <row r="196" spans="1:15" ht="53.25" customHeight="1" x14ac:dyDescent="0.25">
      <c r="A196" s="44"/>
      <c r="B196" s="44"/>
      <c r="C196" s="44"/>
      <c r="D196" s="44"/>
      <c r="E196" s="46" t="s">
        <v>76</v>
      </c>
      <c r="F196" s="44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1:15" x14ac:dyDescent="0.25">
      <c r="A197" s="44">
        <v>2340</v>
      </c>
      <c r="B197" s="44" t="s">
        <v>8</v>
      </c>
      <c r="C197" s="44">
        <v>4</v>
      </c>
      <c r="D197" s="44">
        <v>0</v>
      </c>
      <c r="E197" s="46" t="s">
        <v>125</v>
      </c>
      <c r="F197" s="44"/>
      <c r="G197" s="16"/>
      <c r="H197" s="16"/>
      <c r="I197" s="16"/>
      <c r="J197" s="16"/>
      <c r="K197" s="16"/>
      <c r="L197" s="16"/>
      <c r="M197" s="16"/>
      <c r="N197" s="16"/>
      <c r="O197" s="16"/>
    </row>
    <row r="198" spans="1:15" x14ac:dyDescent="0.25">
      <c r="A198" s="44"/>
      <c r="B198" s="44"/>
      <c r="C198" s="44"/>
      <c r="D198" s="44"/>
      <c r="E198" s="46" t="s">
        <v>52</v>
      </c>
      <c r="F198" s="44"/>
      <c r="G198" s="16"/>
      <c r="H198" s="16"/>
      <c r="I198" s="16"/>
      <c r="J198" s="16"/>
      <c r="K198" s="16"/>
      <c r="L198" s="16"/>
      <c r="M198" s="16"/>
      <c r="N198" s="16"/>
      <c r="O198" s="16"/>
    </row>
    <row r="199" spans="1:15" x14ac:dyDescent="0.25">
      <c r="A199" s="44">
        <v>2341</v>
      </c>
      <c r="B199" s="44" t="s">
        <v>8</v>
      </c>
      <c r="C199" s="44">
        <v>4</v>
      </c>
      <c r="D199" s="44">
        <v>1</v>
      </c>
      <c r="E199" s="46" t="s">
        <v>125</v>
      </c>
      <c r="F199" s="44"/>
      <c r="G199" s="16"/>
      <c r="H199" s="16"/>
      <c r="I199" s="16"/>
      <c r="J199" s="16"/>
      <c r="K199" s="16"/>
      <c r="L199" s="16"/>
      <c r="M199" s="16"/>
      <c r="N199" s="16"/>
      <c r="O199" s="16"/>
    </row>
    <row r="200" spans="1:15" ht="40.5" x14ac:dyDescent="0.25">
      <c r="A200" s="44"/>
      <c r="B200" s="44"/>
      <c r="C200" s="44"/>
      <c r="D200" s="44"/>
      <c r="E200" s="46" t="s">
        <v>75</v>
      </c>
      <c r="F200" s="44"/>
      <c r="G200" s="16"/>
      <c r="H200" s="16"/>
      <c r="I200" s="16"/>
      <c r="J200" s="16"/>
      <c r="K200" s="16"/>
      <c r="L200" s="16"/>
      <c r="M200" s="16"/>
      <c r="N200" s="16"/>
      <c r="O200" s="16"/>
    </row>
    <row r="201" spans="1:15" x14ac:dyDescent="0.25">
      <c r="A201" s="44"/>
      <c r="B201" s="44"/>
      <c r="C201" s="44"/>
      <c r="D201" s="44"/>
      <c r="E201" s="46" t="s">
        <v>76</v>
      </c>
      <c r="F201" s="44"/>
      <c r="G201" s="16"/>
      <c r="H201" s="16"/>
      <c r="I201" s="16"/>
      <c r="J201" s="16"/>
      <c r="K201" s="16"/>
      <c r="L201" s="16"/>
      <c r="M201" s="16"/>
      <c r="N201" s="16"/>
      <c r="O201" s="16"/>
    </row>
    <row r="202" spans="1:15" ht="54" customHeight="1" x14ac:dyDescent="0.25">
      <c r="A202" s="44"/>
      <c r="B202" s="44"/>
      <c r="C202" s="44"/>
      <c r="D202" s="44"/>
      <c r="E202" s="46" t="s">
        <v>76</v>
      </c>
      <c r="F202" s="44"/>
      <c r="G202" s="16"/>
      <c r="H202" s="16"/>
      <c r="I202" s="16"/>
      <c r="J202" s="16"/>
      <c r="K202" s="16"/>
      <c r="L202" s="16"/>
      <c r="M202" s="16"/>
      <c r="N202" s="16"/>
      <c r="O202" s="16"/>
    </row>
    <row r="203" spans="1:15" x14ac:dyDescent="0.25">
      <c r="A203" s="44">
        <v>2350</v>
      </c>
      <c r="B203" s="44" t="s">
        <v>8</v>
      </c>
      <c r="C203" s="44">
        <v>5</v>
      </c>
      <c r="D203" s="44">
        <v>0</v>
      </c>
      <c r="E203" s="46" t="s">
        <v>126</v>
      </c>
      <c r="F203" s="44"/>
      <c r="G203" s="16"/>
      <c r="H203" s="16"/>
      <c r="I203" s="16"/>
      <c r="J203" s="16"/>
      <c r="K203" s="16"/>
      <c r="L203" s="16"/>
      <c r="M203" s="16"/>
      <c r="N203" s="16"/>
      <c r="O203" s="16"/>
    </row>
    <row r="204" spans="1:15" x14ac:dyDescent="0.25">
      <c r="A204" s="44"/>
      <c r="B204" s="44"/>
      <c r="C204" s="44"/>
      <c r="D204" s="44"/>
      <c r="E204" s="46" t="s">
        <v>52</v>
      </c>
      <c r="F204" s="44"/>
      <c r="G204" s="16"/>
      <c r="H204" s="16"/>
      <c r="I204" s="16"/>
      <c r="J204" s="16"/>
      <c r="K204" s="16"/>
      <c r="L204" s="16"/>
      <c r="M204" s="16"/>
      <c r="N204" s="16"/>
      <c r="O204" s="16"/>
    </row>
    <row r="205" spans="1:15" ht="56.25" customHeight="1" x14ac:dyDescent="0.25">
      <c r="A205" s="44">
        <v>2351</v>
      </c>
      <c r="B205" s="44" t="s">
        <v>8</v>
      </c>
      <c r="C205" s="44">
        <v>5</v>
      </c>
      <c r="D205" s="44">
        <v>1</v>
      </c>
      <c r="E205" s="46" t="s">
        <v>127</v>
      </c>
      <c r="F205" s="44"/>
      <c r="G205" s="16"/>
      <c r="H205" s="16"/>
      <c r="I205" s="16"/>
      <c r="J205" s="16"/>
      <c r="K205" s="16"/>
      <c r="L205" s="16"/>
      <c r="M205" s="16"/>
      <c r="N205" s="16"/>
      <c r="O205" s="16"/>
    </row>
    <row r="206" spans="1:15" ht="40.5" x14ac:dyDescent="0.25">
      <c r="A206" s="44"/>
      <c r="B206" s="44"/>
      <c r="C206" s="44"/>
      <c r="D206" s="44"/>
      <c r="E206" s="46" t="s">
        <v>75</v>
      </c>
      <c r="F206" s="44"/>
      <c r="G206" s="16"/>
      <c r="H206" s="16"/>
      <c r="I206" s="16"/>
      <c r="J206" s="16"/>
      <c r="K206" s="16"/>
      <c r="L206" s="16"/>
      <c r="M206" s="16"/>
      <c r="N206" s="16"/>
      <c r="O206" s="16"/>
    </row>
    <row r="207" spans="1:15" ht="53.25" customHeight="1" x14ac:dyDescent="0.25">
      <c r="A207" s="44"/>
      <c r="B207" s="44"/>
      <c r="C207" s="44"/>
      <c r="D207" s="44"/>
      <c r="E207" s="46" t="s">
        <v>76</v>
      </c>
      <c r="F207" s="44"/>
      <c r="G207" s="16"/>
      <c r="H207" s="16"/>
      <c r="I207" s="16"/>
      <c r="J207" s="16"/>
      <c r="K207" s="16"/>
      <c r="L207" s="16"/>
      <c r="M207" s="16"/>
      <c r="N207" s="16"/>
      <c r="O207" s="16"/>
    </row>
    <row r="208" spans="1:15" ht="51" customHeight="1" x14ac:dyDescent="0.25">
      <c r="A208" s="44"/>
      <c r="B208" s="44"/>
      <c r="C208" s="44"/>
      <c r="D208" s="44"/>
      <c r="E208" s="46" t="s">
        <v>76</v>
      </c>
      <c r="F208" s="44"/>
      <c r="G208" s="16"/>
      <c r="H208" s="16"/>
      <c r="I208" s="16"/>
      <c r="J208" s="16"/>
      <c r="K208" s="16"/>
      <c r="L208" s="16"/>
      <c r="M208" s="16"/>
      <c r="N208" s="16"/>
      <c r="O208" s="16"/>
    </row>
    <row r="209" spans="1:15" ht="40.5" x14ac:dyDescent="0.25">
      <c r="A209" s="44">
        <v>2360</v>
      </c>
      <c r="B209" s="44" t="s">
        <v>8</v>
      </c>
      <c r="C209" s="44">
        <v>6</v>
      </c>
      <c r="D209" s="44">
        <v>0</v>
      </c>
      <c r="E209" s="46" t="s">
        <v>128</v>
      </c>
      <c r="F209" s="44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x14ac:dyDescent="0.25">
      <c r="A210" s="44"/>
      <c r="B210" s="44"/>
      <c r="C210" s="44"/>
      <c r="D210" s="44"/>
      <c r="E210" s="46" t="s">
        <v>52</v>
      </c>
      <c r="F210" s="44"/>
      <c r="G210" s="16"/>
      <c r="H210" s="16"/>
      <c r="I210" s="16"/>
      <c r="J210" s="16"/>
      <c r="K210" s="16"/>
      <c r="L210" s="16"/>
      <c r="M210" s="16"/>
      <c r="N210" s="16"/>
      <c r="O210" s="16"/>
    </row>
    <row r="211" spans="1:15" ht="36" customHeight="1" x14ac:dyDescent="0.25">
      <c r="A211" s="44">
        <v>2361</v>
      </c>
      <c r="B211" s="44" t="s">
        <v>8</v>
      </c>
      <c r="C211" s="44">
        <v>6</v>
      </c>
      <c r="D211" s="44">
        <v>1</v>
      </c>
      <c r="E211" s="46" t="s">
        <v>128</v>
      </c>
      <c r="F211" s="44"/>
      <c r="G211" s="16"/>
      <c r="H211" s="16"/>
      <c r="I211" s="16"/>
      <c r="J211" s="16"/>
      <c r="K211" s="16"/>
      <c r="L211" s="16"/>
      <c r="M211" s="16"/>
      <c r="N211" s="16"/>
      <c r="O211" s="16"/>
    </row>
    <row r="212" spans="1:15" ht="40.5" x14ac:dyDescent="0.25">
      <c r="A212" s="44"/>
      <c r="B212" s="44"/>
      <c r="C212" s="44"/>
      <c r="D212" s="44"/>
      <c r="E212" s="46" t="s">
        <v>75</v>
      </c>
      <c r="F212" s="44"/>
      <c r="G212" s="16"/>
      <c r="H212" s="16"/>
      <c r="I212" s="16"/>
      <c r="J212" s="16"/>
      <c r="K212" s="16"/>
      <c r="L212" s="16"/>
      <c r="M212" s="16"/>
      <c r="N212" s="16"/>
      <c r="O212" s="16"/>
    </row>
    <row r="213" spans="1:15" ht="36.75" customHeight="1" x14ac:dyDescent="0.25">
      <c r="A213" s="44"/>
      <c r="B213" s="44"/>
      <c r="C213" s="44"/>
      <c r="D213" s="44"/>
      <c r="E213" s="46" t="s">
        <v>76</v>
      </c>
      <c r="F213" s="44"/>
      <c r="G213" s="16"/>
      <c r="H213" s="16"/>
      <c r="I213" s="16"/>
      <c r="J213" s="16"/>
      <c r="K213" s="16"/>
      <c r="L213" s="16"/>
      <c r="M213" s="16"/>
      <c r="N213" s="16"/>
      <c r="O213" s="16"/>
    </row>
    <row r="214" spans="1:15" ht="52.5" customHeight="1" x14ac:dyDescent="0.25">
      <c r="A214" s="44"/>
      <c r="B214" s="44"/>
      <c r="C214" s="44"/>
      <c r="D214" s="44"/>
      <c r="E214" s="46" t="s">
        <v>76</v>
      </c>
      <c r="F214" s="44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5" ht="27" x14ac:dyDescent="0.25">
      <c r="A215" s="44">
        <v>2370</v>
      </c>
      <c r="B215" s="44" t="s">
        <v>8</v>
      </c>
      <c r="C215" s="44">
        <v>7</v>
      </c>
      <c r="D215" s="44">
        <v>0</v>
      </c>
      <c r="E215" s="46" t="s">
        <v>130</v>
      </c>
      <c r="F215" s="44"/>
      <c r="G215" s="16"/>
      <c r="H215" s="16"/>
      <c r="I215" s="16"/>
      <c r="J215" s="16"/>
      <c r="K215" s="16"/>
      <c r="L215" s="16"/>
      <c r="M215" s="16"/>
      <c r="N215" s="16"/>
      <c r="O215" s="16"/>
    </row>
    <row r="216" spans="1:15" x14ac:dyDescent="0.25">
      <c r="A216" s="44"/>
      <c r="B216" s="44"/>
      <c r="C216" s="44"/>
      <c r="D216" s="44"/>
      <c r="E216" s="46" t="s">
        <v>52</v>
      </c>
      <c r="F216" s="44"/>
      <c r="G216" s="16"/>
      <c r="H216" s="16"/>
      <c r="I216" s="16"/>
      <c r="J216" s="16"/>
      <c r="K216" s="16"/>
      <c r="L216" s="16"/>
      <c r="M216" s="16"/>
      <c r="N216" s="16"/>
      <c r="O216" s="16"/>
    </row>
    <row r="217" spans="1:15" ht="27" x14ac:dyDescent="0.25">
      <c r="A217" s="44">
        <v>2371</v>
      </c>
      <c r="B217" s="44" t="s">
        <v>8</v>
      </c>
      <c r="C217" s="44">
        <v>7</v>
      </c>
      <c r="D217" s="44">
        <v>1</v>
      </c>
      <c r="E217" s="46" t="s">
        <v>130</v>
      </c>
      <c r="F217" s="44"/>
      <c r="G217" s="16"/>
      <c r="H217" s="16"/>
      <c r="I217" s="16"/>
      <c r="J217" s="16"/>
      <c r="K217" s="16"/>
      <c r="L217" s="16"/>
      <c r="M217" s="16"/>
      <c r="N217" s="16"/>
      <c r="O217" s="16"/>
    </row>
    <row r="218" spans="1:15" ht="40.5" x14ac:dyDescent="0.25">
      <c r="A218" s="44"/>
      <c r="B218" s="44"/>
      <c r="C218" s="44"/>
      <c r="D218" s="44"/>
      <c r="E218" s="46" t="s">
        <v>75</v>
      </c>
      <c r="F218" s="44"/>
      <c r="G218" s="16"/>
      <c r="H218" s="16"/>
      <c r="I218" s="16"/>
      <c r="J218" s="16"/>
      <c r="K218" s="16"/>
      <c r="L218" s="16"/>
      <c r="M218" s="16"/>
      <c r="N218" s="16"/>
      <c r="O218" s="16"/>
    </row>
    <row r="219" spans="1:15" x14ac:dyDescent="0.25">
      <c r="A219" s="44"/>
      <c r="B219" s="44"/>
      <c r="C219" s="44"/>
      <c r="D219" s="44"/>
      <c r="E219" s="46" t="s">
        <v>76</v>
      </c>
      <c r="F219" s="44"/>
      <c r="G219" s="16"/>
      <c r="H219" s="16"/>
      <c r="I219" s="16"/>
      <c r="J219" s="16"/>
      <c r="K219" s="16"/>
      <c r="L219" s="16"/>
      <c r="M219" s="16"/>
      <c r="N219" s="16"/>
      <c r="O219" s="16"/>
    </row>
    <row r="220" spans="1:15" x14ac:dyDescent="0.25">
      <c r="A220" s="44"/>
      <c r="B220" s="44"/>
      <c r="C220" s="44"/>
      <c r="D220" s="44"/>
      <c r="E220" s="46" t="s">
        <v>76</v>
      </c>
      <c r="F220" s="44"/>
      <c r="G220" s="16"/>
      <c r="H220" s="16"/>
      <c r="I220" s="16"/>
      <c r="J220" s="16"/>
      <c r="K220" s="16"/>
      <c r="L220" s="16"/>
      <c r="M220" s="16"/>
      <c r="N220" s="16"/>
      <c r="O220" s="16"/>
    </row>
    <row r="221" spans="1:15" s="54" customFormat="1" ht="18.75" customHeight="1" x14ac:dyDescent="0.25">
      <c r="A221" s="109">
        <v>2400</v>
      </c>
      <c r="B221" s="109" t="s">
        <v>9</v>
      </c>
      <c r="C221" s="109">
        <v>0</v>
      </c>
      <c r="D221" s="109">
        <v>0</v>
      </c>
      <c r="E221" s="110" t="s">
        <v>473</v>
      </c>
      <c r="F221" s="109"/>
      <c r="G221" s="111">
        <f t="shared" ref="G221:O221" si="29">G223+G233+G253+G267+G281+G308+G314+G332+G350</f>
        <v>1106995.7257000001</v>
      </c>
      <c r="H221" s="111">
        <f t="shared" si="29"/>
        <v>332103</v>
      </c>
      <c r="I221" s="111">
        <f t="shared" si="29"/>
        <v>1665773.5150000001</v>
      </c>
      <c r="J221" s="111" t="e">
        <f t="shared" si="29"/>
        <v>#REF!</v>
      </c>
      <c r="K221" s="111" t="e">
        <f t="shared" si="29"/>
        <v>#REF!</v>
      </c>
      <c r="L221" s="111" t="e">
        <f t="shared" si="29"/>
        <v>#REF!</v>
      </c>
      <c r="M221" s="111" t="e">
        <f t="shared" si="29"/>
        <v>#REF!</v>
      </c>
      <c r="N221" s="111" t="e">
        <f t="shared" si="29"/>
        <v>#REF!</v>
      </c>
      <c r="O221" s="111" t="e">
        <f t="shared" si="29"/>
        <v>#REF!</v>
      </c>
    </row>
    <row r="222" spans="1:15" ht="18.75" customHeight="1" x14ac:dyDescent="0.25">
      <c r="A222" s="44"/>
      <c r="B222" s="44"/>
      <c r="C222" s="44"/>
      <c r="D222" s="44"/>
      <c r="E222" s="46" t="s">
        <v>50</v>
      </c>
      <c r="F222" s="44"/>
      <c r="G222" s="16"/>
      <c r="H222" s="16"/>
      <c r="I222" s="16"/>
      <c r="J222" s="16"/>
      <c r="K222" s="16"/>
      <c r="L222" s="16"/>
      <c r="M222" s="16"/>
      <c r="N222" s="16"/>
      <c r="O222" s="16"/>
    </row>
    <row r="223" spans="1:15" ht="27" x14ac:dyDescent="0.25">
      <c r="A223" s="44">
        <v>2410</v>
      </c>
      <c r="B223" s="44" t="s">
        <v>9</v>
      </c>
      <c r="C223" s="44">
        <v>1</v>
      </c>
      <c r="D223" s="44">
        <v>0</v>
      </c>
      <c r="E223" s="46" t="s">
        <v>132</v>
      </c>
      <c r="F223" s="44"/>
      <c r="G223" s="16"/>
      <c r="H223" s="16"/>
      <c r="I223" s="16"/>
      <c r="J223" s="16"/>
      <c r="K223" s="16"/>
      <c r="L223" s="16"/>
      <c r="M223" s="16"/>
      <c r="N223" s="16"/>
      <c r="O223" s="16"/>
    </row>
    <row r="224" spans="1:15" x14ac:dyDescent="0.25">
      <c r="A224" s="44"/>
      <c r="B224" s="44"/>
      <c r="C224" s="44"/>
      <c r="D224" s="44"/>
      <c r="E224" s="46" t="s">
        <v>52</v>
      </c>
      <c r="F224" s="44"/>
      <c r="G224" s="16"/>
      <c r="H224" s="16"/>
      <c r="I224" s="16"/>
      <c r="J224" s="16"/>
      <c r="K224" s="16"/>
      <c r="L224" s="16"/>
      <c r="M224" s="16"/>
      <c r="N224" s="16"/>
      <c r="O224" s="16"/>
    </row>
    <row r="225" spans="1:15" ht="38.25" customHeight="1" x14ac:dyDescent="0.25">
      <c r="A225" s="44">
        <v>2411</v>
      </c>
      <c r="B225" s="44" t="s">
        <v>9</v>
      </c>
      <c r="C225" s="44">
        <v>1</v>
      </c>
      <c r="D225" s="44">
        <v>1</v>
      </c>
      <c r="E225" s="46" t="s">
        <v>133</v>
      </c>
      <c r="F225" s="44"/>
      <c r="G225" s="16"/>
      <c r="H225" s="16"/>
      <c r="I225" s="16"/>
      <c r="J225" s="16"/>
      <c r="K225" s="16"/>
      <c r="L225" s="16"/>
      <c r="M225" s="16"/>
      <c r="N225" s="16"/>
      <c r="O225" s="16"/>
    </row>
    <row r="226" spans="1:15" ht="54" customHeight="1" x14ac:dyDescent="0.25">
      <c r="A226" s="44"/>
      <c r="B226" s="44"/>
      <c r="C226" s="44"/>
      <c r="D226" s="44"/>
      <c r="E226" s="46" t="s">
        <v>75</v>
      </c>
      <c r="F226" s="44"/>
      <c r="G226" s="16"/>
      <c r="H226" s="16"/>
      <c r="I226" s="16"/>
      <c r="J226" s="16"/>
      <c r="K226" s="16"/>
      <c r="L226" s="16"/>
      <c r="M226" s="16"/>
      <c r="N226" s="16"/>
      <c r="O226" s="16"/>
    </row>
    <row r="227" spans="1:15" x14ac:dyDescent="0.25">
      <c r="A227" s="44"/>
      <c r="B227" s="44"/>
      <c r="C227" s="44"/>
      <c r="D227" s="44"/>
      <c r="E227" s="46" t="s">
        <v>76</v>
      </c>
      <c r="F227" s="44"/>
      <c r="G227" s="16"/>
      <c r="H227" s="16"/>
      <c r="I227" s="16"/>
      <c r="J227" s="16"/>
      <c r="K227" s="16"/>
      <c r="L227" s="16"/>
      <c r="M227" s="16"/>
      <c r="N227" s="16"/>
      <c r="O227" s="16"/>
    </row>
    <row r="228" spans="1:15" x14ac:dyDescent="0.25">
      <c r="A228" s="44"/>
      <c r="B228" s="44"/>
      <c r="C228" s="44"/>
      <c r="D228" s="44"/>
      <c r="E228" s="46" t="s">
        <v>76</v>
      </c>
      <c r="F228" s="44"/>
      <c r="G228" s="16"/>
      <c r="H228" s="16"/>
      <c r="I228" s="16"/>
      <c r="J228" s="16"/>
      <c r="K228" s="16"/>
      <c r="L228" s="16"/>
      <c r="M228" s="16"/>
      <c r="N228" s="16"/>
      <c r="O228" s="16"/>
    </row>
    <row r="229" spans="1:15" ht="38.25" customHeight="1" x14ac:dyDescent="0.25">
      <c r="A229" s="44">
        <v>2412</v>
      </c>
      <c r="B229" s="44" t="s">
        <v>9</v>
      </c>
      <c r="C229" s="44">
        <v>1</v>
      </c>
      <c r="D229" s="44">
        <v>2</v>
      </c>
      <c r="E229" s="46" t="s">
        <v>134</v>
      </c>
      <c r="F229" s="44"/>
      <c r="G229" s="16"/>
      <c r="H229" s="16"/>
      <c r="I229" s="16"/>
      <c r="J229" s="16"/>
      <c r="K229" s="16"/>
      <c r="L229" s="16"/>
      <c r="M229" s="16"/>
      <c r="N229" s="16"/>
      <c r="O229" s="16"/>
    </row>
    <row r="230" spans="1:15" ht="40.5" x14ac:dyDescent="0.25">
      <c r="A230" s="44"/>
      <c r="B230" s="44"/>
      <c r="C230" s="44"/>
      <c r="D230" s="44"/>
      <c r="E230" s="46" t="s">
        <v>75</v>
      </c>
      <c r="F230" s="44"/>
      <c r="G230" s="16"/>
      <c r="H230" s="16"/>
      <c r="I230" s="16"/>
      <c r="J230" s="16"/>
      <c r="K230" s="16"/>
      <c r="L230" s="16"/>
      <c r="M230" s="16"/>
      <c r="N230" s="16"/>
      <c r="O230" s="16"/>
    </row>
    <row r="231" spans="1:15" ht="19.5" customHeight="1" x14ac:dyDescent="0.25">
      <c r="A231" s="44"/>
      <c r="B231" s="44"/>
      <c r="C231" s="44"/>
      <c r="D231" s="44"/>
      <c r="E231" s="46" t="s">
        <v>76</v>
      </c>
      <c r="F231" s="44"/>
      <c r="G231" s="16"/>
      <c r="H231" s="16"/>
      <c r="I231" s="16"/>
      <c r="J231" s="16"/>
      <c r="K231" s="16"/>
      <c r="L231" s="16"/>
      <c r="M231" s="16"/>
      <c r="N231" s="16"/>
      <c r="O231" s="16"/>
    </row>
    <row r="232" spans="1:15" ht="51" customHeight="1" x14ac:dyDescent="0.25">
      <c r="A232" s="44"/>
      <c r="B232" s="44"/>
      <c r="C232" s="44"/>
      <c r="D232" s="44"/>
      <c r="E232" s="46" t="s">
        <v>76</v>
      </c>
      <c r="F232" s="44"/>
      <c r="G232" s="16"/>
      <c r="H232" s="16"/>
      <c r="I232" s="16"/>
      <c r="J232" s="16"/>
      <c r="K232" s="16"/>
      <c r="L232" s="16"/>
      <c r="M232" s="16"/>
      <c r="N232" s="16"/>
      <c r="O232" s="16"/>
    </row>
    <row r="233" spans="1:15" ht="27" x14ac:dyDescent="0.25">
      <c r="A233" s="44">
        <v>2420</v>
      </c>
      <c r="B233" s="44" t="s">
        <v>9</v>
      </c>
      <c r="C233" s="44">
        <v>2</v>
      </c>
      <c r="D233" s="44">
        <v>0</v>
      </c>
      <c r="E233" s="46" t="s">
        <v>135</v>
      </c>
      <c r="F233" s="44"/>
      <c r="G233" s="16"/>
      <c r="H233" s="16"/>
      <c r="I233" s="16"/>
      <c r="J233" s="16"/>
      <c r="K233" s="16"/>
      <c r="L233" s="16"/>
      <c r="M233" s="16"/>
      <c r="N233" s="16"/>
      <c r="O233" s="16"/>
    </row>
    <row r="234" spans="1:15" x14ac:dyDescent="0.25">
      <c r="A234" s="44"/>
      <c r="B234" s="44"/>
      <c r="C234" s="44"/>
      <c r="D234" s="44"/>
      <c r="E234" s="46" t="s">
        <v>52</v>
      </c>
      <c r="F234" s="44"/>
      <c r="G234" s="16"/>
      <c r="H234" s="16"/>
      <c r="I234" s="16"/>
      <c r="J234" s="16"/>
      <c r="K234" s="16"/>
      <c r="L234" s="16"/>
      <c r="M234" s="16"/>
      <c r="N234" s="16"/>
      <c r="O234" s="16"/>
    </row>
    <row r="235" spans="1:15" x14ac:dyDescent="0.25">
      <c r="A235" s="44">
        <v>2421</v>
      </c>
      <c r="B235" s="44" t="s">
        <v>9</v>
      </c>
      <c r="C235" s="44">
        <v>2</v>
      </c>
      <c r="D235" s="44">
        <v>1</v>
      </c>
      <c r="E235" s="46" t="s">
        <v>136</v>
      </c>
      <c r="F235" s="44"/>
      <c r="G235" s="16"/>
      <c r="H235" s="16"/>
      <c r="I235" s="16"/>
      <c r="J235" s="16"/>
      <c r="K235" s="16"/>
      <c r="L235" s="16"/>
      <c r="M235" s="16"/>
      <c r="N235" s="16"/>
      <c r="O235" s="16"/>
    </row>
    <row r="236" spans="1:15" ht="40.5" x14ac:dyDescent="0.25">
      <c r="A236" s="44"/>
      <c r="B236" s="44"/>
      <c r="C236" s="44"/>
      <c r="D236" s="44"/>
      <c r="E236" s="46" t="s">
        <v>75</v>
      </c>
      <c r="F236" s="44"/>
      <c r="G236" s="16"/>
      <c r="H236" s="16"/>
      <c r="I236" s="16"/>
      <c r="J236" s="16"/>
      <c r="K236" s="16"/>
      <c r="L236" s="16"/>
      <c r="M236" s="16"/>
      <c r="N236" s="16"/>
      <c r="O236" s="16"/>
    </row>
    <row r="237" spans="1:15" x14ac:dyDescent="0.25">
      <c r="A237" s="44"/>
      <c r="B237" s="44"/>
      <c r="C237" s="44"/>
      <c r="D237" s="44"/>
      <c r="E237" s="46"/>
      <c r="F237" s="44"/>
      <c r="G237" s="16"/>
      <c r="H237" s="16"/>
      <c r="I237" s="16"/>
      <c r="J237" s="16"/>
      <c r="K237" s="16"/>
      <c r="L237" s="16"/>
      <c r="M237" s="16"/>
      <c r="N237" s="16"/>
      <c r="O237" s="16"/>
    </row>
    <row r="238" spans="1:15" ht="52.5" customHeight="1" x14ac:dyDescent="0.25">
      <c r="A238" s="44"/>
      <c r="B238" s="44"/>
      <c r="C238" s="44"/>
      <c r="D238" s="44"/>
      <c r="E238" s="46"/>
      <c r="F238" s="44"/>
      <c r="G238" s="16"/>
      <c r="H238" s="16"/>
      <c r="I238" s="16"/>
      <c r="J238" s="16"/>
      <c r="K238" s="16"/>
      <c r="L238" s="16"/>
      <c r="M238" s="16"/>
      <c r="N238" s="16"/>
      <c r="O238" s="16"/>
    </row>
    <row r="239" spans="1:15" x14ac:dyDescent="0.25">
      <c r="A239" s="44"/>
      <c r="B239" s="44"/>
      <c r="C239" s="44"/>
      <c r="D239" s="44"/>
      <c r="E239" s="46" t="s">
        <v>76</v>
      </c>
      <c r="F239" s="44"/>
      <c r="G239" s="16"/>
      <c r="H239" s="16"/>
      <c r="I239" s="16"/>
      <c r="J239" s="16"/>
      <c r="K239" s="16"/>
      <c r="L239" s="16"/>
      <c r="M239" s="16"/>
      <c r="N239" s="16"/>
      <c r="O239" s="16"/>
    </row>
    <row r="240" spans="1:15" x14ac:dyDescent="0.25">
      <c r="A240" s="44"/>
      <c r="B240" s="44"/>
      <c r="C240" s="44"/>
      <c r="D240" s="44"/>
      <c r="E240" s="46" t="s">
        <v>76</v>
      </c>
      <c r="F240" s="44"/>
      <c r="G240" s="16"/>
      <c r="H240" s="16"/>
      <c r="I240" s="16"/>
      <c r="J240" s="16"/>
      <c r="K240" s="16"/>
      <c r="L240" s="16"/>
      <c r="M240" s="16"/>
      <c r="N240" s="16"/>
      <c r="O240" s="16"/>
    </row>
    <row r="241" spans="1:15" ht="18.75" customHeight="1" x14ac:dyDescent="0.25">
      <c r="A241" s="44">
        <v>2422</v>
      </c>
      <c r="B241" s="44" t="s">
        <v>9</v>
      </c>
      <c r="C241" s="44">
        <v>2</v>
      </c>
      <c r="D241" s="44">
        <v>2</v>
      </c>
      <c r="E241" s="46" t="s">
        <v>137</v>
      </c>
      <c r="F241" s="44"/>
      <c r="G241" s="16"/>
      <c r="H241" s="16"/>
      <c r="I241" s="16"/>
      <c r="J241" s="16"/>
      <c r="K241" s="16"/>
      <c r="L241" s="16"/>
      <c r="M241" s="16"/>
      <c r="N241" s="16"/>
      <c r="O241" s="16"/>
    </row>
    <row r="242" spans="1:15" ht="49.5" customHeight="1" x14ac:dyDescent="0.25">
      <c r="A242" s="44"/>
      <c r="B242" s="44"/>
      <c r="C242" s="44"/>
      <c r="D242" s="44"/>
      <c r="E242" s="46" t="s">
        <v>75</v>
      </c>
      <c r="F242" s="44"/>
      <c r="G242" s="16"/>
      <c r="H242" s="16"/>
      <c r="I242" s="16"/>
      <c r="J242" s="16"/>
      <c r="K242" s="16"/>
      <c r="L242" s="16"/>
      <c r="M242" s="16"/>
      <c r="N242" s="16"/>
      <c r="O242" s="16"/>
    </row>
    <row r="243" spans="1:15" x14ac:dyDescent="0.25">
      <c r="A243" s="44"/>
      <c r="B243" s="44"/>
      <c r="C243" s="44"/>
      <c r="D243" s="44"/>
      <c r="E243" s="46" t="s">
        <v>76</v>
      </c>
      <c r="F243" s="44"/>
      <c r="G243" s="16"/>
      <c r="H243" s="16"/>
      <c r="I243" s="16"/>
      <c r="J243" s="16"/>
      <c r="K243" s="16"/>
      <c r="L243" s="16"/>
      <c r="M243" s="16"/>
      <c r="N243" s="16"/>
      <c r="O243" s="16"/>
    </row>
    <row r="244" spans="1:15" x14ac:dyDescent="0.25">
      <c r="A244" s="44"/>
      <c r="B244" s="44"/>
      <c r="C244" s="44"/>
      <c r="D244" s="44"/>
      <c r="E244" s="46" t="s">
        <v>76</v>
      </c>
      <c r="F244" s="44"/>
      <c r="G244" s="16"/>
      <c r="H244" s="16"/>
      <c r="I244" s="16"/>
      <c r="J244" s="16"/>
      <c r="K244" s="16"/>
      <c r="L244" s="16"/>
      <c r="M244" s="16"/>
      <c r="N244" s="16"/>
      <c r="O244" s="16"/>
    </row>
    <row r="245" spans="1:15" x14ac:dyDescent="0.25">
      <c r="A245" s="44">
        <v>2423</v>
      </c>
      <c r="B245" s="44" t="s">
        <v>9</v>
      </c>
      <c r="C245" s="44">
        <v>2</v>
      </c>
      <c r="D245" s="44">
        <v>3</v>
      </c>
      <c r="E245" s="46" t="s">
        <v>138</v>
      </c>
      <c r="F245" s="44"/>
      <c r="G245" s="16"/>
      <c r="H245" s="16"/>
      <c r="I245" s="16"/>
      <c r="J245" s="16"/>
      <c r="K245" s="16"/>
      <c r="L245" s="16"/>
      <c r="M245" s="16"/>
      <c r="N245" s="16"/>
      <c r="O245" s="16"/>
    </row>
    <row r="246" spans="1:15" ht="57" customHeight="1" x14ac:dyDescent="0.25">
      <c r="A246" s="44"/>
      <c r="B246" s="44"/>
      <c r="C246" s="44"/>
      <c r="D246" s="44"/>
      <c r="E246" s="46" t="s">
        <v>75</v>
      </c>
      <c r="F246" s="44"/>
      <c r="G246" s="16"/>
      <c r="H246" s="16"/>
      <c r="I246" s="16"/>
      <c r="J246" s="16"/>
      <c r="K246" s="16"/>
      <c r="L246" s="16"/>
      <c r="M246" s="16"/>
      <c r="N246" s="16"/>
      <c r="O246" s="16"/>
    </row>
    <row r="247" spans="1:15" x14ac:dyDescent="0.25">
      <c r="A247" s="44"/>
      <c r="B247" s="44"/>
      <c r="C247" s="44"/>
      <c r="D247" s="44"/>
      <c r="E247" s="46" t="s">
        <v>76</v>
      </c>
      <c r="F247" s="44"/>
      <c r="G247" s="16"/>
      <c r="H247" s="16"/>
      <c r="I247" s="16"/>
      <c r="J247" s="16"/>
      <c r="K247" s="16"/>
      <c r="L247" s="16"/>
      <c r="M247" s="16"/>
      <c r="N247" s="16"/>
      <c r="O247" s="16"/>
    </row>
    <row r="248" spans="1:15" x14ac:dyDescent="0.25">
      <c r="A248" s="44"/>
      <c r="B248" s="44"/>
      <c r="C248" s="44"/>
      <c r="D248" s="44"/>
      <c r="E248" s="46" t="s">
        <v>76</v>
      </c>
      <c r="F248" s="44"/>
      <c r="G248" s="16"/>
      <c r="H248" s="16"/>
      <c r="I248" s="16"/>
      <c r="J248" s="16"/>
      <c r="K248" s="16"/>
      <c r="L248" s="16"/>
      <c r="M248" s="16"/>
      <c r="N248" s="16"/>
      <c r="O248" s="16"/>
    </row>
    <row r="249" spans="1:15" x14ac:dyDescent="0.25">
      <c r="A249" s="44">
        <v>2424</v>
      </c>
      <c r="B249" s="44" t="s">
        <v>9</v>
      </c>
      <c r="C249" s="44">
        <v>2</v>
      </c>
      <c r="D249" s="44">
        <v>4</v>
      </c>
      <c r="E249" s="46" t="s">
        <v>139</v>
      </c>
      <c r="F249" s="44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40.5" x14ac:dyDescent="0.25">
      <c r="A250" s="44"/>
      <c r="B250" s="44"/>
      <c r="C250" s="44"/>
      <c r="D250" s="44"/>
      <c r="E250" s="46" t="s">
        <v>75</v>
      </c>
      <c r="F250" s="44"/>
      <c r="G250" s="16"/>
      <c r="H250" s="16"/>
      <c r="I250" s="16"/>
      <c r="J250" s="16"/>
      <c r="K250" s="16"/>
      <c r="L250" s="16"/>
      <c r="M250" s="16"/>
      <c r="N250" s="16"/>
      <c r="O250" s="16"/>
    </row>
    <row r="251" spans="1:15" x14ac:dyDescent="0.25">
      <c r="A251" s="44"/>
      <c r="B251" s="44"/>
      <c r="C251" s="44"/>
      <c r="D251" s="44"/>
      <c r="E251" s="46" t="s">
        <v>76</v>
      </c>
      <c r="F251" s="44"/>
      <c r="G251" s="16"/>
      <c r="H251" s="16"/>
      <c r="I251" s="16"/>
      <c r="J251" s="16"/>
      <c r="K251" s="16"/>
      <c r="L251" s="16"/>
      <c r="M251" s="16"/>
      <c r="N251" s="16"/>
      <c r="O251" s="16"/>
    </row>
    <row r="252" spans="1:15" ht="48" customHeight="1" x14ac:dyDescent="0.25">
      <c r="A252" s="44"/>
      <c r="B252" s="44"/>
      <c r="C252" s="44"/>
      <c r="D252" s="44"/>
      <c r="E252" s="46" t="s">
        <v>76</v>
      </c>
      <c r="F252" s="44"/>
      <c r="G252" s="16"/>
      <c r="H252" s="16"/>
      <c r="I252" s="16"/>
      <c r="J252" s="16"/>
      <c r="K252" s="16"/>
      <c r="L252" s="16"/>
      <c r="M252" s="16"/>
      <c r="N252" s="16"/>
      <c r="O252" s="16"/>
    </row>
    <row r="253" spans="1:15" x14ac:dyDescent="0.25">
      <c r="A253" s="44">
        <v>2430</v>
      </c>
      <c r="B253" s="44" t="s">
        <v>9</v>
      </c>
      <c r="C253" s="44">
        <v>3</v>
      </c>
      <c r="D253" s="44">
        <v>0</v>
      </c>
      <c r="E253" s="46" t="s">
        <v>140</v>
      </c>
      <c r="F253" s="44"/>
      <c r="G253" s="16"/>
      <c r="H253" s="16"/>
      <c r="I253" s="16"/>
      <c r="J253" s="16"/>
      <c r="K253" s="16"/>
      <c r="L253" s="16"/>
      <c r="M253" s="16"/>
      <c r="N253" s="16"/>
      <c r="O253" s="16"/>
    </row>
    <row r="254" spans="1:15" x14ac:dyDescent="0.25">
      <c r="A254" s="44"/>
      <c r="B254" s="44"/>
      <c r="C254" s="44"/>
      <c r="D254" s="44"/>
      <c r="E254" s="46" t="s">
        <v>52</v>
      </c>
      <c r="F254" s="44"/>
      <c r="G254" s="16"/>
      <c r="H254" s="16"/>
      <c r="I254" s="16"/>
      <c r="J254" s="16"/>
      <c r="K254" s="16"/>
      <c r="L254" s="16"/>
      <c r="M254" s="16"/>
      <c r="N254" s="16"/>
      <c r="O254" s="16"/>
    </row>
    <row r="255" spans="1:15" x14ac:dyDescent="0.25">
      <c r="A255" s="44">
        <v>2431</v>
      </c>
      <c r="B255" s="44" t="s">
        <v>9</v>
      </c>
      <c r="C255" s="44">
        <v>3</v>
      </c>
      <c r="D255" s="44">
        <v>1</v>
      </c>
      <c r="E255" s="46" t="s">
        <v>141</v>
      </c>
      <c r="F255" s="44"/>
      <c r="G255" s="16"/>
      <c r="H255" s="16"/>
      <c r="I255" s="16"/>
      <c r="J255" s="16"/>
      <c r="K255" s="16"/>
      <c r="L255" s="16"/>
      <c r="M255" s="16"/>
      <c r="N255" s="16"/>
      <c r="O255" s="16"/>
    </row>
    <row r="256" spans="1:15" ht="54.75" customHeight="1" x14ac:dyDescent="0.25">
      <c r="A256" s="44"/>
      <c r="B256" s="44"/>
      <c r="C256" s="44"/>
      <c r="D256" s="44"/>
      <c r="E256" s="46" t="s">
        <v>75</v>
      </c>
      <c r="F256" s="44"/>
      <c r="G256" s="16"/>
      <c r="H256" s="16"/>
      <c r="I256" s="16"/>
      <c r="J256" s="16"/>
      <c r="K256" s="16"/>
      <c r="L256" s="16"/>
      <c r="M256" s="16"/>
      <c r="N256" s="16"/>
      <c r="O256" s="16"/>
    </row>
    <row r="257" spans="1:15" x14ac:dyDescent="0.25">
      <c r="A257" s="44"/>
      <c r="B257" s="44"/>
      <c r="C257" s="44"/>
      <c r="D257" s="44"/>
      <c r="E257" s="46" t="s">
        <v>76</v>
      </c>
      <c r="F257" s="44"/>
      <c r="G257" s="16"/>
      <c r="H257" s="16"/>
      <c r="I257" s="16"/>
      <c r="J257" s="16"/>
      <c r="K257" s="16"/>
      <c r="L257" s="16"/>
      <c r="M257" s="16"/>
      <c r="N257" s="16"/>
      <c r="O257" s="16"/>
    </row>
    <row r="258" spans="1:15" x14ac:dyDescent="0.25">
      <c r="A258" s="44"/>
      <c r="B258" s="44"/>
      <c r="C258" s="44"/>
      <c r="D258" s="44"/>
      <c r="E258" s="46" t="s">
        <v>76</v>
      </c>
      <c r="F258" s="44"/>
      <c r="G258" s="16"/>
      <c r="H258" s="16"/>
      <c r="I258" s="16"/>
      <c r="J258" s="16"/>
      <c r="K258" s="16"/>
      <c r="L258" s="16"/>
      <c r="M258" s="16"/>
      <c r="N258" s="16"/>
      <c r="O258" s="16"/>
    </row>
    <row r="259" spans="1:15" x14ac:dyDescent="0.25">
      <c r="A259" s="44">
        <v>2432</v>
      </c>
      <c r="B259" s="44" t="s">
        <v>9</v>
      </c>
      <c r="C259" s="44">
        <v>3</v>
      </c>
      <c r="D259" s="44">
        <v>2</v>
      </c>
      <c r="E259" s="46" t="s">
        <v>142</v>
      </c>
      <c r="F259" s="44"/>
      <c r="G259" s="16"/>
      <c r="H259" s="16"/>
      <c r="I259" s="16"/>
      <c r="J259" s="16"/>
      <c r="K259" s="16"/>
      <c r="L259" s="16"/>
      <c r="M259" s="16"/>
      <c r="N259" s="16"/>
      <c r="O259" s="16"/>
    </row>
    <row r="260" spans="1:15" ht="54" customHeight="1" x14ac:dyDescent="0.25">
      <c r="A260" s="44"/>
      <c r="B260" s="44"/>
      <c r="C260" s="44"/>
      <c r="D260" s="44"/>
      <c r="E260" s="46" t="s">
        <v>75</v>
      </c>
      <c r="F260" s="44"/>
      <c r="G260" s="16"/>
      <c r="H260" s="16"/>
      <c r="I260" s="16"/>
      <c r="J260" s="16"/>
      <c r="K260" s="16"/>
      <c r="L260" s="16"/>
      <c r="M260" s="16"/>
      <c r="N260" s="16"/>
      <c r="O260" s="16"/>
    </row>
    <row r="261" spans="1:15" x14ac:dyDescent="0.25">
      <c r="A261" s="44"/>
      <c r="B261" s="44"/>
      <c r="C261" s="44"/>
      <c r="D261" s="44"/>
      <c r="E261" s="46" t="s">
        <v>76</v>
      </c>
      <c r="F261" s="44"/>
      <c r="G261" s="16"/>
      <c r="H261" s="16"/>
      <c r="I261" s="16"/>
      <c r="J261" s="16"/>
      <c r="K261" s="16"/>
      <c r="L261" s="16"/>
      <c r="M261" s="16"/>
      <c r="N261" s="16"/>
      <c r="O261" s="16"/>
    </row>
    <row r="262" spans="1:15" x14ac:dyDescent="0.25">
      <c r="A262" s="44"/>
      <c r="B262" s="44"/>
      <c r="C262" s="44"/>
      <c r="D262" s="44"/>
      <c r="E262" s="46" t="s">
        <v>76</v>
      </c>
      <c r="F262" s="44"/>
      <c r="G262" s="16"/>
      <c r="H262" s="16"/>
      <c r="I262" s="16"/>
      <c r="J262" s="16"/>
      <c r="K262" s="16"/>
      <c r="L262" s="16"/>
      <c r="M262" s="16"/>
      <c r="N262" s="16"/>
      <c r="O262" s="16"/>
    </row>
    <row r="263" spans="1:15" ht="36" customHeight="1" x14ac:dyDescent="0.25">
      <c r="A263" s="44">
        <v>2433</v>
      </c>
      <c r="B263" s="44" t="s">
        <v>9</v>
      </c>
      <c r="C263" s="44">
        <v>3</v>
      </c>
      <c r="D263" s="44">
        <v>3</v>
      </c>
      <c r="E263" s="46" t="s">
        <v>143</v>
      </c>
      <c r="F263" s="44"/>
      <c r="G263" s="16"/>
      <c r="H263" s="16"/>
      <c r="I263" s="16"/>
      <c r="J263" s="16"/>
      <c r="K263" s="16"/>
      <c r="L263" s="16"/>
      <c r="M263" s="16"/>
      <c r="N263" s="16"/>
      <c r="O263" s="16"/>
    </row>
    <row r="264" spans="1:15" ht="40.5" x14ac:dyDescent="0.25">
      <c r="A264" s="44"/>
      <c r="B264" s="44"/>
      <c r="C264" s="44"/>
      <c r="D264" s="44"/>
      <c r="E264" s="46" t="s">
        <v>75</v>
      </c>
      <c r="F264" s="44"/>
      <c r="G264" s="16"/>
      <c r="H264" s="16"/>
      <c r="I264" s="16"/>
      <c r="J264" s="16"/>
      <c r="K264" s="16"/>
      <c r="L264" s="16"/>
      <c r="M264" s="16"/>
      <c r="N264" s="16"/>
      <c r="O264" s="16"/>
    </row>
    <row r="265" spans="1:15" ht="36.75" customHeight="1" x14ac:dyDescent="0.25">
      <c r="A265" s="44"/>
      <c r="B265" s="44"/>
      <c r="C265" s="44"/>
      <c r="D265" s="44"/>
      <c r="E265" s="46" t="s">
        <v>76</v>
      </c>
      <c r="F265" s="44"/>
      <c r="G265" s="16"/>
      <c r="H265" s="16"/>
      <c r="I265" s="16"/>
      <c r="J265" s="16"/>
      <c r="K265" s="16"/>
      <c r="L265" s="16"/>
      <c r="M265" s="16"/>
      <c r="N265" s="16"/>
      <c r="O265" s="16"/>
    </row>
    <row r="266" spans="1:15" ht="51.75" customHeight="1" x14ac:dyDescent="0.25">
      <c r="A266" s="44"/>
      <c r="B266" s="44"/>
      <c r="C266" s="44"/>
      <c r="D266" s="44"/>
      <c r="E266" s="46" t="s">
        <v>76</v>
      </c>
      <c r="F266" s="44"/>
      <c r="G266" s="16"/>
      <c r="H266" s="16"/>
      <c r="I266" s="16"/>
      <c r="J266" s="16"/>
      <c r="K266" s="16"/>
      <c r="L266" s="16"/>
      <c r="M266" s="16"/>
      <c r="N266" s="16"/>
      <c r="O266" s="16"/>
    </row>
    <row r="267" spans="1:15" ht="27" x14ac:dyDescent="0.25">
      <c r="A267" s="44">
        <v>2440</v>
      </c>
      <c r="B267" s="44" t="s">
        <v>9</v>
      </c>
      <c r="C267" s="44">
        <v>4</v>
      </c>
      <c r="D267" s="44">
        <v>0</v>
      </c>
      <c r="E267" s="46" t="s">
        <v>147</v>
      </c>
      <c r="F267" s="44"/>
      <c r="G267" s="16"/>
      <c r="H267" s="16"/>
      <c r="I267" s="16"/>
      <c r="J267" s="16"/>
      <c r="K267" s="16"/>
      <c r="L267" s="16"/>
      <c r="M267" s="16"/>
      <c r="N267" s="16"/>
      <c r="O267" s="16"/>
    </row>
    <row r="268" spans="1:15" x14ac:dyDescent="0.25">
      <c r="A268" s="44"/>
      <c r="B268" s="44"/>
      <c r="C268" s="44"/>
      <c r="D268" s="44"/>
      <c r="E268" s="46" t="s">
        <v>52</v>
      </c>
      <c r="F268" s="44"/>
      <c r="G268" s="16"/>
      <c r="H268" s="16"/>
      <c r="I268" s="16"/>
      <c r="J268" s="16"/>
      <c r="K268" s="16"/>
      <c r="L268" s="16"/>
      <c r="M268" s="16"/>
      <c r="N268" s="16"/>
      <c r="O268" s="16"/>
    </row>
    <row r="269" spans="1:15" ht="27" x14ac:dyDescent="0.25">
      <c r="A269" s="44">
        <v>2441</v>
      </c>
      <c r="B269" s="44" t="s">
        <v>9</v>
      </c>
      <c r="C269" s="44">
        <v>4</v>
      </c>
      <c r="D269" s="44">
        <v>1</v>
      </c>
      <c r="E269" s="46" t="s">
        <v>148</v>
      </c>
      <c r="F269" s="44"/>
      <c r="G269" s="16"/>
      <c r="H269" s="16"/>
      <c r="I269" s="16"/>
      <c r="J269" s="16"/>
      <c r="K269" s="16"/>
      <c r="L269" s="16"/>
      <c r="M269" s="16"/>
      <c r="N269" s="16"/>
      <c r="O269" s="16"/>
    </row>
    <row r="270" spans="1:15" ht="54" customHeight="1" x14ac:dyDescent="0.25">
      <c r="A270" s="44"/>
      <c r="B270" s="44"/>
      <c r="C270" s="44"/>
      <c r="D270" s="44"/>
      <c r="E270" s="46" t="s">
        <v>75</v>
      </c>
      <c r="F270" s="44"/>
      <c r="G270" s="16"/>
      <c r="H270" s="16"/>
      <c r="I270" s="16"/>
      <c r="J270" s="16"/>
      <c r="K270" s="16"/>
      <c r="L270" s="16"/>
      <c r="M270" s="16"/>
      <c r="N270" s="16"/>
      <c r="O270" s="16"/>
    </row>
    <row r="271" spans="1:15" x14ac:dyDescent="0.25">
      <c r="A271" s="44"/>
      <c r="B271" s="44"/>
      <c r="C271" s="44"/>
      <c r="D271" s="44"/>
      <c r="E271" s="46" t="s">
        <v>76</v>
      </c>
      <c r="F271" s="44"/>
      <c r="G271" s="16"/>
      <c r="H271" s="16"/>
      <c r="I271" s="16"/>
      <c r="J271" s="16"/>
      <c r="K271" s="16"/>
      <c r="L271" s="16"/>
      <c r="M271" s="16"/>
      <c r="N271" s="16"/>
      <c r="O271" s="16"/>
    </row>
    <row r="272" spans="1:15" x14ac:dyDescent="0.25">
      <c r="A272" s="44"/>
      <c r="B272" s="44"/>
      <c r="C272" s="44"/>
      <c r="D272" s="44"/>
      <c r="E272" s="46" t="s">
        <v>76</v>
      </c>
      <c r="F272" s="44"/>
      <c r="G272" s="16"/>
      <c r="H272" s="16"/>
      <c r="I272" s="16"/>
      <c r="J272" s="16"/>
      <c r="K272" s="16"/>
      <c r="L272" s="16"/>
      <c r="M272" s="16"/>
      <c r="N272" s="16"/>
      <c r="O272" s="16"/>
    </row>
    <row r="273" spans="1:15" x14ac:dyDescent="0.25">
      <c r="A273" s="44">
        <v>2442</v>
      </c>
      <c r="B273" s="44" t="s">
        <v>9</v>
      </c>
      <c r="C273" s="44">
        <v>4</v>
      </c>
      <c r="D273" s="44">
        <v>2</v>
      </c>
      <c r="E273" s="46" t="s">
        <v>149</v>
      </c>
      <c r="F273" s="44"/>
      <c r="G273" s="16"/>
      <c r="H273" s="16"/>
      <c r="I273" s="16"/>
      <c r="J273" s="16"/>
      <c r="K273" s="16"/>
      <c r="L273" s="16"/>
      <c r="M273" s="16"/>
      <c r="N273" s="16"/>
      <c r="O273" s="16"/>
    </row>
    <row r="274" spans="1:15" ht="54" customHeight="1" x14ac:dyDescent="0.25">
      <c r="A274" s="44"/>
      <c r="B274" s="44"/>
      <c r="C274" s="44"/>
      <c r="D274" s="44"/>
      <c r="E274" s="46" t="s">
        <v>75</v>
      </c>
      <c r="F274" s="44"/>
      <c r="G274" s="16"/>
      <c r="H274" s="16"/>
      <c r="I274" s="16"/>
      <c r="J274" s="16"/>
      <c r="K274" s="16"/>
      <c r="L274" s="16"/>
      <c r="M274" s="16"/>
      <c r="N274" s="16"/>
      <c r="O274" s="16"/>
    </row>
    <row r="275" spans="1:15" x14ac:dyDescent="0.25">
      <c r="A275" s="44"/>
      <c r="B275" s="44"/>
      <c r="C275" s="44"/>
      <c r="D275" s="44"/>
      <c r="E275" s="46" t="s">
        <v>76</v>
      </c>
      <c r="F275" s="44"/>
      <c r="G275" s="16"/>
      <c r="H275" s="16"/>
      <c r="I275" s="16"/>
      <c r="J275" s="16"/>
      <c r="K275" s="16"/>
      <c r="L275" s="16"/>
      <c r="M275" s="16"/>
      <c r="N275" s="16"/>
      <c r="O275" s="16"/>
    </row>
    <row r="276" spans="1:15" x14ac:dyDescent="0.25">
      <c r="A276" s="44"/>
      <c r="B276" s="44"/>
      <c r="C276" s="44"/>
      <c r="D276" s="44"/>
      <c r="E276" s="46" t="s">
        <v>76</v>
      </c>
      <c r="F276" s="44"/>
      <c r="G276" s="16"/>
      <c r="H276" s="16"/>
      <c r="I276" s="16"/>
      <c r="J276" s="16"/>
      <c r="K276" s="16"/>
      <c r="L276" s="16"/>
      <c r="M276" s="16"/>
      <c r="N276" s="16"/>
      <c r="O276" s="16"/>
    </row>
    <row r="277" spans="1:15" x14ac:dyDescent="0.25">
      <c r="A277" s="44">
        <v>2443</v>
      </c>
      <c r="B277" s="44" t="s">
        <v>9</v>
      </c>
      <c r="C277" s="44">
        <v>4</v>
      </c>
      <c r="D277" s="44">
        <v>3</v>
      </c>
      <c r="E277" s="46" t="s">
        <v>150</v>
      </c>
      <c r="F277" s="44"/>
      <c r="G277" s="16"/>
      <c r="H277" s="16"/>
      <c r="I277" s="16"/>
      <c r="J277" s="16"/>
      <c r="K277" s="16"/>
      <c r="L277" s="16"/>
      <c r="M277" s="16"/>
      <c r="N277" s="16"/>
      <c r="O277" s="16"/>
    </row>
    <row r="278" spans="1:15" ht="40.5" x14ac:dyDescent="0.25">
      <c r="A278" s="44"/>
      <c r="B278" s="44"/>
      <c r="C278" s="44"/>
      <c r="D278" s="44"/>
      <c r="E278" s="46" t="s">
        <v>75</v>
      </c>
      <c r="F278" s="44"/>
      <c r="G278" s="16"/>
      <c r="H278" s="16"/>
      <c r="I278" s="16"/>
      <c r="J278" s="16"/>
      <c r="K278" s="16"/>
      <c r="L278" s="16"/>
      <c r="M278" s="16"/>
      <c r="N278" s="16"/>
      <c r="O278" s="16"/>
    </row>
    <row r="279" spans="1:15" x14ac:dyDescent="0.25">
      <c r="A279" s="44"/>
      <c r="B279" s="44"/>
      <c r="C279" s="44"/>
      <c r="D279" s="44"/>
      <c r="E279" s="46" t="s">
        <v>76</v>
      </c>
      <c r="F279" s="44"/>
      <c r="G279" s="16"/>
      <c r="H279" s="16"/>
      <c r="I279" s="16"/>
      <c r="J279" s="16"/>
      <c r="K279" s="16"/>
      <c r="L279" s="16"/>
      <c r="M279" s="16"/>
      <c r="N279" s="16"/>
      <c r="O279" s="16"/>
    </row>
    <row r="280" spans="1:15" ht="51.75" customHeight="1" x14ac:dyDescent="0.25">
      <c r="A280" s="44"/>
      <c r="B280" s="44"/>
      <c r="C280" s="44"/>
      <c r="D280" s="44"/>
      <c r="E280" s="46" t="s">
        <v>76</v>
      </c>
      <c r="F280" s="44"/>
      <c r="G280" s="16"/>
      <c r="H280" s="16"/>
      <c r="I280" s="16"/>
      <c r="J280" s="16"/>
      <c r="K280" s="16"/>
      <c r="L280" s="16"/>
      <c r="M280" s="16"/>
      <c r="N280" s="16"/>
      <c r="O280" s="16"/>
    </row>
    <row r="281" spans="1:15" s="54" customFormat="1" ht="28.5" x14ac:dyDescent="0.25">
      <c r="A281" s="109">
        <v>2450</v>
      </c>
      <c r="B281" s="109" t="s">
        <v>9</v>
      </c>
      <c r="C281" s="109">
        <v>5</v>
      </c>
      <c r="D281" s="109">
        <v>0</v>
      </c>
      <c r="E281" s="112" t="s">
        <v>151</v>
      </c>
      <c r="F281" s="109"/>
      <c r="G281" s="111">
        <f t="shared" ref="G281:O281" si="30">G283+G292+G296+G304</f>
        <v>1858197.4358000001</v>
      </c>
      <c r="H281" s="111">
        <f t="shared" si="30"/>
        <v>507062.2</v>
      </c>
      <c r="I281" s="111">
        <f t="shared" si="30"/>
        <v>1840732.7150000001</v>
      </c>
      <c r="J281" s="111" t="e">
        <f t="shared" si="30"/>
        <v>#REF!</v>
      </c>
      <c r="K281" s="111" t="e">
        <f t="shared" si="30"/>
        <v>#REF!</v>
      </c>
      <c r="L281" s="111" t="e">
        <f t="shared" si="30"/>
        <v>#REF!</v>
      </c>
      <c r="M281" s="111" t="e">
        <f t="shared" si="30"/>
        <v>#REF!</v>
      </c>
      <c r="N281" s="111" t="e">
        <f t="shared" si="30"/>
        <v>#REF!</v>
      </c>
      <c r="O281" s="111" t="e">
        <f t="shared" si="30"/>
        <v>#REF!</v>
      </c>
    </row>
    <row r="282" spans="1:15" x14ac:dyDescent="0.25">
      <c r="A282" s="44"/>
      <c r="B282" s="44"/>
      <c r="C282" s="44"/>
      <c r="D282" s="44"/>
      <c r="E282" s="46" t="s">
        <v>52</v>
      </c>
      <c r="F282" s="44"/>
      <c r="G282" s="16"/>
      <c r="H282" s="16"/>
      <c r="I282" s="16"/>
      <c r="J282" s="16"/>
      <c r="K282" s="16"/>
      <c r="L282" s="16"/>
      <c r="M282" s="16"/>
      <c r="N282" s="16"/>
      <c r="O282" s="16"/>
    </row>
    <row r="283" spans="1:15" s="54" customFormat="1" ht="28.5" x14ac:dyDescent="0.25">
      <c r="A283" s="109">
        <v>2451</v>
      </c>
      <c r="B283" s="109" t="s">
        <v>9</v>
      </c>
      <c r="C283" s="109">
        <v>5</v>
      </c>
      <c r="D283" s="109">
        <v>1</v>
      </c>
      <c r="E283" s="112" t="s">
        <v>152</v>
      </c>
      <c r="F283" s="109"/>
      <c r="G283" s="111">
        <f t="shared" ref="G283:O283" si="31">+G285+G286+G287+G288+G289+G290+G291</f>
        <v>1858197.4358000001</v>
      </c>
      <c r="H283" s="111">
        <f t="shared" si="31"/>
        <v>507062.2</v>
      </c>
      <c r="I283" s="111">
        <f t="shared" si="31"/>
        <v>1840732.7150000001</v>
      </c>
      <c r="J283" s="111" t="e">
        <f t="shared" si="31"/>
        <v>#REF!</v>
      </c>
      <c r="K283" s="111" t="e">
        <f t="shared" si="31"/>
        <v>#REF!</v>
      </c>
      <c r="L283" s="111" t="e">
        <f t="shared" si="31"/>
        <v>#REF!</v>
      </c>
      <c r="M283" s="111" t="e">
        <f t="shared" si="31"/>
        <v>#REF!</v>
      </c>
      <c r="N283" s="111" t="e">
        <f t="shared" si="31"/>
        <v>#REF!</v>
      </c>
      <c r="O283" s="111" t="e">
        <f t="shared" si="31"/>
        <v>#REF!</v>
      </c>
    </row>
    <row r="284" spans="1:15" x14ac:dyDescent="0.25">
      <c r="A284" s="44"/>
      <c r="B284" s="44"/>
      <c r="C284" s="44"/>
      <c r="D284" s="44"/>
      <c r="E284" s="46" t="s">
        <v>50</v>
      </c>
      <c r="F284" s="44"/>
      <c r="G284" s="16"/>
      <c r="H284" s="16"/>
      <c r="I284" s="16"/>
      <c r="J284" s="16"/>
      <c r="K284" s="16"/>
      <c r="L284" s="16"/>
      <c r="M284" s="16"/>
      <c r="N284" s="16"/>
      <c r="O284" s="16"/>
    </row>
    <row r="285" spans="1:15" x14ac:dyDescent="0.25">
      <c r="A285" s="44"/>
      <c r="B285" s="44"/>
      <c r="C285" s="44"/>
      <c r="D285" s="44"/>
      <c r="E285" s="46" t="s">
        <v>283</v>
      </c>
      <c r="F285" s="44">
        <v>4239</v>
      </c>
      <c r="G285" s="16">
        <v>2220</v>
      </c>
      <c r="H285" s="16">
        <v>3000</v>
      </c>
      <c r="I285" s="16">
        <v>3000</v>
      </c>
      <c r="J285" s="16" t="e">
        <f>K285+L285</f>
        <v>#REF!</v>
      </c>
      <c r="K285" s="16" t="e">
        <f>+#REF!</f>
        <v>#REF!</v>
      </c>
      <c r="L285" s="16"/>
      <c r="M285" s="16" t="e">
        <f t="shared" ref="M285:M291" si="32">+J285-G285</f>
        <v>#REF!</v>
      </c>
      <c r="N285" s="16" t="e">
        <f t="shared" ref="N285:N291" si="33">+J285-H285</f>
        <v>#REF!</v>
      </c>
      <c r="O285" s="16" t="e">
        <f t="shared" ref="O285:O291" si="34">+J285-I285</f>
        <v>#REF!</v>
      </c>
    </row>
    <row r="286" spans="1:15" x14ac:dyDescent="0.25">
      <c r="A286" s="44"/>
      <c r="B286" s="44"/>
      <c r="C286" s="44"/>
      <c r="D286" s="44"/>
      <c r="E286" s="46" t="s">
        <v>284</v>
      </c>
      <c r="F286" s="44">
        <v>4251</v>
      </c>
      <c r="G286" s="16">
        <v>143324.1428</v>
      </c>
      <c r="H286" s="16">
        <v>150000</v>
      </c>
      <c r="I286" s="16">
        <v>176460</v>
      </c>
      <c r="J286" s="16" t="e">
        <f t="shared" ref="J286:J291" si="35">K286+L286</f>
        <v>#REF!</v>
      </c>
      <c r="K286" s="16" t="e">
        <f>+#REF!</f>
        <v>#REF!</v>
      </c>
      <c r="L286" s="16"/>
      <c r="M286" s="16" t="e">
        <f>+J286-G286</f>
        <v>#REF!</v>
      </c>
      <c r="N286" s="16" t="e">
        <f>+J286-H286</f>
        <v>#REF!</v>
      </c>
      <c r="O286" s="16" t="e">
        <f>+J286-I286</f>
        <v>#REF!</v>
      </c>
    </row>
    <row r="287" spans="1:15" x14ac:dyDescent="0.25">
      <c r="A287" s="44"/>
      <c r="B287" s="44"/>
      <c r="C287" s="44"/>
      <c r="D287" s="44"/>
      <c r="E287" s="46" t="s">
        <v>68</v>
      </c>
      <c r="F287" s="44">
        <v>4269</v>
      </c>
      <c r="G287" s="16">
        <v>10805.2</v>
      </c>
      <c r="H287" s="16">
        <v>17000</v>
      </c>
      <c r="I287" s="16">
        <v>10000</v>
      </c>
      <c r="J287" s="16" t="e">
        <f t="shared" si="35"/>
        <v>#REF!</v>
      </c>
      <c r="K287" s="16" t="e">
        <f>+#REF!</f>
        <v>#REF!</v>
      </c>
      <c r="L287" s="16"/>
      <c r="M287" s="16" t="e">
        <f t="shared" si="32"/>
        <v>#REF!</v>
      </c>
      <c r="N287" s="16" t="e">
        <f t="shared" si="33"/>
        <v>#REF!</v>
      </c>
      <c r="O287" s="16" t="e">
        <f t="shared" si="34"/>
        <v>#REF!</v>
      </c>
    </row>
    <row r="288" spans="1:15" x14ac:dyDescent="0.25">
      <c r="A288" s="44"/>
      <c r="B288" s="44"/>
      <c r="C288" s="44"/>
      <c r="D288" s="44"/>
      <c r="E288" s="46" t="s">
        <v>329</v>
      </c>
      <c r="F288" s="44">
        <v>5113</v>
      </c>
      <c r="G288" s="16">
        <v>794406.85800000001</v>
      </c>
      <c r="H288" s="16">
        <v>317062.2</v>
      </c>
      <c r="I288" s="16">
        <v>1487242.5150000001</v>
      </c>
      <c r="J288" s="16" t="e">
        <f t="shared" si="35"/>
        <v>#REF!</v>
      </c>
      <c r="K288" s="16"/>
      <c r="L288" s="16" t="e">
        <f>+#REF!</f>
        <v>#REF!</v>
      </c>
      <c r="M288" s="16" t="e">
        <f>+J288-G288</f>
        <v>#REF!</v>
      </c>
      <c r="N288" s="16" t="e">
        <f>+J288-H288</f>
        <v>#REF!</v>
      </c>
      <c r="O288" s="16" t="e">
        <f>+J288-I288</f>
        <v>#REF!</v>
      </c>
    </row>
    <row r="289" spans="1:15" ht="15.75" customHeight="1" x14ac:dyDescent="0.25">
      <c r="A289" s="44"/>
      <c r="B289" s="44"/>
      <c r="C289" s="44"/>
      <c r="D289" s="44"/>
      <c r="E289" s="48" t="s">
        <v>72</v>
      </c>
      <c r="F289" s="44">
        <v>5121</v>
      </c>
      <c r="G289" s="16">
        <v>882100</v>
      </c>
      <c r="H289" s="16">
        <v>0</v>
      </c>
      <c r="I289" s="16">
        <v>83100</v>
      </c>
      <c r="J289" s="16" t="e">
        <f t="shared" si="35"/>
        <v>#REF!</v>
      </c>
      <c r="K289" s="16"/>
      <c r="L289" s="16" t="e">
        <f>+#REF!</f>
        <v>#REF!</v>
      </c>
      <c r="M289" s="16" t="e">
        <f t="shared" si="32"/>
        <v>#REF!</v>
      </c>
      <c r="N289" s="16" t="e">
        <f t="shared" si="33"/>
        <v>#REF!</v>
      </c>
      <c r="O289" s="16" t="e">
        <f t="shared" si="34"/>
        <v>#REF!</v>
      </c>
    </row>
    <row r="290" spans="1:15" x14ac:dyDescent="0.25">
      <c r="A290" s="44"/>
      <c r="B290" s="44"/>
      <c r="C290" s="44"/>
      <c r="D290" s="44"/>
      <c r="E290" s="46" t="s">
        <v>474</v>
      </c>
      <c r="F290" s="44">
        <v>5129</v>
      </c>
      <c r="G290" s="16">
        <v>0</v>
      </c>
      <c r="H290" s="16">
        <v>0</v>
      </c>
      <c r="I290" s="16">
        <v>0</v>
      </c>
      <c r="J290" s="16">
        <f t="shared" si="35"/>
        <v>0</v>
      </c>
      <c r="K290" s="16"/>
      <c r="L290" s="16"/>
      <c r="M290" s="16">
        <f t="shared" si="32"/>
        <v>0</v>
      </c>
      <c r="N290" s="16">
        <f t="shared" si="33"/>
        <v>0</v>
      </c>
      <c r="O290" s="16">
        <f t="shared" si="34"/>
        <v>0</v>
      </c>
    </row>
    <row r="291" spans="1:15" x14ac:dyDescent="0.25">
      <c r="A291" s="44"/>
      <c r="B291" s="44"/>
      <c r="C291" s="44"/>
      <c r="D291" s="44"/>
      <c r="E291" s="46" t="s">
        <v>368</v>
      </c>
      <c r="F291" s="44">
        <v>5134</v>
      </c>
      <c r="G291" s="16">
        <v>25341.235000000001</v>
      </c>
      <c r="H291" s="16">
        <v>20000</v>
      </c>
      <c r="I291" s="16">
        <v>80930.2</v>
      </c>
      <c r="J291" s="16" t="e">
        <f t="shared" si="35"/>
        <v>#REF!</v>
      </c>
      <c r="K291" s="16"/>
      <c r="L291" s="16" t="e">
        <f>+#REF!</f>
        <v>#REF!</v>
      </c>
      <c r="M291" s="16" t="e">
        <f t="shared" si="32"/>
        <v>#REF!</v>
      </c>
      <c r="N291" s="16" t="e">
        <f t="shared" si="33"/>
        <v>#REF!</v>
      </c>
      <c r="O291" s="16" t="e">
        <f t="shared" si="34"/>
        <v>#REF!</v>
      </c>
    </row>
    <row r="292" spans="1:15" x14ac:dyDescent="0.25">
      <c r="A292" s="44">
        <v>2452</v>
      </c>
      <c r="B292" s="44" t="s">
        <v>9</v>
      </c>
      <c r="C292" s="44">
        <v>5</v>
      </c>
      <c r="D292" s="44">
        <v>2</v>
      </c>
      <c r="E292" s="46" t="s">
        <v>153</v>
      </c>
      <c r="F292" s="44"/>
      <c r="G292" s="16"/>
      <c r="H292" s="16"/>
      <c r="I292" s="16"/>
      <c r="J292" s="16"/>
      <c r="K292" s="16"/>
      <c r="L292" s="16"/>
      <c r="M292" s="16"/>
      <c r="N292" s="16"/>
      <c r="O292" s="16"/>
    </row>
    <row r="293" spans="1:15" ht="53.25" customHeight="1" x14ac:dyDescent="0.25">
      <c r="A293" s="44"/>
      <c r="B293" s="44"/>
      <c r="C293" s="44"/>
      <c r="D293" s="44"/>
      <c r="E293" s="46" t="s">
        <v>75</v>
      </c>
      <c r="F293" s="44"/>
      <c r="G293" s="16"/>
      <c r="H293" s="16"/>
      <c r="I293" s="16"/>
      <c r="J293" s="16"/>
      <c r="K293" s="16"/>
      <c r="L293" s="16"/>
      <c r="M293" s="16"/>
      <c r="N293" s="16"/>
      <c r="O293" s="16"/>
    </row>
    <row r="294" spans="1:15" x14ac:dyDescent="0.25">
      <c r="A294" s="44"/>
      <c r="B294" s="44"/>
      <c r="C294" s="44"/>
      <c r="D294" s="44"/>
      <c r="E294" s="46" t="s">
        <v>76</v>
      </c>
      <c r="F294" s="44"/>
      <c r="G294" s="16"/>
      <c r="H294" s="16"/>
      <c r="I294" s="16"/>
      <c r="J294" s="16"/>
      <c r="K294" s="16"/>
      <c r="L294" s="16"/>
      <c r="M294" s="16"/>
      <c r="N294" s="16"/>
      <c r="O294" s="16"/>
    </row>
    <row r="295" spans="1:15" x14ac:dyDescent="0.25">
      <c r="A295" s="44"/>
      <c r="B295" s="44"/>
      <c r="C295" s="44"/>
      <c r="D295" s="44"/>
      <c r="E295" s="46" t="s">
        <v>76</v>
      </c>
      <c r="F295" s="44"/>
      <c r="G295" s="16"/>
      <c r="H295" s="16"/>
      <c r="I295" s="16"/>
      <c r="J295" s="16"/>
      <c r="K295" s="16"/>
      <c r="L295" s="16"/>
      <c r="M295" s="16"/>
      <c r="N295" s="16"/>
      <c r="O295" s="16"/>
    </row>
    <row r="296" spans="1:15" x14ac:dyDescent="0.25">
      <c r="A296" s="44">
        <v>2453</v>
      </c>
      <c r="B296" s="44" t="s">
        <v>9</v>
      </c>
      <c r="C296" s="44">
        <v>5</v>
      </c>
      <c r="D296" s="44">
        <v>3</v>
      </c>
      <c r="E296" s="46" t="s">
        <v>154</v>
      </c>
      <c r="F296" s="44"/>
      <c r="G296" s="16"/>
      <c r="H296" s="16"/>
      <c r="I296" s="16"/>
      <c r="J296" s="16"/>
      <c r="K296" s="16"/>
      <c r="L296" s="16"/>
      <c r="M296" s="16"/>
      <c r="N296" s="16"/>
      <c r="O296" s="16"/>
    </row>
    <row r="297" spans="1:15" ht="52.5" customHeight="1" x14ac:dyDescent="0.25">
      <c r="A297" s="44"/>
      <c r="B297" s="44"/>
      <c r="C297" s="44"/>
      <c r="D297" s="44"/>
      <c r="E297" s="46" t="s">
        <v>75</v>
      </c>
      <c r="F297" s="44"/>
      <c r="G297" s="16"/>
      <c r="H297" s="16"/>
      <c r="I297" s="16"/>
      <c r="J297" s="16"/>
      <c r="K297" s="16"/>
      <c r="L297" s="16"/>
      <c r="M297" s="16"/>
      <c r="N297" s="16"/>
      <c r="O297" s="16"/>
    </row>
    <row r="298" spans="1:15" x14ac:dyDescent="0.25">
      <c r="A298" s="44"/>
      <c r="B298" s="44"/>
      <c r="C298" s="44"/>
      <c r="D298" s="44"/>
      <c r="E298" s="46" t="s">
        <v>76</v>
      </c>
      <c r="F298" s="44"/>
      <c r="G298" s="16"/>
      <c r="H298" s="16"/>
      <c r="I298" s="16"/>
      <c r="J298" s="16"/>
      <c r="K298" s="16"/>
      <c r="L298" s="16"/>
      <c r="M298" s="16"/>
      <c r="N298" s="16"/>
      <c r="O298" s="16"/>
    </row>
    <row r="299" spans="1:15" x14ac:dyDescent="0.25">
      <c r="A299" s="44"/>
      <c r="B299" s="44"/>
      <c r="C299" s="44"/>
      <c r="D299" s="44"/>
      <c r="E299" s="46" t="s">
        <v>76</v>
      </c>
      <c r="F299" s="44"/>
      <c r="G299" s="16"/>
      <c r="H299" s="16"/>
      <c r="I299" s="16"/>
      <c r="J299" s="16"/>
      <c r="K299" s="16"/>
      <c r="L299" s="16"/>
      <c r="M299" s="16"/>
      <c r="N299" s="16"/>
      <c r="O299" s="16"/>
    </row>
    <row r="300" spans="1:15" x14ac:dyDescent="0.25">
      <c r="A300" s="44">
        <v>2454</v>
      </c>
      <c r="B300" s="44" t="s">
        <v>9</v>
      </c>
      <c r="C300" s="44">
        <v>5</v>
      </c>
      <c r="D300" s="44">
        <v>4</v>
      </c>
      <c r="E300" s="46" t="s">
        <v>155</v>
      </c>
      <c r="F300" s="44"/>
      <c r="G300" s="16"/>
      <c r="H300" s="16"/>
      <c r="I300" s="16"/>
      <c r="J300" s="16"/>
      <c r="K300" s="16"/>
      <c r="L300" s="16"/>
      <c r="M300" s="16"/>
      <c r="N300" s="16"/>
      <c r="O300" s="16"/>
    </row>
    <row r="301" spans="1:15" ht="51" customHeight="1" x14ac:dyDescent="0.25">
      <c r="A301" s="44"/>
      <c r="B301" s="44"/>
      <c r="C301" s="44"/>
      <c r="D301" s="44"/>
      <c r="E301" s="46" t="s">
        <v>75</v>
      </c>
      <c r="F301" s="44"/>
      <c r="G301" s="16"/>
      <c r="H301" s="16"/>
      <c r="I301" s="16"/>
      <c r="J301" s="16"/>
      <c r="K301" s="16"/>
      <c r="L301" s="16"/>
      <c r="M301" s="16"/>
      <c r="N301" s="16"/>
      <c r="O301" s="16"/>
    </row>
    <row r="302" spans="1:15" x14ac:dyDescent="0.25">
      <c r="A302" s="44"/>
      <c r="B302" s="44"/>
      <c r="C302" s="44"/>
      <c r="D302" s="44"/>
      <c r="E302" s="46" t="s">
        <v>76</v>
      </c>
      <c r="F302" s="44"/>
      <c r="G302" s="16"/>
      <c r="H302" s="16"/>
      <c r="I302" s="16"/>
      <c r="J302" s="16"/>
      <c r="K302" s="16"/>
      <c r="L302" s="16"/>
      <c r="M302" s="16"/>
      <c r="N302" s="16"/>
      <c r="O302" s="16"/>
    </row>
    <row r="303" spans="1:15" x14ac:dyDescent="0.25">
      <c r="A303" s="44"/>
      <c r="B303" s="44"/>
      <c r="C303" s="44"/>
      <c r="D303" s="44"/>
      <c r="E303" s="46" t="s">
        <v>76</v>
      </c>
      <c r="F303" s="44"/>
      <c r="G303" s="16"/>
      <c r="H303" s="16"/>
      <c r="I303" s="16"/>
      <c r="J303" s="16"/>
      <c r="K303" s="16"/>
      <c r="L303" s="16"/>
      <c r="M303" s="16"/>
      <c r="N303" s="16"/>
      <c r="O303" s="16"/>
    </row>
    <row r="304" spans="1:15" x14ac:dyDescent="0.25">
      <c r="A304" s="44">
        <v>2455</v>
      </c>
      <c r="B304" s="44" t="s">
        <v>9</v>
      </c>
      <c r="C304" s="44">
        <v>5</v>
      </c>
      <c r="D304" s="44">
        <v>5</v>
      </c>
      <c r="E304" s="46" t="s">
        <v>156</v>
      </c>
      <c r="F304" s="44"/>
      <c r="G304" s="16"/>
      <c r="H304" s="16"/>
      <c r="I304" s="16"/>
      <c r="J304" s="16"/>
      <c r="K304" s="16"/>
      <c r="L304" s="16"/>
      <c r="M304" s="16"/>
      <c r="N304" s="16"/>
      <c r="O304" s="16"/>
    </row>
    <row r="305" spans="1:15" ht="40.5" x14ac:dyDescent="0.25">
      <c r="A305" s="44"/>
      <c r="B305" s="44"/>
      <c r="C305" s="44"/>
      <c r="D305" s="44"/>
      <c r="E305" s="46" t="s">
        <v>75</v>
      </c>
      <c r="F305" s="44"/>
      <c r="G305" s="16"/>
      <c r="H305" s="16"/>
      <c r="I305" s="16"/>
      <c r="J305" s="16"/>
      <c r="K305" s="16"/>
      <c r="L305" s="16"/>
      <c r="M305" s="16"/>
      <c r="N305" s="16"/>
      <c r="O305" s="16"/>
    </row>
    <row r="306" spans="1:15" x14ac:dyDescent="0.25">
      <c r="A306" s="44"/>
      <c r="B306" s="44"/>
      <c r="C306" s="44"/>
      <c r="D306" s="44"/>
      <c r="E306" s="46" t="s">
        <v>76</v>
      </c>
      <c r="F306" s="44"/>
      <c r="G306" s="16"/>
      <c r="H306" s="16"/>
      <c r="I306" s="16"/>
      <c r="J306" s="16"/>
      <c r="K306" s="16"/>
      <c r="L306" s="16"/>
      <c r="M306" s="16"/>
      <c r="N306" s="16"/>
      <c r="O306" s="16"/>
    </row>
    <row r="307" spans="1:15" ht="52.5" customHeight="1" x14ac:dyDescent="0.25">
      <c r="A307" s="44"/>
      <c r="B307" s="44"/>
      <c r="C307" s="44"/>
      <c r="D307" s="44"/>
      <c r="E307" s="46" t="s">
        <v>76</v>
      </c>
      <c r="F307" s="44"/>
      <c r="G307" s="16"/>
      <c r="H307" s="16"/>
      <c r="I307" s="16"/>
      <c r="J307" s="16"/>
      <c r="K307" s="16"/>
      <c r="L307" s="16"/>
      <c r="M307" s="16"/>
      <c r="N307" s="16"/>
      <c r="O307" s="16"/>
    </row>
    <row r="308" spans="1:15" x14ac:dyDescent="0.25">
      <c r="A308" s="44">
        <v>2460</v>
      </c>
      <c r="B308" s="44" t="s">
        <v>9</v>
      </c>
      <c r="C308" s="44">
        <v>6</v>
      </c>
      <c r="D308" s="44">
        <v>0</v>
      </c>
      <c r="E308" s="46" t="s">
        <v>157</v>
      </c>
      <c r="F308" s="44"/>
      <c r="G308" s="16"/>
      <c r="H308" s="16"/>
      <c r="I308" s="16"/>
      <c r="J308" s="16"/>
      <c r="K308" s="16"/>
      <c r="L308" s="16"/>
      <c r="M308" s="16"/>
      <c r="N308" s="16"/>
      <c r="O308" s="16"/>
    </row>
    <row r="309" spans="1:15" x14ac:dyDescent="0.25">
      <c r="A309" s="44"/>
      <c r="B309" s="44"/>
      <c r="C309" s="44"/>
      <c r="D309" s="44"/>
      <c r="E309" s="46" t="s">
        <v>52</v>
      </c>
      <c r="F309" s="44"/>
      <c r="G309" s="16"/>
      <c r="H309" s="16"/>
      <c r="I309" s="16"/>
      <c r="J309" s="16"/>
      <c r="K309" s="16"/>
      <c r="L309" s="16"/>
      <c r="M309" s="16"/>
      <c r="N309" s="16"/>
      <c r="O309" s="16"/>
    </row>
    <row r="310" spans="1:15" x14ac:dyDescent="0.25">
      <c r="A310" s="44">
        <v>2461</v>
      </c>
      <c r="B310" s="44" t="s">
        <v>9</v>
      </c>
      <c r="C310" s="44">
        <v>6</v>
      </c>
      <c r="D310" s="44">
        <v>1</v>
      </c>
      <c r="E310" s="46" t="s">
        <v>158</v>
      </c>
      <c r="F310" s="44"/>
      <c r="G310" s="16"/>
      <c r="H310" s="16"/>
      <c r="I310" s="16"/>
      <c r="J310" s="16"/>
      <c r="K310" s="16"/>
      <c r="L310" s="16"/>
      <c r="M310" s="16"/>
      <c r="N310" s="16"/>
      <c r="O310" s="16"/>
    </row>
    <row r="311" spans="1:15" ht="40.5" x14ac:dyDescent="0.25">
      <c r="A311" s="44"/>
      <c r="B311" s="44"/>
      <c r="C311" s="44"/>
      <c r="D311" s="44"/>
      <c r="E311" s="46" t="s">
        <v>75</v>
      </c>
      <c r="F311" s="44"/>
      <c r="G311" s="16"/>
      <c r="H311" s="16"/>
      <c r="I311" s="16"/>
      <c r="J311" s="16"/>
      <c r="K311" s="16"/>
      <c r="L311" s="16"/>
      <c r="M311" s="16"/>
      <c r="N311" s="16"/>
      <c r="O311" s="16"/>
    </row>
    <row r="312" spans="1:15" x14ac:dyDescent="0.25">
      <c r="A312" s="44"/>
      <c r="B312" s="44"/>
      <c r="C312" s="44"/>
      <c r="D312" s="44"/>
      <c r="E312" s="46" t="s">
        <v>76</v>
      </c>
      <c r="F312" s="44"/>
      <c r="G312" s="16"/>
      <c r="H312" s="16"/>
      <c r="I312" s="16"/>
      <c r="J312" s="16"/>
      <c r="K312" s="16"/>
      <c r="L312" s="16"/>
      <c r="M312" s="16"/>
      <c r="N312" s="16"/>
      <c r="O312" s="16"/>
    </row>
    <row r="313" spans="1:15" ht="52.5" customHeight="1" x14ac:dyDescent="0.25">
      <c r="A313" s="44"/>
      <c r="B313" s="44"/>
      <c r="C313" s="44"/>
      <c r="D313" s="44"/>
      <c r="E313" s="46" t="s">
        <v>76</v>
      </c>
      <c r="F313" s="44"/>
      <c r="G313" s="16"/>
      <c r="H313" s="16"/>
      <c r="I313" s="16"/>
      <c r="J313" s="16"/>
      <c r="K313" s="16"/>
      <c r="L313" s="16"/>
      <c r="M313" s="16"/>
      <c r="N313" s="16"/>
      <c r="O313" s="16"/>
    </row>
    <row r="314" spans="1:15" x14ac:dyDescent="0.25">
      <c r="A314" s="44">
        <v>2470</v>
      </c>
      <c r="B314" s="44" t="s">
        <v>9</v>
      </c>
      <c r="C314" s="44">
        <v>7</v>
      </c>
      <c r="D314" s="44">
        <v>0</v>
      </c>
      <c r="E314" s="46" t="s">
        <v>159</v>
      </c>
      <c r="F314" s="44"/>
      <c r="G314" s="16"/>
      <c r="H314" s="16"/>
      <c r="I314" s="16"/>
      <c r="J314" s="16"/>
      <c r="K314" s="16"/>
      <c r="L314" s="16"/>
      <c r="M314" s="16"/>
      <c r="N314" s="16"/>
      <c r="O314" s="16"/>
    </row>
    <row r="315" spans="1:15" x14ac:dyDescent="0.25">
      <c r="A315" s="44"/>
      <c r="B315" s="44"/>
      <c r="C315" s="44"/>
      <c r="D315" s="44"/>
      <c r="E315" s="46" t="s">
        <v>52</v>
      </c>
      <c r="F315" s="44"/>
      <c r="G315" s="16"/>
      <c r="H315" s="16"/>
      <c r="I315" s="16"/>
      <c r="J315" s="16"/>
      <c r="K315" s="16"/>
      <c r="L315" s="16"/>
      <c r="M315" s="16"/>
      <c r="N315" s="16"/>
      <c r="O315" s="16"/>
    </row>
    <row r="316" spans="1:15" ht="42" customHeight="1" x14ac:dyDescent="0.25">
      <c r="A316" s="44">
        <v>2471</v>
      </c>
      <c r="B316" s="44" t="s">
        <v>9</v>
      </c>
      <c r="C316" s="44">
        <v>7</v>
      </c>
      <c r="D316" s="44">
        <v>1</v>
      </c>
      <c r="E316" s="46" t="s">
        <v>160</v>
      </c>
      <c r="F316" s="44"/>
      <c r="G316" s="16"/>
      <c r="H316" s="16"/>
      <c r="I316" s="16"/>
      <c r="J316" s="16"/>
      <c r="K316" s="16"/>
      <c r="L316" s="16"/>
      <c r="M316" s="16"/>
      <c r="N316" s="16"/>
      <c r="O316" s="16"/>
    </row>
    <row r="317" spans="1:15" ht="51.75" customHeight="1" x14ac:dyDescent="0.25">
      <c r="A317" s="44"/>
      <c r="B317" s="44"/>
      <c r="C317" s="44"/>
      <c r="D317" s="44"/>
      <c r="E317" s="46" t="s">
        <v>75</v>
      </c>
      <c r="F317" s="44"/>
      <c r="G317" s="16"/>
      <c r="H317" s="16"/>
      <c r="I317" s="16"/>
      <c r="J317" s="16"/>
      <c r="K317" s="16"/>
      <c r="L317" s="16"/>
      <c r="M317" s="16"/>
      <c r="N317" s="16"/>
      <c r="O317" s="16"/>
    </row>
    <row r="318" spans="1:15" x14ac:dyDescent="0.25">
      <c r="A318" s="44"/>
      <c r="B318" s="44"/>
      <c r="C318" s="44"/>
      <c r="D318" s="44"/>
      <c r="E318" s="46" t="s">
        <v>76</v>
      </c>
      <c r="F318" s="44"/>
      <c r="G318" s="16"/>
      <c r="H318" s="16"/>
      <c r="I318" s="16"/>
      <c r="J318" s="16"/>
      <c r="K318" s="16"/>
      <c r="L318" s="16"/>
      <c r="M318" s="16"/>
      <c r="N318" s="16"/>
      <c r="O318" s="16"/>
    </row>
    <row r="319" spans="1:15" x14ac:dyDescent="0.25">
      <c r="A319" s="44"/>
      <c r="B319" s="44"/>
      <c r="C319" s="44"/>
      <c r="D319" s="44"/>
      <c r="E319" s="46" t="s">
        <v>76</v>
      </c>
      <c r="F319" s="44"/>
      <c r="G319" s="16"/>
      <c r="H319" s="16"/>
      <c r="I319" s="16"/>
      <c r="J319" s="16"/>
      <c r="K319" s="16"/>
      <c r="L319" s="16"/>
      <c r="M319" s="16"/>
      <c r="N319" s="16"/>
      <c r="O319" s="16"/>
    </row>
    <row r="320" spans="1:15" x14ac:dyDescent="0.25">
      <c r="A320" s="44">
        <v>2472</v>
      </c>
      <c r="B320" s="44" t="s">
        <v>9</v>
      </c>
      <c r="C320" s="44">
        <v>7</v>
      </c>
      <c r="D320" s="44">
        <v>2</v>
      </c>
      <c r="E320" s="46" t="s">
        <v>161</v>
      </c>
      <c r="F320" s="44"/>
      <c r="G320" s="16"/>
      <c r="H320" s="16"/>
      <c r="I320" s="16"/>
      <c r="J320" s="16"/>
      <c r="K320" s="16"/>
      <c r="L320" s="16"/>
      <c r="M320" s="16"/>
      <c r="N320" s="16"/>
      <c r="O320" s="16"/>
    </row>
    <row r="321" spans="1:15" ht="51" customHeight="1" x14ac:dyDescent="0.25">
      <c r="A321" s="44"/>
      <c r="B321" s="44"/>
      <c r="C321" s="44"/>
      <c r="D321" s="44"/>
      <c r="E321" s="46" t="s">
        <v>75</v>
      </c>
      <c r="F321" s="44"/>
      <c r="G321" s="16"/>
      <c r="H321" s="16"/>
      <c r="I321" s="16"/>
      <c r="J321" s="16"/>
      <c r="K321" s="16"/>
      <c r="L321" s="16"/>
      <c r="M321" s="16"/>
      <c r="N321" s="16"/>
      <c r="O321" s="16"/>
    </row>
    <row r="322" spans="1:15" x14ac:dyDescent="0.25">
      <c r="A322" s="44"/>
      <c r="B322" s="44"/>
      <c r="C322" s="44"/>
      <c r="D322" s="44"/>
      <c r="E322" s="46" t="s">
        <v>76</v>
      </c>
      <c r="F322" s="44"/>
      <c r="G322" s="16"/>
      <c r="H322" s="16"/>
      <c r="I322" s="16"/>
      <c r="J322" s="16"/>
      <c r="K322" s="16"/>
      <c r="L322" s="16"/>
      <c r="M322" s="16"/>
      <c r="N322" s="16"/>
      <c r="O322" s="16"/>
    </row>
    <row r="323" spans="1:15" x14ac:dyDescent="0.25">
      <c r="A323" s="44"/>
      <c r="B323" s="44"/>
      <c r="C323" s="44"/>
      <c r="D323" s="44"/>
      <c r="E323" s="46" t="s">
        <v>76</v>
      </c>
      <c r="F323" s="44"/>
      <c r="G323" s="16"/>
      <c r="H323" s="16"/>
      <c r="I323" s="16"/>
      <c r="J323" s="16"/>
      <c r="K323" s="16"/>
      <c r="L323" s="16"/>
      <c r="M323" s="16"/>
      <c r="N323" s="16"/>
      <c r="O323" s="16"/>
    </row>
    <row r="324" spans="1:15" x14ac:dyDescent="0.25">
      <c r="A324" s="44">
        <v>2473</v>
      </c>
      <c r="B324" s="44" t="s">
        <v>9</v>
      </c>
      <c r="C324" s="44">
        <v>7</v>
      </c>
      <c r="D324" s="44">
        <v>3</v>
      </c>
      <c r="E324" s="46" t="s">
        <v>162</v>
      </c>
      <c r="F324" s="44"/>
      <c r="G324" s="16"/>
      <c r="H324" s="16"/>
      <c r="I324" s="16"/>
      <c r="J324" s="16"/>
      <c r="K324" s="16"/>
      <c r="L324" s="16"/>
      <c r="M324" s="16"/>
      <c r="N324" s="16"/>
      <c r="O324" s="16"/>
    </row>
    <row r="325" spans="1:15" ht="51" customHeight="1" x14ac:dyDescent="0.25">
      <c r="A325" s="44"/>
      <c r="B325" s="44"/>
      <c r="C325" s="44"/>
      <c r="D325" s="44"/>
      <c r="E325" s="46" t="s">
        <v>75</v>
      </c>
      <c r="F325" s="44"/>
      <c r="G325" s="16"/>
      <c r="H325" s="16"/>
      <c r="I325" s="16"/>
      <c r="J325" s="16"/>
      <c r="K325" s="16"/>
      <c r="L325" s="16"/>
      <c r="M325" s="16"/>
      <c r="N325" s="16"/>
      <c r="O325" s="16"/>
    </row>
    <row r="326" spans="1:15" x14ac:dyDescent="0.25">
      <c r="A326" s="44"/>
      <c r="B326" s="44"/>
      <c r="C326" s="44"/>
      <c r="D326" s="44"/>
      <c r="E326" s="46" t="s">
        <v>76</v>
      </c>
      <c r="F326" s="44"/>
      <c r="G326" s="16"/>
      <c r="H326" s="16"/>
      <c r="I326" s="16"/>
      <c r="J326" s="16"/>
      <c r="K326" s="16"/>
      <c r="L326" s="16"/>
      <c r="M326" s="16"/>
      <c r="N326" s="16"/>
      <c r="O326" s="16"/>
    </row>
    <row r="327" spans="1:15" x14ac:dyDescent="0.25">
      <c r="A327" s="44"/>
      <c r="B327" s="44"/>
      <c r="C327" s="44"/>
      <c r="D327" s="44"/>
      <c r="E327" s="46" t="s">
        <v>76</v>
      </c>
      <c r="F327" s="44"/>
      <c r="G327" s="16"/>
      <c r="H327" s="16"/>
      <c r="I327" s="16"/>
      <c r="J327" s="16"/>
      <c r="K327" s="16"/>
      <c r="L327" s="16"/>
      <c r="M327" s="16"/>
      <c r="N327" s="16"/>
      <c r="O327" s="16"/>
    </row>
    <row r="328" spans="1:15" ht="50.25" customHeight="1" x14ac:dyDescent="0.25">
      <c r="A328" s="44">
        <v>2474</v>
      </c>
      <c r="B328" s="44" t="s">
        <v>9</v>
      </c>
      <c r="C328" s="44">
        <v>7</v>
      </c>
      <c r="D328" s="44">
        <v>4</v>
      </c>
      <c r="E328" s="46" t="s">
        <v>163</v>
      </c>
      <c r="F328" s="44"/>
      <c r="G328" s="16"/>
      <c r="H328" s="16"/>
      <c r="I328" s="16"/>
      <c r="J328" s="16"/>
      <c r="K328" s="16"/>
      <c r="L328" s="16"/>
      <c r="M328" s="16"/>
      <c r="N328" s="16"/>
      <c r="O328" s="16"/>
    </row>
    <row r="329" spans="1:15" ht="40.5" x14ac:dyDescent="0.25">
      <c r="A329" s="44"/>
      <c r="B329" s="44"/>
      <c r="C329" s="44"/>
      <c r="D329" s="44"/>
      <c r="E329" s="46" t="s">
        <v>75</v>
      </c>
      <c r="F329" s="44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64.5" customHeight="1" x14ac:dyDescent="0.25">
      <c r="A330" s="44"/>
      <c r="B330" s="44"/>
      <c r="C330" s="44"/>
      <c r="D330" s="44"/>
      <c r="E330" s="46" t="s">
        <v>76</v>
      </c>
      <c r="F330" s="44"/>
      <c r="G330" s="16"/>
      <c r="H330" s="16"/>
      <c r="I330" s="16"/>
      <c r="J330" s="16"/>
      <c r="K330" s="16"/>
      <c r="L330" s="16"/>
      <c r="M330" s="16"/>
      <c r="N330" s="16"/>
      <c r="O330" s="16"/>
    </row>
    <row r="331" spans="1:15" ht="51.75" customHeight="1" x14ac:dyDescent="0.25">
      <c r="A331" s="44"/>
      <c r="B331" s="44"/>
      <c r="C331" s="44"/>
      <c r="D331" s="44"/>
      <c r="E331" s="46" t="s">
        <v>76</v>
      </c>
      <c r="F331" s="44"/>
      <c r="G331" s="16"/>
      <c r="H331" s="16"/>
      <c r="I331" s="16"/>
      <c r="J331" s="16"/>
      <c r="K331" s="16"/>
      <c r="L331" s="16"/>
      <c r="M331" s="16"/>
      <c r="N331" s="16"/>
      <c r="O331" s="16"/>
    </row>
    <row r="332" spans="1:15" ht="27" x14ac:dyDescent="0.25">
      <c r="A332" s="44">
        <v>2480</v>
      </c>
      <c r="B332" s="44" t="s">
        <v>9</v>
      </c>
      <c r="C332" s="44">
        <v>8</v>
      </c>
      <c r="D332" s="44">
        <v>0</v>
      </c>
      <c r="E332" s="46" t="s">
        <v>164</v>
      </c>
      <c r="F332" s="44"/>
      <c r="G332" s="16"/>
      <c r="H332" s="16"/>
      <c r="I332" s="16"/>
      <c r="J332" s="16"/>
      <c r="K332" s="16"/>
      <c r="L332" s="16"/>
      <c r="M332" s="16"/>
      <c r="N332" s="16"/>
      <c r="O332" s="16"/>
    </row>
    <row r="333" spans="1:15" x14ac:dyDescent="0.25">
      <c r="A333" s="44"/>
      <c r="B333" s="44"/>
      <c r="C333" s="44"/>
      <c r="D333" s="44"/>
      <c r="E333" s="46" t="s">
        <v>52</v>
      </c>
      <c r="F333" s="44"/>
      <c r="G333" s="16"/>
      <c r="H333" s="16"/>
      <c r="I333" s="16"/>
      <c r="J333" s="16"/>
      <c r="K333" s="16"/>
      <c r="L333" s="16"/>
      <c r="M333" s="16"/>
      <c r="N333" s="16"/>
      <c r="O333" s="16"/>
    </row>
    <row r="334" spans="1:15" ht="67.5" customHeight="1" x14ac:dyDescent="0.25">
      <c r="A334" s="44">
        <v>2481</v>
      </c>
      <c r="B334" s="44" t="s">
        <v>9</v>
      </c>
      <c r="C334" s="44">
        <v>8</v>
      </c>
      <c r="D334" s="44">
        <v>1</v>
      </c>
      <c r="E334" s="46" t="s">
        <v>165</v>
      </c>
      <c r="F334" s="44"/>
      <c r="G334" s="16"/>
      <c r="H334" s="16"/>
      <c r="I334" s="16"/>
      <c r="J334" s="16"/>
      <c r="K334" s="16"/>
      <c r="L334" s="16"/>
      <c r="M334" s="16"/>
      <c r="N334" s="16"/>
      <c r="O334" s="16"/>
    </row>
    <row r="335" spans="1:15" ht="54" customHeight="1" x14ac:dyDescent="0.25">
      <c r="A335" s="44"/>
      <c r="B335" s="44"/>
      <c r="C335" s="44"/>
      <c r="D335" s="44"/>
      <c r="E335" s="46" t="s">
        <v>75</v>
      </c>
      <c r="F335" s="44"/>
      <c r="G335" s="16"/>
      <c r="H335" s="16"/>
      <c r="I335" s="16"/>
      <c r="J335" s="16"/>
      <c r="K335" s="16"/>
      <c r="L335" s="16"/>
      <c r="M335" s="16"/>
      <c r="N335" s="16"/>
      <c r="O335" s="16"/>
    </row>
    <row r="336" spans="1:15" x14ac:dyDescent="0.25">
      <c r="A336" s="44"/>
      <c r="B336" s="44"/>
      <c r="C336" s="44"/>
      <c r="D336" s="44"/>
      <c r="E336" s="46" t="s">
        <v>76</v>
      </c>
      <c r="F336" s="44"/>
      <c r="G336" s="16"/>
      <c r="H336" s="16"/>
      <c r="I336" s="16"/>
      <c r="J336" s="16"/>
      <c r="K336" s="16"/>
      <c r="L336" s="16"/>
      <c r="M336" s="16"/>
      <c r="N336" s="16"/>
      <c r="O336" s="16"/>
    </row>
    <row r="337" spans="1:15" x14ac:dyDescent="0.25">
      <c r="A337" s="44"/>
      <c r="B337" s="44"/>
      <c r="C337" s="44"/>
      <c r="D337" s="44"/>
      <c r="E337" s="46" t="s">
        <v>76</v>
      </c>
      <c r="F337" s="44"/>
      <c r="G337" s="16"/>
      <c r="H337" s="16"/>
      <c r="I337" s="16"/>
      <c r="J337" s="16"/>
      <c r="K337" s="16"/>
      <c r="L337" s="16"/>
      <c r="M337" s="16"/>
      <c r="N337" s="16"/>
      <c r="O337" s="16"/>
    </row>
    <row r="338" spans="1:15" ht="40.5" x14ac:dyDescent="0.25">
      <c r="A338" s="44">
        <v>2482</v>
      </c>
      <c r="B338" s="44" t="s">
        <v>9</v>
      </c>
      <c r="C338" s="44">
        <v>8</v>
      </c>
      <c r="D338" s="44">
        <v>2</v>
      </c>
      <c r="E338" s="46" t="s">
        <v>166</v>
      </c>
      <c r="F338" s="44"/>
      <c r="G338" s="16"/>
      <c r="H338" s="16"/>
      <c r="I338" s="16"/>
      <c r="J338" s="16"/>
      <c r="K338" s="16"/>
      <c r="L338" s="16"/>
      <c r="M338" s="16"/>
      <c r="N338" s="16"/>
      <c r="O338" s="16"/>
    </row>
    <row r="339" spans="1:15" ht="40.5" x14ac:dyDescent="0.25">
      <c r="A339" s="44"/>
      <c r="B339" s="44"/>
      <c r="C339" s="44"/>
      <c r="D339" s="44"/>
      <c r="E339" s="46" t="s">
        <v>75</v>
      </c>
      <c r="F339" s="44"/>
      <c r="G339" s="16"/>
      <c r="H339" s="16"/>
      <c r="I339" s="16"/>
      <c r="J339" s="16"/>
      <c r="K339" s="16"/>
      <c r="L339" s="16"/>
      <c r="M339" s="16"/>
      <c r="N339" s="16"/>
      <c r="O339" s="16"/>
    </row>
    <row r="340" spans="1:15" x14ac:dyDescent="0.25">
      <c r="A340" s="44"/>
      <c r="B340" s="44"/>
      <c r="C340" s="44"/>
      <c r="D340" s="44"/>
      <c r="E340" s="46" t="s">
        <v>76</v>
      </c>
      <c r="F340" s="44"/>
      <c r="G340" s="16"/>
      <c r="H340" s="16"/>
      <c r="I340" s="16"/>
      <c r="J340" s="16"/>
      <c r="K340" s="16"/>
      <c r="L340" s="16"/>
      <c r="M340" s="16"/>
      <c r="N340" s="16"/>
      <c r="O340" s="16"/>
    </row>
    <row r="341" spans="1:15" x14ac:dyDescent="0.25">
      <c r="A341" s="44"/>
      <c r="B341" s="44"/>
      <c r="C341" s="44"/>
      <c r="D341" s="44"/>
      <c r="E341" s="46" t="s">
        <v>76</v>
      </c>
      <c r="F341" s="44"/>
      <c r="G341" s="16"/>
      <c r="H341" s="16"/>
      <c r="I341" s="16"/>
      <c r="J341" s="16"/>
      <c r="K341" s="16"/>
      <c r="L341" s="16"/>
      <c r="M341" s="16"/>
      <c r="N341" s="16"/>
      <c r="O341" s="16"/>
    </row>
    <row r="342" spans="1:15" ht="27" x14ac:dyDescent="0.25">
      <c r="A342" s="44">
        <v>2483</v>
      </c>
      <c r="B342" s="44" t="s">
        <v>9</v>
      </c>
      <c r="C342" s="44">
        <v>8</v>
      </c>
      <c r="D342" s="44">
        <v>3</v>
      </c>
      <c r="E342" s="46" t="s">
        <v>167</v>
      </c>
      <c r="F342" s="44"/>
      <c r="G342" s="16"/>
      <c r="H342" s="16"/>
      <c r="I342" s="16"/>
      <c r="J342" s="16"/>
      <c r="K342" s="16"/>
      <c r="L342" s="16"/>
      <c r="M342" s="16"/>
      <c r="N342" s="16"/>
      <c r="O342" s="16"/>
    </row>
    <row r="343" spans="1:15" ht="56.25" customHeight="1" x14ac:dyDescent="0.25">
      <c r="A343" s="44"/>
      <c r="B343" s="44"/>
      <c r="C343" s="44"/>
      <c r="D343" s="44"/>
      <c r="E343" s="46" t="s">
        <v>75</v>
      </c>
      <c r="F343" s="44"/>
      <c r="G343" s="16"/>
      <c r="H343" s="16"/>
      <c r="I343" s="16"/>
      <c r="J343" s="16"/>
      <c r="K343" s="16"/>
      <c r="L343" s="16"/>
      <c r="M343" s="16"/>
      <c r="N343" s="16"/>
      <c r="O343" s="16"/>
    </row>
    <row r="344" spans="1:15" x14ac:dyDescent="0.25">
      <c r="A344" s="44"/>
      <c r="B344" s="44"/>
      <c r="C344" s="44"/>
      <c r="D344" s="44"/>
      <c r="E344" s="46" t="s">
        <v>76</v>
      </c>
      <c r="F344" s="44"/>
      <c r="G344" s="16"/>
      <c r="H344" s="16"/>
      <c r="I344" s="16"/>
      <c r="J344" s="16"/>
      <c r="K344" s="16"/>
      <c r="L344" s="16"/>
      <c r="M344" s="16"/>
      <c r="N344" s="16"/>
      <c r="O344" s="16"/>
    </row>
    <row r="345" spans="1:15" x14ac:dyDescent="0.25">
      <c r="A345" s="44"/>
      <c r="B345" s="44"/>
      <c r="C345" s="44"/>
      <c r="D345" s="44"/>
      <c r="E345" s="46" t="s">
        <v>76</v>
      </c>
      <c r="F345" s="44"/>
      <c r="G345" s="16"/>
      <c r="H345" s="16"/>
      <c r="I345" s="16"/>
      <c r="J345" s="16"/>
      <c r="K345" s="16"/>
      <c r="L345" s="16"/>
      <c r="M345" s="16"/>
      <c r="N345" s="16"/>
      <c r="O345" s="16"/>
    </row>
    <row r="346" spans="1:15" ht="44.25" customHeight="1" x14ac:dyDescent="0.25">
      <c r="A346" s="44">
        <v>2484</v>
      </c>
      <c r="B346" s="44" t="s">
        <v>9</v>
      </c>
      <c r="C346" s="44">
        <v>8</v>
      </c>
      <c r="D346" s="44">
        <v>4</v>
      </c>
      <c r="E346" s="46" t="s">
        <v>168</v>
      </c>
      <c r="F346" s="44"/>
      <c r="G346" s="16"/>
      <c r="H346" s="16"/>
      <c r="I346" s="16"/>
      <c r="J346" s="16"/>
      <c r="K346" s="16"/>
      <c r="L346" s="16"/>
      <c r="M346" s="16"/>
      <c r="N346" s="16"/>
      <c r="O346" s="16"/>
    </row>
    <row r="347" spans="1:15" ht="40.5" x14ac:dyDescent="0.25">
      <c r="A347" s="44"/>
      <c r="B347" s="44"/>
      <c r="C347" s="44"/>
      <c r="D347" s="44"/>
      <c r="E347" s="46" t="s">
        <v>75</v>
      </c>
      <c r="F347" s="44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5" ht="46.5" customHeight="1" x14ac:dyDescent="0.25">
      <c r="A348" s="44"/>
      <c r="B348" s="44"/>
      <c r="C348" s="44"/>
      <c r="D348" s="44"/>
      <c r="E348" s="46" t="s">
        <v>76</v>
      </c>
      <c r="F348" s="44"/>
      <c r="G348" s="16"/>
      <c r="H348" s="16"/>
      <c r="I348" s="16"/>
      <c r="J348" s="16"/>
      <c r="K348" s="16"/>
      <c r="L348" s="16"/>
      <c r="M348" s="16"/>
      <c r="N348" s="16"/>
      <c r="O348" s="16"/>
    </row>
    <row r="349" spans="1:15" ht="48.75" customHeight="1" x14ac:dyDescent="0.25">
      <c r="A349" s="44"/>
      <c r="B349" s="44"/>
      <c r="C349" s="44"/>
      <c r="D349" s="44"/>
      <c r="E349" s="46" t="s">
        <v>76</v>
      </c>
      <c r="F349" s="44"/>
      <c r="G349" s="16"/>
      <c r="H349" s="16"/>
      <c r="I349" s="16"/>
      <c r="J349" s="16"/>
      <c r="K349" s="16"/>
      <c r="L349" s="16"/>
      <c r="M349" s="16"/>
      <c r="N349" s="16"/>
      <c r="O349" s="16"/>
    </row>
    <row r="350" spans="1:15" s="54" customFormat="1" ht="28.5" x14ac:dyDescent="0.25">
      <c r="A350" s="109">
        <v>2490</v>
      </c>
      <c r="B350" s="109" t="s">
        <v>9</v>
      </c>
      <c r="C350" s="109">
        <v>9</v>
      </c>
      <c r="D350" s="109">
        <v>0</v>
      </c>
      <c r="E350" s="112" t="s">
        <v>172</v>
      </c>
      <c r="F350" s="109"/>
      <c r="G350" s="111">
        <f>SUM(G352)</f>
        <v>-751201.71010000003</v>
      </c>
      <c r="H350" s="111">
        <f t="shared" ref="H350:O350" si="36">SUM(H352)</f>
        <v>-174959.2</v>
      </c>
      <c r="I350" s="111">
        <f t="shared" si="36"/>
        <v>-174959.2</v>
      </c>
      <c r="J350" s="111" t="e">
        <f t="shared" si="36"/>
        <v>#REF!</v>
      </c>
      <c r="K350" s="111">
        <f t="shared" si="36"/>
        <v>0</v>
      </c>
      <c r="L350" s="111" t="e">
        <f t="shared" si="36"/>
        <v>#REF!</v>
      </c>
      <c r="M350" s="111" t="e">
        <f t="shared" si="36"/>
        <v>#REF!</v>
      </c>
      <c r="N350" s="111" t="e">
        <f t="shared" si="36"/>
        <v>#REF!</v>
      </c>
      <c r="O350" s="111" t="e">
        <f t="shared" si="36"/>
        <v>#REF!</v>
      </c>
    </row>
    <row r="351" spans="1:15" x14ac:dyDescent="0.25">
      <c r="A351" s="44"/>
      <c r="B351" s="44"/>
      <c r="C351" s="44"/>
      <c r="D351" s="44"/>
      <c r="E351" s="46" t="s">
        <v>52</v>
      </c>
      <c r="F351" s="44"/>
      <c r="G351" s="16"/>
      <c r="H351" s="16"/>
      <c r="I351" s="16"/>
      <c r="J351" s="16"/>
      <c r="K351" s="16"/>
      <c r="L351" s="16"/>
      <c r="M351" s="16"/>
      <c r="N351" s="16"/>
      <c r="O351" s="16"/>
    </row>
    <row r="352" spans="1:15" ht="27" x14ac:dyDescent="0.25">
      <c r="A352" s="44">
        <v>2491</v>
      </c>
      <c r="B352" s="44" t="s">
        <v>9</v>
      </c>
      <c r="C352" s="44">
        <v>9</v>
      </c>
      <c r="D352" s="44">
        <v>1</v>
      </c>
      <c r="E352" s="46" t="s">
        <v>172</v>
      </c>
      <c r="F352" s="44"/>
      <c r="G352" s="16">
        <v>-751201.71010000003</v>
      </c>
      <c r="H352" s="16">
        <v>-174959.2</v>
      </c>
      <c r="I352" s="16">
        <v>-174959.2</v>
      </c>
      <c r="J352" s="16" t="e">
        <f>K352+L352</f>
        <v>#REF!</v>
      </c>
      <c r="K352" s="16"/>
      <c r="L352" s="16" t="e">
        <f>+#REF!</f>
        <v>#REF!</v>
      </c>
      <c r="M352" s="16" t="e">
        <f t="shared" ref="M352:M374" si="37">+J352-G352</f>
        <v>#REF!</v>
      </c>
      <c r="N352" s="16" t="e">
        <f t="shared" ref="N352:N374" si="38">+J352-H352</f>
        <v>#REF!</v>
      </c>
      <c r="O352" s="16" t="e">
        <f t="shared" ref="O352:O374" si="39">+J352-I352</f>
        <v>#REF!</v>
      </c>
    </row>
    <row r="353" spans="1:15" ht="40.5" x14ac:dyDescent="0.25">
      <c r="A353" s="44"/>
      <c r="B353" s="44"/>
      <c r="C353" s="44"/>
      <c r="D353" s="44"/>
      <c r="E353" s="46" t="s">
        <v>75</v>
      </c>
      <c r="F353" s="44"/>
      <c r="G353" s="16"/>
      <c r="H353" s="16"/>
      <c r="I353" s="16"/>
      <c r="J353" s="16"/>
      <c r="K353" s="16"/>
      <c r="L353" s="16"/>
      <c r="M353" s="16"/>
      <c r="N353" s="16"/>
      <c r="O353" s="16"/>
    </row>
    <row r="354" spans="1:15" x14ac:dyDescent="0.25">
      <c r="A354" s="44"/>
      <c r="B354" s="44"/>
      <c r="C354" s="44"/>
      <c r="D354" s="44"/>
      <c r="E354" s="46" t="s">
        <v>76</v>
      </c>
      <c r="F354" s="44"/>
      <c r="G354" s="16"/>
      <c r="H354" s="16"/>
      <c r="I354" s="16"/>
      <c r="J354" s="16"/>
      <c r="K354" s="16"/>
      <c r="L354" s="16"/>
      <c r="M354" s="16"/>
      <c r="N354" s="16"/>
      <c r="O354" s="16"/>
    </row>
    <row r="355" spans="1:15" x14ac:dyDescent="0.25">
      <c r="A355" s="44"/>
      <c r="B355" s="44"/>
      <c r="C355" s="44"/>
      <c r="D355" s="44"/>
      <c r="E355" s="46" t="s">
        <v>76</v>
      </c>
      <c r="F355" s="44"/>
      <c r="G355" s="16"/>
      <c r="H355" s="16"/>
      <c r="I355" s="16"/>
      <c r="J355" s="16"/>
      <c r="K355" s="16"/>
      <c r="L355" s="16"/>
      <c r="M355" s="16"/>
      <c r="N355" s="16"/>
      <c r="O355" s="16"/>
    </row>
    <row r="356" spans="1:15" s="54" customFormat="1" ht="28.5" x14ac:dyDescent="0.25">
      <c r="A356" s="109">
        <v>2500</v>
      </c>
      <c r="B356" s="109" t="s">
        <v>10</v>
      </c>
      <c r="C356" s="109">
        <v>0</v>
      </c>
      <c r="D356" s="109">
        <v>0</v>
      </c>
      <c r="E356" s="110" t="s">
        <v>475</v>
      </c>
      <c r="F356" s="109"/>
      <c r="G356" s="111">
        <f t="shared" ref="G356:O356" si="40">G358+G375+G381+G387+G393+G399</f>
        <v>508450.32750000001</v>
      </c>
      <c r="H356" s="111">
        <f t="shared" si="40"/>
        <v>624104.9</v>
      </c>
      <c r="I356" s="111">
        <f t="shared" si="40"/>
        <v>649832.9</v>
      </c>
      <c r="J356" s="111" t="e">
        <f t="shared" si="40"/>
        <v>#REF!</v>
      </c>
      <c r="K356" s="111" t="e">
        <f t="shared" si="40"/>
        <v>#REF!</v>
      </c>
      <c r="L356" s="111" t="e">
        <f t="shared" si="40"/>
        <v>#REF!</v>
      </c>
      <c r="M356" s="111" t="e">
        <f t="shared" si="40"/>
        <v>#REF!</v>
      </c>
      <c r="N356" s="111" t="e">
        <f t="shared" si="40"/>
        <v>#REF!</v>
      </c>
      <c r="O356" s="111" t="e">
        <f t="shared" si="40"/>
        <v>#REF!</v>
      </c>
    </row>
    <row r="357" spans="1:15" ht="14.25" customHeight="1" x14ac:dyDescent="0.25">
      <c r="A357" s="44"/>
      <c r="B357" s="44"/>
      <c r="C357" s="44"/>
      <c r="D357" s="44"/>
      <c r="E357" s="46" t="s">
        <v>50</v>
      </c>
      <c r="F357" s="44"/>
      <c r="G357" s="16"/>
      <c r="H357" s="16"/>
      <c r="I357" s="16"/>
      <c r="J357" s="16"/>
      <c r="K357" s="16"/>
      <c r="L357" s="16"/>
      <c r="M357" s="16"/>
      <c r="N357" s="16"/>
      <c r="O357" s="16"/>
    </row>
    <row r="358" spans="1:15" s="54" customFormat="1" ht="18" customHeight="1" x14ac:dyDescent="0.25">
      <c r="A358" s="109">
        <v>2510</v>
      </c>
      <c r="B358" s="109" t="s">
        <v>10</v>
      </c>
      <c r="C358" s="109">
        <v>1</v>
      </c>
      <c r="D358" s="109">
        <v>0</v>
      </c>
      <c r="E358" s="112" t="s">
        <v>174</v>
      </c>
      <c r="F358" s="109"/>
      <c r="G358" s="111">
        <f>G360</f>
        <v>419058.71650000004</v>
      </c>
      <c r="H358" s="111">
        <f t="shared" ref="H358:O358" si="41">H360</f>
        <v>509462.4</v>
      </c>
      <c r="I358" s="111">
        <f t="shared" si="41"/>
        <v>529305.4</v>
      </c>
      <c r="J358" s="111" t="e">
        <f t="shared" si="41"/>
        <v>#REF!</v>
      </c>
      <c r="K358" s="111" t="e">
        <f t="shared" si="41"/>
        <v>#REF!</v>
      </c>
      <c r="L358" s="111" t="e">
        <f t="shared" si="41"/>
        <v>#REF!</v>
      </c>
      <c r="M358" s="111" t="e">
        <f t="shared" si="41"/>
        <v>#REF!</v>
      </c>
      <c r="N358" s="111" t="e">
        <f t="shared" si="41"/>
        <v>#REF!</v>
      </c>
      <c r="O358" s="111" t="e">
        <f t="shared" si="41"/>
        <v>#REF!</v>
      </c>
    </row>
    <row r="359" spans="1:15" ht="16.5" customHeight="1" x14ac:dyDescent="0.25">
      <c r="A359" s="44"/>
      <c r="B359" s="44"/>
      <c r="C359" s="44"/>
      <c r="D359" s="44"/>
      <c r="E359" s="46" t="s">
        <v>52</v>
      </c>
      <c r="F359" s="44"/>
      <c r="G359" s="16"/>
      <c r="H359" s="16"/>
      <c r="I359" s="16"/>
      <c r="J359" s="16"/>
      <c r="K359" s="16"/>
      <c r="L359" s="16"/>
      <c r="M359" s="16"/>
      <c r="N359" s="16"/>
      <c r="O359" s="16"/>
    </row>
    <row r="360" spans="1:15" ht="18.75" customHeight="1" x14ac:dyDescent="0.25">
      <c r="A360" s="44">
        <v>2511</v>
      </c>
      <c r="B360" s="44" t="s">
        <v>10</v>
      </c>
      <c r="C360" s="44">
        <v>1</v>
      </c>
      <c r="D360" s="44">
        <v>1</v>
      </c>
      <c r="E360" s="46" t="s">
        <v>174</v>
      </c>
      <c r="F360" s="44"/>
      <c r="G360" s="16">
        <f t="shared" ref="G360:O360" si="42">SUM(G362:G374)</f>
        <v>419058.71650000004</v>
      </c>
      <c r="H360" s="16">
        <f t="shared" si="42"/>
        <v>509462.4</v>
      </c>
      <c r="I360" s="16">
        <f t="shared" si="42"/>
        <v>529305.4</v>
      </c>
      <c r="J360" s="16" t="e">
        <f t="shared" si="42"/>
        <v>#REF!</v>
      </c>
      <c r="K360" s="16" t="e">
        <f t="shared" si="42"/>
        <v>#REF!</v>
      </c>
      <c r="L360" s="16" t="e">
        <f t="shared" si="42"/>
        <v>#REF!</v>
      </c>
      <c r="M360" s="16" t="e">
        <f t="shared" si="42"/>
        <v>#REF!</v>
      </c>
      <c r="N360" s="16" t="e">
        <f t="shared" si="42"/>
        <v>#REF!</v>
      </c>
      <c r="O360" s="16" t="e">
        <f t="shared" si="42"/>
        <v>#REF!</v>
      </c>
    </row>
    <row r="361" spans="1:15" ht="15" customHeight="1" x14ac:dyDescent="0.25">
      <c r="A361" s="44"/>
      <c r="B361" s="44"/>
      <c r="C361" s="44"/>
      <c r="D361" s="44"/>
      <c r="E361" s="46" t="s">
        <v>50</v>
      </c>
      <c r="F361" s="44"/>
      <c r="G361" s="16"/>
      <c r="H361" s="16"/>
      <c r="I361" s="16"/>
      <c r="J361" s="16"/>
      <c r="K361" s="16"/>
      <c r="L361" s="16"/>
      <c r="M361" s="16"/>
      <c r="N361" s="16"/>
      <c r="O361" s="16"/>
    </row>
    <row r="362" spans="1:15" ht="27" customHeight="1" x14ac:dyDescent="0.25">
      <c r="A362" s="44"/>
      <c r="B362" s="44"/>
      <c r="C362" s="44"/>
      <c r="D362" s="44"/>
      <c r="E362" s="46" t="s">
        <v>54</v>
      </c>
      <c r="F362" s="44" t="s">
        <v>19</v>
      </c>
      <c r="G362" s="16">
        <v>361292.04800000001</v>
      </c>
      <c r="H362" s="16">
        <v>416778</v>
      </c>
      <c r="I362" s="16">
        <v>441203</v>
      </c>
      <c r="J362" s="16" t="e">
        <f>K362+L362</f>
        <v>#REF!</v>
      </c>
      <c r="K362" s="16" t="e">
        <f>+#REF!</f>
        <v>#REF!</v>
      </c>
      <c r="L362" s="16"/>
      <c r="M362" s="16" t="e">
        <f t="shared" si="37"/>
        <v>#REF!</v>
      </c>
      <c r="N362" s="16" t="e">
        <f t="shared" si="38"/>
        <v>#REF!</v>
      </c>
      <c r="O362" s="16" t="e">
        <f t="shared" si="39"/>
        <v>#REF!</v>
      </c>
    </row>
    <row r="363" spans="1:15" ht="18" customHeight="1" x14ac:dyDescent="0.25">
      <c r="A363" s="44"/>
      <c r="B363" s="44"/>
      <c r="C363" s="44"/>
      <c r="D363" s="44"/>
      <c r="E363" s="46" t="s">
        <v>335</v>
      </c>
      <c r="F363" s="44" t="s">
        <v>22</v>
      </c>
      <c r="G363" s="16">
        <v>0</v>
      </c>
      <c r="H363" s="16">
        <v>2000</v>
      </c>
      <c r="I363" s="16">
        <v>500</v>
      </c>
      <c r="J363" s="16" t="e">
        <f t="shared" ref="J363:J374" si="43">K363+L363</f>
        <v>#REF!</v>
      </c>
      <c r="K363" s="16" t="e">
        <f>+#REF!</f>
        <v>#REF!</v>
      </c>
      <c r="L363" s="16"/>
      <c r="M363" s="16" t="e">
        <f t="shared" si="37"/>
        <v>#REF!</v>
      </c>
      <c r="N363" s="16" t="e">
        <f t="shared" si="38"/>
        <v>#REF!</v>
      </c>
      <c r="O363" s="16" t="e">
        <f t="shared" si="39"/>
        <v>#REF!</v>
      </c>
    </row>
    <row r="364" spans="1:15" ht="18" customHeight="1" x14ac:dyDescent="0.25">
      <c r="A364" s="44"/>
      <c r="B364" s="44"/>
      <c r="C364" s="44"/>
      <c r="D364" s="44"/>
      <c r="E364" s="46" t="s">
        <v>283</v>
      </c>
      <c r="F364" s="44" t="s">
        <v>24</v>
      </c>
      <c r="G364" s="16">
        <v>9130.7000000000007</v>
      </c>
      <c r="H364" s="16">
        <v>12750</v>
      </c>
      <c r="I364" s="16">
        <v>9470</v>
      </c>
      <c r="J364" s="16" t="e">
        <f t="shared" si="43"/>
        <v>#REF!</v>
      </c>
      <c r="K364" s="16" t="e">
        <f>+#REF!</f>
        <v>#REF!</v>
      </c>
      <c r="L364" s="16"/>
      <c r="M364" s="16" t="e">
        <f t="shared" si="37"/>
        <v>#REF!</v>
      </c>
      <c r="N364" s="16" t="e">
        <f t="shared" si="38"/>
        <v>#REF!</v>
      </c>
      <c r="O364" s="16" t="e">
        <f t="shared" si="39"/>
        <v>#REF!</v>
      </c>
    </row>
    <row r="365" spans="1:15" ht="18" customHeight="1" x14ac:dyDescent="0.25">
      <c r="A365" s="44"/>
      <c r="B365" s="44"/>
      <c r="C365" s="44"/>
      <c r="D365" s="44"/>
      <c r="E365" s="46" t="s">
        <v>476</v>
      </c>
      <c r="F365" s="44">
        <v>4823</v>
      </c>
      <c r="G365" s="16">
        <v>481.05</v>
      </c>
      <c r="H365" s="16">
        <v>1200</v>
      </c>
      <c r="I365" s="16">
        <v>1700</v>
      </c>
      <c r="J365" s="16" t="e">
        <f t="shared" si="43"/>
        <v>#REF!</v>
      </c>
      <c r="K365" s="16" t="e">
        <f>+#REF!</f>
        <v>#REF!</v>
      </c>
      <c r="L365" s="16"/>
      <c r="M365" s="16" t="e">
        <f t="shared" si="37"/>
        <v>#REF!</v>
      </c>
      <c r="N365" s="16" t="e">
        <f t="shared" si="38"/>
        <v>#REF!</v>
      </c>
      <c r="O365" s="16" t="e">
        <f t="shared" si="39"/>
        <v>#REF!</v>
      </c>
    </row>
    <row r="366" spans="1:15" ht="18" customHeight="1" x14ac:dyDescent="0.25">
      <c r="A366" s="44"/>
      <c r="B366" s="44"/>
      <c r="C366" s="44"/>
      <c r="D366" s="44"/>
      <c r="E366" s="46" t="s">
        <v>285</v>
      </c>
      <c r="F366" s="44">
        <v>4213</v>
      </c>
      <c r="G366" s="16">
        <v>0</v>
      </c>
      <c r="H366" s="16">
        <v>0</v>
      </c>
      <c r="I366" s="16">
        <v>0</v>
      </c>
      <c r="J366" s="16">
        <f t="shared" si="43"/>
        <v>0</v>
      </c>
      <c r="K366" s="16"/>
      <c r="L366" s="16"/>
      <c r="M366" s="16">
        <f t="shared" si="37"/>
        <v>0</v>
      </c>
      <c r="N366" s="16">
        <f t="shared" si="38"/>
        <v>0</v>
      </c>
      <c r="O366" s="16">
        <f t="shared" si="39"/>
        <v>0</v>
      </c>
    </row>
    <row r="367" spans="1:15" ht="18.75" customHeight="1" x14ac:dyDescent="0.25">
      <c r="A367" s="44"/>
      <c r="B367" s="44"/>
      <c r="C367" s="44"/>
      <c r="D367" s="44"/>
      <c r="E367" s="46" t="s">
        <v>365</v>
      </c>
      <c r="F367" s="44" t="s">
        <v>21</v>
      </c>
      <c r="G367" s="16">
        <v>2031.5</v>
      </c>
      <c r="H367" s="16">
        <v>2894</v>
      </c>
      <c r="I367" s="16">
        <v>2894</v>
      </c>
      <c r="J367" s="16" t="e">
        <f t="shared" si="43"/>
        <v>#REF!</v>
      </c>
      <c r="K367" s="16" t="e">
        <f>+#REF!</f>
        <v>#REF!</v>
      </c>
      <c r="L367" s="16"/>
      <c r="M367" s="16" t="e">
        <f t="shared" si="37"/>
        <v>#REF!</v>
      </c>
      <c r="N367" s="16" t="e">
        <f t="shared" si="38"/>
        <v>#REF!</v>
      </c>
      <c r="O367" s="16" t="e">
        <f t="shared" si="39"/>
        <v>#REF!</v>
      </c>
    </row>
    <row r="368" spans="1:15" x14ac:dyDescent="0.25">
      <c r="A368" s="44"/>
      <c r="B368" s="44"/>
      <c r="C368" s="44"/>
      <c r="D368" s="44"/>
      <c r="E368" s="46" t="s">
        <v>277</v>
      </c>
      <c r="F368" s="44" t="s">
        <v>25</v>
      </c>
      <c r="G368" s="16">
        <v>95</v>
      </c>
      <c r="H368" s="16">
        <v>351.4</v>
      </c>
      <c r="I368" s="16">
        <v>351.4</v>
      </c>
      <c r="J368" s="16" t="e">
        <f t="shared" si="43"/>
        <v>#REF!</v>
      </c>
      <c r="K368" s="16" t="e">
        <f>+#REF!</f>
        <v>#REF!</v>
      </c>
      <c r="L368" s="16"/>
      <c r="M368" s="16" t="e">
        <f t="shared" si="37"/>
        <v>#REF!</v>
      </c>
      <c r="N368" s="16" t="e">
        <f t="shared" si="38"/>
        <v>#REF!</v>
      </c>
      <c r="O368" s="16" t="e">
        <f t="shared" si="39"/>
        <v>#REF!</v>
      </c>
    </row>
    <row r="369" spans="1:15" ht="15.75" customHeight="1" x14ac:dyDescent="0.25">
      <c r="A369" s="44"/>
      <c r="B369" s="44"/>
      <c r="C369" s="44"/>
      <c r="D369" s="44"/>
      <c r="E369" s="46" t="s">
        <v>65</v>
      </c>
      <c r="F369" s="44">
        <v>4252</v>
      </c>
      <c r="G369" s="16">
        <v>1399.086</v>
      </c>
      <c r="H369" s="16">
        <v>2520</v>
      </c>
      <c r="I369" s="16">
        <v>2520</v>
      </c>
      <c r="J369" s="16" t="e">
        <f t="shared" si="43"/>
        <v>#REF!</v>
      </c>
      <c r="K369" s="16" t="e">
        <f>+#REF!</f>
        <v>#REF!</v>
      </c>
      <c r="L369" s="16"/>
      <c r="M369" s="16" t="e">
        <f t="shared" si="37"/>
        <v>#REF!</v>
      </c>
      <c r="N369" s="16" t="e">
        <f t="shared" si="38"/>
        <v>#REF!</v>
      </c>
      <c r="O369" s="16" t="e">
        <f t="shared" si="39"/>
        <v>#REF!</v>
      </c>
    </row>
    <row r="370" spans="1:15" x14ac:dyDescent="0.25">
      <c r="A370" s="44"/>
      <c r="B370" s="44"/>
      <c r="C370" s="44"/>
      <c r="D370" s="44"/>
      <c r="E370" s="8" t="s">
        <v>276</v>
      </c>
      <c r="F370" s="44" t="s">
        <v>27</v>
      </c>
      <c r="G370" s="16">
        <v>209.69</v>
      </c>
      <c r="H370" s="16">
        <v>560</v>
      </c>
      <c r="I370" s="16">
        <v>560</v>
      </c>
      <c r="J370" s="16" t="e">
        <f t="shared" si="43"/>
        <v>#REF!</v>
      </c>
      <c r="K370" s="16" t="e">
        <f>+#REF!</f>
        <v>#REF!</v>
      </c>
      <c r="L370" s="16"/>
      <c r="M370" s="16" t="e">
        <f t="shared" si="37"/>
        <v>#REF!</v>
      </c>
      <c r="N370" s="16" t="e">
        <f t="shared" si="38"/>
        <v>#REF!</v>
      </c>
      <c r="O370" s="16" t="e">
        <f t="shared" si="39"/>
        <v>#REF!</v>
      </c>
    </row>
    <row r="371" spans="1:15" x14ac:dyDescent="0.25">
      <c r="A371" s="44"/>
      <c r="B371" s="44"/>
      <c r="C371" s="44"/>
      <c r="D371" s="44"/>
      <c r="E371" s="46" t="s">
        <v>309</v>
      </c>
      <c r="F371" s="44">
        <v>4264</v>
      </c>
      <c r="G371" s="16">
        <v>37863.612399999998</v>
      </c>
      <c r="H371" s="16">
        <v>55279</v>
      </c>
      <c r="I371" s="16">
        <v>59177</v>
      </c>
      <c r="J371" s="16" t="e">
        <f t="shared" si="43"/>
        <v>#REF!</v>
      </c>
      <c r="K371" s="16" t="e">
        <f>+#REF!</f>
        <v>#REF!</v>
      </c>
      <c r="L371" s="16"/>
      <c r="M371" s="16" t="e">
        <f t="shared" si="37"/>
        <v>#REF!</v>
      </c>
      <c r="N371" s="16" t="e">
        <f t="shared" si="38"/>
        <v>#REF!</v>
      </c>
      <c r="O371" s="16" t="e">
        <f t="shared" si="39"/>
        <v>#REF!</v>
      </c>
    </row>
    <row r="372" spans="1:15" x14ac:dyDescent="0.25">
      <c r="A372" s="44"/>
      <c r="B372" s="44"/>
      <c r="C372" s="44"/>
      <c r="D372" s="44"/>
      <c r="E372" s="46" t="s">
        <v>327</v>
      </c>
      <c r="F372" s="44" t="s">
        <v>31</v>
      </c>
      <c r="G372" s="16">
        <v>2710.8301000000001</v>
      </c>
      <c r="H372" s="16">
        <v>4130</v>
      </c>
      <c r="I372" s="16">
        <v>7930</v>
      </c>
      <c r="J372" s="16" t="e">
        <f t="shared" si="43"/>
        <v>#REF!</v>
      </c>
      <c r="K372" s="16" t="e">
        <f>+#REF!</f>
        <v>#REF!</v>
      </c>
      <c r="L372" s="16"/>
      <c r="M372" s="16" t="e">
        <f t="shared" si="37"/>
        <v>#REF!</v>
      </c>
      <c r="N372" s="16" t="e">
        <f t="shared" si="38"/>
        <v>#REF!</v>
      </c>
      <c r="O372" s="16" t="e">
        <f t="shared" si="39"/>
        <v>#REF!</v>
      </c>
    </row>
    <row r="373" spans="1:15" x14ac:dyDescent="0.25">
      <c r="A373" s="44"/>
      <c r="B373" s="44"/>
      <c r="C373" s="44"/>
      <c r="D373" s="44"/>
      <c r="E373" s="46" t="s">
        <v>73</v>
      </c>
      <c r="F373" s="44">
        <v>5122</v>
      </c>
      <c r="G373" s="16">
        <v>196</v>
      </c>
      <c r="H373" s="16">
        <v>1000</v>
      </c>
      <c r="I373" s="16">
        <v>1000</v>
      </c>
      <c r="J373" s="16" t="e">
        <f t="shared" si="43"/>
        <v>#REF!</v>
      </c>
      <c r="K373" s="16"/>
      <c r="L373" s="16" t="e">
        <f>+#REF!</f>
        <v>#REF!</v>
      </c>
      <c r="M373" s="16" t="e">
        <f t="shared" si="37"/>
        <v>#REF!</v>
      </c>
      <c r="N373" s="16" t="e">
        <f t="shared" si="38"/>
        <v>#REF!</v>
      </c>
      <c r="O373" s="16" t="e">
        <f t="shared" si="39"/>
        <v>#REF!</v>
      </c>
    </row>
    <row r="374" spans="1:15" ht="17.25" customHeight="1" x14ac:dyDescent="0.25">
      <c r="A374" s="44"/>
      <c r="B374" s="44"/>
      <c r="C374" s="44"/>
      <c r="D374" s="44"/>
      <c r="E374" s="46" t="s">
        <v>286</v>
      </c>
      <c r="F374" s="44">
        <v>5129</v>
      </c>
      <c r="G374" s="16">
        <v>3649.2</v>
      </c>
      <c r="H374" s="16">
        <v>10000</v>
      </c>
      <c r="I374" s="16">
        <v>2000</v>
      </c>
      <c r="J374" s="16" t="e">
        <f t="shared" si="43"/>
        <v>#REF!</v>
      </c>
      <c r="K374" s="16"/>
      <c r="L374" s="16" t="e">
        <f>+#REF!</f>
        <v>#REF!</v>
      </c>
      <c r="M374" s="16" t="e">
        <f t="shared" si="37"/>
        <v>#REF!</v>
      </c>
      <c r="N374" s="16" t="e">
        <f t="shared" si="38"/>
        <v>#REF!</v>
      </c>
      <c r="O374" s="16" t="e">
        <f t="shared" si="39"/>
        <v>#REF!</v>
      </c>
    </row>
    <row r="375" spans="1:15" x14ac:dyDescent="0.25">
      <c r="A375" s="44">
        <v>2520</v>
      </c>
      <c r="B375" s="44" t="s">
        <v>10</v>
      </c>
      <c r="C375" s="44">
        <v>2</v>
      </c>
      <c r="D375" s="44">
        <v>0</v>
      </c>
      <c r="E375" s="46" t="s">
        <v>175</v>
      </c>
      <c r="F375" s="44"/>
      <c r="G375" s="16"/>
      <c r="H375" s="16"/>
      <c r="I375" s="16"/>
      <c r="J375" s="16"/>
      <c r="K375" s="16"/>
      <c r="L375" s="16"/>
      <c r="M375" s="16"/>
      <c r="N375" s="16"/>
      <c r="O375" s="16"/>
    </row>
    <row r="376" spans="1:15" x14ac:dyDescent="0.25">
      <c r="A376" s="44"/>
      <c r="B376" s="44"/>
      <c r="C376" s="44"/>
      <c r="D376" s="44"/>
      <c r="E376" s="46" t="s">
        <v>52</v>
      </c>
      <c r="F376" s="44"/>
      <c r="G376" s="16"/>
      <c r="H376" s="16"/>
      <c r="I376" s="16"/>
      <c r="J376" s="16"/>
      <c r="K376" s="16"/>
      <c r="L376" s="16"/>
      <c r="M376" s="16"/>
      <c r="N376" s="16"/>
      <c r="O376" s="16"/>
    </row>
    <row r="377" spans="1:15" ht="22.5" customHeight="1" x14ac:dyDescent="0.25">
      <c r="A377" s="44">
        <v>2521</v>
      </c>
      <c r="B377" s="44" t="s">
        <v>10</v>
      </c>
      <c r="C377" s="44">
        <v>2</v>
      </c>
      <c r="D377" s="44">
        <v>1</v>
      </c>
      <c r="E377" s="46" t="s">
        <v>176</v>
      </c>
      <c r="F377" s="44"/>
      <c r="G377" s="16"/>
      <c r="H377" s="16"/>
      <c r="I377" s="16"/>
      <c r="J377" s="16"/>
      <c r="K377" s="16"/>
      <c r="L377" s="16"/>
      <c r="M377" s="16"/>
      <c r="N377" s="16"/>
      <c r="O377" s="16"/>
    </row>
    <row r="378" spans="1:15" ht="40.5" x14ac:dyDescent="0.25">
      <c r="A378" s="44"/>
      <c r="B378" s="44"/>
      <c r="C378" s="44"/>
      <c r="D378" s="44"/>
      <c r="E378" s="46" t="s">
        <v>75</v>
      </c>
      <c r="F378" s="44"/>
      <c r="G378" s="16"/>
      <c r="H378" s="16"/>
      <c r="I378" s="16"/>
      <c r="J378" s="16"/>
      <c r="K378" s="16"/>
      <c r="L378" s="16"/>
      <c r="M378" s="16"/>
      <c r="N378" s="16"/>
      <c r="O378" s="16"/>
    </row>
    <row r="379" spans="1:15" ht="21.75" customHeight="1" x14ac:dyDescent="0.25">
      <c r="A379" s="44"/>
      <c r="B379" s="44"/>
      <c r="C379" s="44"/>
      <c r="D379" s="44"/>
      <c r="E379" s="46" t="s">
        <v>76</v>
      </c>
      <c r="F379" s="44"/>
      <c r="G379" s="16"/>
      <c r="H379" s="16"/>
      <c r="I379" s="16"/>
      <c r="J379" s="16"/>
      <c r="K379" s="16"/>
      <c r="L379" s="16"/>
      <c r="M379" s="16"/>
      <c r="N379" s="16"/>
      <c r="O379" s="16"/>
    </row>
    <row r="380" spans="1:15" ht="54.75" customHeight="1" x14ac:dyDescent="0.25">
      <c r="A380" s="44"/>
      <c r="B380" s="44"/>
      <c r="C380" s="44"/>
      <c r="D380" s="44"/>
      <c r="E380" s="46" t="s">
        <v>76</v>
      </c>
      <c r="F380" s="44"/>
      <c r="G380" s="16"/>
      <c r="H380" s="16"/>
      <c r="I380" s="16"/>
      <c r="J380" s="16"/>
      <c r="K380" s="16"/>
      <c r="L380" s="16"/>
      <c r="M380" s="16"/>
      <c r="N380" s="16"/>
      <c r="O380" s="16"/>
    </row>
    <row r="381" spans="1:15" x14ac:dyDescent="0.25">
      <c r="A381" s="44">
        <v>2530</v>
      </c>
      <c r="B381" s="44" t="s">
        <v>10</v>
      </c>
      <c r="C381" s="44">
        <v>3</v>
      </c>
      <c r="D381" s="44">
        <v>0</v>
      </c>
      <c r="E381" s="46" t="s">
        <v>177</v>
      </c>
      <c r="F381" s="44"/>
      <c r="G381" s="16"/>
      <c r="H381" s="16"/>
      <c r="I381" s="16"/>
      <c r="J381" s="16"/>
      <c r="K381" s="16"/>
      <c r="L381" s="16"/>
      <c r="M381" s="16"/>
      <c r="N381" s="16"/>
      <c r="O381" s="16"/>
    </row>
    <row r="382" spans="1:15" x14ac:dyDescent="0.25">
      <c r="A382" s="44"/>
      <c r="B382" s="44"/>
      <c r="C382" s="44"/>
      <c r="D382" s="44"/>
      <c r="E382" s="46" t="s">
        <v>52</v>
      </c>
      <c r="F382" s="44"/>
      <c r="G382" s="16"/>
      <c r="H382" s="16"/>
      <c r="I382" s="16"/>
      <c r="J382" s="16"/>
      <c r="K382" s="16"/>
      <c r="L382" s="16"/>
      <c r="M382" s="16"/>
      <c r="N382" s="16"/>
      <c r="O382" s="16"/>
    </row>
    <row r="383" spans="1:15" ht="38.25" customHeight="1" x14ac:dyDescent="0.25">
      <c r="A383" s="44">
        <v>2531</v>
      </c>
      <c r="B383" s="44" t="s">
        <v>10</v>
      </c>
      <c r="C383" s="44">
        <v>3</v>
      </c>
      <c r="D383" s="44">
        <v>1</v>
      </c>
      <c r="E383" s="46" t="s">
        <v>177</v>
      </c>
      <c r="F383" s="44"/>
      <c r="G383" s="16"/>
      <c r="H383" s="16"/>
      <c r="I383" s="16"/>
      <c r="J383" s="16"/>
      <c r="K383" s="16"/>
      <c r="L383" s="16"/>
      <c r="M383" s="16"/>
      <c r="N383" s="16"/>
      <c r="O383" s="16"/>
    </row>
    <row r="384" spans="1:15" ht="40.5" x14ac:dyDescent="0.25">
      <c r="A384" s="44"/>
      <c r="B384" s="44"/>
      <c r="C384" s="44"/>
      <c r="D384" s="44"/>
      <c r="E384" s="46" t="s">
        <v>75</v>
      </c>
      <c r="F384" s="44"/>
      <c r="G384" s="16"/>
      <c r="H384" s="16"/>
      <c r="I384" s="16"/>
      <c r="J384" s="16"/>
      <c r="K384" s="16"/>
      <c r="L384" s="16"/>
      <c r="M384" s="16"/>
      <c r="N384" s="16"/>
      <c r="O384" s="16"/>
    </row>
    <row r="385" spans="1:15" ht="38.25" customHeight="1" x14ac:dyDescent="0.25">
      <c r="A385" s="44"/>
      <c r="B385" s="44"/>
      <c r="C385" s="44"/>
      <c r="D385" s="44"/>
      <c r="E385" s="46" t="s">
        <v>76</v>
      </c>
      <c r="F385" s="44"/>
      <c r="G385" s="16"/>
      <c r="H385" s="16"/>
      <c r="I385" s="16"/>
      <c r="J385" s="16"/>
      <c r="K385" s="16"/>
      <c r="L385" s="16"/>
      <c r="M385" s="16"/>
      <c r="N385" s="16"/>
      <c r="O385" s="16"/>
    </row>
    <row r="386" spans="1:15" ht="50.25" customHeight="1" x14ac:dyDescent="0.25">
      <c r="A386" s="44"/>
      <c r="B386" s="44"/>
      <c r="C386" s="44"/>
      <c r="D386" s="44"/>
      <c r="E386" s="46" t="s">
        <v>76</v>
      </c>
      <c r="F386" s="44"/>
      <c r="G386" s="16"/>
      <c r="H386" s="16"/>
      <c r="I386" s="16"/>
      <c r="J386" s="16"/>
      <c r="K386" s="16"/>
      <c r="L386" s="16"/>
      <c r="M386" s="16"/>
      <c r="N386" s="16"/>
      <c r="O386" s="16"/>
    </row>
    <row r="387" spans="1:15" ht="27" x14ac:dyDescent="0.25">
      <c r="A387" s="44">
        <v>2540</v>
      </c>
      <c r="B387" s="44" t="s">
        <v>10</v>
      </c>
      <c r="C387" s="44">
        <v>4</v>
      </c>
      <c r="D387" s="44">
        <v>0</v>
      </c>
      <c r="E387" s="46" t="s">
        <v>178</v>
      </c>
      <c r="F387" s="44"/>
      <c r="G387" s="16"/>
      <c r="H387" s="16"/>
      <c r="I387" s="16"/>
      <c r="J387" s="16"/>
      <c r="K387" s="16"/>
      <c r="L387" s="16"/>
      <c r="M387" s="16"/>
      <c r="N387" s="16"/>
      <c r="O387" s="16"/>
    </row>
    <row r="388" spans="1:15" x14ac:dyDescent="0.25">
      <c r="A388" s="44"/>
      <c r="B388" s="44"/>
      <c r="C388" s="44"/>
      <c r="D388" s="44"/>
      <c r="E388" s="46" t="s">
        <v>52</v>
      </c>
      <c r="F388" s="44"/>
      <c r="G388" s="16"/>
      <c r="H388" s="16"/>
      <c r="I388" s="16"/>
      <c r="J388" s="16"/>
      <c r="K388" s="16"/>
      <c r="L388" s="16"/>
      <c r="M388" s="16"/>
      <c r="N388" s="16"/>
      <c r="O388" s="16"/>
    </row>
    <row r="389" spans="1:15" ht="51" customHeight="1" x14ac:dyDescent="0.25">
      <c r="A389" s="44">
        <v>2541</v>
      </c>
      <c r="B389" s="44" t="s">
        <v>10</v>
      </c>
      <c r="C389" s="44">
        <v>4</v>
      </c>
      <c r="D389" s="44">
        <v>1</v>
      </c>
      <c r="E389" s="46" t="s">
        <v>178</v>
      </c>
      <c r="F389" s="44"/>
      <c r="G389" s="16"/>
      <c r="H389" s="16"/>
      <c r="I389" s="16"/>
      <c r="J389" s="16"/>
      <c r="K389" s="16"/>
      <c r="L389" s="16"/>
      <c r="M389" s="16"/>
      <c r="N389" s="16"/>
      <c r="O389" s="16"/>
    </row>
    <row r="390" spans="1:15" ht="40.5" x14ac:dyDescent="0.25">
      <c r="A390" s="44"/>
      <c r="B390" s="44"/>
      <c r="C390" s="44"/>
      <c r="D390" s="44"/>
      <c r="E390" s="46" t="s">
        <v>75</v>
      </c>
      <c r="F390" s="44"/>
      <c r="G390" s="16"/>
      <c r="H390" s="16"/>
      <c r="I390" s="16"/>
      <c r="J390" s="16"/>
      <c r="K390" s="16"/>
      <c r="L390" s="16"/>
      <c r="M390" s="16"/>
      <c r="N390" s="16"/>
      <c r="O390" s="16"/>
    </row>
    <row r="391" spans="1:15" x14ac:dyDescent="0.25">
      <c r="A391" s="44"/>
      <c r="B391" s="44"/>
      <c r="C391" s="44"/>
      <c r="D391" s="44"/>
      <c r="E391" s="46" t="s">
        <v>76</v>
      </c>
      <c r="F391" s="44"/>
      <c r="G391" s="16"/>
      <c r="H391" s="16"/>
      <c r="I391" s="16"/>
      <c r="J391" s="16"/>
      <c r="K391" s="16"/>
      <c r="L391" s="16"/>
      <c r="M391" s="16"/>
      <c r="N391" s="16"/>
      <c r="O391" s="16"/>
    </row>
    <row r="392" spans="1:15" ht="56.25" customHeight="1" x14ac:dyDescent="0.25">
      <c r="A392" s="44"/>
      <c r="B392" s="44"/>
      <c r="C392" s="44"/>
      <c r="D392" s="44"/>
      <c r="E392" s="46" t="s">
        <v>76</v>
      </c>
      <c r="F392" s="44"/>
      <c r="G392" s="16"/>
      <c r="H392" s="16"/>
      <c r="I392" s="16"/>
      <c r="J392" s="16"/>
      <c r="K392" s="16"/>
      <c r="L392" s="16"/>
      <c r="M392" s="16"/>
      <c r="N392" s="16"/>
      <c r="O392" s="16"/>
    </row>
    <row r="393" spans="1:15" ht="27" x14ac:dyDescent="0.25">
      <c r="A393" s="44">
        <v>2550</v>
      </c>
      <c r="B393" s="44" t="s">
        <v>10</v>
      </c>
      <c r="C393" s="44">
        <v>5</v>
      </c>
      <c r="D393" s="44">
        <v>0</v>
      </c>
      <c r="E393" s="46" t="s">
        <v>179</v>
      </c>
      <c r="F393" s="44"/>
      <c r="G393" s="16"/>
      <c r="H393" s="16"/>
      <c r="I393" s="16"/>
      <c r="J393" s="16"/>
      <c r="K393" s="16"/>
      <c r="L393" s="16"/>
      <c r="M393" s="16"/>
      <c r="N393" s="16"/>
      <c r="O393" s="16"/>
    </row>
    <row r="394" spans="1:15" x14ac:dyDescent="0.25">
      <c r="A394" s="44"/>
      <c r="B394" s="44"/>
      <c r="C394" s="44"/>
      <c r="D394" s="44"/>
      <c r="E394" s="46" t="s">
        <v>52</v>
      </c>
      <c r="F394" s="44"/>
      <c r="G394" s="16"/>
      <c r="H394" s="16"/>
      <c r="I394" s="16"/>
      <c r="J394" s="16"/>
      <c r="K394" s="16"/>
      <c r="L394" s="16"/>
      <c r="M394" s="16"/>
      <c r="N394" s="16"/>
      <c r="O394" s="16"/>
    </row>
    <row r="395" spans="1:15" ht="36.75" customHeight="1" x14ac:dyDescent="0.25">
      <c r="A395" s="44">
        <v>2551</v>
      </c>
      <c r="B395" s="44" t="s">
        <v>10</v>
      </c>
      <c r="C395" s="44">
        <v>5</v>
      </c>
      <c r="D395" s="44">
        <v>1</v>
      </c>
      <c r="E395" s="46" t="s">
        <v>179</v>
      </c>
      <c r="F395" s="44"/>
      <c r="G395" s="16"/>
      <c r="H395" s="16"/>
      <c r="I395" s="16"/>
      <c r="J395" s="16"/>
      <c r="K395" s="16"/>
      <c r="L395" s="16"/>
      <c r="M395" s="16"/>
      <c r="N395" s="16"/>
      <c r="O395" s="16"/>
    </row>
    <row r="396" spans="1:15" ht="40.5" x14ac:dyDescent="0.25">
      <c r="A396" s="44"/>
      <c r="B396" s="44"/>
      <c r="C396" s="44"/>
      <c r="D396" s="44"/>
      <c r="E396" s="46" t="s">
        <v>75</v>
      </c>
      <c r="F396" s="44"/>
      <c r="G396" s="16"/>
      <c r="H396" s="16"/>
      <c r="I396" s="16"/>
      <c r="J396" s="16"/>
      <c r="K396" s="16"/>
      <c r="L396" s="16"/>
      <c r="M396" s="16"/>
      <c r="N396" s="16"/>
      <c r="O396" s="16"/>
    </row>
    <row r="397" spans="1:15" ht="42.75" customHeight="1" x14ac:dyDescent="0.25">
      <c r="A397" s="44"/>
      <c r="B397" s="44"/>
      <c r="C397" s="44"/>
      <c r="D397" s="44"/>
      <c r="E397" s="46" t="s">
        <v>76</v>
      </c>
      <c r="F397" s="44"/>
      <c r="G397" s="16"/>
      <c r="H397" s="16"/>
      <c r="I397" s="16"/>
      <c r="J397" s="16"/>
      <c r="K397" s="16"/>
      <c r="L397" s="16"/>
      <c r="M397" s="16"/>
      <c r="N397" s="16"/>
      <c r="O397" s="16"/>
    </row>
    <row r="398" spans="1:15" ht="53.25" customHeight="1" x14ac:dyDescent="0.25">
      <c r="A398" s="44"/>
      <c r="B398" s="44"/>
      <c r="C398" s="44"/>
      <c r="D398" s="44"/>
      <c r="E398" s="46" t="s">
        <v>76</v>
      </c>
      <c r="F398" s="44"/>
      <c r="G398" s="16"/>
      <c r="H398" s="16"/>
      <c r="I398" s="16"/>
      <c r="J398" s="16"/>
      <c r="K398" s="16"/>
      <c r="L398" s="16"/>
      <c r="M398" s="16"/>
      <c r="N398" s="16"/>
      <c r="O398" s="16"/>
    </row>
    <row r="399" spans="1:15" s="54" customFormat="1" ht="30" customHeight="1" x14ac:dyDescent="0.25">
      <c r="A399" s="109">
        <v>2560</v>
      </c>
      <c r="B399" s="109" t="s">
        <v>10</v>
      </c>
      <c r="C399" s="109">
        <v>6</v>
      </c>
      <c r="D399" s="109">
        <v>0</v>
      </c>
      <c r="E399" s="112" t="s">
        <v>180</v>
      </c>
      <c r="F399" s="109"/>
      <c r="G399" s="111">
        <f>G401</f>
        <v>89391.61099999999</v>
      </c>
      <c r="H399" s="111">
        <f t="shared" ref="H399:O399" si="44">H401</f>
        <v>114642.5</v>
      </c>
      <c r="I399" s="111">
        <f t="shared" si="44"/>
        <v>120527.5</v>
      </c>
      <c r="J399" s="111" t="e">
        <f t="shared" si="44"/>
        <v>#REF!</v>
      </c>
      <c r="K399" s="111" t="e">
        <f t="shared" si="44"/>
        <v>#REF!</v>
      </c>
      <c r="L399" s="111" t="e">
        <f t="shared" si="44"/>
        <v>#REF!</v>
      </c>
      <c r="M399" s="111" t="e">
        <f t="shared" si="44"/>
        <v>#REF!</v>
      </c>
      <c r="N399" s="111" t="e">
        <f t="shared" si="44"/>
        <v>#REF!</v>
      </c>
      <c r="O399" s="111" t="e">
        <f t="shared" si="44"/>
        <v>#REF!</v>
      </c>
    </row>
    <row r="400" spans="1:15" ht="16.5" customHeight="1" x14ac:dyDescent="0.25">
      <c r="A400" s="44"/>
      <c r="B400" s="44"/>
      <c r="C400" s="44"/>
      <c r="D400" s="44"/>
      <c r="E400" s="46" t="s">
        <v>52</v>
      </c>
      <c r="F400" s="44"/>
      <c r="G400" s="16"/>
      <c r="H400" s="16"/>
      <c r="I400" s="16"/>
      <c r="J400" s="16"/>
      <c r="K400" s="16"/>
      <c r="L400" s="16"/>
      <c r="M400" s="16"/>
      <c r="N400" s="16"/>
      <c r="O400" s="16"/>
    </row>
    <row r="401" spans="1:15" ht="27" x14ac:dyDescent="0.25">
      <c r="A401" s="44">
        <v>2561</v>
      </c>
      <c r="B401" s="44" t="s">
        <v>10</v>
      </c>
      <c r="C401" s="44">
        <v>6</v>
      </c>
      <c r="D401" s="44">
        <v>1</v>
      </c>
      <c r="E401" s="46" t="s">
        <v>180</v>
      </c>
      <c r="F401" s="44"/>
      <c r="G401" s="16">
        <f>SUM(G403:G408)</f>
        <v>89391.61099999999</v>
      </c>
      <c r="H401" s="16">
        <f t="shared" ref="H401:O401" si="45">SUM(H403:H408)</f>
        <v>114642.5</v>
      </c>
      <c r="I401" s="16">
        <f t="shared" si="45"/>
        <v>120527.5</v>
      </c>
      <c r="J401" s="16" t="e">
        <f t="shared" si="45"/>
        <v>#REF!</v>
      </c>
      <c r="K401" s="16" t="e">
        <f t="shared" si="45"/>
        <v>#REF!</v>
      </c>
      <c r="L401" s="16" t="e">
        <f t="shared" si="45"/>
        <v>#REF!</v>
      </c>
      <c r="M401" s="16" t="e">
        <f t="shared" si="45"/>
        <v>#REF!</v>
      </c>
      <c r="N401" s="16" t="e">
        <f t="shared" si="45"/>
        <v>#REF!</v>
      </c>
      <c r="O401" s="16" t="e">
        <f t="shared" si="45"/>
        <v>#REF!</v>
      </c>
    </row>
    <row r="402" spans="1:15" ht="26.25" customHeight="1" x14ac:dyDescent="0.25">
      <c r="A402" s="44"/>
      <c r="B402" s="44"/>
      <c r="C402" s="44"/>
      <c r="D402" s="44"/>
      <c r="E402" s="46" t="s">
        <v>75</v>
      </c>
      <c r="F402" s="44"/>
      <c r="G402" s="16"/>
      <c r="H402" s="16"/>
      <c r="I402" s="16"/>
      <c r="J402" s="16"/>
      <c r="K402" s="16"/>
      <c r="L402" s="16"/>
      <c r="M402" s="16"/>
      <c r="N402" s="16"/>
      <c r="O402" s="16"/>
    </row>
    <row r="403" spans="1:15" ht="27" x14ac:dyDescent="0.25">
      <c r="A403" s="44"/>
      <c r="B403" s="44"/>
      <c r="C403" s="44"/>
      <c r="D403" s="44"/>
      <c r="E403" s="46" t="s">
        <v>54</v>
      </c>
      <c r="F403" s="44" t="s">
        <v>19</v>
      </c>
      <c r="G403" s="16">
        <v>52705.574000000001</v>
      </c>
      <c r="H403" s="16">
        <v>62548</v>
      </c>
      <c r="I403" s="16">
        <v>71948</v>
      </c>
      <c r="J403" s="16" t="e">
        <f t="shared" ref="J403:J408" si="46">K403+L403</f>
        <v>#REF!</v>
      </c>
      <c r="K403" s="16" t="e">
        <f>+#REF!</f>
        <v>#REF!</v>
      </c>
      <c r="L403" s="16"/>
      <c r="M403" s="16" t="e">
        <f t="shared" ref="M403:M408" si="47">+J403-G403</f>
        <v>#REF!</v>
      </c>
      <c r="N403" s="16" t="e">
        <f t="shared" ref="N403:N408" si="48">+J403-H403</f>
        <v>#REF!</v>
      </c>
      <c r="O403" s="16" t="e">
        <f t="shared" ref="O403:O408" si="49">+J403-I403</f>
        <v>#REF!</v>
      </c>
    </row>
    <row r="404" spans="1:15" ht="17.25" customHeight="1" x14ac:dyDescent="0.25">
      <c r="A404" s="44"/>
      <c r="B404" s="44"/>
      <c r="C404" s="44"/>
      <c r="D404" s="44"/>
      <c r="E404" s="46" t="s">
        <v>287</v>
      </c>
      <c r="F404" s="44">
        <v>4213</v>
      </c>
      <c r="G404" s="16">
        <v>25435</v>
      </c>
      <c r="H404" s="16">
        <v>30000</v>
      </c>
      <c r="I404" s="16">
        <v>30145</v>
      </c>
      <c r="J404" s="16" t="e">
        <f t="shared" si="46"/>
        <v>#REF!</v>
      </c>
      <c r="K404" s="16" t="e">
        <f>+#REF!</f>
        <v>#REF!</v>
      </c>
      <c r="L404" s="16"/>
      <c r="M404" s="16" t="e">
        <f t="shared" si="47"/>
        <v>#REF!</v>
      </c>
      <c r="N404" s="16" t="e">
        <f t="shared" si="48"/>
        <v>#REF!</v>
      </c>
      <c r="O404" s="16" t="e">
        <f t="shared" si="49"/>
        <v>#REF!</v>
      </c>
    </row>
    <row r="405" spans="1:15" x14ac:dyDescent="0.25">
      <c r="A405" s="44"/>
      <c r="B405" s="44"/>
      <c r="C405" s="44"/>
      <c r="D405" s="44"/>
      <c r="E405" s="46" t="s">
        <v>288</v>
      </c>
      <c r="F405" s="44">
        <v>4262</v>
      </c>
      <c r="G405" s="16">
        <v>1359.16</v>
      </c>
      <c r="H405" s="16">
        <v>3465</v>
      </c>
      <c r="I405" s="16">
        <v>3465</v>
      </c>
      <c r="J405" s="16" t="e">
        <f t="shared" si="46"/>
        <v>#REF!</v>
      </c>
      <c r="K405" s="16" t="e">
        <f>+#REF!</f>
        <v>#REF!</v>
      </c>
      <c r="L405" s="16"/>
      <c r="M405" s="16" t="e">
        <f t="shared" si="47"/>
        <v>#REF!</v>
      </c>
      <c r="N405" s="16" t="e">
        <f t="shared" si="48"/>
        <v>#REF!</v>
      </c>
      <c r="O405" s="16" t="e">
        <f t="shared" si="49"/>
        <v>#REF!</v>
      </c>
    </row>
    <row r="406" spans="1:15" x14ac:dyDescent="0.25">
      <c r="A406" s="44"/>
      <c r="B406" s="44"/>
      <c r="C406" s="44"/>
      <c r="D406" s="44"/>
      <c r="E406" s="46" t="s">
        <v>309</v>
      </c>
      <c r="F406" s="44" t="s">
        <v>28</v>
      </c>
      <c r="G406" s="16">
        <v>3431.95</v>
      </c>
      <c r="H406" s="16">
        <v>8629.5</v>
      </c>
      <c r="I406" s="16">
        <v>8629.5</v>
      </c>
      <c r="J406" s="16" t="e">
        <f t="shared" si="46"/>
        <v>#REF!</v>
      </c>
      <c r="K406" s="16" t="e">
        <f>+#REF!</f>
        <v>#REF!</v>
      </c>
      <c r="L406" s="16"/>
      <c r="M406" s="16" t="e">
        <f t="shared" si="47"/>
        <v>#REF!</v>
      </c>
      <c r="N406" s="16" t="e">
        <f t="shared" si="48"/>
        <v>#REF!</v>
      </c>
      <c r="O406" s="16" t="e">
        <f t="shared" si="49"/>
        <v>#REF!</v>
      </c>
    </row>
    <row r="407" spans="1:15" x14ac:dyDescent="0.25">
      <c r="A407" s="44"/>
      <c r="B407" s="44"/>
      <c r="C407" s="44"/>
      <c r="D407" s="44"/>
      <c r="E407" s="46" t="s">
        <v>327</v>
      </c>
      <c r="F407" s="44">
        <v>4269</v>
      </c>
      <c r="G407" s="16">
        <v>843.12699999999995</v>
      </c>
      <c r="H407" s="16">
        <v>2000</v>
      </c>
      <c r="I407" s="16">
        <v>2000</v>
      </c>
      <c r="J407" s="16" t="e">
        <f t="shared" si="46"/>
        <v>#REF!</v>
      </c>
      <c r="K407" s="16" t="e">
        <f>+#REF!</f>
        <v>#REF!</v>
      </c>
      <c r="L407" s="16"/>
      <c r="M407" s="16" t="e">
        <f t="shared" si="47"/>
        <v>#REF!</v>
      </c>
      <c r="N407" s="16" t="e">
        <f t="shared" si="48"/>
        <v>#REF!</v>
      </c>
      <c r="O407" s="16" t="e">
        <f t="shared" si="49"/>
        <v>#REF!</v>
      </c>
    </row>
    <row r="408" spans="1:15" x14ac:dyDescent="0.25">
      <c r="A408" s="44"/>
      <c r="B408" s="44"/>
      <c r="C408" s="44"/>
      <c r="D408" s="44"/>
      <c r="E408" s="46" t="s">
        <v>328</v>
      </c>
      <c r="F408" s="44">
        <v>5131</v>
      </c>
      <c r="G408" s="16">
        <v>5616.8</v>
      </c>
      <c r="H408" s="16">
        <v>8000</v>
      </c>
      <c r="I408" s="16">
        <v>4340</v>
      </c>
      <c r="J408" s="16" t="e">
        <f t="shared" si="46"/>
        <v>#REF!</v>
      </c>
      <c r="K408" s="16"/>
      <c r="L408" s="16" t="e">
        <f>+#REF!</f>
        <v>#REF!</v>
      </c>
      <c r="M408" s="16" t="e">
        <f t="shared" si="47"/>
        <v>#REF!</v>
      </c>
      <c r="N408" s="16" t="e">
        <f t="shared" si="48"/>
        <v>#REF!</v>
      </c>
      <c r="O408" s="16" t="e">
        <f t="shared" si="49"/>
        <v>#REF!</v>
      </c>
    </row>
    <row r="409" spans="1:15" x14ac:dyDescent="0.25">
      <c r="A409" s="44"/>
      <c r="B409" s="44"/>
      <c r="C409" s="44"/>
      <c r="D409" s="44"/>
      <c r="E409" s="46"/>
      <c r="F409" s="44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s="54" customFormat="1" ht="28.5" x14ac:dyDescent="0.25">
      <c r="A410" s="109">
        <v>2600</v>
      </c>
      <c r="B410" s="109" t="s">
        <v>11</v>
      </c>
      <c r="C410" s="109">
        <v>0</v>
      </c>
      <c r="D410" s="109">
        <v>0</v>
      </c>
      <c r="E410" s="110" t="s">
        <v>477</v>
      </c>
      <c r="F410" s="109"/>
      <c r="G410" s="111">
        <f>G412+G418+G424+G430+G441+G446</f>
        <v>595161.1311</v>
      </c>
      <c r="H410" s="111">
        <f t="shared" ref="H410:O410" si="50">H412+H418+H424+H430+H441+H446</f>
        <v>691096.9</v>
      </c>
      <c r="I410" s="111">
        <f t="shared" si="50"/>
        <v>831835.3</v>
      </c>
      <c r="J410" s="111" t="e">
        <f t="shared" si="50"/>
        <v>#REF!</v>
      </c>
      <c r="K410" s="111" t="e">
        <f t="shared" si="50"/>
        <v>#REF!</v>
      </c>
      <c r="L410" s="111" t="e">
        <f t="shared" si="50"/>
        <v>#REF!</v>
      </c>
      <c r="M410" s="111" t="e">
        <f t="shared" si="50"/>
        <v>#REF!</v>
      </c>
      <c r="N410" s="111" t="e">
        <f t="shared" si="50"/>
        <v>#REF!</v>
      </c>
      <c r="O410" s="111" t="e">
        <f t="shared" si="50"/>
        <v>#REF!</v>
      </c>
    </row>
    <row r="411" spans="1:15" ht="16.5" customHeight="1" x14ac:dyDescent="0.25">
      <c r="A411" s="44"/>
      <c r="B411" s="44"/>
      <c r="C411" s="44"/>
      <c r="D411" s="44"/>
      <c r="E411" s="46" t="s">
        <v>50</v>
      </c>
      <c r="F411" s="44"/>
      <c r="G411" s="16"/>
      <c r="H411" s="16"/>
      <c r="I411" s="16"/>
      <c r="J411" s="16"/>
      <c r="K411" s="16"/>
      <c r="L411" s="16"/>
      <c r="M411" s="16"/>
      <c r="N411" s="16"/>
      <c r="O411" s="16"/>
    </row>
    <row r="412" spans="1:15" x14ac:dyDescent="0.25">
      <c r="A412" s="44">
        <v>2610</v>
      </c>
      <c r="B412" s="44" t="s">
        <v>11</v>
      </c>
      <c r="C412" s="44">
        <v>1</v>
      </c>
      <c r="D412" s="44">
        <v>0</v>
      </c>
      <c r="E412" s="46" t="s">
        <v>182</v>
      </c>
      <c r="F412" s="44"/>
      <c r="G412" s="16"/>
      <c r="H412" s="16"/>
      <c r="I412" s="16"/>
      <c r="J412" s="16"/>
      <c r="K412" s="16"/>
      <c r="L412" s="16"/>
      <c r="M412" s="16"/>
      <c r="N412" s="16"/>
      <c r="O412" s="16"/>
    </row>
    <row r="413" spans="1:15" x14ac:dyDescent="0.25">
      <c r="A413" s="44"/>
      <c r="B413" s="44"/>
      <c r="C413" s="44"/>
      <c r="D413" s="44"/>
      <c r="E413" s="46" t="s">
        <v>52</v>
      </c>
      <c r="F413" s="44"/>
      <c r="G413" s="16"/>
      <c r="H413" s="16"/>
      <c r="I413" s="16"/>
      <c r="J413" s="16"/>
      <c r="K413" s="16"/>
      <c r="L413" s="16"/>
      <c r="M413" s="16"/>
      <c r="N413" s="16"/>
      <c r="O413" s="16"/>
    </row>
    <row r="414" spans="1:15" x14ac:dyDescent="0.25">
      <c r="A414" s="44">
        <v>2611</v>
      </c>
      <c r="B414" s="44" t="s">
        <v>11</v>
      </c>
      <c r="C414" s="44">
        <v>1</v>
      </c>
      <c r="D414" s="44">
        <v>1</v>
      </c>
      <c r="E414" s="46" t="s">
        <v>183</v>
      </c>
      <c r="F414" s="44"/>
      <c r="G414" s="16"/>
      <c r="H414" s="16"/>
      <c r="I414" s="16"/>
      <c r="J414" s="16"/>
      <c r="K414" s="16"/>
      <c r="L414" s="16"/>
      <c r="M414" s="16"/>
      <c r="N414" s="16"/>
      <c r="O414" s="16"/>
    </row>
    <row r="415" spans="1:15" ht="40.5" x14ac:dyDescent="0.25">
      <c r="A415" s="44"/>
      <c r="B415" s="44"/>
      <c r="C415" s="44"/>
      <c r="D415" s="44"/>
      <c r="E415" s="46" t="s">
        <v>75</v>
      </c>
      <c r="F415" s="44"/>
      <c r="G415" s="16"/>
      <c r="H415" s="16"/>
      <c r="I415" s="16"/>
      <c r="J415" s="16"/>
      <c r="K415" s="16"/>
      <c r="L415" s="16"/>
      <c r="M415" s="16"/>
      <c r="N415" s="16"/>
      <c r="O415" s="16"/>
    </row>
    <row r="416" spans="1:15" x14ac:dyDescent="0.25">
      <c r="A416" s="44"/>
      <c r="B416" s="44"/>
      <c r="C416" s="44"/>
      <c r="D416" s="44"/>
      <c r="E416" s="46" t="s">
        <v>76</v>
      </c>
      <c r="F416" s="44"/>
      <c r="G416" s="16"/>
      <c r="H416" s="16"/>
      <c r="I416" s="16"/>
      <c r="J416" s="16"/>
      <c r="K416" s="16"/>
      <c r="L416" s="16"/>
      <c r="M416" s="16"/>
      <c r="N416" s="16"/>
      <c r="O416" s="16"/>
    </row>
    <row r="417" spans="1:15" ht="60.75" customHeight="1" x14ac:dyDescent="0.25">
      <c r="A417" s="44"/>
      <c r="B417" s="44"/>
      <c r="C417" s="44"/>
      <c r="D417" s="44"/>
      <c r="E417" s="46" t="s">
        <v>76</v>
      </c>
      <c r="F417" s="44"/>
      <c r="G417" s="16"/>
      <c r="H417" s="16"/>
      <c r="I417" s="16"/>
      <c r="J417" s="16"/>
      <c r="K417" s="16"/>
      <c r="L417" s="16"/>
      <c r="M417" s="16"/>
      <c r="N417" s="16"/>
      <c r="O417" s="16"/>
    </row>
    <row r="418" spans="1:15" x14ac:dyDescent="0.25">
      <c r="A418" s="44">
        <v>2620</v>
      </c>
      <c r="B418" s="44" t="s">
        <v>11</v>
      </c>
      <c r="C418" s="44">
        <v>2</v>
      </c>
      <c r="D418" s="44">
        <v>0</v>
      </c>
      <c r="E418" s="46" t="s">
        <v>184</v>
      </c>
      <c r="F418" s="44"/>
      <c r="G418" s="16"/>
      <c r="H418" s="16"/>
      <c r="I418" s="16"/>
      <c r="J418" s="16"/>
      <c r="K418" s="16"/>
      <c r="L418" s="16"/>
      <c r="M418" s="16"/>
      <c r="N418" s="16"/>
      <c r="O418" s="16"/>
    </row>
    <row r="419" spans="1:15" x14ac:dyDescent="0.25">
      <c r="A419" s="44"/>
      <c r="B419" s="44"/>
      <c r="C419" s="44"/>
      <c r="D419" s="44"/>
      <c r="E419" s="46" t="s">
        <v>52</v>
      </c>
      <c r="F419" s="44"/>
      <c r="G419" s="16"/>
      <c r="H419" s="16"/>
      <c r="I419" s="16"/>
      <c r="J419" s="16"/>
      <c r="K419" s="16"/>
      <c r="L419" s="16"/>
      <c r="M419" s="16"/>
      <c r="N419" s="16"/>
      <c r="O419" s="16"/>
    </row>
    <row r="420" spans="1:15" x14ac:dyDescent="0.25">
      <c r="A420" s="44">
        <v>2621</v>
      </c>
      <c r="B420" s="44" t="s">
        <v>11</v>
      </c>
      <c r="C420" s="44">
        <v>2</v>
      </c>
      <c r="D420" s="44">
        <v>1</v>
      </c>
      <c r="E420" s="46" t="s">
        <v>184</v>
      </c>
      <c r="F420" s="44"/>
      <c r="G420" s="16"/>
      <c r="H420" s="16"/>
      <c r="I420" s="16"/>
      <c r="J420" s="16"/>
      <c r="K420" s="16"/>
      <c r="L420" s="16"/>
      <c r="M420" s="16"/>
      <c r="N420" s="16"/>
      <c r="O420" s="16"/>
    </row>
    <row r="421" spans="1:15" ht="40.5" x14ac:dyDescent="0.25">
      <c r="A421" s="44"/>
      <c r="B421" s="44"/>
      <c r="C421" s="44"/>
      <c r="D421" s="44"/>
      <c r="E421" s="46" t="s">
        <v>75</v>
      </c>
      <c r="F421" s="44"/>
      <c r="G421" s="16"/>
      <c r="H421" s="16"/>
      <c r="I421" s="16"/>
      <c r="J421" s="16"/>
      <c r="K421" s="16"/>
      <c r="L421" s="16"/>
      <c r="M421" s="16"/>
      <c r="N421" s="16"/>
      <c r="O421" s="16"/>
    </row>
    <row r="422" spans="1:15" x14ac:dyDescent="0.25">
      <c r="A422" s="44"/>
      <c r="B422" s="44"/>
      <c r="C422" s="44"/>
      <c r="D422" s="44"/>
      <c r="E422" s="46" t="s">
        <v>326</v>
      </c>
      <c r="F422" s="44"/>
      <c r="G422" s="16"/>
      <c r="H422" s="16"/>
      <c r="I422" s="16"/>
      <c r="J422" s="16"/>
      <c r="K422" s="16"/>
      <c r="L422" s="16"/>
      <c r="M422" s="16"/>
      <c r="N422" s="16"/>
      <c r="O422" s="16"/>
    </row>
    <row r="423" spans="1:15" ht="56.25" customHeight="1" x14ac:dyDescent="0.25">
      <c r="A423" s="44"/>
      <c r="B423" s="44"/>
      <c r="C423" s="44"/>
      <c r="D423" s="44"/>
      <c r="E423" s="46" t="s">
        <v>76</v>
      </c>
      <c r="F423" s="44"/>
      <c r="G423" s="16"/>
      <c r="H423" s="16"/>
      <c r="I423" s="16"/>
      <c r="J423" s="16"/>
      <c r="K423" s="16"/>
      <c r="L423" s="16"/>
      <c r="M423" s="16"/>
      <c r="N423" s="16"/>
      <c r="O423" s="16"/>
    </row>
    <row r="424" spans="1:15" x14ac:dyDescent="0.25">
      <c r="A424" s="44">
        <v>2630</v>
      </c>
      <c r="B424" s="44" t="s">
        <v>11</v>
      </c>
      <c r="C424" s="44">
        <v>3</v>
      </c>
      <c r="D424" s="44">
        <v>0</v>
      </c>
      <c r="E424" s="46" t="s">
        <v>185</v>
      </c>
      <c r="F424" s="44"/>
      <c r="G424" s="16"/>
      <c r="H424" s="16"/>
      <c r="I424" s="16"/>
      <c r="J424" s="16"/>
      <c r="K424" s="16"/>
      <c r="L424" s="16"/>
      <c r="M424" s="16"/>
      <c r="N424" s="16"/>
      <c r="O424" s="16"/>
    </row>
    <row r="425" spans="1:15" x14ac:dyDescent="0.25">
      <c r="A425" s="44"/>
      <c r="B425" s="44"/>
      <c r="C425" s="44"/>
      <c r="D425" s="44"/>
      <c r="E425" s="46" t="s">
        <v>52</v>
      </c>
      <c r="F425" s="44"/>
      <c r="G425" s="16"/>
      <c r="H425" s="16"/>
      <c r="I425" s="16"/>
      <c r="J425" s="16"/>
      <c r="K425" s="16"/>
      <c r="L425" s="16"/>
      <c r="M425" s="16"/>
      <c r="N425" s="16"/>
      <c r="O425" s="16"/>
    </row>
    <row r="426" spans="1:15" x14ac:dyDescent="0.25">
      <c r="A426" s="44">
        <v>2631</v>
      </c>
      <c r="B426" s="44" t="s">
        <v>11</v>
      </c>
      <c r="C426" s="44">
        <v>3</v>
      </c>
      <c r="D426" s="44">
        <v>1</v>
      </c>
      <c r="E426" s="46" t="s">
        <v>186</v>
      </c>
      <c r="F426" s="44"/>
      <c r="G426" s="16"/>
      <c r="H426" s="16"/>
      <c r="I426" s="16"/>
      <c r="J426" s="16"/>
      <c r="K426" s="16"/>
      <c r="L426" s="16"/>
      <c r="M426" s="16"/>
      <c r="N426" s="16"/>
      <c r="O426" s="16"/>
    </row>
    <row r="427" spans="1:15" ht="40.5" x14ac:dyDescent="0.25">
      <c r="A427" s="44"/>
      <c r="B427" s="44"/>
      <c r="C427" s="44"/>
      <c r="D427" s="44"/>
      <c r="E427" s="46" t="s">
        <v>75</v>
      </c>
      <c r="F427" s="44"/>
      <c r="G427" s="16"/>
      <c r="H427" s="16"/>
      <c r="I427" s="16"/>
      <c r="J427" s="16"/>
      <c r="K427" s="16"/>
      <c r="L427" s="16"/>
      <c r="M427" s="16"/>
      <c r="N427" s="16"/>
      <c r="O427" s="16"/>
    </row>
    <row r="428" spans="1:15" x14ac:dyDescent="0.25">
      <c r="A428" s="44"/>
      <c r="B428" s="44"/>
      <c r="C428" s="44"/>
      <c r="D428" s="44"/>
      <c r="E428" s="46" t="s">
        <v>76</v>
      </c>
      <c r="F428" s="44"/>
      <c r="G428" s="16"/>
      <c r="H428" s="16"/>
      <c r="I428" s="16"/>
      <c r="J428" s="16"/>
      <c r="K428" s="16"/>
      <c r="L428" s="16"/>
      <c r="M428" s="16"/>
      <c r="N428" s="16"/>
      <c r="O428" s="16"/>
    </row>
    <row r="429" spans="1:15" ht="55.5" customHeight="1" x14ac:dyDescent="0.25">
      <c r="A429" s="44"/>
      <c r="B429" s="44"/>
      <c r="C429" s="44"/>
      <c r="D429" s="44"/>
      <c r="E429" s="46" t="s">
        <v>76</v>
      </c>
      <c r="F429" s="44"/>
      <c r="G429" s="16"/>
      <c r="H429" s="16"/>
      <c r="I429" s="16"/>
      <c r="J429" s="16"/>
      <c r="K429" s="16"/>
      <c r="L429" s="16"/>
      <c r="M429" s="16"/>
      <c r="N429" s="16"/>
      <c r="O429" s="16"/>
    </row>
    <row r="430" spans="1:15" s="54" customFormat="1" ht="28.5" x14ac:dyDescent="0.25">
      <c r="A430" s="109">
        <v>2640</v>
      </c>
      <c r="B430" s="109" t="s">
        <v>11</v>
      </c>
      <c r="C430" s="109">
        <v>4</v>
      </c>
      <c r="D430" s="109">
        <v>0</v>
      </c>
      <c r="E430" s="112" t="s">
        <v>187</v>
      </c>
      <c r="F430" s="109"/>
      <c r="G430" s="111">
        <f>G432</f>
        <v>181396.92749999999</v>
      </c>
      <c r="H430" s="111">
        <f t="shared" ref="H430:O430" si="51">H432</f>
        <v>186492.5</v>
      </c>
      <c r="I430" s="111">
        <f t="shared" si="51"/>
        <v>192244.3</v>
      </c>
      <c r="J430" s="111" t="e">
        <f t="shared" si="51"/>
        <v>#REF!</v>
      </c>
      <c r="K430" s="111" t="e">
        <f t="shared" si="51"/>
        <v>#REF!</v>
      </c>
      <c r="L430" s="111" t="e">
        <f t="shared" si="51"/>
        <v>#REF!</v>
      </c>
      <c r="M430" s="111" t="e">
        <f t="shared" si="51"/>
        <v>#REF!</v>
      </c>
      <c r="N430" s="111" t="e">
        <f t="shared" si="51"/>
        <v>#REF!</v>
      </c>
      <c r="O430" s="111" t="e">
        <f t="shared" si="51"/>
        <v>#REF!</v>
      </c>
    </row>
    <row r="431" spans="1:15" x14ac:dyDescent="0.25">
      <c r="A431" s="44"/>
      <c r="B431" s="44"/>
      <c r="C431" s="44"/>
      <c r="D431" s="44"/>
      <c r="E431" s="46" t="s">
        <v>52</v>
      </c>
      <c r="F431" s="44"/>
      <c r="G431" s="16"/>
      <c r="H431" s="16"/>
      <c r="I431" s="16"/>
      <c r="J431" s="16"/>
      <c r="K431" s="16"/>
      <c r="L431" s="16"/>
      <c r="M431" s="16"/>
      <c r="N431" s="16"/>
      <c r="O431" s="16"/>
    </row>
    <row r="432" spans="1:15" x14ac:dyDescent="0.25">
      <c r="A432" s="44">
        <v>2641</v>
      </c>
      <c r="B432" s="44" t="s">
        <v>11</v>
      </c>
      <c r="C432" s="44">
        <v>4</v>
      </c>
      <c r="D432" s="44">
        <v>1</v>
      </c>
      <c r="E432" s="46" t="s">
        <v>188</v>
      </c>
      <c r="F432" s="44"/>
      <c r="G432" s="16">
        <f>SUM(G434:G439)</f>
        <v>181396.92749999999</v>
      </c>
      <c r="H432" s="16">
        <f t="shared" ref="H432:O432" si="52">SUM(H434:H439)</f>
        <v>186492.5</v>
      </c>
      <c r="I432" s="16">
        <f t="shared" si="52"/>
        <v>192244.3</v>
      </c>
      <c r="J432" s="16" t="e">
        <f t="shared" si="52"/>
        <v>#REF!</v>
      </c>
      <c r="K432" s="16" t="e">
        <f t="shared" si="52"/>
        <v>#REF!</v>
      </c>
      <c r="L432" s="16" t="e">
        <f t="shared" si="52"/>
        <v>#REF!</v>
      </c>
      <c r="M432" s="16" t="e">
        <f t="shared" si="52"/>
        <v>#REF!</v>
      </c>
      <c r="N432" s="16" t="e">
        <f t="shared" si="52"/>
        <v>#REF!</v>
      </c>
      <c r="O432" s="16" t="e">
        <f t="shared" si="52"/>
        <v>#REF!</v>
      </c>
    </row>
    <row r="433" spans="1:15" ht="40.5" x14ac:dyDescent="0.25">
      <c r="A433" s="44"/>
      <c r="B433" s="44"/>
      <c r="C433" s="44"/>
      <c r="D433" s="44"/>
      <c r="E433" s="46" t="s">
        <v>75</v>
      </c>
      <c r="F433" s="44"/>
      <c r="G433" s="16"/>
      <c r="H433" s="16"/>
      <c r="I433" s="16"/>
      <c r="J433" s="16"/>
      <c r="K433" s="16"/>
      <c r="L433" s="16"/>
      <c r="M433" s="16"/>
      <c r="N433" s="16"/>
      <c r="O433" s="16"/>
    </row>
    <row r="434" spans="1:15" x14ac:dyDescent="0.25">
      <c r="A434" s="44"/>
      <c r="B434" s="44"/>
      <c r="C434" s="44"/>
      <c r="D434" s="44"/>
      <c r="E434" s="46" t="s">
        <v>324</v>
      </c>
      <c r="F434" s="44">
        <v>4212</v>
      </c>
      <c r="G434" s="16">
        <v>176617.92749999999</v>
      </c>
      <c r="H434" s="16">
        <v>180000</v>
      </c>
      <c r="I434" s="16">
        <v>185751.8</v>
      </c>
      <c r="J434" s="16" t="e">
        <f t="shared" ref="J434:J439" si="53">K434+L434</f>
        <v>#REF!</v>
      </c>
      <c r="K434" s="16" t="e">
        <f>+#REF!</f>
        <v>#REF!</v>
      </c>
      <c r="L434" s="16"/>
      <c r="M434" s="16" t="e">
        <f t="shared" ref="M434:M439" si="54">+J434-G434</f>
        <v>#REF!</v>
      </c>
      <c r="N434" s="16" t="e">
        <f t="shared" ref="N434:N439" si="55">+J434-H434</f>
        <v>#REF!</v>
      </c>
      <c r="O434" s="16" t="e">
        <f t="shared" ref="O434:O439" si="56">+J434-I434</f>
        <v>#REF!</v>
      </c>
    </row>
    <row r="435" spans="1:15" x14ac:dyDescent="0.25">
      <c r="A435" s="44"/>
      <c r="B435" s="44"/>
      <c r="C435" s="44"/>
      <c r="D435" s="44"/>
      <c r="E435" s="46" t="s">
        <v>283</v>
      </c>
      <c r="F435" s="44">
        <v>4239</v>
      </c>
      <c r="G435" s="16">
        <v>4489</v>
      </c>
      <c r="H435" s="16">
        <v>0</v>
      </c>
      <c r="I435" s="16">
        <v>0</v>
      </c>
      <c r="J435" s="16" t="e">
        <f t="shared" si="53"/>
        <v>#REF!</v>
      </c>
      <c r="K435" s="16" t="e">
        <f>+#REF!</f>
        <v>#REF!</v>
      </c>
      <c r="L435" s="16"/>
      <c r="M435" s="16" t="e">
        <f t="shared" si="54"/>
        <v>#REF!</v>
      </c>
      <c r="N435" s="16" t="e">
        <f t="shared" si="55"/>
        <v>#REF!</v>
      </c>
      <c r="O435" s="16" t="e">
        <f t="shared" si="56"/>
        <v>#REF!</v>
      </c>
    </row>
    <row r="436" spans="1:15" x14ac:dyDescent="0.25">
      <c r="A436" s="44"/>
      <c r="B436" s="44"/>
      <c r="C436" s="44"/>
      <c r="D436" s="44"/>
      <c r="E436" s="46" t="s">
        <v>68</v>
      </c>
      <c r="F436" s="44">
        <v>4269</v>
      </c>
      <c r="G436" s="16">
        <v>0</v>
      </c>
      <c r="H436" s="16">
        <v>5000</v>
      </c>
      <c r="I436" s="16">
        <v>5000</v>
      </c>
      <c r="J436" s="16" t="e">
        <f t="shared" si="53"/>
        <v>#REF!</v>
      </c>
      <c r="K436" s="16" t="e">
        <f>+#REF!</f>
        <v>#REF!</v>
      </c>
      <c r="L436" s="16"/>
      <c r="M436" s="16" t="e">
        <f t="shared" si="54"/>
        <v>#REF!</v>
      </c>
      <c r="N436" s="16" t="e">
        <f t="shared" si="55"/>
        <v>#REF!</v>
      </c>
      <c r="O436" s="16" t="e">
        <f t="shared" si="56"/>
        <v>#REF!</v>
      </c>
    </row>
    <row r="437" spans="1:15" ht="15.75" customHeight="1" x14ac:dyDescent="0.25">
      <c r="A437" s="44"/>
      <c r="B437" s="44"/>
      <c r="C437" s="44"/>
      <c r="D437" s="44"/>
      <c r="E437" s="46" t="s">
        <v>279</v>
      </c>
      <c r="F437" s="44">
        <v>4822</v>
      </c>
      <c r="G437" s="16">
        <v>0</v>
      </c>
      <c r="H437" s="16">
        <v>0</v>
      </c>
      <c r="I437" s="16">
        <v>0</v>
      </c>
      <c r="J437" s="16" t="e">
        <f t="shared" si="53"/>
        <v>#REF!</v>
      </c>
      <c r="K437" s="16" t="e">
        <f>+#REF!</f>
        <v>#REF!</v>
      </c>
      <c r="L437" s="16"/>
      <c r="M437" s="16" t="e">
        <f t="shared" si="54"/>
        <v>#REF!</v>
      </c>
      <c r="N437" s="16" t="e">
        <f t="shared" si="55"/>
        <v>#REF!</v>
      </c>
      <c r="O437" s="16" t="e">
        <f t="shared" si="56"/>
        <v>#REF!</v>
      </c>
    </row>
    <row r="438" spans="1:15" x14ac:dyDescent="0.25">
      <c r="A438" s="44"/>
      <c r="B438" s="44"/>
      <c r="C438" s="44"/>
      <c r="D438" s="44"/>
      <c r="E438" s="46" t="s">
        <v>289</v>
      </c>
      <c r="F438" s="44">
        <v>5112</v>
      </c>
      <c r="G438" s="16">
        <v>0</v>
      </c>
      <c r="H438" s="16">
        <v>680</v>
      </c>
      <c r="I438" s="16">
        <v>680</v>
      </c>
      <c r="J438" s="16" t="e">
        <f t="shared" si="53"/>
        <v>#REF!</v>
      </c>
      <c r="K438" s="16"/>
      <c r="L438" s="16" t="e">
        <f>+#REF!</f>
        <v>#REF!</v>
      </c>
      <c r="M438" s="16" t="e">
        <f t="shared" si="54"/>
        <v>#REF!</v>
      </c>
      <c r="N438" s="16" t="e">
        <f t="shared" si="55"/>
        <v>#REF!</v>
      </c>
      <c r="O438" s="16" t="e">
        <f t="shared" si="56"/>
        <v>#REF!</v>
      </c>
    </row>
    <row r="439" spans="1:15" ht="16.5" customHeight="1" x14ac:dyDescent="0.25">
      <c r="A439" s="44"/>
      <c r="B439" s="44"/>
      <c r="C439" s="44"/>
      <c r="D439" s="44"/>
      <c r="E439" s="46" t="s">
        <v>325</v>
      </c>
      <c r="F439" s="44">
        <v>5129</v>
      </c>
      <c r="G439" s="16">
        <v>290</v>
      </c>
      <c r="H439" s="16">
        <v>812.5</v>
      </c>
      <c r="I439" s="16">
        <v>812.5</v>
      </c>
      <c r="J439" s="16" t="e">
        <f t="shared" si="53"/>
        <v>#REF!</v>
      </c>
      <c r="K439" s="16"/>
      <c r="L439" s="16" t="e">
        <f>+#REF!</f>
        <v>#REF!</v>
      </c>
      <c r="M439" s="16" t="e">
        <f t="shared" si="54"/>
        <v>#REF!</v>
      </c>
      <c r="N439" s="16" t="e">
        <f t="shared" si="55"/>
        <v>#REF!</v>
      </c>
      <c r="O439" s="16" t="e">
        <f t="shared" si="56"/>
        <v>#REF!</v>
      </c>
    </row>
    <row r="440" spans="1:15" ht="54" customHeight="1" x14ac:dyDescent="0.25">
      <c r="A440" s="44"/>
      <c r="B440" s="44"/>
      <c r="C440" s="44"/>
      <c r="D440" s="44"/>
      <c r="E440" s="46" t="s">
        <v>76</v>
      </c>
      <c r="F440" s="44"/>
      <c r="G440" s="16"/>
      <c r="H440" s="16"/>
      <c r="I440" s="16"/>
      <c r="J440" s="16"/>
      <c r="K440" s="16"/>
      <c r="L440" s="16"/>
      <c r="M440" s="16"/>
      <c r="N440" s="16"/>
      <c r="O440" s="16"/>
    </row>
    <row r="441" spans="1:15" ht="40.5" x14ac:dyDescent="0.25">
      <c r="A441" s="44">
        <v>2650</v>
      </c>
      <c r="B441" s="44" t="s">
        <v>11</v>
      </c>
      <c r="C441" s="44">
        <v>5</v>
      </c>
      <c r="D441" s="44">
        <v>0</v>
      </c>
      <c r="E441" s="46" t="s">
        <v>189</v>
      </c>
      <c r="F441" s="44"/>
      <c r="G441" s="16"/>
      <c r="H441" s="16"/>
      <c r="I441" s="16"/>
      <c r="J441" s="16"/>
      <c r="K441" s="16"/>
      <c r="L441" s="16"/>
      <c r="M441" s="16"/>
      <c r="N441" s="16"/>
      <c r="O441" s="16"/>
    </row>
    <row r="442" spans="1:15" ht="37.5" customHeight="1" x14ac:dyDescent="0.25">
      <c r="A442" s="44"/>
      <c r="B442" s="44"/>
      <c r="C442" s="44"/>
      <c r="D442" s="44"/>
      <c r="E442" s="46" t="s">
        <v>52</v>
      </c>
      <c r="F442" s="44"/>
      <c r="G442" s="16"/>
      <c r="H442" s="16"/>
      <c r="I442" s="16"/>
      <c r="J442" s="16"/>
      <c r="K442" s="16"/>
      <c r="L442" s="16"/>
      <c r="M442" s="16"/>
      <c r="N442" s="16"/>
      <c r="O442" s="16"/>
    </row>
    <row r="443" spans="1:15" ht="40.5" x14ac:dyDescent="0.25">
      <c r="A443" s="44">
        <v>2651</v>
      </c>
      <c r="B443" s="44" t="s">
        <v>11</v>
      </c>
      <c r="C443" s="44">
        <v>5</v>
      </c>
      <c r="D443" s="44">
        <v>1</v>
      </c>
      <c r="E443" s="46" t="s">
        <v>189</v>
      </c>
      <c r="F443" s="44"/>
      <c r="G443" s="16"/>
      <c r="H443" s="16"/>
      <c r="I443" s="16"/>
      <c r="J443" s="16"/>
      <c r="K443" s="16"/>
      <c r="L443" s="16"/>
      <c r="M443" s="16"/>
      <c r="N443" s="16"/>
      <c r="O443" s="16"/>
    </row>
    <row r="444" spans="1:15" ht="36" customHeight="1" x14ac:dyDescent="0.25">
      <c r="A444" s="44"/>
      <c r="B444" s="44"/>
      <c r="C444" s="44"/>
      <c r="D444" s="44"/>
      <c r="E444" s="46" t="s">
        <v>75</v>
      </c>
      <c r="F444" s="44"/>
      <c r="G444" s="16"/>
      <c r="H444" s="16"/>
      <c r="I444" s="16"/>
      <c r="J444" s="16"/>
      <c r="K444" s="16"/>
      <c r="L444" s="16"/>
      <c r="M444" s="16"/>
      <c r="N444" s="16"/>
      <c r="O444" s="16"/>
    </row>
    <row r="445" spans="1:15" ht="55.5" customHeight="1" x14ac:dyDescent="0.25">
      <c r="A445" s="44"/>
      <c r="B445" s="44"/>
      <c r="C445" s="44"/>
      <c r="D445" s="44"/>
      <c r="E445" s="46" t="s">
        <v>76</v>
      </c>
      <c r="F445" s="44"/>
      <c r="G445" s="16"/>
      <c r="H445" s="16"/>
      <c r="I445" s="16"/>
      <c r="J445" s="16"/>
      <c r="K445" s="16"/>
      <c r="L445" s="16"/>
      <c r="M445" s="16"/>
      <c r="N445" s="16"/>
      <c r="O445" s="16"/>
    </row>
    <row r="446" spans="1:15" s="54" customFormat="1" ht="30.75" customHeight="1" x14ac:dyDescent="0.25">
      <c r="A446" s="109">
        <v>2660</v>
      </c>
      <c r="B446" s="109" t="s">
        <v>11</v>
      </c>
      <c r="C446" s="109">
        <v>6</v>
      </c>
      <c r="D446" s="109">
        <v>0</v>
      </c>
      <c r="E446" s="112" t="s">
        <v>190</v>
      </c>
      <c r="F446" s="109"/>
      <c r="G446" s="111">
        <f>G448</f>
        <v>413764.20360000001</v>
      </c>
      <c r="H446" s="111">
        <f t="shared" ref="H446:O446" si="57">H448</f>
        <v>504604.4</v>
      </c>
      <c r="I446" s="111">
        <f t="shared" si="57"/>
        <v>639591</v>
      </c>
      <c r="J446" s="111" t="e">
        <f t="shared" si="57"/>
        <v>#REF!</v>
      </c>
      <c r="K446" s="111" t="e">
        <f t="shared" si="57"/>
        <v>#REF!</v>
      </c>
      <c r="L446" s="111" t="e">
        <f t="shared" si="57"/>
        <v>#REF!</v>
      </c>
      <c r="M446" s="111" t="e">
        <f t="shared" si="57"/>
        <v>#REF!</v>
      </c>
      <c r="N446" s="111" t="e">
        <f t="shared" si="57"/>
        <v>#REF!</v>
      </c>
      <c r="O446" s="111" t="e">
        <f t="shared" si="57"/>
        <v>#REF!</v>
      </c>
    </row>
    <row r="447" spans="1:15" ht="15.75" customHeight="1" x14ac:dyDescent="0.25">
      <c r="A447" s="44"/>
      <c r="B447" s="44"/>
      <c r="C447" s="44"/>
      <c r="D447" s="44"/>
      <c r="E447" s="46" t="s">
        <v>52</v>
      </c>
      <c r="F447" s="44"/>
      <c r="G447" s="16"/>
      <c r="H447" s="16"/>
      <c r="I447" s="16"/>
      <c r="J447" s="16"/>
      <c r="K447" s="16"/>
      <c r="L447" s="16"/>
      <c r="M447" s="16"/>
      <c r="N447" s="16"/>
      <c r="O447" s="16"/>
    </row>
    <row r="448" spans="1:15" ht="27" customHeight="1" x14ac:dyDescent="0.25">
      <c r="A448" s="44">
        <v>2661</v>
      </c>
      <c r="B448" s="44" t="s">
        <v>11</v>
      </c>
      <c r="C448" s="44">
        <v>6</v>
      </c>
      <c r="D448" s="44">
        <v>1</v>
      </c>
      <c r="E448" s="46" t="s">
        <v>190</v>
      </c>
      <c r="F448" s="44"/>
      <c r="G448" s="16">
        <f t="shared" ref="G448:O448" si="58">SUM(G450:G464)</f>
        <v>413764.20360000001</v>
      </c>
      <c r="H448" s="16">
        <f t="shared" si="58"/>
        <v>504604.4</v>
      </c>
      <c r="I448" s="16">
        <f t="shared" si="58"/>
        <v>639591</v>
      </c>
      <c r="J448" s="16" t="e">
        <f t="shared" si="58"/>
        <v>#REF!</v>
      </c>
      <c r="K448" s="16" t="e">
        <f t="shared" si="58"/>
        <v>#REF!</v>
      </c>
      <c r="L448" s="16" t="e">
        <f t="shared" si="58"/>
        <v>#REF!</v>
      </c>
      <c r="M448" s="16" t="e">
        <f t="shared" si="58"/>
        <v>#REF!</v>
      </c>
      <c r="N448" s="16" t="e">
        <f t="shared" si="58"/>
        <v>#REF!</v>
      </c>
      <c r="O448" s="16" t="e">
        <f t="shared" si="58"/>
        <v>#REF!</v>
      </c>
    </row>
    <row r="449" spans="1:15" ht="20.25" customHeight="1" x14ac:dyDescent="0.25">
      <c r="A449" s="44"/>
      <c r="B449" s="44"/>
      <c r="C449" s="44"/>
      <c r="D449" s="44"/>
      <c r="E449" s="46" t="s">
        <v>75</v>
      </c>
      <c r="F449" s="44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 ht="27" x14ac:dyDescent="0.25">
      <c r="A450" s="44"/>
      <c r="B450" s="44"/>
      <c r="C450" s="44"/>
      <c r="D450" s="44"/>
      <c r="E450" s="46" t="s">
        <v>54</v>
      </c>
      <c r="F450" s="44" t="s">
        <v>19</v>
      </c>
      <c r="G450" s="16">
        <v>63854.328000000001</v>
      </c>
      <c r="H450" s="16">
        <v>72308</v>
      </c>
      <c r="I450" s="16">
        <v>76685.7</v>
      </c>
      <c r="J450" s="16" t="e">
        <f>K450+L450</f>
        <v>#REF!</v>
      </c>
      <c r="K450" s="16" t="e">
        <f>+#REF!</f>
        <v>#REF!</v>
      </c>
      <c r="L450" s="16"/>
      <c r="M450" s="16" t="e">
        <f t="shared" ref="M450:M464" si="59">+J450-G450</f>
        <v>#REF!</v>
      </c>
      <c r="N450" s="16" t="e">
        <f t="shared" ref="N450:N464" si="60">+J450-H450</f>
        <v>#REF!</v>
      </c>
      <c r="O450" s="16" t="e">
        <f t="shared" ref="O450:O464" si="61">+J450-I450</f>
        <v>#REF!</v>
      </c>
    </row>
    <row r="451" spans="1:15" x14ac:dyDescent="0.25">
      <c r="A451" s="44"/>
      <c r="B451" s="44"/>
      <c r="C451" s="44"/>
      <c r="D451" s="44"/>
      <c r="E451" s="46" t="s">
        <v>365</v>
      </c>
      <c r="F451" s="44" t="s">
        <v>21</v>
      </c>
      <c r="G451" s="16"/>
      <c r="H451" s="16">
        <v>638</v>
      </c>
      <c r="I451" s="16">
        <v>638</v>
      </c>
      <c r="J451" s="16" t="e">
        <f t="shared" ref="J451:J464" si="62">K451+L451</f>
        <v>#REF!</v>
      </c>
      <c r="K451" s="16" t="e">
        <f>+#REF!</f>
        <v>#REF!</v>
      </c>
      <c r="L451" s="16"/>
      <c r="M451" s="16" t="e">
        <f t="shared" si="59"/>
        <v>#REF!</v>
      </c>
      <c r="N451" s="16" t="e">
        <f t="shared" si="60"/>
        <v>#REF!</v>
      </c>
      <c r="O451" s="16" t="e">
        <f t="shared" si="61"/>
        <v>#REF!</v>
      </c>
    </row>
    <row r="452" spans="1:15" x14ac:dyDescent="0.25">
      <c r="A452" s="44"/>
      <c r="B452" s="44"/>
      <c r="C452" s="44"/>
      <c r="D452" s="44"/>
      <c r="E452" s="46" t="s">
        <v>283</v>
      </c>
      <c r="F452" s="44" t="s">
        <v>24</v>
      </c>
      <c r="G452" s="16">
        <v>1565.5439999999999</v>
      </c>
      <c r="H452" s="16">
        <v>3351</v>
      </c>
      <c r="I452" s="16">
        <v>2051</v>
      </c>
      <c r="J452" s="16" t="e">
        <f t="shared" si="62"/>
        <v>#REF!</v>
      </c>
      <c r="K452" s="16" t="e">
        <f>+#REF!</f>
        <v>#REF!</v>
      </c>
      <c r="L452" s="16"/>
      <c r="M452" s="16" t="e">
        <f t="shared" si="59"/>
        <v>#REF!</v>
      </c>
      <c r="N452" s="16" t="e">
        <f t="shared" si="60"/>
        <v>#REF!</v>
      </c>
      <c r="O452" s="16" t="e">
        <f t="shared" si="61"/>
        <v>#REF!</v>
      </c>
    </row>
    <row r="453" spans="1:15" ht="17.25" customHeight="1" x14ac:dyDescent="0.25">
      <c r="A453" s="44"/>
      <c r="B453" s="44"/>
      <c r="C453" s="44"/>
      <c r="D453" s="44"/>
      <c r="E453" s="46" t="s">
        <v>278</v>
      </c>
      <c r="F453" s="44" t="s">
        <v>25</v>
      </c>
      <c r="G453" s="16"/>
      <c r="H453" s="16">
        <v>351.5</v>
      </c>
      <c r="I453" s="16">
        <v>351.5</v>
      </c>
      <c r="J453" s="16" t="e">
        <f t="shared" si="62"/>
        <v>#REF!</v>
      </c>
      <c r="K453" s="16" t="e">
        <f>+#REF!</f>
        <v>#REF!</v>
      </c>
      <c r="L453" s="16"/>
      <c r="M453" s="16" t="e">
        <f t="shared" si="59"/>
        <v>#REF!</v>
      </c>
      <c r="N453" s="16" t="e">
        <f t="shared" si="60"/>
        <v>#REF!</v>
      </c>
      <c r="O453" s="16" t="e">
        <f t="shared" si="61"/>
        <v>#REF!</v>
      </c>
    </row>
    <row r="454" spans="1:15" x14ac:dyDescent="0.25">
      <c r="A454" s="44"/>
      <c r="B454" s="44"/>
      <c r="C454" s="44"/>
      <c r="D454" s="44"/>
      <c r="E454" s="46" t="s">
        <v>290</v>
      </c>
      <c r="F454" s="44">
        <v>4251</v>
      </c>
      <c r="G454" s="16">
        <v>1846.05</v>
      </c>
      <c r="H454" s="16">
        <v>3000</v>
      </c>
      <c r="I454" s="16">
        <v>1000</v>
      </c>
      <c r="J454" s="16" t="e">
        <f t="shared" si="62"/>
        <v>#REF!</v>
      </c>
      <c r="K454" s="16" t="e">
        <f>+#REF!</f>
        <v>#REF!</v>
      </c>
      <c r="L454" s="16"/>
      <c r="M454" s="16" t="e">
        <f t="shared" si="59"/>
        <v>#REF!</v>
      </c>
      <c r="N454" s="16" t="e">
        <f t="shared" si="60"/>
        <v>#REF!</v>
      </c>
      <c r="O454" s="16" t="e">
        <f t="shared" si="61"/>
        <v>#REF!</v>
      </c>
    </row>
    <row r="455" spans="1:15" ht="27" x14ac:dyDescent="0.25">
      <c r="A455" s="44"/>
      <c r="B455" s="44"/>
      <c r="C455" s="44"/>
      <c r="D455" s="44"/>
      <c r="E455" s="46" t="s">
        <v>369</v>
      </c>
      <c r="F455" s="44" t="s">
        <v>26</v>
      </c>
      <c r="G455" s="16">
        <v>2131.9740000000002</v>
      </c>
      <c r="H455" s="16">
        <v>2150</v>
      </c>
      <c r="I455" s="16">
        <v>650</v>
      </c>
      <c r="J455" s="16" t="e">
        <f t="shared" si="62"/>
        <v>#REF!</v>
      </c>
      <c r="K455" s="16" t="e">
        <f>+#REF!</f>
        <v>#REF!</v>
      </c>
      <c r="L455" s="16"/>
      <c r="M455" s="16" t="e">
        <f t="shared" si="59"/>
        <v>#REF!</v>
      </c>
      <c r="N455" s="16" t="e">
        <f t="shared" si="60"/>
        <v>#REF!</v>
      </c>
      <c r="O455" s="16" t="e">
        <f t="shared" si="61"/>
        <v>#REF!</v>
      </c>
    </row>
    <row r="456" spans="1:15" x14ac:dyDescent="0.25">
      <c r="A456" s="44"/>
      <c r="B456" s="44"/>
      <c r="C456" s="44"/>
      <c r="D456" s="44"/>
      <c r="E456" s="46" t="s">
        <v>291</v>
      </c>
      <c r="F456" s="44">
        <v>4264</v>
      </c>
      <c r="G456" s="16">
        <v>24535.104899999998</v>
      </c>
      <c r="H456" s="16">
        <v>40072.400000000001</v>
      </c>
      <c r="I456" s="16">
        <v>40654.400000000001</v>
      </c>
      <c r="J456" s="16" t="e">
        <f t="shared" si="62"/>
        <v>#REF!</v>
      </c>
      <c r="K456" s="16" t="e">
        <f>+#REF!</f>
        <v>#REF!</v>
      </c>
      <c r="L456" s="16"/>
      <c r="M456" s="16" t="e">
        <f t="shared" si="59"/>
        <v>#REF!</v>
      </c>
      <c r="N456" s="16" t="e">
        <f t="shared" si="60"/>
        <v>#REF!</v>
      </c>
      <c r="O456" s="16" t="e">
        <f t="shared" si="61"/>
        <v>#REF!</v>
      </c>
    </row>
    <row r="457" spans="1:15" x14ac:dyDescent="0.25">
      <c r="A457" s="44"/>
      <c r="B457" s="44"/>
      <c r="C457" s="44"/>
      <c r="D457" s="44"/>
      <c r="E457" s="46" t="s">
        <v>68</v>
      </c>
      <c r="F457" s="44">
        <v>4269</v>
      </c>
      <c r="G457" s="16">
        <v>21127.5353</v>
      </c>
      <c r="H457" s="16">
        <v>21000</v>
      </c>
      <c r="I457" s="16">
        <v>22638.5</v>
      </c>
      <c r="J457" s="16" t="e">
        <f t="shared" si="62"/>
        <v>#REF!</v>
      </c>
      <c r="K457" s="16" t="e">
        <f>+#REF!</f>
        <v>#REF!</v>
      </c>
      <c r="L457" s="16"/>
      <c r="M457" s="16" t="e">
        <f t="shared" si="59"/>
        <v>#REF!</v>
      </c>
      <c r="N457" s="16" t="e">
        <f t="shared" si="60"/>
        <v>#REF!</v>
      </c>
      <c r="O457" s="16" t="e">
        <f t="shared" si="61"/>
        <v>#REF!</v>
      </c>
    </row>
    <row r="458" spans="1:15" ht="27" x14ac:dyDescent="0.25">
      <c r="A458" s="44"/>
      <c r="B458" s="44"/>
      <c r="C458" s="44"/>
      <c r="D458" s="44"/>
      <c r="E458" s="46" t="s">
        <v>292</v>
      </c>
      <c r="F458" s="44">
        <v>4521</v>
      </c>
      <c r="G458" s="16">
        <v>14940</v>
      </c>
      <c r="H458" s="16">
        <v>32000</v>
      </c>
      <c r="I458" s="16">
        <v>34260</v>
      </c>
      <c r="J458" s="16" t="e">
        <f t="shared" si="62"/>
        <v>#REF!</v>
      </c>
      <c r="K458" s="16" t="e">
        <f>+#REF!</f>
        <v>#REF!</v>
      </c>
      <c r="L458" s="16"/>
      <c r="M458" s="16" t="e">
        <f t="shared" si="59"/>
        <v>#REF!</v>
      </c>
      <c r="N458" s="16" t="e">
        <f t="shared" si="60"/>
        <v>#REF!</v>
      </c>
      <c r="O458" s="16" t="e">
        <f t="shared" si="61"/>
        <v>#REF!</v>
      </c>
    </row>
    <row r="459" spans="1:15" x14ac:dyDescent="0.25">
      <c r="A459" s="44"/>
      <c r="B459" s="44"/>
      <c r="C459" s="44"/>
      <c r="D459" s="44"/>
      <c r="E459" s="46" t="s">
        <v>316</v>
      </c>
      <c r="F459" s="44" t="s">
        <v>33</v>
      </c>
      <c r="G459" s="16"/>
      <c r="H459" s="16">
        <v>0</v>
      </c>
      <c r="I459" s="16">
        <v>0</v>
      </c>
      <c r="J459" s="16" t="e">
        <f t="shared" si="62"/>
        <v>#REF!</v>
      </c>
      <c r="K459" s="16" t="e">
        <f>+#REF!</f>
        <v>#REF!</v>
      </c>
      <c r="L459" s="16"/>
      <c r="M459" s="16" t="e">
        <f t="shared" si="59"/>
        <v>#REF!</v>
      </c>
      <c r="N459" s="16" t="e">
        <f t="shared" si="60"/>
        <v>#REF!</v>
      </c>
      <c r="O459" s="16" t="e">
        <f t="shared" si="61"/>
        <v>#REF!</v>
      </c>
    </row>
    <row r="460" spans="1:15" ht="19.5" customHeight="1" x14ac:dyDescent="0.25">
      <c r="A460" s="44"/>
      <c r="B460" s="44"/>
      <c r="C460" s="44"/>
      <c r="D460" s="44"/>
      <c r="E460" s="46" t="s">
        <v>334</v>
      </c>
      <c r="F460" s="44" t="s">
        <v>39</v>
      </c>
      <c r="G460" s="16">
        <v>239938.96739999999</v>
      </c>
      <c r="H460" s="16">
        <v>305000</v>
      </c>
      <c r="I460" s="16">
        <v>404268.4</v>
      </c>
      <c r="J460" s="16" t="e">
        <f t="shared" si="62"/>
        <v>#REF!</v>
      </c>
      <c r="K460" s="16"/>
      <c r="L460" s="16" t="e">
        <f>+#REF!</f>
        <v>#REF!</v>
      </c>
      <c r="M460" s="16" t="e">
        <f t="shared" si="59"/>
        <v>#REF!</v>
      </c>
      <c r="N460" s="16" t="e">
        <f t="shared" si="60"/>
        <v>#REF!</v>
      </c>
      <c r="O460" s="16" t="e">
        <f t="shared" si="61"/>
        <v>#REF!</v>
      </c>
    </row>
    <row r="461" spans="1:15" x14ac:dyDescent="0.25">
      <c r="A461" s="44"/>
      <c r="B461" s="44"/>
      <c r="C461" s="44"/>
      <c r="D461" s="44"/>
      <c r="E461" s="46" t="s">
        <v>323</v>
      </c>
      <c r="F461" s="44">
        <v>5112</v>
      </c>
      <c r="G461" s="16"/>
      <c r="H461" s="16">
        <v>0</v>
      </c>
      <c r="I461" s="16">
        <v>0</v>
      </c>
      <c r="J461" s="16" t="e">
        <f t="shared" si="62"/>
        <v>#REF!</v>
      </c>
      <c r="K461" s="16"/>
      <c r="L461" s="16" t="e">
        <f>+#REF!</f>
        <v>#REF!</v>
      </c>
      <c r="M461" s="16" t="e">
        <f t="shared" si="59"/>
        <v>#REF!</v>
      </c>
      <c r="N461" s="16" t="e">
        <f t="shared" si="60"/>
        <v>#REF!</v>
      </c>
      <c r="O461" s="16" t="e">
        <f t="shared" si="61"/>
        <v>#REF!</v>
      </c>
    </row>
    <row r="462" spans="1:15" ht="17.25" customHeight="1" x14ac:dyDescent="0.25">
      <c r="A462" s="44"/>
      <c r="B462" s="44"/>
      <c r="C462" s="44"/>
      <c r="D462" s="44"/>
      <c r="E462" s="46" t="s">
        <v>82</v>
      </c>
      <c r="F462" s="44">
        <v>5122</v>
      </c>
      <c r="G462" s="16"/>
      <c r="H462" s="16">
        <v>0</v>
      </c>
      <c r="I462" s="16">
        <v>0</v>
      </c>
      <c r="J462" s="16" t="e">
        <f t="shared" si="62"/>
        <v>#REF!</v>
      </c>
      <c r="K462" s="16"/>
      <c r="L462" s="16" t="e">
        <f>+#REF!</f>
        <v>#REF!</v>
      </c>
      <c r="M462" s="16" t="e">
        <f t="shared" si="59"/>
        <v>#REF!</v>
      </c>
      <c r="N462" s="16" t="e">
        <f t="shared" si="60"/>
        <v>#REF!</v>
      </c>
      <c r="O462" s="16" t="e">
        <f t="shared" si="61"/>
        <v>#REF!</v>
      </c>
    </row>
    <row r="463" spans="1:15" x14ac:dyDescent="0.25">
      <c r="A463" s="44"/>
      <c r="B463" s="44"/>
      <c r="C463" s="44"/>
      <c r="D463" s="44"/>
      <c r="E463" s="46" t="s">
        <v>293</v>
      </c>
      <c r="F463" s="44">
        <v>5129</v>
      </c>
      <c r="G463" s="16">
        <v>28344.7</v>
      </c>
      <c r="H463" s="16">
        <v>15733.5</v>
      </c>
      <c r="I463" s="16">
        <v>27393.5</v>
      </c>
      <c r="J463" s="16" t="e">
        <f t="shared" si="62"/>
        <v>#REF!</v>
      </c>
      <c r="K463" s="16"/>
      <c r="L463" s="16" t="e">
        <f>+#REF!</f>
        <v>#REF!</v>
      </c>
      <c r="M463" s="16" t="e">
        <f t="shared" si="59"/>
        <v>#REF!</v>
      </c>
      <c r="N463" s="16" t="e">
        <f t="shared" si="60"/>
        <v>#REF!</v>
      </c>
      <c r="O463" s="16" t="e">
        <f t="shared" si="61"/>
        <v>#REF!</v>
      </c>
    </row>
    <row r="464" spans="1:15" x14ac:dyDescent="0.25">
      <c r="A464" s="44"/>
      <c r="B464" s="44"/>
      <c r="C464" s="44"/>
      <c r="D464" s="44"/>
      <c r="E464" s="46" t="s">
        <v>368</v>
      </c>
      <c r="F464" s="44" t="s">
        <v>41</v>
      </c>
      <c r="G464" s="16">
        <v>15480</v>
      </c>
      <c r="H464" s="16">
        <v>9000</v>
      </c>
      <c r="I464" s="16">
        <v>29000</v>
      </c>
      <c r="J464" s="16" t="e">
        <f t="shared" si="62"/>
        <v>#REF!</v>
      </c>
      <c r="K464" s="16"/>
      <c r="L464" s="16" t="e">
        <f>+#REF!</f>
        <v>#REF!</v>
      </c>
      <c r="M464" s="16" t="e">
        <f t="shared" si="59"/>
        <v>#REF!</v>
      </c>
      <c r="N464" s="16" t="e">
        <f t="shared" si="60"/>
        <v>#REF!</v>
      </c>
      <c r="O464" s="16" t="e">
        <f t="shared" si="61"/>
        <v>#REF!</v>
      </c>
    </row>
    <row r="465" spans="1:15" ht="51.75" customHeight="1" x14ac:dyDescent="0.25">
      <c r="A465" s="44">
        <v>2700</v>
      </c>
      <c r="B465" s="44" t="s">
        <v>12</v>
      </c>
      <c r="C465" s="44">
        <v>0</v>
      </c>
      <c r="D465" s="44">
        <v>0</v>
      </c>
      <c r="E465" s="46" t="s">
        <v>191</v>
      </c>
      <c r="F465" s="44"/>
      <c r="G465" s="16"/>
      <c r="H465" s="16"/>
      <c r="I465" s="16"/>
      <c r="J465" s="16"/>
      <c r="K465" s="16"/>
      <c r="L465" s="16"/>
      <c r="M465" s="16"/>
      <c r="N465" s="16"/>
      <c r="O465" s="16"/>
    </row>
    <row r="466" spans="1:15" x14ac:dyDescent="0.25">
      <c r="A466" s="44"/>
      <c r="B466" s="44"/>
      <c r="C466" s="44"/>
      <c r="D466" s="44"/>
      <c r="E466" s="46" t="s">
        <v>50</v>
      </c>
      <c r="F466" s="44"/>
      <c r="G466" s="16"/>
      <c r="H466" s="16"/>
      <c r="I466" s="16"/>
      <c r="J466" s="16"/>
      <c r="K466" s="16"/>
      <c r="L466" s="16"/>
      <c r="M466" s="16"/>
      <c r="N466" s="16"/>
      <c r="O466" s="16"/>
    </row>
    <row r="467" spans="1:15" ht="27" x14ac:dyDescent="0.25">
      <c r="A467" s="44">
        <v>2710</v>
      </c>
      <c r="B467" s="44" t="s">
        <v>12</v>
      </c>
      <c r="C467" s="44">
        <v>1</v>
      </c>
      <c r="D467" s="44">
        <v>0</v>
      </c>
      <c r="E467" s="46" t="s">
        <v>192</v>
      </c>
      <c r="F467" s="44"/>
      <c r="G467" s="16"/>
      <c r="H467" s="16"/>
      <c r="I467" s="16"/>
      <c r="J467" s="16"/>
      <c r="K467" s="16"/>
      <c r="L467" s="16"/>
      <c r="M467" s="16"/>
      <c r="N467" s="16"/>
      <c r="O467" s="16"/>
    </row>
    <row r="468" spans="1:15" x14ac:dyDescent="0.25">
      <c r="A468" s="44"/>
      <c r="B468" s="44"/>
      <c r="C468" s="44"/>
      <c r="D468" s="44"/>
      <c r="E468" s="46" t="s">
        <v>52</v>
      </c>
      <c r="F468" s="44"/>
      <c r="G468" s="16"/>
      <c r="H468" s="16"/>
      <c r="I468" s="16"/>
      <c r="J468" s="16"/>
      <c r="K468" s="16"/>
      <c r="L468" s="16"/>
      <c r="M468" s="16"/>
      <c r="N468" s="16"/>
      <c r="O468" s="16"/>
    </row>
    <row r="469" spans="1:15" ht="60" customHeight="1" x14ac:dyDescent="0.25">
      <c r="A469" s="44">
        <v>2711</v>
      </c>
      <c r="B469" s="44" t="s">
        <v>12</v>
      </c>
      <c r="C469" s="44">
        <v>1</v>
      </c>
      <c r="D469" s="44">
        <v>1</v>
      </c>
      <c r="E469" s="46" t="s">
        <v>193</v>
      </c>
      <c r="F469" s="44"/>
      <c r="G469" s="16"/>
      <c r="H469" s="16"/>
      <c r="I469" s="16"/>
      <c r="J469" s="16"/>
      <c r="K469" s="16"/>
      <c r="L469" s="16"/>
      <c r="M469" s="16"/>
      <c r="N469" s="16"/>
      <c r="O469" s="16"/>
    </row>
    <row r="470" spans="1:15" ht="40.5" x14ac:dyDescent="0.25">
      <c r="A470" s="44"/>
      <c r="B470" s="44"/>
      <c r="C470" s="44"/>
      <c r="D470" s="44"/>
      <c r="E470" s="46" t="s">
        <v>75</v>
      </c>
      <c r="F470" s="44"/>
      <c r="G470" s="16"/>
      <c r="H470" s="16"/>
      <c r="I470" s="16"/>
      <c r="J470" s="16"/>
      <c r="K470" s="16"/>
      <c r="L470" s="16"/>
      <c r="M470" s="16"/>
      <c r="N470" s="16"/>
      <c r="O470" s="16"/>
    </row>
    <row r="471" spans="1:15" x14ac:dyDescent="0.25">
      <c r="A471" s="44"/>
      <c r="B471" s="44"/>
      <c r="C471" s="44"/>
      <c r="D471" s="44"/>
      <c r="E471" s="46" t="s">
        <v>76</v>
      </c>
      <c r="F471" s="44"/>
      <c r="G471" s="16"/>
      <c r="H471" s="16"/>
      <c r="I471" s="16"/>
      <c r="J471" s="16"/>
      <c r="K471" s="16"/>
      <c r="L471" s="16"/>
      <c r="M471" s="16"/>
      <c r="N471" s="16"/>
      <c r="O471" s="16"/>
    </row>
    <row r="472" spans="1:15" x14ac:dyDescent="0.25">
      <c r="A472" s="44"/>
      <c r="B472" s="44"/>
      <c r="C472" s="44"/>
      <c r="D472" s="44"/>
      <c r="E472" s="46" t="s">
        <v>76</v>
      </c>
      <c r="F472" s="44"/>
      <c r="G472" s="16"/>
      <c r="H472" s="16"/>
      <c r="I472" s="16"/>
      <c r="J472" s="16"/>
      <c r="K472" s="16"/>
      <c r="L472" s="16"/>
      <c r="M472" s="16"/>
      <c r="N472" s="16"/>
      <c r="O472" s="16"/>
    </row>
    <row r="473" spans="1:15" ht="54" customHeight="1" x14ac:dyDescent="0.25">
      <c r="A473" s="44">
        <v>2712</v>
      </c>
      <c r="B473" s="44" t="s">
        <v>12</v>
      </c>
      <c r="C473" s="44">
        <v>1</v>
      </c>
      <c r="D473" s="44">
        <v>2</v>
      </c>
      <c r="E473" s="46" t="s">
        <v>194</v>
      </c>
      <c r="F473" s="44"/>
      <c r="G473" s="16"/>
      <c r="H473" s="16"/>
      <c r="I473" s="16"/>
      <c r="J473" s="16"/>
      <c r="K473" s="16"/>
      <c r="L473" s="16"/>
      <c r="M473" s="16"/>
      <c r="N473" s="16"/>
      <c r="O473" s="16"/>
    </row>
    <row r="474" spans="1:15" ht="40.5" x14ac:dyDescent="0.25">
      <c r="A474" s="44"/>
      <c r="B474" s="44"/>
      <c r="C474" s="44"/>
      <c r="D474" s="44"/>
      <c r="E474" s="46" t="s">
        <v>75</v>
      </c>
      <c r="F474" s="44"/>
      <c r="G474" s="16"/>
      <c r="H474" s="16"/>
      <c r="I474" s="16"/>
      <c r="J474" s="16"/>
      <c r="K474" s="16"/>
      <c r="L474" s="16"/>
      <c r="M474" s="16"/>
      <c r="N474" s="16"/>
      <c r="O474" s="16"/>
    </row>
    <row r="475" spans="1:15" x14ac:dyDescent="0.25">
      <c r="A475" s="44"/>
      <c r="B475" s="44"/>
      <c r="C475" s="44"/>
      <c r="D475" s="44"/>
      <c r="E475" s="46" t="s">
        <v>76</v>
      </c>
      <c r="F475" s="44"/>
      <c r="G475" s="16"/>
      <c r="H475" s="16"/>
      <c r="I475" s="16"/>
      <c r="J475" s="16"/>
      <c r="K475" s="16"/>
      <c r="L475" s="16"/>
      <c r="M475" s="16"/>
      <c r="N475" s="16"/>
      <c r="O475" s="16"/>
    </row>
    <row r="476" spans="1:15" x14ac:dyDescent="0.25">
      <c r="A476" s="44"/>
      <c r="B476" s="44"/>
      <c r="C476" s="44"/>
      <c r="D476" s="44"/>
      <c r="E476" s="46" t="s">
        <v>76</v>
      </c>
      <c r="F476" s="44"/>
      <c r="G476" s="16"/>
      <c r="H476" s="16"/>
      <c r="I476" s="16"/>
      <c r="J476" s="16"/>
      <c r="K476" s="16"/>
      <c r="L476" s="16"/>
      <c r="M476" s="16"/>
      <c r="N476" s="16"/>
      <c r="O476" s="16"/>
    </row>
    <row r="477" spans="1:15" x14ac:dyDescent="0.25">
      <c r="A477" s="44">
        <v>2713</v>
      </c>
      <c r="B477" s="44" t="s">
        <v>12</v>
      </c>
      <c r="C477" s="44">
        <v>1</v>
      </c>
      <c r="D477" s="44">
        <v>3</v>
      </c>
      <c r="E477" s="46" t="s">
        <v>195</v>
      </c>
      <c r="F477" s="44"/>
      <c r="G477" s="16"/>
      <c r="H477" s="16"/>
      <c r="I477" s="16"/>
      <c r="J477" s="16"/>
      <c r="K477" s="16"/>
      <c r="L477" s="16"/>
      <c r="M477" s="16"/>
      <c r="N477" s="16"/>
      <c r="O477" s="16"/>
    </row>
    <row r="478" spans="1:15" ht="33.75" customHeight="1" x14ac:dyDescent="0.25">
      <c r="A478" s="44"/>
      <c r="B478" s="44"/>
      <c r="C478" s="44"/>
      <c r="D478" s="44"/>
      <c r="E478" s="46" t="s">
        <v>75</v>
      </c>
      <c r="F478" s="44"/>
      <c r="G478" s="16"/>
      <c r="H478" s="16"/>
      <c r="I478" s="16"/>
      <c r="J478" s="16"/>
      <c r="K478" s="16"/>
      <c r="L478" s="16"/>
      <c r="M478" s="16"/>
      <c r="N478" s="16"/>
      <c r="O478" s="16"/>
    </row>
    <row r="479" spans="1:15" ht="53.25" customHeight="1" x14ac:dyDescent="0.25">
      <c r="A479" s="44"/>
      <c r="B479" s="44"/>
      <c r="C479" s="44"/>
      <c r="D479" s="44"/>
      <c r="E479" s="46" t="s">
        <v>76</v>
      </c>
      <c r="F479" s="44"/>
      <c r="G479" s="16"/>
      <c r="H479" s="16"/>
      <c r="I479" s="16"/>
      <c r="J479" s="16"/>
      <c r="K479" s="16"/>
      <c r="L479" s="16"/>
      <c r="M479" s="16"/>
      <c r="N479" s="16"/>
      <c r="O479" s="16"/>
    </row>
    <row r="480" spans="1:15" x14ac:dyDescent="0.25">
      <c r="A480" s="44"/>
      <c r="B480" s="44"/>
      <c r="C480" s="44"/>
      <c r="D480" s="44"/>
      <c r="E480" s="46" t="s">
        <v>76</v>
      </c>
      <c r="F480" s="44"/>
      <c r="G480" s="16"/>
      <c r="H480" s="16"/>
      <c r="I480" s="16"/>
      <c r="J480" s="16"/>
      <c r="K480" s="16"/>
      <c r="L480" s="16"/>
      <c r="M480" s="16"/>
      <c r="N480" s="16"/>
      <c r="O480" s="16"/>
    </row>
    <row r="481" spans="1:15" x14ac:dyDescent="0.25">
      <c r="A481" s="44">
        <v>2720</v>
      </c>
      <c r="B481" s="44" t="s">
        <v>12</v>
      </c>
      <c r="C481" s="44">
        <v>2</v>
      </c>
      <c r="D481" s="44">
        <v>0</v>
      </c>
      <c r="E481" s="46" t="s">
        <v>196</v>
      </c>
      <c r="F481" s="44"/>
      <c r="G481" s="16"/>
      <c r="H481" s="16"/>
      <c r="I481" s="16"/>
      <c r="J481" s="16"/>
      <c r="K481" s="16"/>
      <c r="L481" s="16"/>
      <c r="M481" s="16"/>
      <c r="N481" s="16"/>
      <c r="O481" s="16"/>
    </row>
    <row r="482" spans="1:15" x14ac:dyDescent="0.25">
      <c r="A482" s="44"/>
      <c r="B482" s="44"/>
      <c r="C482" s="44"/>
      <c r="D482" s="44"/>
      <c r="E482" s="46" t="s">
        <v>52</v>
      </c>
      <c r="F482" s="44"/>
      <c r="G482" s="16"/>
      <c r="H482" s="16"/>
      <c r="I482" s="16"/>
      <c r="J482" s="16"/>
      <c r="K482" s="16"/>
      <c r="L482" s="16"/>
      <c r="M482" s="16"/>
      <c r="N482" s="16"/>
      <c r="O482" s="16"/>
    </row>
    <row r="483" spans="1:15" ht="51.75" customHeight="1" x14ac:dyDescent="0.25">
      <c r="A483" s="44">
        <v>2721</v>
      </c>
      <c r="B483" s="44" t="s">
        <v>12</v>
      </c>
      <c r="C483" s="44">
        <v>2</v>
      </c>
      <c r="D483" s="44">
        <v>1</v>
      </c>
      <c r="E483" s="46" t="s">
        <v>197</v>
      </c>
      <c r="F483" s="44"/>
      <c r="G483" s="16"/>
      <c r="H483" s="16"/>
      <c r="I483" s="16"/>
      <c r="J483" s="16"/>
      <c r="K483" s="16"/>
      <c r="L483" s="16"/>
      <c r="M483" s="16"/>
      <c r="N483" s="16"/>
      <c r="O483" s="16"/>
    </row>
    <row r="484" spans="1:15" ht="40.5" x14ac:dyDescent="0.25">
      <c r="A484" s="44"/>
      <c r="B484" s="44"/>
      <c r="C484" s="44"/>
      <c r="D484" s="44"/>
      <c r="E484" s="46" t="s">
        <v>75</v>
      </c>
      <c r="F484" s="44"/>
      <c r="G484" s="16"/>
      <c r="H484" s="16"/>
      <c r="I484" s="16"/>
      <c r="J484" s="16"/>
      <c r="K484" s="16"/>
      <c r="L484" s="16"/>
      <c r="M484" s="16"/>
      <c r="N484" s="16"/>
      <c r="O484" s="16"/>
    </row>
    <row r="485" spans="1:15" x14ac:dyDescent="0.25">
      <c r="A485" s="44"/>
      <c r="B485" s="44"/>
      <c r="C485" s="44"/>
      <c r="D485" s="44"/>
      <c r="E485" s="46" t="s">
        <v>76</v>
      </c>
      <c r="F485" s="44"/>
      <c r="G485" s="16"/>
      <c r="H485" s="16"/>
      <c r="I485" s="16"/>
      <c r="J485" s="16"/>
      <c r="K485" s="16"/>
      <c r="L485" s="16"/>
      <c r="M485" s="16"/>
      <c r="N485" s="16"/>
      <c r="O485" s="16"/>
    </row>
    <row r="486" spans="1:15" x14ac:dyDescent="0.25">
      <c r="A486" s="44"/>
      <c r="B486" s="44"/>
      <c r="C486" s="44"/>
      <c r="D486" s="44"/>
      <c r="E486" s="46" t="s">
        <v>76</v>
      </c>
      <c r="F486" s="44"/>
      <c r="G486" s="16"/>
      <c r="H486" s="16"/>
      <c r="I486" s="16"/>
      <c r="J486" s="16"/>
      <c r="K486" s="16"/>
      <c r="L486" s="16"/>
      <c r="M486" s="16"/>
      <c r="N486" s="16"/>
      <c r="O486" s="16"/>
    </row>
    <row r="487" spans="1:15" ht="53.25" customHeight="1" x14ac:dyDescent="0.25">
      <c r="A487" s="44">
        <v>2722</v>
      </c>
      <c r="B487" s="44" t="s">
        <v>12</v>
      </c>
      <c r="C487" s="44">
        <v>2</v>
      </c>
      <c r="D487" s="44">
        <v>2</v>
      </c>
      <c r="E487" s="46" t="s">
        <v>198</v>
      </c>
      <c r="F487" s="44"/>
      <c r="G487" s="16"/>
      <c r="H487" s="16"/>
      <c r="I487" s="16"/>
      <c r="J487" s="16"/>
      <c r="K487" s="16"/>
      <c r="L487" s="16"/>
      <c r="M487" s="16"/>
      <c r="N487" s="16"/>
      <c r="O487" s="16"/>
    </row>
    <row r="488" spans="1:15" ht="40.5" x14ac:dyDescent="0.25">
      <c r="A488" s="44"/>
      <c r="B488" s="44"/>
      <c r="C488" s="44"/>
      <c r="D488" s="44"/>
      <c r="E488" s="46" t="s">
        <v>75</v>
      </c>
      <c r="F488" s="44"/>
      <c r="G488" s="16"/>
      <c r="H488" s="16"/>
      <c r="I488" s="16"/>
      <c r="J488" s="16"/>
      <c r="K488" s="16"/>
      <c r="L488" s="16"/>
      <c r="M488" s="16"/>
      <c r="N488" s="16"/>
      <c r="O488" s="16"/>
    </row>
    <row r="489" spans="1:15" x14ac:dyDescent="0.25">
      <c r="A489" s="44"/>
      <c r="B489" s="44"/>
      <c r="C489" s="44"/>
      <c r="D489" s="44"/>
      <c r="E489" s="46" t="s">
        <v>76</v>
      </c>
      <c r="F489" s="44"/>
      <c r="G489" s="16"/>
      <c r="H489" s="16"/>
      <c r="I489" s="16"/>
      <c r="J489" s="16"/>
      <c r="K489" s="16"/>
      <c r="L489" s="16"/>
      <c r="M489" s="16"/>
      <c r="N489" s="16"/>
      <c r="O489" s="16"/>
    </row>
    <row r="490" spans="1:15" x14ac:dyDescent="0.25">
      <c r="A490" s="44"/>
      <c r="B490" s="44"/>
      <c r="C490" s="44"/>
      <c r="D490" s="44"/>
      <c r="E490" s="46" t="s">
        <v>76</v>
      </c>
      <c r="F490" s="44"/>
      <c r="G490" s="16"/>
      <c r="H490" s="16"/>
      <c r="I490" s="16"/>
      <c r="J490" s="16"/>
      <c r="K490" s="16"/>
      <c r="L490" s="16"/>
      <c r="M490" s="16"/>
      <c r="N490" s="16"/>
      <c r="O490" s="16"/>
    </row>
    <row r="491" spans="1:15" ht="54.75" customHeight="1" x14ac:dyDescent="0.25">
      <c r="A491" s="44">
        <v>2723</v>
      </c>
      <c r="B491" s="44" t="s">
        <v>12</v>
      </c>
      <c r="C491" s="44">
        <v>2</v>
      </c>
      <c r="D491" s="44">
        <v>3</v>
      </c>
      <c r="E491" s="46" t="s">
        <v>199</v>
      </c>
      <c r="F491" s="44"/>
      <c r="G491" s="16"/>
      <c r="H491" s="16"/>
      <c r="I491" s="16"/>
      <c r="J491" s="16"/>
      <c r="K491" s="16"/>
      <c r="L491" s="16"/>
      <c r="M491" s="16"/>
      <c r="N491" s="16"/>
      <c r="O491" s="16"/>
    </row>
    <row r="492" spans="1:15" ht="40.5" x14ac:dyDescent="0.25">
      <c r="A492" s="44"/>
      <c r="B492" s="44"/>
      <c r="C492" s="44"/>
      <c r="D492" s="44"/>
      <c r="E492" s="46" t="s">
        <v>75</v>
      </c>
      <c r="F492" s="44"/>
      <c r="G492" s="16"/>
      <c r="H492" s="16"/>
      <c r="I492" s="16"/>
      <c r="J492" s="16"/>
      <c r="K492" s="16"/>
      <c r="L492" s="16"/>
      <c r="M492" s="16"/>
      <c r="N492" s="16"/>
      <c r="O492" s="16"/>
    </row>
    <row r="493" spans="1:15" x14ac:dyDescent="0.25">
      <c r="A493" s="44"/>
      <c r="B493" s="44"/>
      <c r="C493" s="44"/>
      <c r="D493" s="44"/>
      <c r="E493" s="46" t="s">
        <v>76</v>
      </c>
      <c r="F493" s="44"/>
      <c r="G493" s="16"/>
      <c r="H493" s="16"/>
      <c r="I493" s="16"/>
      <c r="J493" s="16"/>
      <c r="K493" s="16"/>
      <c r="L493" s="16"/>
      <c r="M493" s="16"/>
      <c r="N493" s="16"/>
      <c r="O493" s="16"/>
    </row>
    <row r="494" spans="1:15" x14ac:dyDescent="0.25">
      <c r="A494" s="44"/>
      <c r="B494" s="44"/>
      <c r="C494" s="44"/>
      <c r="D494" s="44"/>
      <c r="E494" s="46" t="s">
        <v>76</v>
      </c>
      <c r="F494" s="44"/>
      <c r="G494" s="16"/>
      <c r="H494" s="16"/>
      <c r="I494" s="16"/>
      <c r="J494" s="16"/>
      <c r="K494" s="16"/>
      <c r="L494" s="16"/>
      <c r="M494" s="16"/>
      <c r="N494" s="16"/>
      <c r="O494" s="16"/>
    </row>
    <row r="495" spans="1:15" x14ac:dyDescent="0.25">
      <c r="A495" s="44">
        <v>2724</v>
      </c>
      <c r="B495" s="44" t="s">
        <v>12</v>
      </c>
      <c r="C495" s="44">
        <v>2</v>
      </c>
      <c r="D495" s="44">
        <v>4</v>
      </c>
      <c r="E495" s="46" t="s">
        <v>200</v>
      </c>
      <c r="F495" s="44"/>
      <c r="G495" s="16"/>
      <c r="H495" s="16"/>
      <c r="I495" s="16"/>
      <c r="J495" s="16"/>
      <c r="K495" s="16"/>
      <c r="L495" s="16"/>
      <c r="M495" s="16"/>
      <c r="N495" s="16"/>
      <c r="O495" s="16"/>
    </row>
    <row r="496" spans="1:15" ht="40.5" customHeight="1" x14ac:dyDescent="0.25">
      <c r="A496" s="44"/>
      <c r="B496" s="44"/>
      <c r="C496" s="44"/>
      <c r="D496" s="44"/>
      <c r="E496" s="46" t="s">
        <v>75</v>
      </c>
      <c r="F496" s="44"/>
      <c r="G496" s="16"/>
      <c r="H496" s="16"/>
      <c r="I496" s="16"/>
      <c r="J496" s="16"/>
      <c r="K496" s="16"/>
      <c r="L496" s="16"/>
      <c r="M496" s="16"/>
      <c r="N496" s="16"/>
      <c r="O496" s="16"/>
    </row>
    <row r="497" spans="1:15" ht="52.5" customHeight="1" x14ac:dyDescent="0.25">
      <c r="A497" s="44"/>
      <c r="B497" s="44"/>
      <c r="C497" s="44"/>
      <c r="D497" s="44"/>
      <c r="E497" s="46" t="s">
        <v>76</v>
      </c>
      <c r="F497" s="44"/>
      <c r="G497" s="16"/>
      <c r="H497" s="16"/>
      <c r="I497" s="16"/>
      <c r="J497" s="16"/>
      <c r="K497" s="16"/>
      <c r="L497" s="16"/>
      <c r="M497" s="16"/>
      <c r="N497" s="16"/>
      <c r="O497" s="16"/>
    </row>
    <row r="498" spans="1:15" x14ac:dyDescent="0.25">
      <c r="A498" s="44"/>
      <c r="B498" s="44"/>
      <c r="C498" s="44"/>
      <c r="D498" s="44"/>
      <c r="E498" s="46" t="s">
        <v>76</v>
      </c>
      <c r="F498" s="44"/>
      <c r="G498" s="16"/>
      <c r="H498" s="16"/>
      <c r="I498" s="16"/>
      <c r="J498" s="16"/>
      <c r="K498" s="16"/>
      <c r="L498" s="16"/>
      <c r="M498" s="16"/>
      <c r="N498" s="16"/>
      <c r="O498" s="16"/>
    </row>
    <row r="499" spans="1:15" x14ac:dyDescent="0.25">
      <c r="A499" s="44">
        <v>2730</v>
      </c>
      <c r="B499" s="44" t="s">
        <v>12</v>
      </c>
      <c r="C499" s="44">
        <v>3</v>
      </c>
      <c r="D499" s="44">
        <v>0</v>
      </c>
      <c r="E499" s="46" t="s">
        <v>201</v>
      </c>
      <c r="F499" s="44"/>
      <c r="G499" s="16"/>
      <c r="H499" s="16"/>
      <c r="I499" s="16"/>
      <c r="J499" s="16"/>
      <c r="K499" s="16"/>
      <c r="L499" s="16"/>
      <c r="M499" s="16"/>
      <c r="N499" s="16"/>
      <c r="O499" s="16"/>
    </row>
    <row r="500" spans="1:15" ht="37.5" customHeight="1" x14ac:dyDescent="0.25">
      <c r="A500" s="44"/>
      <c r="B500" s="44"/>
      <c r="C500" s="44"/>
      <c r="D500" s="44"/>
      <c r="E500" s="46" t="s">
        <v>52</v>
      </c>
      <c r="F500" s="44"/>
      <c r="G500" s="16"/>
      <c r="H500" s="16"/>
      <c r="I500" s="16"/>
      <c r="J500" s="16"/>
      <c r="K500" s="16"/>
      <c r="L500" s="16"/>
      <c r="M500" s="16"/>
      <c r="N500" s="16"/>
      <c r="O500" s="16"/>
    </row>
    <row r="501" spans="1:15" ht="57" customHeight="1" x14ac:dyDescent="0.25">
      <c r="A501" s="44">
        <v>2731</v>
      </c>
      <c r="B501" s="44" t="s">
        <v>12</v>
      </c>
      <c r="C501" s="44">
        <v>3</v>
      </c>
      <c r="D501" s="44">
        <v>1</v>
      </c>
      <c r="E501" s="46" t="s">
        <v>202</v>
      </c>
      <c r="F501" s="44"/>
      <c r="G501" s="16"/>
      <c r="H501" s="16"/>
      <c r="I501" s="16"/>
      <c r="J501" s="16"/>
      <c r="K501" s="16"/>
      <c r="L501" s="16"/>
      <c r="M501" s="16"/>
      <c r="N501" s="16"/>
      <c r="O501" s="16"/>
    </row>
    <row r="502" spans="1:15" ht="40.5" x14ac:dyDescent="0.25">
      <c r="A502" s="44"/>
      <c r="B502" s="44"/>
      <c r="C502" s="44"/>
      <c r="D502" s="44"/>
      <c r="E502" s="46" t="s">
        <v>75</v>
      </c>
      <c r="F502" s="44"/>
      <c r="G502" s="16"/>
      <c r="H502" s="16"/>
      <c r="I502" s="16"/>
      <c r="J502" s="16"/>
      <c r="K502" s="16"/>
      <c r="L502" s="16"/>
      <c r="M502" s="16"/>
      <c r="N502" s="16"/>
      <c r="O502" s="16"/>
    </row>
    <row r="503" spans="1:15" x14ac:dyDescent="0.25">
      <c r="A503" s="44"/>
      <c r="B503" s="44"/>
      <c r="C503" s="44"/>
      <c r="D503" s="44"/>
      <c r="E503" s="46" t="s">
        <v>76</v>
      </c>
      <c r="F503" s="44"/>
      <c r="G503" s="16"/>
      <c r="H503" s="16"/>
      <c r="I503" s="16"/>
      <c r="J503" s="16"/>
      <c r="K503" s="16"/>
      <c r="L503" s="16"/>
      <c r="M503" s="16"/>
      <c r="N503" s="16"/>
      <c r="O503" s="16"/>
    </row>
    <row r="504" spans="1:15" ht="33.75" customHeight="1" x14ac:dyDescent="0.25">
      <c r="A504" s="44"/>
      <c r="B504" s="44"/>
      <c r="C504" s="44"/>
      <c r="D504" s="44"/>
      <c r="E504" s="46" t="s">
        <v>76</v>
      </c>
      <c r="F504" s="44"/>
      <c r="G504" s="16"/>
      <c r="H504" s="16"/>
      <c r="I504" s="16"/>
      <c r="J504" s="16"/>
      <c r="K504" s="16"/>
      <c r="L504" s="16"/>
      <c r="M504" s="16"/>
      <c r="N504" s="16"/>
      <c r="O504" s="16"/>
    </row>
    <row r="505" spans="1:15" ht="53.25" customHeight="1" x14ac:dyDescent="0.25">
      <c r="A505" s="44">
        <v>2732</v>
      </c>
      <c r="B505" s="44" t="s">
        <v>12</v>
      </c>
      <c r="C505" s="44">
        <v>3</v>
      </c>
      <c r="D505" s="44">
        <v>2</v>
      </c>
      <c r="E505" s="46" t="s">
        <v>203</v>
      </c>
      <c r="F505" s="44"/>
      <c r="G505" s="16"/>
      <c r="H505" s="16"/>
      <c r="I505" s="16"/>
      <c r="J505" s="16"/>
      <c r="K505" s="16"/>
      <c r="L505" s="16"/>
      <c r="M505" s="16"/>
      <c r="N505" s="16"/>
      <c r="O505" s="16"/>
    </row>
    <row r="506" spans="1:15" ht="40.5" x14ac:dyDescent="0.25">
      <c r="A506" s="44"/>
      <c r="B506" s="44"/>
      <c r="C506" s="44"/>
      <c r="D506" s="44"/>
      <c r="E506" s="46" t="s">
        <v>75</v>
      </c>
      <c r="F506" s="44"/>
      <c r="G506" s="16"/>
      <c r="H506" s="16"/>
      <c r="I506" s="16"/>
      <c r="J506" s="16"/>
      <c r="K506" s="16"/>
      <c r="L506" s="16"/>
      <c r="M506" s="16"/>
      <c r="N506" s="16"/>
      <c r="O506" s="16"/>
    </row>
    <row r="507" spans="1:15" x14ac:dyDescent="0.25">
      <c r="A507" s="44"/>
      <c r="B507" s="44"/>
      <c r="C507" s="44"/>
      <c r="D507" s="44"/>
      <c r="E507" s="46" t="s">
        <v>76</v>
      </c>
      <c r="F507" s="44"/>
      <c r="G507" s="16"/>
      <c r="H507" s="16"/>
      <c r="I507" s="16"/>
      <c r="J507" s="16"/>
      <c r="K507" s="16"/>
      <c r="L507" s="16"/>
      <c r="M507" s="16"/>
      <c r="N507" s="16"/>
      <c r="O507" s="16"/>
    </row>
    <row r="508" spans="1:15" ht="40.5" customHeight="1" x14ac:dyDescent="0.25">
      <c r="A508" s="44"/>
      <c r="B508" s="44"/>
      <c r="C508" s="44"/>
      <c r="D508" s="44"/>
      <c r="E508" s="46" t="s">
        <v>76</v>
      </c>
      <c r="F508" s="44"/>
      <c r="G508" s="16"/>
      <c r="H508" s="16"/>
      <c r="I508" s="16"/>
      <c r="J508" s="16"/>
      <c r="K508" s="16"/>
      <c r="L508" s="16"/>
      <c r="M508" s="16"/>
      <c r="N508" s="16"/>
      <c r="O508" s="16"/>
    </row>
    <row r="509" spans="1:15" ht="52.5" customHeight="1" x14ac:dyDescent="0.25">
      <c r="A509" s="44">
        <v>2733</v>
      </c>
      <c r="B509" s="44" t="s">
        <v>12</v>
      </c>
      <c r="C509" s="44">
        <v>3</v>
      </c>
      <c r="D509" s="44">
        <v>3</v>
      </c>
      <c r="E509" s="46" t="s">
        <v>204</v>
      </c>
      <c r="F509" s="44"/>
      <c r="G509" s="16"/>
      <c r="H509" s="16"/>
      <c r="I509" s="16"/>
      <c r="J509" s="16"/>
      <c r="K509" s="16"/>
      <c r="L509" s="16"/>
      <c r="M509" s="16"/>
      <c r="N509" s="16"/>
      <c r="O509" s="16"/>
    </row>
    <row r="510" spans="1:15" ht="40.5" x14ac:dyDescent="0.25">
      <c r="A510" s="44"/>
      <c r="B510" s="44"/>
      <c r="C510" s="44"/>
      <c r="D510" s="44"/>
      <c r="E510" s="46" t="s">
        <v>75</v>
      </c>
      <c r="F510" s="44"/>
      <c r="G510" s="16"/>
      <c r="H510" s="16"/>
      <c r="I510" s="16"/>
      <c r="J510" s="16"/>
      <c r="K510" s="16"/>
      <c r="L510" s="16"/>
      <c r="M510" s="16"/>
      <c r="N510" s="16"/>
      <c r="O510" s="16"/>
    </row>
    <row r="511" spans="1:15" x14ac:dyDescent="0.25">
      <c r="A511" s="44"/>
      <c r="B511" s="44"/>
      <c r="C511" s="44"/>
      <c r="D511" s="44"/>
      <c r="E511" s="46" t="s">
        <v>76</v>
      </c>
      <c r="F511" s="44"/>
      <c r="G511" s="16"/>
      <c r="H511" s="16"/>
      <c r="I511" s="16"/>
      <c r="J511" s="16"/>
      <c r="K511" s="16"/>
      <c r="L511" s="16"/>
      <c r="M511" s="16"/>
      <c r="N511" s="16"/>
      <c r="O511" s="16"/>
    </row>
    <row r="512" spans="1:15" x14ac:dyDescent="0.25">
      <c r="A512" s="44"/>
      <c r="B512" s="44"/>
      <c r="C512" s="44"/>
      <c r="D512" s="44"/>
      <c r="E512" s="46" t="s">
        <v>76</v>
      </c>
      <c r="F512" s="44"/>
      <c r="G512" s="16"/>
      <c r="H512" s="16"/>
      <c r="I512" s="16"/>
      <c r="J512" s="16"/>
      <c r="K512" s="16"/>
      <c r="L512" s="16"/>
      <c r="M512" s="16"/>
      <c r="N512" s="16"/>
      <c r="O512" s="16"/>
    </row>
    <row r="513" spans="1:15" ht="27" x14ac:dyDescent="0.25">
      <c r="A513" s="44">
        <v>2734</v>
      </c>
      <c r="B513" s="44" t="s">
        <v>12</v>
      </c>
      <c r="C513" s="44">
        <v>3</v>
      </c>
      <c r="D513" s="44">
        <v>4</v>
      </c>
      <c r="E513" s="46" t="s">
        <v>205</v>
      </c>
      <c r="F513" s="44"/>
      <c r="G513" s="16"/>
      <c r="H513" s="16"/>
      <c r="I513" s="16"/>
      <c r="J513" s="16"/>
      <c r="K513" s="16"/>
      <c r="L513" s="16"/>
      <c r="M513" s="16"/>
      <c r="N513" s="16"/>
      <c r="O513" s="16"/>
    </row>
    <row r="514" spans="1:15" ht="40.5" x14ac:dyDescent="0.25">
      <c r="A514" s="44"/>
      <c r="B514" s="44"/>
      <c r="C514" s="44"/>
      <c r="D514" s="44"/>
      <c r="E514" s="46" t="s">
        <v>75</v>
      </c>
      <c r="F514" s="44"/>
      <c r="G514" s="16"/>
      <c r="H514" s="16"/>
      <c r="I514" s="16"/>
      <c r="J514" s="16"/>
      <c r="K514" s="16"/>
      <c r="L514" s="16"/>
      <c r="M514" s="16"/>
      <c r="N514" s="16"/>
      <c r="O514" s="16"/>
    </row>
    <row r="515" spans="1:15" ht="53.25" customHeight="1" x14ac:dyDescent="0.25">
      <c r="A515" s="44"/>
      <c r="B515" s="44"/>
      <c r="C515" s="44"/>
      <c r="D515" s="44"/>
      <c r="E515" s="46" t="s">
        <v>76</v>
      </c>
      <c r="F515" s="44"/>
      <c r="G515" s="16"/>
      <c r="H515" s="16"/>
      <c r="I515" s="16"/>
      <c r="J515" s="16"/>
      <c r="K515" s="16"/>
      <c r="L515" s="16"/>
      <c r="M515" s="16"/>
      <c r="N515" s="16"/>
      <c r="O515" s="16"/>
    </row>
    <row r="516" spans="1:15" x14ac:dyDescent="0.25">
      <c r="A516" s="44"/>
      <c r="B516" s="44"/>
      <c r="C516" s="44"/>
      <c r="D516" s="44"/>
      <c r="E516" s="46" t="s">
        <v>76</v>
      </c>
      <c r="F516" s="44"/>
      <c r="G516" s="16"/>
      <c r="H516" s="16"/>
      <c r="I516" s="16"/>
      <c r="J516" s="16"/>
      <c r="K516" s="16"/>
      <c r="L516" s="16"/>
      <c r="M516" s="16"/>
      <c r="N516" s="16"/>
      <c r="O516" s="16"/>
    </row>
    <row r="517" spans="1:15" x14ac:dyDescent="0.25">
      <c r="A517" s="44">
        <v>2740</v>
      </c>
      <c r="B517" s="44" t="s">
        <v>12</v>
      </c>
      <c r="C517" s="44">
        <v>4</v>
      </c>
      <c r="D517" s="44">
        <v>0</v>
      </c>
      <c r="E517" s="46" t="s">
        <v>206</v>
      </c>
      <c r="F517" s="44"/>
      <c r="G517" s="16"/>
      <c r="H517" s="16"/>
      <c r="I517" s="16"/>
      <c r="J517" s="16"/>
      <c r="K517" s="16"/>
      <c r="L517" s="16"/>
      <c r="M517" s="16"/>
      <c r="N517" s="16"/>
      <c r="O517" s="16"/>
    </row>
    <row r="518" spans="1:15" ht="39.75" customHeight="1" x14ac:dyDescent="0.25">
      <c r="A518" s="44"/>
      <c r="B518" s="44"/>
      <c r="C518" s="44"/>
      <c r="D518" s="44"/>
      <c r="E518" s="46" t="s">
        <v>52</v>
      </c>
      <c r="F518" s="44"/>
      <c r="G518" s="16"/>
      <c r="H518" s="16"/>
      <c r="I518" s="16"/>
      <c r="J518" s="16"/>
      <c r="K518" s="16"/>
      <c r="L518" s="16"/>
      <c r="M518" s="16"/>
      <c r="N518" s="16"/>
      <c r="O518" s="16"/>
    </row>
    <row r="519" spans="1:15" x14ac:dyDescent="0.25">
      <c r="A519" s="44">
        <v>2741</v>
      </c>
      <c r="B519" s="44" t="s">
        <v>12</v>
      </c>
      <c r="C519" s="44">
        <v>4</v>
      </c>
      <c r="D519" s="44">
        <v>1</v>
      </c>
      <c r="E519" s="46" t="s">
        <v>206</v>
      </c>
      <c r="F519" s="44"/>
      <c r="G519" s="16"/>
      <c r="H519" s="16"/>
      <c r="I519" s="16"/>
      <c r="J519" s="16"/>
      <c r="K519" s="16"/>
      <c r="L519" s="16"/>
      <c r="M519" s="16"/>
      <c r="N519" s="16"/>
      <c r="O519" s="16"/>
    </row>
    <row r="520" spans="1:15" ht="42.75" customHeight="1" x14ac:dyDescent="0.25">
      <c r="A520" s="44"/>
      <c r="B520" s="44"/>
      <c r="C520" s="44"/>
      <c r="D520" s="44"/>
      <c r="E520" s="46" t="s">
        <v>75</v>
      </c>
      <c r="F520" s="44"/>
      <c r="G520" s="16"/>
      <c r="H520" s="16"/>
      <c r="I520" s="16"/>
      <c r="J520" s="16"/>
      <c r="K520" s="16"/>
      <c r="L520" s="16"/>
      <c r="M520" s="16"/>
      <c r="N520" s="16"/>
      <c r="O520" s="16"/>
    </row>
    <row r="521" spans="1:15" ht="51" customHeight="1" x14ac:dyDescent="0.25">
      <c r="A521" s="44"/>
      <c r="B521" s="44"/>
      <c r="C521" s="44"/>
      <c r="D521" s="44"/>
      <c r="E521" s="46" t="s">
        <v>76</v>
      </c>
      <c r="F521" s="44"/>
      <c r="G521" s="16"/>
      <c r="H521" s="16"/>
      <c r="I521" s="16"/>
      <c r="J521" s="16"/>
      <c r="K521" s="16"/>
      <c r="L521" s="16"/>
      <c r="M521" s="16"/>
      <c r="N521" s="16"/>
      <c r="O521" s="16"/>
    </row>
    <row r="522" spans="1:15" x14ac:dyDescent="0.25">
      <c r="A522" s="44"/>
      <c r="B522" s="44"/>
      <c r="C522" s="44"/>
      <c r="D522" s="44"/>
      <c r="E522" s="46" t="s">
        <v>76</v>
      </c>
      <c r="F522" s="44"/>
      <c r="G522" s="16"/>
      <c r="H522" s="16"/>
      <c r="I522" s="16"/>
      <c r="J522" s="16"/>
      <c r="K522" s="16"/>
      <c r="L522" s="16"/>
      <c r="M522" s="16"/>
      <c r="N522" s="16"/>
      <c r="O522" s="16"/>
    </row>
    <row r="523" spans="1:15" ht="27" x14ac:dyDescent="0.25">
      <c r="A523" s="44">
        <v>2750</v>
      </c>
      <c r="B523" s="44" t="s">
        <v>12</v>
      </c>
      <c r="C523" s="44">
        <v>5</v>
      </c>
      <c r="D523" s="44">
        <v>0</v>
      </c>
      <c r="E523" s="46" t="s">
        <v>207</v>
      </c>
      <c r="F523" s="44"/>
      <c r="G523" s="16"/>
      <c r="H523" s="16"/>
      <c r="I523" s="16"/>
      <c r="J523" s="16"/>
      <c r="K523" s="16"/>
      <c r="L523" s="16"/>
      <c r="M523" s="16"/>
      <c r="N523" s="16"/>
      <c r="O523" s="16"/>
    </row>
    <row r="524" spans="1:15" x14ac:dyDescent="0.25">
      <c r="A524" s="44"/>
      <c r="B524" s="44"/>
      <c r="C524" s="44"/>
      <c r="D524" s="44"/>
      <c r="E524" s="46" t="s">
        <v>52</v>
      </c>
      <c r="F524" s="44"/>
      <c r="G524" s="16"/>
      <c r="H524" s="16"/>
      <c r="I524" s="16"/>
      <c r="J524" s="16"/>
      <c r="K524" s="16"/>
      <c r="L524" s="16"/>
      <c r="M524" s="16"/>
      <c r="N524" s="16"/>
      <c r="O524" s="16"/>
    </row>
    <row r="525" spans="1:15" ht="27" x14ac:dyDescent="0.25">
      <c r="A525" s="44">
        <v>2751</v>
      </c>
      <c r="B525" s="44" t="s">
        <v>12</v>
      </c>
      <c r="C525" s="44">
        <v>5</v>
      </c>
      <c r="D525" s="44">
        <v>1</v>
      </c>
      <c r="E525" s="46" t="s">
        <v>207</v>
      </c>
      <c r="F525" s="44"/>
      <c r="G525" s="16"/>
      <c r="H525" s="16"/>
      <c r="I525" s="16"/>
      <c r="J525" s="16"/>
      <c r="K525" s="16"/>
      <c r="L525" s="16"/>
      <c r="M525" s="16"/>
      <c r="N525" s="16"/>
      <c r="O525" s="16"/>
    </row>
    <row r="526" spans="1:15" ht="39" customHeight="1" x14ac:dyDescent="0.25">
      <c r="A526" s="44"/>
      <c r="B526" s="44"/>
      <c r="C526" s="44"/>
      <c r="D526" s="44"/>
      <c r="E526" s="46" t="s">
        <v>75</v>
      </c>
      <c r="F526" s="44"/>
      <c r="G526" s="16"/>
      <c r="H526" s="16"/>
      <c r="I526" s="16"/>
      <c r="J526" s="16"/>
      <c r="K526" s="16"/>
      <c r="L526" s="16"/>
      <c r="M526" s="16"/>
      <c r="N526" s="16"/>
      <c r="O526" s="16"/>
    </row>
    <row r="527" spans="1:15" ht="51" customHeight="1" x14ac:dyDescent="0.25">
      <c r="A527" s="44"/>
      <c r="B527" s="44"/>
      <c r="C527" s="44"/>
      <c r="D527" s="44"/>
      <c r="E527" s="46" t="s">
        <v>76</v>
      </c>
      <c r="F527" s="44"/>
      <c r="G527" s="16"/>
      <c r="H527" s="16"/>
      <c r="I527" s="16"/>
      <c r="J527" s="16"/>
      <c r="K527" s="16"/>
      <c r="L527" s="16"/>
      <c r="M527" s="16"/>
      <c r="N527" s="16"/>
      <c r="O527" s="16"/>
    </row>
    <row r="528" spans="1:15" x14ac:dyDescent="0.25">
      <c r="A528" s="44"/>
      <c r="B528" s="44"/>
      <c r="C528" s="44"/>
      <c r="D528" s="44"/>
      <c r="E528" s="46" t="s">
        <v>76</v>
      </c>
      <c r="F528" s="44"/>
      <c r="G528" s="16"/>
      <c r="H528" s="16"/>
      <c r="I528" s="16"/>
      <c r="J528" s="16"/>
      <c r="K528" s="16"/>
      <c r="L528" s="16"/>
      <c r="M528" s="16"/>
      <c r="N528" s="16"/>
      <c r="O528" s="16"/>
    </row>
    <row r="529" spans="1:15" x14ac:dyDescent="0.25">
      <c r="A529" s="44">
        <v>2760</v>
      </c>
      <c r="B529" s="44" t="s">
        <v>12</v>
      </c>
      <c r="C529" s="44">
        <v>6</v>
      </c>
      <c r="D529" s="44">
        <v>0</v>
      </c>
      <c r="E529" s="46" t="s">
        <v>208</v>
      </c>
      <c r="F529" s="44"/>
      <c r="G529" s="16"/>
      <c r="H529" s="16"/>
      <c r="I529" s="16"/>
      <c r="J529" s="16"/>
      <c r="K529" s="16"/>
      <c r="L529" s="16"/>
      <c r="M529" s="16"/>
      <c r="N529" s="16"/>
      <c r="O529" s="16"/>
    </row>
    <row r="530" spans="1:15" x14ac:dyDescent="0.25">
      <c r="A530" s="44"/>
      <c r="B530" s="44"/>
      <c r="C530" s="44"/>
      <c r="D530" s="44"/>
      <c r="E530" s="46" t="s">
        <v>52</v>
      </c>
      <c r="F530" s="44"/>
      <c r="G530" s="16"/>
      <c r="H530" s="16"/>
      <c r="I530" s="16"/>
      <c r="J530" s="16"/>
      <c r="K530" s="16"/>
      <c r="L530" s="16"/>
      <c r="M530" s="16"/>
      <c r="N530" s="16"/>
      <c r="O530" s="16"/>
    </row>
    <row r="531" spans="1:15" ht="57.75" customHeight="1" x14ac:dyDescent="0.25">
      <c r="A531" s="44">
        <v>2761</v>
      </c>
      <c r="B531" s="44" t="s">
        <v>12</v>
      </c>
      <c r="C531" s="44">
        <v>6</v>
      </c>
      <c r="D531" s="44">
        <v>1</v>
      </c>
      <c r="E531" s="46" t="s">
        <v>209</v>
      </c>
      <c r="F531" s="44"/>
      <c r="G531" s="16"/>
      <c r="H531" s="16"/>
      <c r="I531" s="16"/>
      <c r="J531" s="16"/>
      <c r="K531" s="16"/>
      <c r="L531" s="16"/>
      <c r="M531" s="16"/>
      <c r="N531" s="16"/>
      <c r="O531" s="16"/>
    </row>
    <row r="532" spans="1:15" ht="40.5" x14ac:dyDescent="0.25">
      <c r="A532" s="44"/>
      <c r="B532" s="44"/>
      <c r="C532" s="44"/>
      <c r="D532" s="44"/>
      <c r="E532" s="46" t="s">
        <v>75</v>
      </c>
      <c r="F532" s="44"/>
      <c r="G532" s="16"/>
      <c r="H532" s="16"/>
      <c r="I532" s="16"/>
      <c r="J532" s="16"/>
      <c r="K532" s="16"/>
      <c r="L532" s="16"/>
      <c r="M532" s="16"/>
      <c r="N532" s="16"/>
      <c r="O532" s="16"/>
    </row>
    <row r="533" spans="1:15" x14ac:dyDescent="0.25">
      <c r="A533" s="44"/>
      <c r="B533" s="44"/>
      <c r="C533" s="44"/>
      <c r="D533" s="44"/>
      <c r="E533" s="46" t="s">
        <v>76</v>
      </c>
      <c r="F533" s="44"/>
      <c r="G533" s="16"/>
      <c r="H533" s="16"/>
      <c r="I533" s="16"/>
      <c r="J533" s="16"/>
      <c r="K533" s="16"/>
      <c r="L533" s="16"/>
      <c r="M533" s="16"/>
      <c r="N533" s="16"/>
      <c r="O533" s="16"/>
    </row>
    <row r="534" spans="1:15" ht="60.75" customHeight="1" x14ac:dyDescent="0.25">
      <c r="A534" s="44"/>
      <c r="B534" s="44"/>
      <c r="C534" s="44"/>
      <c r="D534" s="44"/>
      <c r="E534" s="46" t="s">
        <v>76</v>
      </c>
      <c r="F534" s="44"/>
      <c r="G534" s="16"/>
      <c r="H534" s="16"/>
      <c r="I534" s="16"/>
      <c r="J534" s="16"/>
      <c r="K534" s="16"/>
      <c r="L534" s="16"/>
      <c r="M534" s="16"/>
      <c r="N534" s="16"/>
      <c r="O534" s="16"/>
    </row>
    <row r="535" spans="1:15" x14ac:dyDescent="0.25">
      <c r="A535" s="44">
        <v>2762</v>
      </c>
      <c r="B535" s="44" t="s">
        <v>12</v>
      </c>
      <c r="C535" s="44">
        <v>6</v>
      </c>
      <c r="D535" s="44">
        <v>2</v>
      </c>
      <c r="E535" s="46" t="s">
        <v>208</v>
      </c>
      <c r="F535" s="44"/>
      <c r="G535" s="16"/>
      <c r="H535" s="16"/>
      <c r="I535" s="16"/>
      <c r="J535" s="16"/>
      <c r="K535" s="16"/>
      <c r="L535" s="16"/>
      <c r="M535" s="16"/>
      <c r="N535" s="16"/>
      <c r="O535" s="16"/>
    </row>
    <row r="536" spans="1:15" ht="40.5" x14ac:dyDescent="0.25">
      <c r="A536" s="44"/>
      <c r="B536" s="44"/>
      <c r="C536" s="44"/>
      <c r="D536" s="44"/>
      <c r="E536" s="46" t="s">
        <v>75</v>
      </c>
      <c r="F536" s="44"/>
      <c r="G536" s="16"/>
      <c r="H536" s="16"/>
      <c r="I536" s="16"/>
      <c r="J536" s="16"/>
      <c r="K536" s="16"/>
      <c r="L536" s="16"/>
      <c r="M536" s="16"/>
      <c r="N536" s="16"/>
      <c r="O536" s="16"/>
    </row>
    <row r="537" spans="1:15" x14ac:dyDescent="0.25">
      <c r="A537" s="44"/>
      <c r="B537" s="44"/>
      <c r="C537" s="44"/>
      <c r="D537" s="44"/>
      <c r="E537" s="46" t="s">
        <v>76</v>
      </c>
      <c r="F537" s="44"/>
      <c r="G537" s="16"/>
      <c r="H537" s="16"/>
      <c r="I537" s="16"/>
      <c r="J537" s="16"/>
      <c r="K537" s="16"/>
      <c r="L537" s="16"/>
      <c r="M537" s="16"/>
      <c r="N537" s="16"/>
      <c r="O537" s="16"/>
    </row>
    <row r="538" spans="1:15" x14ac:dyDescent="0.25">
      <c r="A538" s="44"/>
      <c r="B538" s="44"/>
      <c r="C538" s="44"/>
      <c r="D538" s="44"/>
      <c r="E538" s="46" t="s">
        <v>76</v>
      </c>
      <c r="F538" s="44"/>
      <c r="G538" s="16"/>
      <c r="H538" s="16"/>
      <c r="I538" s="16"/>
      <c r="J538" s="16"/>
      <c r="K538" s="16"/>
      <c r="L538" s="16"/>
      <c r="M538" s="16"/>
      <c r="N538" s="16"/>
      <c r="O538" s="16"/>
    </row>
    <row r="539" spans="1:15" s="54" customFormat="1" ht="21.75" customHeight="1" x14ac:dyDescent="0.25">
      <c r="A539" s="109">
        <v>2800</v>
      </c>
      <c r="B539" s="109" t="s">
        <v>13</v>
      </c>
      <c r="C539" s="109">
        <v>0</v>
      </c>
      <c r="D539" s="109">
        <v>0</v>
      </c>
      <c r="E539" s="110" t="s">
        <v>478</v>
      </c>
      <c r="F539" s="109"/>
      <c r="G539" s="111">
        <f>+G541+G554+G596+G609+G629</f>
        <v>1381527.5814000003</v>
      </c>
      <c r="H539" s="111">
        <f t="shared" ref="H539:O539" si="63">+H541+H554+H596+H609+H629</f>
        <v>1427901.5</v>
      </c>
      <c r="I539" s="111">
        <f t="shared" si="63"/>
        <v>1474737</v>
      </c>
      <c r="J539" s="111" t="e">
        <f t="shared" si="63"/>
        <v>#REF!</v>
      </c>
      <c r="K539" s="111" t="e">
        <f t="shared" si="63"/>
        <v>#REF!</v>
      </c>
      <c r="L539" s="111" t="e">
        <f t="shared" si="63"/>
        <v>#REF!</v>
      </c>
      <c r="M539" s="111" t="e">
        <f t="shared" si="63"/>
        <v>#REF!</v>
      </c>
      <c r="N539" s="111" t="e">
        <f t="shared" si="63"/>
        <v>#REF!</v>
      </c>
      <c r="O539" s="111" t="e">
        <f t="shared" si="63"/>
        <v>#REF!</v>
      </c>
    </row>
    <row r="540" spans="1:15" x14ac:dyDescent="0.25">
      <c r="A540" s="44"/>
      <c r="B540" s="44"/>
      <c r="C540" s="44"/>
      <c r="D540" s="44"/>
      <c r="E540" s="46" t="s">
        <v>50</v>
      </c>
      <c r="F540" s="44"/>
      <c r="G540" s="16"/>
      <c r="H540" s="16"/>
      <c r="I540" s="16"/>
      <c r="J540" s="16"/>
      <c r="K540" s="16"/>
      <c r="L540" s="16"/>
      <c r="M540" s="16"/>
      <c r="N540" s="16"/>
      <c r="O540" s="16"/>
    </row>
    <row r="541" spans="1:15" s="54" customFormat="1" ht="28.5" x14ac:dyDescent="0.25">
      <c r="A541" s="109">
        <v>2810</v>
      </c>
      <c r="B541" s="109" t="s">
        <v>13</v>
      </c>
      <c r="C541" s="109">
        <v>1</v>
      </c>
      <c r="D541" s="109">
        <v>0</v>
      </c>
      <c r="E541" s="112" t="s">
        <v>211</v>
      </c>
      <c r="F541" s="109"/>
      <c r="G541" s="111">
        <f>G543</f>
        <v>579926.91700000013</v>
      </c>
      <c r="H541" s="111">
        <f t="shared" ref="H541:O541" si="64">H543</f>
        <v>587590.6</v>
      </c>
      <c r="I541" s="111">
        <f t="shared" si="64"/>
        <v>612395.80000000005</v>
      </c>
      <c r="J541" s="111" t="e">
        <f t="shared" si="64"/>
        <v>#REF!</v>
      </c>
      <c r="K541" s="111" t="e">
        <f t="shared" si="64"/>
        <v>#REF!</v>
      </c>
      <c r="L541" s="111">
        <f t="shared" si="64"/>
        <v>0</v>
      </c>
      <c r="M541" s="111" t="e">
        <f t="shared" si="64"/>
        <v>#REF!</v>
      </c>
      <c r="N541" s="111" t="e">
        <f t="shared" si="64"/>
        <v>#REF!</v>
      </c>
      <c r="O541" s="111" t="e">
        <f t="shared" si="64"/>
        <v>#REF!</v>
      </c>
    </row>
    <row r="542" spans="1:15" x14ac:dyDescent="0.25">
      <c r="A542" s="44"/>
      <c r="B542" s="44"/>
      <c r="C542" s="44"/>
      <c r="D542" s="44"/>
      <c r="E542" s="46" t="s">
        <v>52</v>
      </c>
      <c r="F542" s="44"/>
      <c r="G542" s="16"/>
      <c r="H542" s="16"/>
      <c r="I542" s="16"/>
      <c r="J542" s="16"/>
      <c r="K542" s="16"/>
      <c r="L542" s="16"/>
      <c r="M542" s="16"/>
      <c r="N542" s="16"/>
      <c r="O542" s="16"/>
    </row>
    <row r="543" spans="1:15" x14ac:dyDescent="0.25">
      <c r="A543" s="44">
        <v>2811</v>
      </c>
      <c r="B543" s="44" t="s">
        <v>13</v>
      </c>
      <c r="C543" s="44">
        <v>1</v>
      </c>
      <c r="D543" s="44">
        <v>1</v>
      </c>
      <c r="E543" s="46" t="s">
        <v>211</v>
      </c>
      <c r="F543" s="44"/>
      <c r="G543" s="16">
        <f>SUM(G545:G552)</f>
        <v>579926.91700000013</v>
      </c>
      <c r="H543" s="16">
        <f t="shared" ref="H543:O543" si="65">SUM(H545:H552)</f>
        <v>587590.6</v>
      </c>
      <c r="I543" s="16">
        <f t="shared" si="65"/>
        <v>612395.80000000005</v>
      </c>
      <c r="J543" s="16" t="e">
        <f t="shared" si="65"/>
        <v>#REF!</v>
      </c>
      <c r="K543" s="16" t="e">
        <f t="shared" si="65"/>
        <v>#REF!</v>
      </c>
      <c r="L543" s="16">
        <f t="shared" si="65"/>
        <v>0</v>
      </c>
      <c r="M543" s="16" t="e">
        <f t="shared" si="65"/>
        <v>#REF!</v>
      </c>
      <c r="N543" s="16" t="e">
        <f t="shared" si="65"/>
        <v>#REF!</v>
      </c>
      <c r="O543" s="16" t="e">
        <f t="shared" si="65"/>
        <v>#REF!</v>
      </c>
    </row>
    <row r="544" spans="1:15" ht="40.5" x14ac:dyDescent="0.25">
      <c r="A544" s="44"/>
      <c r="B544" s="44"/>
      <c r="C544" s="44"/>
      <c r="D544" s="44"/>
      <c r="E544" s="46" t="s">
        <v>75</v>
      </c>
      <c r="F544" s="44"/>
      <c r="G544" s="16"/>
      <c r="H544" s="16"/>
      <c r="I544" s="16"/>
      <c r="J544" s="16"/>
      <c r="K544" s="16"/>
      <c r="L544" s="16"/>
      <c r="M544" s="16"/>
      <c r="N544" s="16"/>
      <c r="O544" s="16"/>
    </row>
    <row r="545" spans="1:15" x14ac:dyDescent="0.25">
      <c r="A545" s="44"/>
      <c r="B545" s="44"/>
      <c r="C545" s="44"/>
      <c r="D545" s="44"/>
      <c r="E545" s="46" t="s">
        <v>294</v>
      </c>
      <c r="F545" s="44">
        <v>4221</v>
      </c>
      <c r="G545" s="16">
        <v>23259.9</v>
      </c>
      <c r="H545" s="16">
        <v>33950</v>
      </c>
      <c r="I545" s="16">
        <v>30950</v>
      </c>
      <c r="J545" s="16" t="e">
        <f>K545+L545</f>
        <v>#REF!</v>
      </c>
      <c r="K545" s="16" t="e">
        <f>+#REF!</f>
        <v>#REF!</v>
      </c>
      <c r="L545" s="16"/>
      <c r="M545" s="16" t="e">
        <f t="shared" ref="M545:M552" si="66">+J545-G545</f>
        <v>#REF!</v>
      </c>
      <c r="N545" s="16" t="e">
        <f t="shared" ref="N545:N552" si="67">+J545-H545</f>
        <v>#REF!</v>
      </c>
      <c r="O545" s="16" t="e">
        <f t="shared" ref="O545:O552" si="68">+J545-I545</f>
        <v>#REF!</v>
      </c>
    </row>
    <row r="546" spans="1:15" x14ac:dyDescent="0.25">
      <c r="A546" s="44"/>
      <c r="B546" s="44"/>
      <c r="C546" s="44"/>
      <c r="D546" s="44"/>
      <c r="E546" s="46" t="s">
        <v>295</v>
      </c>
      <c r="F546" s="44">
        <v>4222</v>
      </c>
      <c r="G546" s="16">
        <v>721.68600000000004</v>
      </c>
      <c r="H546" s="16">
        <v>1500</v>
      </c>
      <c r="I546" s="16">
        <v>1500</v>
      </c>
      <c r="J546" s="16" t="e">
        <f t="shared" ref="J546:J552" si="69">K546+L546</f>
        <v>#REF!</v>
      </c>
      <c r="K546" s="16" t="e">
        <f>+#REF!</f>
        <v>#REF!</v>
      </c>
      <c r="L546" s="16"/>
      <c r="M546" s="16" t="e">
        <f t="shared" si="66"/>
        <v>#REF!</v>
      </c>
      <c r="N546" s="16" t="e">
        <f t="shared" si="67"/>
        <v>#REF!</v>
      </c>
      <c r="O546" s="16" t="e">
        <f t="shared" si="68"/>
        <v>#REF!</v>
      </c>
    </row>
    <row r="547" spans="1:15" x14ac:dyDescent="0.25">
      <c r="A547" s="44"/>
      <c r="B547" s="44"/>
      <c r="C547" s="44"/>
      <c r="D547" s="44"/>
      <c r="E547" s="46" t="s">
        <v>296</v>
      </c>
      <c r="F547" s="44">
        <v>4511</v>
      </c>
      <c r="G547" s="16">
        <v>466007.4</v>
      </c>
      <c r="H547" s="16">
        <v>470511.6</v>
      </c>
      <c r="I547" s="16">
        <v>498665.8</v>
      </c>
      <c r="J547" s="16" t="e">
        <f t="shared" si="69"/>
        <v>#REF!</v>
      </c>
      <c r="K547" s="16" t="e">
        <f>+#REF!</f>
        <v>#REF!</v>
      </c>
      <c r="L547" s="16"/>
      <c r="M547" s="16" t="e">
        <f t="shared" si="66"/>
        <v>#REF!</v>
      </c>
      <c r="N547" s="16" t="e">
        <f t="shared" si="67"/>
        <v>#REF!</v>
      </c>
      <c r="O547" s="16" t="e">
        <f t="shared" si="68"/>
        <v>#REF!</v>
      </c>
    </row>
    <row r="548" spans="1:15" x14ac:dyDescent="0.25">
      <c r="A548" s="44"/>
      <c r="B548" s="44"/>
      <c r="C548" s="44"/>
      <c r="D548" s="44"/>
      <c r="E548" s="46" t="s">
        <v>297</v>
      </c>
      <c r="F548" s="44">
        <v>4729</v>
      </c>
      <c r="G548" s="16">
        <v>40950</v>
      </c>
      <c r="H548" s="16">
        <v>15000</v>
      </c>
      <c r="I548" s="16">
        <v>18000</v>
      </c>
      <c r="J548" s="16" t="e">
        <f t="shared" si="69"/>
        <v>#REF!</v>
      </c>
      <c r="K548" s="16" t="e">
        <f>+#REF!</f>
        <v>#REF!</v>
      </c>
      <c r="L548" s="16"/>
      <c r="M548" s="16" t="e">
        <f t="shared" si="66"/>
        <v>#REF!</v>
      </c>
      <c r="N548" s="16" t="e">
        <f t="shared" si="67"/>
        <v>#REF!</v>
      </c>
      <c r="O548" s="16" t="e">
        <f t="shared" si="68"/>
        <v>#REF!</v>
      </c>
    </row>
    <row r="549" spans="1:15" ht="27" x14ac:dyDescent="0.25">
      <c r="A549" s="44"/>
      <c r="B549" s="44"/>
      <c r="C549" s="44"/>
      <c r="D549" s="44"/>
      <c r="E549" s="46" t="s">
        <v>300</v>
      </c>
      <c r="F549" s="44">
        <v>4819</v>
      </c>
      <c r="G549" s="16">
        <v>40482.93</v>
      </c>
      <c r="H549" s="16">
        <v>54249</v>
      </c>
      <c r="I549" s="16">
        <v>50186</v>
      </c>
      <c r="J549" s="16" t="e">
        <f t="shared" si="69"/>
        <v>#REF!</v>
      </c>
      <c r="K549" s="16" t="e">
        <f>+#REF!</f>
        <v>#REF!</v>
      </c>
      <c r="L549" s="16"/>
      <c r="M549" s="16" t="e">
        <f t="shared" si="66"/>
        <v>#REF!</v>
      </c>
      <c r="N549" s="16" t="e">
        <f t="shared" si="67"/>
        <v>#REF!</v>
      </c>
      <c r="O549" s="16" t="e">
        <f t="shared" si="68"/>
        <v>#REF!</v>
      </c>
    </row>
    <row r="550" spans="1:15" x14ac:dyDescent="0.25">
      <c r="A550" s="44"/>
      <c r="B550" s="44"/>
      <c r="C550" s="44"/>
      <c r="D550" s="44"/>
      <c r="E550" s="46" t="s">
        <v>280</v>
      </c>
      <c r="F550" s="44">
        <v>4861</v>
      </c>
      <c r="G550" s="16">
        <v>227</v>
      </c>
      <c r="H550" s="16">
        <v>2000</v>
      </c>
      <c r="I550" s="16">
        <v>2714</v>
      </c>
      <c r="J550" s="16" t="e">
        <f t="shared" si="69"/>
        <v>#REF!</v>
      </c>
      <c r="K550" s="16" t="e">
        <f>+#REF!</f>
        <v>#REF!</v>
      </c>
      <c r="L550" s="16"/>
      <c r="M550" s="16" t="e">
        <f t="shared" si="66"/>
        <v>#REF!</v>
      </c>
      <c r="N550" s="16" t="e">
        <f t="shared" si="67"/>
        <v>#REF!</v>
      </c>
      <c r="O550" s="16" t="e">
        <f t="shared" si="68"/>
        <v>#REF!</v>
      </c>
    </row>
    <row r="551" spans="1:15" x14ac:dyDescent="0.25">
      <c r="A551" s="44"/>
      <c r="B551" s="44"/>
      <c r="C551" s="44"/>
      <c r="D551" s="44"/>
      <c r="E551" s="46" t="s">
        <v>298</v>
      </c>
      <c r="F551" s="44">
        <v>4216</v>
      </c>
      <c r="G551" s="16">
        <v>2780.0010000000002</v>
      </c>
      <c r="H551" s="16">
        <v>3380</v>
      </c>
      <c r="I551" s="16">
        <v>3380</v>
      </c>
      <c r="J551" s="16" t="e">
        <f t="shared" si="69"/>
        <v>#REF!</v>
      </c>
      <c r="K551" s="16" t="e">
        <f>+#REF!</f>
        <v>#REF!</v>
      </c>
      <c r="L551" s="16"/>
      <c r="M551" s="16" t="e">
        <f t="shared" si="66"/>
        <v>#REF!</v>
      </c>
      <c r="N551" s="16" t="e">
        <f t="shared" si="67"/>
        <v>#REF!</v>
      </c>
      <c r="O551" s="16" t="e">
        <f t="shared" si="68"/>
        <v>#REF!</v>
      </c>
    </row>
    <row r="552" spans="1:15" ht="18.75" customHeight="1" x14ac:dyDescent="0.25">
      <c r="A552" s="44"/>
      <c r="B552" s="44"/>
      <c r="C552" s="44"/>
      <c r="D552" s="44"/>
      <c r="E552" s="46" t="s">
        <v>299</v>
      </c>
      <c r="F552" s="44">
        <v>4727</v>
      </c>
      <c r="G552" s="16">
        <v>5498</v>
      </c>
      <c r="H552" s="16">
        <v>7000</v>
      </c>
      <c r="I552" s="16">
        <v>7000</v>
      </c>
      <c r="J552" s="16" t="e">
        <f t="shared" si="69"/>
        <v>#REF!</v>
      </c>
      <c r="K552" s="16" t="e">
        <f>+#REF!</f>
        <v>#REF!</v>
      </c>
      <c r="L552" s="16"/>
      <c r="M552" s="16" t="e">
        <f t="shared" si="66"/>
        <v>#REF!</v>
      </c>
      <c r="N552" s="16" t="e">
        <f t="shared" si="67"/>
        <v>#REF!</v>
      </c>
      <c r="O552" s="16" t="e">
        <f t="shared" si="68"/>
        <v>#REF!</v>
      </c>
    </row>
    <row r="553" spans="1:15" x14ac:dyDescent="0.25">
      <c r="A553" s="44"/>
      <c r="B553" s="44"/>
      <c r="C553" s="44"/>
      <c r="D553" s="44"/>
      <c r="E553" s="46" t="s">
        <v>76</v>
      </c>
      <c r="F553" s="44"/>
      <c r="G553" s="16"/>
      <c r="H553" s="16"/>
      <c r="I553" s="16"/>
      <c r="J553" s="16"/>
      <c r="K553" s="16"/>
      <c r="L553" s="16"/>
      <c r="M553" s="16"/>
      <c r="N553" s="16"/>
      <c r="O553" s="16"/>
    </row>
    <row r="554" spans="1:15" s="54" customFormat="1" ht="28.5" x14ac:dyDescent="0.25">
      <c r="A554" s="109">
        <v>2820</v>
      </c>
      <c r="B554" s="109" t="s">
        <v>13</v>
      </c>
      <c r="C554" s="109">
        <v>2</v>
      </c>
      <c r="D554" s="109">
        <v>0</v>
      </c>
      <c r="E554" s="112" t="s">
        <v>212</v>
      </c>
      <c r="F554" s="109"/>
      <c r="G554" s="111">
        <f>G556+G562+G568+G574+G579+G583+G587</f>
        <v>786992.20940000005</v>
      </c>
      <c r="H554" s="111">
        <f t="shared" ref="H554:O554" si="70">H556+H562+H568+H574+H579+H583+H587</f>
        <v>790310.89999999991</v>
      </c>
      <c r="I554" s="111">
        <f t="shared" si="70"/>
        <v>812312.19999999984</v>
      </c>
      <c r="J554" s="111" t="e">
        <f t="shared" si="70"/>
        <v>#REF!</v>
      </c>
      <c r="K554" s="111" t="e">
        <f t="shared" si="70"/>
        <v>#REF!</v>
      </c>
      <c r="L554" s="111" t="e">
        <f t="shared" si="70"/>
        <v>#REF!</v>
      </c>
      <c r="M554" s="111" t="e">
        <f t="shared" si="70"/>
        <v>#REF!</v>
      </c>
      <c r="N554" s="111" t="e">
        <f t="shared" si="70"/>
        <v>#REF!</v>
      </c>
      <c r="O554" s="111" t="e">
        <f t="shared" si="70"/>
        <v>#REF!</v>
      </c>
    </row>
    <row r="555" spans="1:15" x14ac:dyDescent="0.25">
      <c r="A555" s="44"/>
      <c r="B555" s="44"/>
      <c r="C555" s="44"/>
      <c r="D555" s="44"/>
      <c r="E555" s="46" t="s">
        <v>52</v>
      </c>
      <c r="F555" s="44"/>
      <c r="G555" s="16"/>
      <c r="H555" s="16"/>
      <c r="I555" s="16"/>
      <c r="J555" s="16"/>
      <c r="K555" s="16"/>
      <c r="L555" s="16"/>
      <c r="M555" s="16"/>
      <c r="N555" s="16"/>
      <c r="O555" s="16"/>
    </row>
    <row r="556" spans="1:15" x14ac:dyDescent="0.25">
      <c r="A556" s="44">
        <v>2821</v>
      </c>
      <c r="B556" s="44" t="s">
        <v>13</v>
      </c>
      <c r="C556" s="44">
        <v>2</v>
      </c>
      <c r="D556" s="44">
        <v>1</v>
      </c>
      <c r="E556" s="46" t="s">
        <v>213</v>
      </c>
      <c r="F556" s="44"/>
      <c r="G556" s="16">
        <f>SUM(G558:G561)</f>
        <v>53809</v>
      </c>
      <c r="H556" s="16">
        <f t="shared" ref="H556:O556" si="71">SUM(H558:H561)</f>
        <v>52537.2</v>
      </c>
      <c r="I556" s="16">
        <f t="shared" si="71"/>
        <v>55601.5</v>
      </c>
      <c r="J556" s="16" t="e">
        <f t="shared" si="71"/>
        <v>#REF!</v>
      </c>
      <c r="K556" s="16" t="e">
        <f t="shared" si="71"/>
        <v>#REF!</v>
      </c>
      <c r="L556" s="16" t="e">
        <f t="shared" si="71"/>
        <v>#REF!</v>
      </c>
      <c r="M556" s="16" t="e">
        <f t="shared" si="71"/>
        <v>#REF!</v>
      </c>
      <c r="N556" s="16" t="e">
        <f t="shared" si="71"/>
        <v>#REF!</v>
      </c>
      <c r="O556" s="16" t="e">
        <f t="shared" si="71"/>
        <v>#REF!</v>
      </c>
    </row>
    <row r="557" spans="1:15" ht="40.5" x14ac:dyDescent="0.25">
      <c r="A557" s="44"/>
      <c r="B557" s="44"/>
      <c r="C557" s="44"/>
      <c r="D557" s="44"/>
      <c r="E557" s="46" t="s">
        <v>75</v>
      </c>
      <c r="F557" s="44"/>
      <c r="G557" s="16"/>
      <c r="H557" s="16"/>
      <c r="I557" s="16"/>
      <c r="J557" s="16"/>
      <c r="K557" s="16"/>
      <c r="L557" s="16"/>
      <c r="M557" s="16"/>
      <c r="N557" s="16"/>
      <c r="O557" s="16"/>
    </row>
    <row r="558" spans="1:15" ht="28.5" customHeight="1" x14ac:dyDescent="0.25">
      <c r="A558" s="44"/>
      <c r="B558" s="44"/>
      <c r="C558" s="44"/>
      <c r="D558" s="44"/>
      <c r="E558" s="46" t="s">
        <v>479</v>
      </c>
      <c r="F558" s="44">
        <v>4511</v>
      </c>
      <c r="G558" s="16">
        <v>50131</v>
      </c>
      <c r="H558" s="16">
        <v>49837.2</v>
      </c>
      <c r="I558" s="16">
        <v>52744.4</v>
      </c>
      <c r="J558" s="16" t="e">
        <f>K558+L558</f>
        <v>#REF!</v>
      </c>
      <c r="K558" s="16" t="e">
        <f>+#REF!</f>
        <v>#REF!</v>
      </c>
      <c r="L558" s="16"/>
      <c r="M558" s="16" t="e">
        <f>+J558-G558</f>
        <v>#REF!</v>
      </c>
      <c r="N558" s="16" t="e">
        <f>+J558-H558</f>
        <v>#REF!</v>
      </c>
      <c r="O558" s="16" t="e">
        <f>+J558-I558</f>
        <v>#REF!</v>
      </c>
    </row>
    <row r="559" spans="1:15" ht="16.5" customHeight="1" x14ac:dyDescent="0.25">
      <c r="A559" s="44"/>
      <c r="B559" s="44"/>
      <c r="C559" s="44"/>
      <c r="D559" s="44"/>
      <c r="E559" s="46" t="s">
        <v>298</v>
      </c>
      <c r="F559" s="44">
        <v>4216</v>
      </c>
      <c r="G559" s="16">
        <v>1200</v>
      </c>
      <c r="H559" s="16">
        <v>1200</v>
      </c>
      <c r="I559" s="16">
        <v>1200</v>
      </c>
      <c r="J559" s="16" t="e">
        <f>K559+L559</f>
        <v>#REF!</v>
      </c>
      <c r="K559" s="16" t="e">
        <f>+#REF!</f>
        <v>#REF!</v>
      </c>
      <c r="L559" s="16"/>
      <c r="M559" s="16" t="e">
        <f>+J559-G559</f>
        <v>#REF!</v>
      </c>
      <c r="N559" s="16" t="e">
        <f>+J559-H559</f>
        <v>#REF!</v>
      </c>
      <c r="O559" s="16" t="e">
        <f>+J559-I559</f>
        <v>#REF!</v>
      </c>
    </row>
    <row r="560" spans="1:15" ht="26.25" customHeight="1" x14ac:dyDescent="0.25">
      <c r="A560" s="44"/>
      <c r="B560" s="44"/>
      <c r="C560" s="44"/>
      <c r="D560" s="44"/>
      <c r="E560" s="46" t="s">
        <v>300</v>
      </c>
      <c r="F560" s="44">
        <v>4819</v>
      </c>
      <c r="G560" s="16">
        <v>2313</v>
      </c>
      <c r="H560" s="16">
        <v>1500</v>
      </c>
      <c r="I560" s="16">
        <v>1657.1</v>
      </c>
      <c r="J560" s="16" t="e">
        <f>K560+L560</f>
        <v>#REF!</v>
      </c>
      <c r="K560" s="16" t="e">
        <f>+#REF!</f>
        <v>#REF!</v>
      </c>
      <c r="L560" s="16"/>
      <c r="M560" s="16" t="e">
        <f>+J560-G560</f>
        <v>#REF!</v>
      </c>
      <c r="N560" s="16" t="e">
        <f>+J560-H560</f>
        <v>#REF!</v>
      </c>
      <c r="O560" s="16" t="e">
        <f>+J560-I560</f>
        <v>#REF!</v>
      </c>
    </row>
    <row r="561" spans="1:15" x14ac:dyDescent="0.25">
      <c r="A561" s="44"/>
      <c r="B561" s="44"/>
      <c r="C561" s="44"/>
      <c r="D561" s="44"/>
      <c r="E561" s="46" t="s">
        <v>82</v>
      </c>
      <c r="F561" s="44" t="s">
        <v>40</v>
      </c>
      <c r="G561" s="16">
        <v>165</v>
      </c>
      <c r="H561" s="16">
        <v>0</v>
      </c>
      <c r="I561" s="16">
        <v>0</v>
      </c>
      <c r="J561" s="16" t="e">
        <f>K561+L561</f>
        <v>#REF!</v>
      </c>
      <c r="K561" s="16"/>
      <c r="L561" s="16" t="e">
        <f>+#REF!</f>
        <v>#REF!</v>
      </c>
      <c r="M561" s="16" t="e">
        <f>+J561-G561</f>
        <v>#REF!</v>
      </c>
      <c r="N561" s="16" t="e">
        <f>+J561-H561</f>
        <v>#REF!</v>
      </c>
      <c r="O561" s="16" t="e">
        <f>+J561-I561</f>
        <v>#REF!</v>
      </c>
    </row>
    <row r="562" spans="1:15" x14ac:dyDescent="0.25">
      <c r="A562" s="44">
        <v>2822</v>
      </c>
      <c r="B562" s="44" t="s">
        <v>13</v>
      </c>
      <c r="C562" s="44">
        <v>2</v>
      </c>
      <c r="D562" s="44">
        <v>2</v>
      </c>
      <c r="E562" s="46" t="s">
        <v>214</v>
      </c>
      <c r="F562" s="44"/>
      <c r="G562" s="16">
        <f>SUM(G564:G565)</f>
        <v>91410.09</v>
      </c>
      <c r="H562" s="16">
        <f t="shared" ref="H562:O562" si="72">SUM(H564:H565)</f>
        <v>104793.09999999999</v>
      </c>
      <c r="I562" s="16">
        <f t="shared" si="72"/>
        <v>100328.79999999999</v>
      </c>
      <c r="J562" s="16" t="e">
        <f t="shared" si="72"/>
        <v>#REF!</v>
      </c>
      <c r="K562" s="16" t="e">
        <f t="shared" si="72"/>
        <v>#REF!</v>
      </c>
      <c r="L562" s="16">
        <f t="shared" si="72"/>
        <v>0</v>
      </c>
      <c r="M562" s="16" t="e">
        <f t="shared" si="72"/>
        <v>#REF!</v>
      </c>
      <c r="N562" s="16" t="e">
        <f t="shared" si="72"/>
        <v>#REF!</v>
      </c>
      <c r="O562" s="16" t="e">
        <f t="shared" si="72"/>
        <v>#REF!</v>
      </c>
    </row>
    <row r="563" spans="1:15" ht="40.5" x14ac:dyDescent="0.25">
      <c r="A563" s="44"/>
      <c r="B563" s="44"/>
      <c r="C563" s="44"/>
      <c r="D563" s="44"/>
      <c r="E563" s="46" t="s">
        <v>75</v>
      </c>
      <c r="F563" s="44"/>
      <c r="G563" s="16"/>
      <c r="H563" s="16"/>
      <c r="I563" s="16"/>
      <c r="J563" s="16"/>
      <c r="K563" s="16"/>
      <c r="L563" s="16"/>
      <c r="M563" s="16"/>
      <c r="N563" s="16"/>
      <c r="O563" s="16"/>
    </row>
    <row r="564" spans="1:15" ht="30.75" customHeight="1" x14ac:dyDescent="0.25">
      <c r="A564" s="44"/>
      <c r="B564" s="44"/>
      <c r="C564" s="44"/>
      <c r="D564" s="44"/>
      <c r="E564" s="46" t="s">
        <v>300</v>
      </c>
      <c r="F564" s="44">
        <v>4819</v>
      </c>
      <c r="G564" s="16">
        <v>10812.17</v>
      </c>
      <c r="H564" s="16">
        <v>22313.200000000001</v>
      </c>
      <c r="I564" s="16">
        <v>18360.599999999999</v>
      </c>
      <c r="J564" s="16" t="e">
        <f>K564+L564</f>
        <v>#REF!</v>
      </c>
      <c r="K564" s="16" t="e">
        <f>+#REF!</f>
        <v>#REF!</v>
      </c>
      <c r="L564" s="16"/>
      <c r="M564" s="16" t="e">
        <f>+J564-G564</f>
        <v>#REF!</v>
      </c>
      <c r="N564" s="16" t="e">
        <f>+J564-H564</f>
        <v>#REF!</v>
      </c>
      <c r="O564" s="16" t="e">
        <f>+J564-I564</f>
        <v>#REF!</v>
      </c>
    </row>
    <row r="565" spans="1:15" ht="19.5" customHeight="1" x14ac:dyDescent="0.25">
      <c r="A565" s="44"/>
      <c r="B565" s="44"/>
      <c r="C565" s="44"/>
      <c r="D565" s="44"/>
      <c r="E565" s="46" t="s">
        <v>322</v>
      </c>
      <c r="F565" s="44">
        <v>4511</v>
      </c>
      <c r="G565" s="16">
        <v>80597.919999999998</v>
      </c>
      <c r="H565" s="16">
        <v>82479.899999999994</v>
      </c>
      <c r="I565" s="16">
        <v>81968.2</v>
      </c>
      <c r="J565" s="16" t="e">
        <f>K565+L565</f>
        <v>#REF!</v>
      </c>
      <c r="K565" s="16" t="e">
        <f>+#REF!</f>
        <v>#REF!</v>
      </c>
      <c r="L565" s="16"/>
      <c r="M565" s="16" t="e">
        <f>+J565-G565</f>
        <v>#REF!</v>
      </c>
      <c r="N565" s="16" t="e">
        <f>+J565-H565</f>
        <v>#REF!</v>
      </c>
      <c r="O565" s="16" t="e">
        <f>+J565-I565</f>
        <v>#REF!</v>
      </c>
    </row>
    <row r="566" spans="1:15" ht="38.25" customHeight="1" x14ac:dyDescent="0.25">
      <c r="A566" s="44"/>
      <c r="B566" s="44"/>
      <c r="C566" s="44"/>
      <c r="D566" s="44"/>
      <c r="E566" s="46" t="s">
        <v>76</v>
      </c>
      <c r="F566" s="44"/>
      <c r="G566" s="16"/>
      <c r="H566" s="16"/>
      <c r="I566" s="16"/>
      <c r="J566" s="16"/>
      <c r="K566" s="16"/>
      <c r="L566" s="16"/>
      <c r="M566" s="16"/>
      <c r="N566" s="16"/>
      <c r="O566" s="16"/>
    </row>
    <row r="567" spans="1:15" x14ac:dyDescent="0.25">
      <c r="A567" s="44"/>
      <c r="B567" s="44"/>
      <c r="C567" s="44"/>
      <c r="D567" s="44"/>
      <c r="E567" s="46" t="s">
        <v>76</v>
      </c>
      <c r="F567" s="44"/>
      <c r="G567" s="16"/>
      <c r="H567" s="16"/>
      <c r="I567" s="16"/>
      <c r="J567" s="16"/>
      <c r="K567" s="16"/>
      <c r="L567" s="16"/>
      <c r="M567" s="16"/>
      <c r="N567" s="16"/>
      <c r="O567" s="16"/>
    </row>
    <row r="568" spans="1:15" x14ac:dyDescent="0.25">
      <c r="A568" s="44">
        <v>2823</v>
      </c>
      <c r="B568" s="44" t="s">
        <v>13</v>
      </c>
      <c r="C568" s="44">
        <v>2</v>
      </c>
      <c r="D568" s="44">
        <v>3</v>
      </c>
      <c r="E568" s="46" t="s">
        <v>215</v>
      </c>
      <c r="F568" s="44"/>
      <c r="G568" s="16">
        <f>SUM(G570:G571)</f>
        <v>521924.2</v>
      </c>
      <c r="H568" s="16">
        <f t="shared" ref="H568:O568" si="73">SUM(H570:H571)</f>
        <v>547190.6</v>
      </c>
      <c r="I568" s="16">
        <f t="shared" si="73"/>
        <v>570768.29999999993</v>
      </c>
      <c r="J568" s="16" t="e">
        <f t="shared" si="73"/>
        <v>#REF!</v>
      </c>
      <c r="K568" s="16" t="e">
        <f t="shared" si="73"/>
        <v>#REF!</v>
      </c>
      <c r="L568" s="16">
        <f t="shared" si="73"/>
        <v>0</v>
      </c>
      <c r="M568" s="16" t="e">
        <f t="shared" si="73"/>
        <v>#REF!</v>
      </c>
      <c r="N568" s="16" t="e">
        <f t="shared" si="73"/>
        <v>#REF!</v>
      </c>
      <c r="O568" s="16" t="e">
        <f t="shared" si="73"/>
        <v>#REF!</v>
      </c>
    </row>
    <row r="569" spans="1:15" ht="40.5" x14ac:dyDescent="0.25">
      <c r="A569" s="44"/>
      <c r="B569" s="44"/>
      <c r="C569" s="44"/>
      <c r="D569" s="44"/>
      <c r="E569" s="46" t="s">
        <v>75</v>
      </c>
      <c r="F569" s="44"/>
      <c r="G569" s="16"/>
      <c r="H569" s="16"/>
      <c r="I569" s="16"/>
      <c r="J569" s="16"/>
      <c r="K569" s="16"/>
      <c r="L569" s="16"/>
      <c r="M569" s="16"/>
      <c r="N569" s="16"/>
      <c r="O569" s="16"/>
    </row>
    <row r="570" spans="1:15" ht="32.25" customHeight="1" x14ac:dyDescent="0.25">
      <c r="A570" s="44"/>
      <c r="B570" s="44"/>
      <c r="C570" s="44"/>
      <c r="D570" s="44"/>
      <c r="E570" s="46" t="s">
        <v>300</v>
      </c>
      <c r="F570" s="44">
        <v>4819</v>
      </c>
      <c r="G570" s="16">
        <v>31180.400000000001</v>
      </c>
      <c r="H570" s="16">
        <v>57342</v>
      </c>
      <c r="I570" s="16">
        <v>50556.2</v>
      </c>
      <c r="J570" s="16" t="e">
        <f>K570+L570</f>
        <v>#REF!</v>
      </c>
      <c r="K570" s="16" t="e">
        <f>+#REF!</f>
        <v>#REF!</v>
      </c>
      <c r="L570" s="16"/>
      <c r="M570" s="16" t="e">
        <f>+J570-G570</f>
        <v>#REF!</v>
      </c>
      <c r="N570" s="16" t="e">
        <f>+J570-H570</f>
        <v>#REF!</v>
      </c>
      <c r="O570" s="16" t="e">
        <f>+J570-I570</f>
        <v>#REF!</v>
      </c>
    </row>
    <row r="571" spans="1:15" x14ac:dyDescent="0.25">
      <c r="A571" s="44"/>
      <c r="B571" s="44"/>
      <c r="C571" s="44"/>
      <c r="D571" s="44"/>
      <c r="E571" s="46" t="s">
        <v>321</v>
      </c>
      <c r="F571" s="44">
        <v>4511</v>
      </c>
      <c r="G571" s="16">
        <v>490743.8</v>
      </c>
      <c r="H571" s="16">
        <v>489848.6</v>
      </c>
      <c r="I571" s="16">
        <v>520212.1</v>
      </c>
      <c r="J571" s="16" t="e">
        <f>K571+L571</f>
        <v>#REF!</v>
      </c>
      <c r="K571" s="16" t="e">
        <f>+#REF!</f>
        <v>#REF!</v>
      </c>
      <c r="L571" s="16"/>
      <c r="M571" s="16" t="e">
        <f>+J571-G571</f>
        <v>#REF!</v>
      </c>
      <c r="N571" s="16" t="e">
        <f>+J571-H571</f>
        <v>#REF!</v>
      </c>
      <c r="O571" s="16" t="e">
        <f>+J571-I571</f>
        <v>#REF!</v>
      </c>
    </row>
    <row r="572" spans="1:15" x14ac:dyDescent="0.25">
      <c r="A572" s="44"/>
      <c r="B572" s="44"/>
      <c r="C572" s="44"/>
      <c r="D572" s="44"/>
      <c r="E572" s="46"/>
      <c r="F572" s="44"/>
      <c r="G572" s="16"/>
      <c r="H572" s="16"/>
      <c r="I572" s="16"/>
      <c r="J572" s="16"/>
      <c r="K572" s="16"/>
      <c r="L572" s="16"/>
      <c r="M572" s="16"/>
      <c r="N572" s="16"/>
      <c r="O572" s="16"/>
    </row>
    <row r="573" spans="1:15" x14ac:dyDescent="0.25">
      <c r="A573" s="44"/>
      <c r="B573" s="44"/>
      <c r="C573" s="44"/>
      <c r="D573" s="44"/>
      <c r="E573" s="46" t="s">
        <v>76</v>
      </c>
      <c r="F573" s="44"/>
      <c r="G573" s="16"/>
      <c r="H573" s="16"/>
      <c r="I573" s="16"/>
      <c r="J573" s="16"/>
      <c r="K573" s="16"/>
      <c r="L573" s="16"/>
      <c r="M573" s="16"/>
      <c r="N573" s="16"/>
      <c r="O573" s="16"/>
    </row>
    <row r="574" spans="1:15" x14ac:dyDescent="0.25">
      <c r="A574" s="44">
        <v>2824</v>
      </c>
      <c r="B574" s="44" t="s">
        <v>13</v>
      </c>
      <c r="C574" s="44">
        <v>2</v>
      </c>
      <c r="D574" s="44">
        <v>4</v>
      </c>
      <c r="E574" s="46" t="s">
        <v>216</v>
      </c>
      <c r="F574" s="44"/>
      <c r="G574" s="16"/>
      <c r="H574" s="16"/>
      <c r="I574" s="16"/>
      <c r="J574" s="16"/>
      <c r="K574" s="16"/>
      <c r="L574" s="16"/>
      <c r="M574" s="16"/>
      <c r="N574" s="16"/>
      <c r="O574" s="16"/>
    </row>
    <row r="575" spans="1:15" ht="51" customHeight="1" x14ac:dyDescent="0.25">
      <c r="A575" s="44"/>
      <c r="B575" s="44"/>
      <c r="C575" s="44"/>
      <c r="D575" s="44"/>
      <c r="E575" s="46" t="s">
        <v>75</v>
      </c>
      <c r="F575" s="44"/>
      <c r="G575" s="16"/>
      <c r="H575" s="16"/>
      <c r="I575" s="16"/>
      <c r="J575" s="16"/>
      <c r="K575" s="16"/>
      <c r="L575" s="16"/>
      <c r="M575" s="16"/>
      <c r="N575" s="16"/>
      <c r="O575" s="16"/>
    </row>
    <row r="576" spans="1:15" x14ac:dyDescent="0.25">
      <c r="A576" s="44"/>
      <c r="B576" s="44"/>
      <c r="C576" s="44"/>
      <c r="D576" s="44"/>
      <c r="E576" s="46"/>
      <c r="F576" s="44"/>
      <c r="G576" s="16"/>
      <c r="H576" s="16"/>
      <c r="I576" s="16"/>
      <c r="J576" s="16"/>
      <c r="K576" s="16"/>
      <c r="L576" s="16"/>
      <c r="M576" s="16"/>
      <c r="N576" s="16"/>
      <c r="O576" s="16"/>
    </row>
    <row r="577" spans="1:15" x14ac:dyDescent="0.25">
      <c r="A577" s="44"/>
      <c r="B577" s="44"/>
      <c r="C577" s="44"/>
      <c r="D577" s="44"/>
      <c r="E577" s="46" t="s">
        <v>76</v>
      </c>
      <c r="F577" s="44"/>
      <c r="G577" s="16"/>
      <c r="H577" s="16"/>
      <c r="I577" s="16"/>
      <c r="J577" s="16"/>
      <c r="K577" s="16"/>
      <c r="L577" s="16"/>
      <c r="M577" s="16"/>
      <c r="N577" s="16"/>
      <c r="O577" s="16"/>
    </row>
    <row r="578" spans="1:15" x14ac:dyDescent="0.25">
      <c r="A578" s="44"/>
      <c r="B578" s="44"/>
      <c r="C578" s="44"/>
      <c r="D578" s="44"/>
      <c r="E578" s="46" t="s">
        <v>76</v>
      </c>
      <c r="F578" s="44"/>
      <c r="G578" s="16"/>
      <c r="H578" s="16"/>
      <c r="I578" s="16"/>
      <c r="J578" s="16"/>
      <c r="K578" s="16"/>
      <c r="L578" s="16"/>
      <c r="M578" s="16"/>
      <c r="N578" s="16"/>
      <c r="O578" s="16"/>
    </row>
    <row r="579" spans="1:15" ht="52.5" customHeight="1" x14ac:dyDescent="0.25">
      <c r="A579" s="44">
        <v>2825</v>
      </c>
      <c r="B579" s="44" t="s">
        <v>13</v>
      </c>
      <c r="C579" s="44">
        <v>2</v>
      </c>
      <c r="D579" s="44">
        <v>5</v>
      </c>
      <c r="E579" s="46" t="s">
        <v>217</v>
      </c>
      <c r="F579" s="44"/>
      <c r="G579" s="16"/>
      <c r="H579" s="16"/>
      <c r="I579" s="16"/>
      <c r="J579" s="16"/>
      <c r="K579" s="16"/>
      <c r="L579" s="16"/>
      <c r="M579" s="16"/>
      <c r="N579" s="16"/>
      <c r="O579" s="16"/>
    </row>
    <row r="580" spans="1:15" ht="40.5" x14ac:dyDescent="0.25">
      <c r="A580" s="44"/>
      <c r="B580" s="44"/>
      <c r="C580" s="44"/>
      <c r="D580" s="44"/>
      <c r="E580" s="46" t="s">
        <v>75</v>
      </c>
      <c r="F580" s="44"/>
      <c r="G580" s="16"/>
      <c r="H580" s="16"/>
      <c r="I580" s="16"/>
      <c r="J580" s="16"/>
      <c r="K580" s="16"/>
      <c r="L580" s="16"/>
      <c r="M580" s="16"/>
      <c r="N580" s="16"/>
      <c r="O580" s="16"/>
    </row>
    <row r="581" spans="1:15" x14ac:dyDescent="0.25">
      <c r="A581" s="44"/>
      <c r="B581" s="44"/>
      <c r="C581" s="44"/>
      <c r="D581" s="44"/>
      <c r="E581" s="46" t="s">
        <v>76</v>
      </c>
      <c r="F581" s="44"/>
      <c r="G581" s="16"/>
      <c r="H581" s="16"/>
      <c r="I581" s="16"/>
      <c r="J581" s="16"/>
      <c r="K581" s="16"/>
      <c r="L581" s="16"/>
      <c r="M581" s="16"/>
      <c r="N581" s="16"/>
      <c r="O581" s="16"/>
    </row>
    <row r="582" spans="1:15" ht="38.25" customHeight="1" x14ac:dyDescent="0.25">
      <c r="A582" s="44"/>
      <c r="B582" s="44"/>
      <c r="C582" s="44"/>
      <c r="D582" s="44"/>
      <c r="E582" s="46" t="s">
        <v>76</v>
      </c>
      <c r="F582" s="44"/>
      <c r="G582" s="16"/>
      <c r="H582" s="16"/>
      <c r="I582" s="16"/>
      <c r="J582" s="16"/>
      <c r="K582" s="16"/>
      <c r="L582" s="16"/>
      <c r="M582" s="16"/>
      <c r="N582" s="16"/>
      <c r="O582" s="16"/>
    </row>
    <row r="583" spans="1:15" ht="55.5" customHeight="1" x14ac:dyDescent="0.25">
      <c r="A583" s="44">
        <v>2826</v>
      </c>
      <c r="B583" s="44" t="s">
        <v>13</v>
      </c>
      <c r="C583" s="44">
        <v>2</v>
      </c>
      <c r="D583" s="44">
        <v>6</v>
      </c>
      <c r="E583" s="46" t="s">
        <v>218</v>
      </c>
      <c r="F583" s="44"/>
      <c r="G583" s="16"/>
      <c r="H583" s="16"/>
      <c r="I583" s="16"/>
      <c r="J583" s="16"/>
      <c r="K583" s="16"/>
      <c r="L583" s="16"/>
      <c r="M583" s="16"/>
      <c r="N583" s="16"/>
      <c r="O583" s="16"/>
    </row>
    <row r="584" spans="1:15" ht="40.5" x14ac:dyDescent="0.25">
      <c r="A584" s="44"/>
      <c r="B584" s="44"/>
      <c r="C584" s="44"/>
      <c r="D584" s="44"/>
      <c r="E584" s="46" t="s">
        <v>75</v>
      </c>
      <c r="F584" s="44"/>
      <c r="G584" s="16"/>
      <c r="H584" s="16"/>
      <c r="I584" s="16"/>
      <c r="J584" s="16"/>
      <c r="K584" s="16"/>
      <c r="L584" s="16"/>
      <c r="M584" s="16"/>
      <c r="N584" s="16"/>
      <c r="O584" s="16"/>
    </row>
    <row r="585" spans="1:15" x14ac:dyDescent="0.25">
      <c r="A585" s="44"/>
      <c r="B585" s="44"/>
      <c r="C585" s="44"/>
      <c r="D585" s="44"/>
      <c r="E585" s="46" t="s">
        <v>76</v>
      </c>
      <c r="F585" s="44"/>
      <c r="G585" s="16"/>
      <c r="H585" s="16"/>
      <c r="I585" s="16"/>
      <c r="J585" s="16"/>
      <c r="K585" s="16"/>
      <c r="L585" s="16"/>
      <c r="M585" s="16"/>
      <c r="N585" s="16"/>
      <c r="O585" s="16"/>
    </row>
    <row r="586" spans="1:15" x14ac:dyDescent="0.25">
      <c r="A586" s="44"/>
      <c r="B586" s="44"/>
      <c r="C586" s="44"/>
      <c r="D586" s="44"/>
      <c r="E586" s="46" t="s">
        <v>76</v>
      </c>
      <c r="F586" s="44"/>
      <c r="G586" s="16"/>
      <c r="H586" s="16"/>
      <c r="I586" s="16"/>
      <c r="J586" s="16"/>
      <c r="K586" s="16"/>
      <c r="L586" s="16"/>
      <c r="M586" s="16"/>
      <c r="N586" s="16"/>
      <c r="O586" s="16"/>
    </row>
    <row r="587" spans="1:15" ht="27" x14ac:dyDescent="0.25">
      <c r="A587" s="44">
        <v>2827</v>
      </c>
      <c r="B587" s="44" t="s">
        <v>13</v>
      </c>
      <c r="C587" s="44">
        <v>2</v>
      </c>
      <c r="D587" s="44">
        <v>7</v>
      </c>
      <c r="E587" s="46" t="s">
        <v>219</v>
      </c>
      <c r="F587" s="44"/>
      <c r="G587" s="16">
        <f>G589+G591+G592+G593+G590</f>
        <v>119848.9194</v>
      </c>
      <c r="H587" s="16">
        <f t="shared" ref="H587:O587" si="74">H589+H591+H592+H593+H590</f>
        <v>85790</v>
      </c>
      <c r="I587" s="16">
        <f t="shared" si="74"/>
        <v>85613.6</v>
      </c>
      <c r="J587" s="16" t="e">
        <f t="shared" si="74"/>
        <v>#REF!</v>
      </c>
      <c r="K587" s="16" t="e">
        <f t="shared" si="74"/>
        <v>#REF!</v>
      </c>
      <c r="L587" s="16" t="e">
        <f t="shared" si="74"/>
        <v>#REF!</v>
      </c>
      <c r="M587" s="16" t="e">
        <f t="shared" si="74"/>
        <v>#REF!</v>
      </c>
      <c r="N587" s="16" t="e">
        <f t="shared" si="74"/>
        <v>#REF!</v>
      </c>
      <c r="O587" s="16" t="e">
        <f t="shared" si="74"/>
        <v>#REF!</v>
      </c>
    </row>
    <row r="588" spans="1:15" ht="36.75" customHeight="1" x14ac:dyDescent="0.25">
      <c r="A588" s="44"/>
      <c r="B588" s="44"/>
      <c r="C588" s="44"/>
      <c r="D588" s="44"/>
      <c r="E588" s="46" t="s">
        <v>75</v>
      </c>
      <c r="F588" s="44"/>
      <c r="G588" s="16"/>
      <c r="H588" s="16"/>
      <c r="I588" s="16"/>
      <c r="J588" s="16"/>
      <c r="K588" s="16"/>
      <c r="L588" s="16"/>
      <c r="M588" s="16"/>
      <c r="N588" s="16"/>
      <c r="O588" s="16"/>
    </row>
    <row r="589" spans="1:15" x14ac:dyDescent="0.25">
      <c r="A589" s="44"/>
      <c r="B589" s="44"/>
      <c r="C589" s="44"/>
      <c r="D589" s="44"/>
      <c r="E589" s="201" t="s">
        <v>441</v>
      </c>
      <c r="F589" s="44">
        <v>5411</v>
      </c>
      <c r="G589" s="16">
        <v>3520.7</v>
      </c>
      <c r="H589" s="16">
        <v>0</v>
      </c>
      <c r="I589" s="16">
        <v>0</v>
      </c>
      <c r="J589" s="16" t="e">
        <f>K589+L589</f>
        <v>#REF!</v>
      </c>
      <c r="K589" s="16"/>
      <c r="L589" s="16" t="e">
        <f>+#REF!</f>
        <v>#REF!</v>
      </c>
      <c r="M589" s="16" t="e">
        <f>+J589-G589</f>
        <v>#REF!</v>
      </c>
      <c r="N589" s="16" t="e">
        <f>+J589-H589</f>
        <v>#REF!</v>
      </c>
      <c r="O589" s="16" t="e">
        <f>+J589-I589</f>
        <v>#REF!</v>
      </c>
    </row>
    <row r="590" spans="1:15" x14ac:dyDescent="0.25">
      <c r="A590" s="44"/>
      <c r="B590" s="44"/>
      <c r="C590" s="44"/>
      <c r="D590" s="44"/>
      <c r="E590" s="46" t="s">
        <v>320</v>
      </c>
      <c r="F590" s="44">
        <v>4251</v>
      </c>
      <c r="G590" s="16">
        <v>0</v>
      </c>
      <c r="H590" s="16">
        <v>2500</v>
      </c>
      <c r="I590" s="16">
        <v>2500</v>
      </c>
      <c r="J590" s="16" t="e">
        <f>K590+L590</f>
        <v>#REF!</v>
      </c>
      <c r="K590" s="16" t="e">
        <f>+#REF!</f>
        <v>#REF!</v>
      </c>
      <c r="L590" s="16"/>
      <c r="M590" s="16" t="e">
        <f>+J590-G590</f>
        <v>#REF!</v>
      </c>
      <c r="N590" s="16" t="e">
        <f>+J590-H590</f>
        <v>#REF!</v>
      </c>
      <c r="O590" s="16" t="e">
        <f>+J590-I590</f>
        <v>#REF!</v>
      </c>
    </row>
    <row r="591" spans="1:15" ht="17.25" customHeight="1" x14ac:dyDescent="0.25">
      <c r="A591" s="44"/>
      <c r="B591" s="44"/>
      <c r="C591" s="44"/>
      <c r="D591" s="44"/>
      <c r="E591" s="46" t="s">
        <v>319</v>
      </c>
      <c r="F591" s="44">
        <v>4269</v>
      </c>
      <c r="G591" s="16">
        <v>0</v>
      </c>
      <c r="H591" s="16">
        <v>1450</v>
      </c>
      <c r="I591" s="16">
        <v>1450</v>
      </c>
      <c r="J591" s="16" t="e">
        <f>K591+L591</f>
        <v>#REF!</v>
      </c>
      <c r="K591" s="16" t="e">
        <f>+#REF!</f>
        <v>#REF!</v>
      </c>
      <c r="L591" s="16"/>
      <c r="M591" s="16" t="e">
        <f>+J591-G591</f>
        <v>#REF!</v>
      </c>
      <c r="N591" s="16" t="e">
        <f>+J591-H591</f>
        <v>#REF!</v>
      </c>
      <c r="O591" s="16" t="e">
        <f>+J591-I591</f>
        <v>#REF!</v>
      </c>
    </row>
    <row r="592" spans="1:15" x14ac:dyDescent="0.25">
      <c r="A592" s="44"/>
      <c r="B592" s="44"/>
      <c r="C592" s="44"/>
      <c r="D592" s="44"/>
      <c r="E592" s="46" t="s">
        <v>332</v>
      </c>
      <c r="F592" s="44">
        <v>5112</v>
      </c>
      <c r="G592" s="16">
        <v>116328.2194</v>
      </c>
      <c r="H592" s="16">
        <v>75000</v>
      </c>
      <c r="I592" s="16">
        <v>74823.600000000006</v>
      </c>
      <c r="J592" s="16" t="e">
        <f>K592+L592</f>
        <v>#REF!</v>
      </c>
      <c r="K592" s="16"/>
      <c r="L592" s="16" t="e">
        <f>+#REF!</f>
        <v>#REF!</v>
      </c>
      <c r="M592" s="16" t="e">
        <f>+J592-G592</f>
        <v>#REF!</v>
      </c>
      <c r="N592" s="16" t="e">
        <f>+J592-H592</f>
        <v>#REF!</v>
      </c>
      <c r="O592" s="16" t="e">
        <f>+J592-I592</f>
        <v>#REF!</v>
      </c>
    </row>
    <row r="593" spans="1:15" ht="21" customHeight="1" x14ac:dyDescent="0.25">
      <c r="A593" s="44"/>
      <c r="B593" s="44"/>
      <c r="C593" s="44"/>
      <c r="D593" s="44"/>
      <c r="E593" s="46" t="s">
        <v>318</v>
      </c>
      <c r="F593" s="44">
        <v>5113</v>
      </c>
      <c r="G593" s="16">
        <v>0</v>
      </c>
      <c r="H593" s="16">
        <v>6840</v>
      </c>
      <c r="I593" s="16">
        <v>6840</v>
      </c>
      <c r="J593" s="16" t="e">
        <f>K593+L593</f>
        <v>#REF!</v>
      </c>
      <c r="K593" s="16"/>
      <c r="L593" s="16" t="e">
        <f>+#REF!</f>
        <v>#REF!</v>
      </c>
      <c r="M593" s="16" t="e">
        <f>+J593-G593</f>
        <v>#REF!</v>
      </c>
      <c r="N593" s="16" t="e">
        <f>+J593-H593</f>
        <v>#REF!</v>
      </c>
      <c r="O593" s="16" t="e">
        <f>+J593-I593</f>
        <v>#REF!</v>
      </c>
    </row>
    <row r="594" spans="1:15" ht="54" customHeight="1" x14ac:dyDescent="0.25">
      <c r="A594" s="44"/>
      <c r="B594" s="44"/>
      <c r="C594" s="44"/>
      <c r="D594" s="44"/>
      <c r="E594" s="46"/>
      <c r="F594" s="44"/>
      <c r="G594" s="16"/>
      <c r="H594" s="16"/>
      <c r="I594" s="16"/>
      <c r="J594" s="16"/>
      <c r="K594" s="16"/>
      <c r="L594" s="16"/>
      <c r="M594" s="16"/>
      <c r="N594" s="16"/>
      <c r="O594" s="16"/>
    </row>
    <row r="595" spans="1:15" x14ac:dyDescent="0.25">
      <c r="A595" s="44">
        <v>2830</v>
      </c>
      <c r="B595" s="44" t="s">
        <v>13</v>
      </c>
      <c r="C595" s="44">
        <v>3</v>
      </c>
      <c r="D595" s="44">
        <v>0</v>
      </c>
      <c r="E595" s="50"/>
      <c r="F595" s="44"/>
      <c r="G595" s="16"/>
      <c r="H595" s="16"/>
      <c r="I595" s="16"/>
      <c r="J595" s="16"/>
      <c r="K595" s="16"/>
      <c r="L595" s="16"/>
      <c r="M595" s="16"/>
      <c r="N595" s="16"/>
      <c r="O595" s="16"/>
    </row>
    <row r="596" spans="1:15" ht="40.5" x14ac:dyDescent="0.25">
      <c r="A596" s="44">
        <v>2830</v>
      </c>
      <c r="B596" s="44" t="s">
        <v>13</v>
      </c>
      <c r="C596" s="44">
        <v>3</v>
      </c>
      <c r="D596" s="44">
        <v>0</v>
      </c>
      <c r="E596" s="46" t="s">
        <v>220</v>
      </c>
      <c r="F596" s="44"/>
      <c r="G596" s="16"/>
      <c r="H596" s="16"/>
      <c r="I596" s="16"/>
      <c r="J596" s="16"/>
      <c r="K596" s="16"/>
      <c r="L596" s="16"/>
      <c r="M596" s="16"/>
      <c r="N596" s="16"/>
      <c r="O596" s="16"/>
    </row>
    <row r="597" spans="1:15" x14ac:dyDescent="0.25">
      <c r="A597" s="44">
        <v>2831</v>
      </c>
      <c r="B597" s="44" t="s">
        <v>13</v>
      </c>
      <c r="C597" s="44">
        <v>3</v>
      </c>
      <c r="D597" s="44">
        <v>1</v>
      </c>
      <c r="E597" s="46" t="s">
        <v>52</v>
      </c>
      <c r="F597" s="44"/>
      <c r="G597" s="16"/>
      <c r="H597" s="16"/>
      <c r="I597" s="16"/>
      <c r="J597" s="16"/>
      <c r="K597" s="16"/>
      <c r="L597" s="16"/>
      <c r="M597" s="16"/>
      <c r="N597" s="16"/>
      <c r="O597" s="16"/>
    </row>
    <row r="598" spans="1:15" ht="57.75" customHeight="1" x14ac:dyDescent="0.25">
      <c r="A598" s="44"/>
      <c r="B598" s="44"/>
      <c r="C598" s="44"/>
      <c r="D598" s="44"/>
      <c r="E598" s="46" t="s">
        <v>221</v>
      </c>
      <c r="F598" s="44"/>
      <c r="G598" s="16"/>
      <c r="H598" s="16"/>
      <c r="I598" s="16"/>
      <c r="J598" s="16"/>
      <c r="K598" s="16"/>
      <c r="L598" s="16"/>
      <c r="M598" s="16"/>
      <c r="N598" s="16"/>
      <c r="O598" s="16"/>
    </row>
    <row r="599" spans="1:15" ht="40.5" x14ac:dyDescent="0.25">
      <c r="A599" s="44"/>
      <c r="B599" s="44"/>
      <c r="C599" s="44"/>
      <c r="D599" s="44"/>
      <c r="E599" s="46" t="s">
        <v>75</v>
      </c>
      <c r="F599" s="44"/>
      <c r="G599" s="16"/>
      <c r="H599" s="16"/>
      <c r="I599" s="16"/>
      <c r="J599" s="16"/>
      <c r="K599" s="16"/>
      <c r="L599" s="16"/>
      <c r="M599" s="16"/>
      <c r="N599" s="16"/>
      <c r="O599" s="16"/>
    </row>
    <row r="600" spans="1:15" x14ac:dyDescent="0.25">
      <c r="A600" s="44"/>
      <c r="B600" s="44"/>
      <c r="C600" s="44"/>
      <c r="D600" s="44"/>
      <c r="E600" s="46" t="s">
        <v>76</v>
      </c>
      <c r="F600" s="44"/>
      <c r="G600" s="16"/>
      <c r="H600" s="16"/>
      <c r="I600" s="16"/>
      <c r="J600" s="16"/>
      <c r="K600" s="16"/>
      <c r="L600" s="16"/>
      <c r="M600" s="16"/>
      <c r="N600" s="16"/>
      <c r="O600" s="16"/>
    </row>
    <row r="601" spans="1:15" x14ac:dyDescent="0.25">
      <c r="A601" s="44">
        <v>2832</v>
      </c>
      <c r="B601" s="44" t="s">
        <v>13</v>
      </c>
      <c r="C601" s="44">
        <v>3</v>
      </c>
      <c r="D601" s="44">
        <v>2</v>
      </c>
      <c r="E601" s="46" t="s">
        <v>76</v>
      </c>
      <c r="F601" s="44"/>
      <c r="G601" s="16"/>
      <c r="H601" s="16"/>
      <c r="I601" s="16"/>
      <c r="J601" s="16"/>
      <c r="K601" s="16"/>
      <c r="L601" s="16"/>
      <c r="M601" s="16"/>
      <c r="N601" s="16"/>
      <c r="O601" s="16"/>
    </row>
    <row r="602" spans="1:15" ht="57" customHeight="1" x14ac:dyDescent="0.25">
      <c r="A602" s="44"/>
      <c r="B602" s="44"/>
      <c r="C602" s="44"/>
      <c r="D602" s="44"/>
      <c r="E602" s="46" t="s">
        <v>222</v>
      </c>
      <c r="F602" s="44"/>
      <c r="G602" s="16"/>
      <c r="H602" s="16"/>
      <c r="I602" s="16"/>
      <c r="J602" s="16"/>
      <c r="K602" s="16"/>
      <c r="L602" s="16"/>
      <c r="M602" s="16"/>
      <c r="N602" s="16"/>
      <c r="O602" s="16"/>
    </row>
    <row r="603" spans="1:15" ht="40.5" x14ac:dyDescent="0.25">
      <c r="A603" s="44"/>
      <c r="B603" s="44"/>
      <c r="C603" s="44"/>
      <c r="D603" s="44"/>
      <c r="E603" s="46" t="s">
        <v>75</v>
      </c>
      <c r="F603" s="44"/>
      <c r="G603" s="16"/>
      <c r="H603" s="16"/>
      <c r="I603" s="16"/>
      <c r="J603" s="16"/>
      <c r="K603" s="16"/>
      <c r="L603" s="16"/>
      <c r="M603" s="16"/>
      <c r="N603" s="16"/>
      <c r="O603" s="16"/>
    </row>
    <row r="604" spans="1:15" ht="42" customHeight="1" x14ac:dyDescent="0.25">
      <c r="A604" s="44"/>
      <c r="B604" s="44"/>
      <c r="C604" s="44"/>
      <c r="D604" s="44"/>
      <c r="E604" s="46" t="s">
        <v>76</v>
      </c>
      <c r="F604" s="44"/>
      <c r="G604" s="16"/>
      <c r="H604" s="16"/>
      <c r="I604" s="16"/>
      <c r="J604" s="16"/>
      <c r="K604" s="16"/>
      <c r="L604" s="16"/>
      <c r="M604" s="16"/>
      <c r="N604" s="16"/>
      <c r="O604" s="16"/>
    </row>
    <row r="605" spans="1:15" x14ac:dyDescent="0.25">
      <c r="A605" s="44">
        <v>2833</v>
      </c>
      <c r="B605" s="44" t="s">
        <v>13</v>
      </c>
      <c r="C605" s="44">
        <v>3</v>
      </c>
      <c r="D605" s="44">
        <v>3</v>
      </c>
      <c r="E605" s="46" t="s">
        <v>76</v>
      </c>
      <c r="F605" s="44"/>
      <c r="G605" s="16"/>
      <c r="H605" s="16"/>
      <c r="I605" s="16"/>
      <c r="J605" s="16"/>
      <c r="K605" s="16"/>
      <c r="L605" s="16"/>
      <c r="M605" s="16"/>
      <c r="N605" s="16"/>
      <c r="O605" s="16"/>
    </row>
    <row r="606" spans="1:15" x14ac:dyDescent="0.25">
      <c r="A606" s="44">
        <v>2833</v>
      </c>
      <c r="B606" s="44" t="s">
        <v>13</v>
      </c>
      <c r="C606" s="44">
        <v>3</v>
      </c>
      <c r="D606" s="44">
        <v>3</v>
      </c>
      <c r="E606" s="46" t="s">
        <v>223</v>
      </c>
      <c r="F606" s="44"/>
      <c r="G606" s="16"/>
      <c r="H606" s="16"/>
      <c r="I606" s="16"/>
      <c r="J606" s="16"/>
      <c r="K606" s="16"/>
      <c r="L606" s="16"/>
      <c r="M606" s="16"/>
      <c r="N606" s="16"/>
      <c r="O606" s="16"/>
    </row>
    <row r="607" spans="1:15" ht="59.25" customHeight="1" x14ac:dyDescent="0.25">
      <c r="A607" s="44"/>
      <c r="B607" s="44"/>
      <c r="C607" s="44"/>
      <c r="D607" s="44"/>
      <c r="E607" s="46" t="s">
        <v>75</v>
      </c>
      <c r="F607" s="44"/>
      <c r="G607" s="16"/>
      <c r="H607" s="16"/>
      <c r="I607" s="16"/>
      <c r="J607" s="16"/>
      <c r="K607" s="16"/>
      <c r="L607" s="16"/>
      <c r="M607" s="16"/>
      <c r="N607" s="16"/>
      <c r="O607" s="16"/>
    </row>
    <row r="608" spans="1:15" x14ac:dyDescent="0.25">
      <c r="A608" s="44"/>
      <c r="B608" s="44"/>
      <c r="C608" s="44"/>
      <c r="D608" s="44"/>
      <c r="E608" s="46" t="s">
        <v>76</v>
      </c>
      <c r="F608" s="44"/>
      <c r="G608" s="16"/>
      <c r="H608" s="16"/>
      <c r="I608" s="16"/>
      <c r="J608" s="16"/>
      <c r="K608" s="16"/>
      <c r="L608" s="16"/>
      <c r="M608" s="16"/>
      <c r="N608" s="16"/>
      <c r="O608" s="16"/>
    </row>
    <row r="609" spans="1:15" s="54" customFormat="1" ht="30" customHeight="1" x14ac:dyDescent="0.25">
      <c r="A609" s="109">
        <v>2840</v>
      </c>
      <c r="B609" s="109" t="s">
        <v>13</v>
      </c>
      <c r="C609" s="109">
        <v>4</v>
      </c>
      <c r="D609" s="109">
        <v>0</v>
      </c>
      <c r="E609" s="112" t="s">
        <v>224</v>
      </c>
      <c r="F609" s="109"/>
      <c r="G609" s="111">
        <f>+G614</f>
        <v>7012.52</v>
      </c>
      <c r="H609" s="111">
        <f t="shared" ref="H609:O609" si="75">+H614</f>
        <v>20000</v>
      </c>
      <c r="I609" s="111">
        <f t="shared" si="75"/>
        <v>19875</v>
      </c>
      <c r="J609" s="111" t="e">
        <f t="shared" si="75"/>
        <v>#REF!</v>
      </c>
      <c r="K609" s="111" t="e">
        <f t="shared" si="75"/>
        <v>#REF!</v>
      </c>
      <c r="L609" s="111">
        <f t="shared" si="75"/>
        <v>0</v>
      </c>
      <c r="M609" s="111" t="e">
        <f t="shared" si="75"/>
        <v>#REF!</v>
      </c>
      <c r="N609" s="111" t="e">
        <f t="shared" si="75"/>
        <v>#REF!</v>
      </c>
      <c r="O609" s="111" t="e">
        <f t="shared" si="75"/>
        <v>#REF!</v>
      </c>
    </row>
    <row r="610" spans="1:15" ht="17.25" customHeight="1" x14ac:dyDescent="0.25">
      <c r="A610" s="44"/>
      <c r="B610" s="44"/>
      <c r="C610" s="44"/>
      <c r="D610" s="44"/>
      <c r="E610" s="46" t="s">
        <v>50</v>
      </c>
      <c r="F610" s="44"/>
      <c r="G610" s="16"/>
      <c r="H610" s="16"/>
      <c r="I610" s="16"/>
      <c r="J610" s="16"/>
      <c r="K610" s="16"/>
      <c r="L610" s="16"/>
      <c r="M610" s="16"/>
      <c r="N610" s="16"/>
      <c r="O610" s="16"/>
    </row>
    <row r="611" spans="1:15" x14ac:dyDescent="0.25">
      <c r="A611" s="44">
        <v>2841</v>
      </c>
      <c r="B611" s="44" t="s">
        <v>13</v>
      </c>
      <c r="C611" s="44">
        <v>4</v>
      </c>
      <c r="D611" s="44">
        <v>1</v>
      </c>
      <c r="E611" s="46" t="s">
        <v>225</v>
      </c>
      <c r="F611" s="44"/>
      <c r="G611" s="16"/>
      <c r="H611" s="16"/>
      <c r="I611" s="16"/>
      <c r="J611" s="16"/>
      <c r="K611" s="16"/>
      <c r="L611" s="16"/>
      <c r="M611" s="16"/>
      <c r="N611" s="16"/>
      <c r="O611" s="16"/>
    </row>
    <row r="612" spans="1:15" ht="40.5" x14ac:dyDescent="0.25">
      <c r="A612" s="44"/>
      <c r="B612" s="44"/>
      <c r="C612" s="44"/>
      <c r="D612" s="44"/>
      <c r="E612" s="46" t="s">
        <v>75</v>
      </c>
      <c r="F612" s="44"/>
      <c r="G612" s="16"/>
      <c r="H612" s="16"/>
      <c r="I612" s="16"/>
      <c r="J612" s="16"/>
      <c r="K612" s="16"/>
      <c r="L612" s="16"/>
      <c r="M612" s="16"/>
      <c r="N612" s="16"/>
      <c r="O612" s="16"/>
    </row>
    <row r="613" spans="1:15" x14ac:dyDescent="0.25">
      <c r="A613" s="44"/>
      <c r="B613" s="44"/>
      <c r="C613" s="44"/>
      <c r="D613" s="44"/>
      <c r="E613" s="46" t="s">
        <v>76</v>
      </c>
      <c r="F613" s="44"/>
      <c r="G613" s="16"/>
      <c r="H613" s="16"/>
      <c r="I613" s="16"/>
      <c r="J613" s="16"/>
      <c r="K613" s="16"/>
      <c r="L613" s="16"/>
      <c r="M613" s="16"/>
      <c r="N613" s="16"/>
      <c r="O613" s="16"/>
    </row>
    <row r="614" spans="1:15" ht="33.75" customHeight="1" x14ac:dyDescent="0.25">
      <c r="A614" s="44">
        <v>2842</v>
      </c>
      <c r="B614" s="44" t="s">
        <v>13</v>
      </c>
      <c r="C614" s="44">
        <v>4</v>
      </c>
      <c r="D614" s="44">
        <v>2</v>
      </c>
      <c r="E614" s="46" t="s">
        <v>226</v>
      </c>
      <c r="F614" s="44"/>
      <c r="G614" s="16">
        <f>+G615+G616</f>
        <v>7012.52</v>
      </c>
      <c r="H614" s="16">
        <f>+H615+H616</f>
        <v>20000</v>
      </c>
      <c r="I614" s="16">
        <f>+I615+I616</f>
        <v>19875</v>
      </c>
      <c r="J614" s="16" t="e">
        <f t="shared" ref="J614:O614" si="76">J615</f>
        <v>#REF!</v>
      </c>
      <c r="K614" s="16" t="e">
        <f t="shared" si="76"/>
        <v>#REF!</v>
      </c>
      <c r="L614" s="16">
        <f t="shared" si="76"/>
        <v>0</v>
      </c>
      <c r="M614" s="16" t="e">
        <f t="shared" si="76"/>
        <v>#REF!</v>
      </c>
      <c r="N614" s="16" t="e">
        <f t="shared" si="76"/>
        <v>#REF!</v>
      </c>
      <c r="O614" s="16" t="e">
        <f t="shared" si="76"/>
        <v>#REF!</v>
      </c>
    </row>
    <row r="615" spans="1:15" ht="31.5" customHeight="1" x14ac:dyDescent="0.25">
      <c r="A615" s="44"/>
      <c r="B615" s="44"/>
      <c r="C615" s="44"/>
      <c r="D615" s="44"/>
      <c r="E615" s="46" t="s">
        <v>366</v>
      </c>
      <c r="F615" s="44">
        <v>4819</v>
      </c>
      <c r="G615" s="16">
        <v>7012.52</v>
      </c>
      <c r="H615" s="16">
        <v>20000</v>
      </c>
      <c r="I615" s="16">
        <v>19518</v>
      </c>
      <c r="J615" s="16" t="e">
        <f>K615+L615</f>
        <v>#REF!</v>
      </c>
      <c r="K615" s="16" t="e">
        <f>+#REF!</f>
        <v>#REF!</v>
      </c>
      <c r="L615" s="16"/>
      <c r="M615" s="16" t="e">
        <f>+J615-G615</f>
        <v>#REF!</v>
      </c>
      <c r="N615" s="16" t="e">
        <f>+J615-H615</f>
        <v>#REF!</v>
      </c>
      <c r="O615" s="16" t="e">
        <f>+J615-I615</f>
        <v>#REF!</v>
      </c>
    </row>
    <row r="616" spans="1:15" ht="40.5" x14ac:dyDescent="0.25">
      <c r="A616" s="44"/>
      <c r="B616" s="44"/>
      <c r="C616" s="44"/>
      <c r="D616" s="44"/>
      <c r="E616" s="46" t="s">
        <v>593</v>
      </c>
      <c r="F616" s="44" t="s">
        <v>35</v>
      </c>
      <c r="G616" s="16"/>
      <c r="H616" s="16"/>
      <c r="I616" s="16">
        <v>357</v>
      </c>
      <c r="J616" s="16"/>
      <c r="K616" s="16"/>
      <c r="L616" s="16"/>
      <c r="M616" s="16"/>
      <c r="N616" s="16"/>
      <c r="O616" s="16"/>
    </row>
    <row r="617" spans="1:15" x14ac:dyDescent="0.25">
      <c r="A617" s="44"/>
      <c r="B617" s="44"/>
      <c r="C617" s="44"/>
      <c r="D617" s="44"/>
      <c r="E617" s="46" t="s">
        <v>76</v>
      </c>
      <c r="F617" s="44"/>
      <c r="G617" s="16"/>
      <c r="H617" s="16"/>
      <c r="I617" s="16"/>
      <c r="J617" s="16"/>
      <c r="K617" s="16"/>
      <c r="L617" s="16"/>
      <c r="M617" s="16"/>
      <c r="N617" s="16"/>
      <c r="O617" s="16"/>
    </row>
    <row r="618" spans="1:15" x14ac:dyDescent="0.25">
      <c r="A618" s="44">
        <v>2843</v>
      </c>
      <c r="B618" s="44" t="s">
        <v>13</v>
      </c>
      <c r="C618" s="44">
        <v>4</v>
      </c>
      <c r="D618" s="44">
        <v>3</v>
      </c>
      <c r="E618" s="46" t="s">
        <v>76</v>
      </c>
      <c r="F618" s="44"/>
      <c r="G618" s="16"/>
      <c r="H618" s="16"/>
      <c r="I618" s="16"/>
      <c r="J618" s="16"/>
      <c r="K618" s="16"/>
      <c r="L618" s="16"/>
      <c r="M618" s="16"/>
      <c r="N618" s="16"/>
      <c r="O618" s="16"/>
    </row>
    <row r="619" spans="1:15" x14ac:dyDescent="0.25">
      <c r="A619" s="44"/>
      <c r="B619" s="44"/>
      <c r="C619" s="44"/>
      <c r="D619" s="44"/>
      <c r="E619" s="46" t="s">
        <v>224</v>
      </c>
      <c r="F619" s="44"/>
      <c r="G619" s="16"/>
      <c r="H619" s="16"/>
      <c r="I619" s="16"/>
      <c r="J619" s="16"/>
      <c r="K619" s="16"/>
      <c r="L619" s="16"/>
      <c r="M619" s="16"/>
      <c r="N619" s="16"/>
      <c r="O619" s="16"/>
    </row>
    <row r="620" spans="1:15" ht="40.5" x14ac:dyDescent="0.25">
      <c r="A620" s="44"/>
      <c r="B620" s="44"/>
      <c r="C620" s="44"/>
      <c r="D620" s="44"/>
      <c r="E620" s="46" t="s">
        <v>75</v>
      </c>
      <c r="F620" s="44"/>
      <c r="G620" s="16"/>
      <c r="H620" s="16"/>
      <c r="I620" s="16"/>
      <c r="J620" s="16"/>
      <c r="K620" s="16"/>
      <c r="L620" s="16"/>
      <c r="M620" s="16"/>
      <c r="N620" s="16"/>
      <c r="O620" s="16"/>
    </row>
    <row r="621" spans="1:15" ht="58.5" customHeight="1" x14ac:dyDescent="0.25">
      <c r="A621" s="44"/>
      <c r="B621" s="44"/>
      <c r="C621" s="44"/>
      <c r="D621" s="44"/>
      <c r="E621" s="46" t="s">
        <v>76</v>
      </c>
      <c r="F621" s="44"/>
      <c r="G621" s="16"/>
      <c r="H621" s="16"/>
      <c r="I621" s="16"/>
      <c r="J621" s="16"/>
      <c r="K621" s="16"/>
      <c r="L621" s="16"/>
      <c r="M621" s="16"/>
      <c r="N621" s="16"/>
      <c r="O621" s="16"/>
    </row>
    <row r="622" spans="1:15" x14ac:dyDescent="0.25">
      <c r="A622" s="44">
        <v>2850</v>
      </c>
      <c r="B622" s="44" t="s">
        <v>13</v>
      </c>
      <c r="C622" s="44">
        <v>5</v>
      </c>
      <c r="D622" s="44">
        <v>0</v>
      </c>
      <c r="E622" s="46" t="s">
        <v>76</v>
      </c>
      <c r="F622" s="44"/>
      <c r="G622" s="16"/>
      <c r="H622" s="16"/>
      <c r="I622" s="16"/>
      <c r="J622" s="16"/>
      <c r="K622" s="16"/>
      <c r="L622" s="16"/>
      <c r="M622" s="16"/>
      <c r="N622" s="16"/>
      <c r="O622" s="16"/>
    </row>
    <row r="623" spans="1:15" ht="27" x14ac:dyDescent="0.25">
      <c r="A623" s="44"/>
      <c r="B623" s="44"/>
      <c r="C623" s="44"/>
      <c r="D623" s="44"/>
      <c r="E623" s="49" t="s">
        <v>227</v>
      </c>
      <c r="F623" s="44"/>
      <c r="G623" s="16"/>
      <c r="H623" s="16"/>
      <c r="I623" s="16"/>
      <c r="J623" s="16"/>
      <c r="K623" s="16"/>
      <c r="L623" s="16"/>
      <c r="M623" s="16"/>
      <c r="N623" s="16"/>
      <c r="O623" s="16"/>
    </row>
    <row r="624" spans="1:15" ht="35.25" customHeight="1" x14ac:dyDescent="0.25">
      <c r="A624" s="44">
        <v>2851</v>
      </c>
      <c r="B624" s="44" t="s">
        <v>13</v>
      </c>
      <c r="C624" s="44">
        <v>5</v>
      </c>
      <c r="D624" s="44">
        <v>1</v>
      </c>
      <c r="E624" s="46" t="s">
        <v>52</v>
      </c>
      <c r="F624" s="44"/>
      <c r="G624" s="16"/>
      <c r="H624" s="16"/>
      <c r="I624" s="16"/>
      <c r="J624" s="16"/>
      <c r="K624" s="16"/>
      <c r="L624" s="16"/>
      <c r="M624" s="16"/>
      <c r="N624" s="16"/>
      <c r="O624" s="16"/>
    </row>
    <row r="625" spans="1:15" ht="39" customHeight="1" x14ac:dyDescent="0.25">
      <c r="A625" s="44"/>
      <c r="B625" s="44"/>
      <c r="C625" s="44"/>
      <c r="D625" s="44"/>
      <c r="E625" s="49" t="s">
        <v>227</v>
      </c>
      <c r="F625" s="44"/>
      <c r="G625" s="16"/>
      <c r="H625" s="16"/>
      <c r="I625" s="16"/>
      <c r="J625" s="16"/>
      <c r="K625" s="16"/>
      <c r="L625" s="16"/>
      <c r="M625" s="16"/>
      <c r="N625" s="16"/>
      <c r="O625" s="16"/>
    </row>
    <row r="626" spans="1:15" ht="40.5" x14ac:dyDescent="0.25">
      <c r="A626" s="44"/>
      <c r="B626" s="44"/>
      <c r="C626" s="44"/>
      <c r="D626" s="44"/>
      <c r="E626" s="46" t="s">
        <v>75</v>
      </c>
      <c r="F626" s="44"/>
      <c r="G626" s="16"/>
      <c r="H626" s="16"/>
      <c r="I626" s="16"/>
      <c r="J626" s="16"/>
      <c r="K626" s="16"/>
      <c r="L626" s="16"/>
      <c r="M626" s="16"/>
      <c r="N626" s="16"/>
      <c r="O626" s="16"/>
    </row>
    <row r="627" spans="1:15" ht="51.75" customHeight="1" x14ac:dyDescent="0.25">
      <c r="A627" s="44"/>
      <c r="B627" s="44"/>
      <c r="C627" s="44"/>
      <c r="D627" s="44"/>
      <c r="E627" s="46" t="s">
        <v>76</v>
      </c>
      <c r="F627" s="44"/>
      <c r="G627" s="16"/>
      <c r="H627" s="16"/>
      <c r="I627" s="16"/>
      <c r="J627" s="16"/>
      <c r="K627" s="16"/>
      <c r="L627" s="16"/>
      <c r="M627" s="16"/>
      <c r="N627" s="16"/>
      <c r="O627" s="16"/>
    </row>
    <row r="628" spans="1:15" x14ac:dyDescent="0.25">
      <c r="A628" s="44"/>
      <c r="B628" s="44"/>
      <c r="C628" s="44"/>
      <c r="D628" s="44"/>
      <c r="E628" s="46"/>
      <c r="F628" s="44"/>
      <c r="G628" s="16"/>
      <c r="H628" s="16"/>
      <c r="I628" s="16"/>
      <c r="J628" s="16"/>
      <c r="K628" s="16"/>
      <c r="L628" s="16"/>
      <c r="M628" s="16"/>
      <c r="N628" s="16"/>
      <c r="O628" s="16"/>
    </row>
    <row r="629" spans="1:15" s="54" customFormat="1" ht="30" customHeight="1" x14ac:dyDescent="0.25">
      <c r="A629" s="109">
        <v>2860</v>
      </c>
      <c r="B629" s="109" t="s">
        <v>13</v>
      </c>
      <c r="C629" s="109">
        <v>6</v>
      </c>
      <c r="D629" s="109">
        <v>0</v>
      </c>
      <c r="E629" s="114" t="s">
        <v>228</v>
      </c>
      <c r="F629" s="109"/>
      <c r="G629" s="111">
        <f>G630</f>
        <v>7595.9350000000004</v>
      </c>
      <c r="H629" s="111">
        <f t="shared" ref="H629:O629" si="77">H630</f>
        <v>30000</v>
      </c>
      <c r="I629" s="111">
        <f t="shared" si="77"/>
        <v>30154</v>
      </c>
      <c r="J629" s="111" t="e">
        <f t="shared" si="77"/>
        <v>#REF!</v>
      </c>
      <c r="K629" s="111" t="e">
        <f t="shared" si="77"/>
        <v>#REF!</v>
      </c>
      <c r="L629" s="111">
        <f t="shared" si="77"/>
        <v>0</v>
      </c>
      <c r="M629" s="111" t="e">
        <f t="shared" si="77"/>
        <v>#REF!</v>
      </c>
      <c r="N629" s="111" t="e">
        <f t="shared" si="77"/>
        <v>#REF!</v>
      </c>
      <c r="O629" s="111" t="e">
        <f t="shared" si="77"/>
        <v>#REF!</v>
      </c>
    </row>
    <row r="630" spans="1:15" ht="27" customHeight="1" x14ac:dyDescent="0.25">
      <c r="A630" s="44">
        <v>2861</v>
      </c>
      <c r="B630" s="44" t="s">
        <v>13</v>
      </c>
      <c r="C630" s="44">
        <v>6</v>
      </c>
      <c r="D630" s="44">
        <v>1</v>
      </c>
      <c r="E630" s="46" t="s">
        <v>317</v>
      </c>
      <c r="F630" s="44"/>
      <c r="G630" s="16">
        <f>SUM(G633:G635)</f>
        <v>7595.9350000000004</v>
      </c>
      <c r="H630" s="16">
        <f t="shared" ref="H630:O630" si="78">SUM(H633:H635)</f>
        <v>30000</v>
      </c>
      <c r="I630" s="16">
        <f t="shared" si="78"/>
        <v>30154</v>
      </c>
      <c r="J630" s="16" t="e">
        <f t="shared" si="78"/>
        <v>#REF!</v>
      </c>
      <c r="K630" s="16" t="e">
        <f t="shared" si="78"/>
        <v>#REF!</v>
      </c>
      <c r="L630" s="16">
        <f t="shared" si="78"/>
        <v>0</v>
      </c>
      <c r="M630" s="16" t="e">
        <f t="shared" si="78"/>
        <v>#REF!</v>
      </c>
      <c r="N630" s="16" t="e">
        <f t="shared" si="78"/>
        <v>#REF!</v>
      </c>
      <c r="O630" s="16" t="e">
        <f t="shared" si="78"/>
        <v>#REF!</v>
      </c>
    </row>
    <row r="631" spans="1:15" ht="37.5" customHeight="1" x14ac:dyDescent="0.25">
      <c r="A631" s="44"/>
      <c r="B631" s="44"/>
      <c r="C631" s="44"/>
      <c r="D631" s="44"/>
      <c r="E631" s="49"/>
      <c r="F631" s="44"/>
      <c r="G631" s="16"/>
      <c r="H631" s="16"/>
      <c r="I631" s="16"/>
      <c r="J631" s="16"/>
      <c r="K631" s="16"/>
      <c r="L631" s="16"/>
      <c r="M631" s="16"/>
      <c r="N631" s="16"/>
      <c r="O631" s="16"/>
    </row>
    <row r="632" spans="1:15" ht="40.5" x14ac:dyDescent="0.25">
      <c r="A632" s="44"/>
      <c r="B632" s="44"/>
      <c r="C632" s="44"/>
      <c r="D632" s="44"/>
      <c r="E632" s="46" t="s">
        <v>75</v>
      </c>
      <c r="F632" s="44"/>
      <c r="G632" s="16"/>
      <c r="H632" s="16"/>
      <c r="I632" s="16"/>
      <c r="J632" s="16"/>
      <c r="K632" s="16"/>
      <c r="L632" s="16"/>
      <c r="M632" s="16"/>
      <c r="N632" s="16"/>
      <c r="O632" s="16"/>
    </row>
    <row r="633" spans="1:15" ht="18" customHeight="1" x14ac:dyDescent="0.25">
      <c r="A633" s="44"/>
      <c r="B633" s="44"/>
      <c r="C633" s="44"/>
      <c r="D633" s="44"/>
      <c r="E633" s="46" t="s">
        <v>301</v>
      </c>
      <c r="F633" s="44">
        <v>4861</v>
      </c>
      <c r="G633" s="16">
        <v>7595.9350000000004</v>
      </c>
      <c r="H633" s="16">
        <v>30000</v>
      </c>
      <c r="I633" s="16">
        <v>30154</v>
      </c>
      <c r="J633" s="16" t="e">
        <f>K633+L633</f>
        <v>#REF!</v>
      </c>
      <c r="K633" s="16" t="e">
        <f>+#REF!</f>
        <v>#REF!</v>
      </c>
      <c r="L633" s="16"/>
      <c r="M633" s="16" t="e">
        <f>+J633-G633</f>
        <v>#REF!</v>
      </c>
      <c r="N633" s="16" t="e">
        <f>+J633-H633</f>
        <v>#REF!</v>
      </c>
      <c r="O633" s="16" t="e">
        <f>+J633-I633</f>
        <v>#REF!</v>
      </c>
    </row>
    <row r="634" spans="1:15" ht="32.25" customHeight="1" x14ac:dyDescent="0.25">
      <c r="A634" s="44"/>
      <c r="B634" s="44"/>
      <c r="C634" s="44"/>
      <c r="D634" s="44"/>
      <c r="E634" s="115" t="s">
        <v>480</v>
      </c>
      <c r="F634" s="44">
        <v>4819</v>
      </c>
      <c r="G634" s="16">
        <v>0</v>
      </c>
      <c r="H634" s="16">
        <v>0</v>
      </c>
      <c r="I634" s="16">
        <v>0</v>
      </c>
      <c r="J634" s="16">
        <v>0</v>
      </c>
      <c r="K634" s="16" t="e">
        <f>+#REF!</f>
        <v>#REF!</v>
      </c>
      <c r="L634" s="16">
        <v>0</v>
      </c>
      <c r="M634" s="16">
        <v>0</v>
      </c>
      <c r="N634" s="16">
        <v>0</v>
      </c>
      <c r="O634" s="16">
        <v>0</v>
      </c>
    </row>
    <row r="635" spans="1:15" ht="27" x14ac:dyDescent="0.25">
      <c r="A635" s="44"/>
      <c r="B635" s="44"/>
      <c r="C635" s="44"/>
      <c r="D635" s="44"/>
      <c r="E635" s="48" t="s">
        <v>481</v>
      </c>
      <c r="F635" s="44">
        <v>4727</v>
      </c>
      <c r="G635" s="16">
        <v>0</v>
      </c>
      <c r="H635" s="16">
        <v>0</v>
      </c>
      <c r="I635" s="16">
        <v>0</v>
      </c>
      <c r="J635" s="16">
        <v>0</v>
      </c>
      <c r="K635" s="16" t="e">
        <f>+#REF!</f>
        <v>#REF!</v>
      </c>
      <c r="L635" s="16">
        <v>0</v>
      </c>
      <c r="M635" s="16">
        <v>0</v>
      </c>
      <c r="N635" s="16">
        <v>0</v>
      </c>
      <c r="O635" s="16">
        <v>0</v>
      </c>
    </row>
    <row r="636" spans="1:15" x14ac:dyDescent="0.25">
      <c r="A636" s="44"/>
      <c r="B636" s="44"/>
      <c r="C636" s="44"/>
      <c r="D636" s="44"/>
      <c r="E636" s="46" t="s">
        <v>297</v>
      </c>
      <c r="F636" s="44">
        <v>4729</v>
      </c>
      <c r="G636" s="16">
        <v>0</v>
      </c>
      <c r="H636" s="16">
        <v>0</v>
      </c>
      <c r="I636" s="16">
        <v>0</v>
      </c>
      <c r="J636" s="16">
        <v>0</v>
      </c>
      <c r="K636" s="16" t="e">
        <f>+#REF!</f>
        <v>#REF!</v>
      </c>
      <c r="L636" s="16">
        <v>0</v>
      </c>
      <c r="M636" s="16">
        <v>0</v>
      </c>
      <c r="N636" s="16">
        <v>0</v>
      </c>
      <c r="O636" s="16">
        <v>0</v>
      </c>
    </row>
    <row r="637" spans="1:15" s="54" customFormat="1" ht="21.75" customHeight="1" x14ac:dyDescent="0.25">
      <c r="A637" s="109">
        <v>2900</v>
      </c>
      <c r="B637" s="109" t="s">
        <v>14</v>
      </c>
      <c r="C637" s="109">
        <v>0</v>
      </c>
      <c r="D637" s="109">
        <v>0</v>
      </c>
      <c r="E637" s="110" t="s">
        <v>482</v>
      </c>
      <c r="F637" s="109"/>
      <c r="G637" s="111">
        <f>+G639+G649+G660+G670+G679+G689+G695+G701</f>
        <v>655443.99300000002</v>
      </c>
      <c r="H637" s="111">
        <f t="shared" ref="H637:O637" si="79">+H639+H649+H660+H670+H679+H689+H695+H701</f>
        <v>763022.89999999991</v>
      </c>
      <c r="I637" s="111">
        <f t="shared" si="79"/>
        <v>773228.89999999991</v>
      </c>
      <c r="J637" s="111" t="e">
        <f t="shared" si="79"/>
        <v>#REF!</v>
      </c>
      <c r="K637" s="111" t="e">
        <f t="shared" si="79"/>
        <v>#REF!</v>
      </c>
      <c r="L637" s="111">
        <f t="shared" si="79"/>
        <v>0</v>
      </c>
      <c r="M637" s="111" t="e">
        <f t="shared" si="79"/>
        <v>#REF!</v>
      </c>
      <c r="N637" s="111" t="e">
        <f t="shared" si="79"/>
        <v>#REF!</v>
      </c>
      <c r="O637" s="111" t="e">
        <f t="shared" si="79"/>
        <v>#REF!</v>
      </c>
    </row>
    <row r="638" spans="1:15" x14ac:dyDescent="0.25">
      <c r="A638" s="44"/>
      <c r="B638" s="44"/>
      <c r="C638" s="44"/>
      <c r="D638" s="44"/>
      <c r="E638" s="46" t="s">
        <v>50</v>
      </c>
      <c r="F638" s="44"/>
      <c r="G638" s="16"/>
      <c r="H638" s="16"/>
      <c r="I638" s="16"/>
      <c r="J638" s="16"/>
      <c r="K638" s="16"/>
      <c r="L638" s="16"/>
      <c r="M638" s="16"/>
      <c r="N638" s="16"/>
      <c r="O638" s="16"/>
    </row>
    <row r="639" spans="1:15" s="54" customFormat="1" ht="28.5" x14ac:dyDescent="0.25">
      <c r="A639" s="109">
        <v>2910</v>
      </c>
      <c r="B639" s="109" t="s">
        <v>14</v>
      </c>
      <c r="C639" s="109">
        <v>1</v>
      </c>
      <c r="D639" s="109">
        <v>0</v>
      </c>
      <c r="E639" s="112" t="s">
        <v>230</v>
      </c>
      <c r="F639" s="109"/>
      <c r="G639" s="111">
        <f>+G641</f>
        <v>609429.45299999998</v>
      </c>
      <c r="H639" s="111">
        <f t="shared" ref="H639:O639" si="80">+H641</f>
        <v>703213.2</v>
      </c>
      <c r="I639" s="111">
        <f t="shared" si="80"/>
        <v>718972.2</v>
      </c>
      <c r="J639" s="111" t="e">
        <f t="shared" si="80"/>
        <v>#REF!</v>
      </c>
      <c r="K639" s="111" t="e">
        <f t="shared" si="80"/>
        <v>#REF!</v>
      </c>
      <c r="L639" s="111">
        <f t="shared" si="80"/>
        <v>0</v>
      </c>
      <c r="M639" s="111" t="e">
        <f t="shared" si="80"/>
        <v>#REF!</v>
      </c>
      <c r="N639" s="111" t="e">
        <f t="shared" si="80"/>
        <v>#REF!</v>
      </c>
      <c r="O639" s="111" t="e">
        <f t="shared" si="80"/>
        <v>#REF!</v>
      </c>
    </row>
    <row r="640" spans="1:15" x14ac:dyDescent="0.25">
      <c r="A640" s="44"/>
      <c r="B640" s="44"/>
      <c r="C640" s="44"/>
      <c r="D640" s="44"/>
      <c r="E640" s="46" t="s">
        <v>52</v>
      </c>
      <c r="F640" s="44"/>
      <c r="G640" s="16"/>
      <c r="H640" s="16"/>
      <c r="I640" s="16"/>
      <c r="J640" s="16"/>
      <c r="K640" s="16"/>
      <c r="L640" s="16"/>
      <c r="M640" s="16"/>
      <c r="N640" s="16"/>
      <c r="O640" s="16"/>
    </row>
    <row r="641" spans="1:15" x14ac:dyDescent="0.25">
      <c r="A641" s="44">
        <v>2911</v>
      </c>
      <c r="B641" s="44" t="s">
        <v>14</v>
      </c>
      <c r="C641" s="44">
        <v>1</v>
      </c>
      <c r="D641" s="44">
        <v>1</v>
      </c>
      <c r="E641" s="46" t="s">
        <v>231</v>
      </c>
      <c r="F641" s="44"/>
      <c r="G641" s="16">
        <f>+G642</f>
        <v>609429.45299999998</v>
      </c>
      <c r="H641" s="16">
        <f t="shared" ref="H641:O641" si="81">+H642</f>
        <v>703213.2</v>
      </c>
      <c r="I641" s="16">
        <f t="shared" si="81"/>
        <v>718972.2</v>
      </c>
      <c r="J641" s="16" t="e">
        <f t="shared" si="81"/>
        <v>#REF!</v>
      </c>
      <c r="K641" s="16" t="e">
        <f t="shared" si="81"/>
        <v>#REF!</v>
      </c>
      <c r="L641" s="16">
        <f t="shared" si="81"/>
        <v>0</v>
      </c>
      <c r="M641" s="16" t="e">
        <f t="shared" si="81"/>
        <v>#REF!</v>
      </c>
      <c r="N641" s="16" t="e">
        <f t="shared" si="81"/>
        <v>#REF!</v>
      </c>
      <c r="O641" s="16" t="e">
        <f t="shared" si="81"/>
        <v>#REF!</v>
      </c>
    </row>
    <row r="642" spans="1:15" ht="21.75" customHeight="1" x14ac:dyDescent="0.25">
      <c r="A642" s="44"/>
      <c r="B642" s="44"/>
      <c r="C642" s="44"/>
      <c r="D642" s="44"/>
      <c r="E642" s="46" t="s">
        <v>316</v>
      </c>
      <c r="F642" s="44">
        <v>4511</v>
      </c>
      <c r="G642" s="16">
        <v>609429.45299999998</v>
      </c>
      <c r="H642" s="16">
        <v>703213.2</v>
      </c>
      <c r="I642" s="16">
        <v>718972.2</v>
      </c>
      <c r="J642" s="16" t="e">
        <f>K642+L642</f>
        <v>#REF!</v>
      </c>
      <c r="K642" s="16" t="e">
        <f>+#REF!</f>
        <v>#REF!</v>
      </c>
      <c r="L642" s="16"/>
      <c r="M642" s="16" t="e">
        <f>+J642-G642</f>
        <v>#REF!</v>
      </c>
      <c r="N642" s="16" t="e">
        <f>+J642-H642</f>
        <v>#REF!</v>
      </c>
      <c r="O642" s="16" t="e">
        <f>+J642-I642</f>
        <v>#REF!</v>
      </c>
    </row>
    <row r="643" spans="1:15" x14ac:dyDescent="0.25">
      <c r="A643" s="44"/>
      <c r="B643" s="44"/>
      <c r="C643" s="44"/>
      <c r="D643" s="44"/>
      <c r="E643" s="46"/>
      <c r="F643" s="44"/>
      <c r="G643" s="16"/>
      <c r="H643" s="16"/>
      <c r="I643" s="16"/>
      <c r="J643" s="16"/>
      <c r="K643" s="16"/>
      <c r="L643" s="16"/>
      <c r="M643" s="16"/>
      <c r="N643" s="16"/>
      <c r="O643" s="16"/>
    </row>
    <row r="644" spans="1:15" x14ac:dyDescent="0.25">
      <c r="A644" s="44"/>
      <c r="B644" s="44"/>
      <c r="C644" s="44"/>
      <c r="D644" s="44"/>
      <c r="E644" s="46" t="s">
        <v>76</v>
      </c>
      <c r="F644" s="44"/>
      <c r="G644" s="16"/>
      <c r="H644" s="16"/>
      <c r="I644" s="16"/>
      <c r="J644" s="16"/>
      <c r="K644" s="16"/>
      <c r="L644" s="16"/>
      <c r="M644" s="16"/>
      <c r="N644" s="16"/>
      <c r="O644" s="16"/>
    </row>
    <row r="645" spans="1:15" x14ac:dyDescent="0.25">
      <c r="A645" s="44">
        <v>2912</v>
      </c>
      <c r="B645" s="44" t="s">
        <v>14</v>
      </c>
      <c r="C645" s="44">
        <v>1</v>
      </c>
      <c r="D645" s="44">
        <v>2</v>
      </c>
      <c r="E645" s="46" t="s">
        <v>76</v>
      </c>
      <c r="F645" s="44"/>
      <c r="G645" s="16"/>
      <c r="H645" s="16"/>
      <c r="I645" s="16"/>
      <c r="J645" s="16"/>
      <c r="K645" s="16"/>
      <c r="L645" s="16"/>
      <c r="M645" s="16"/>
      <c r="N645" s="16"/>
      <c r="O645" s="16"/>
    </row>
    <row r="646" spans="1:15" x14ac:dyDescent="0.25">
      <c r="A646" s="44"/>
      <c r="B646" s="44"/>
      <c r="C646" s="44"/>
      <c r="D646" s="44"/>
      <c r="E646" s="46" t="s">
        <v>232</v>
      </c>
      <c r="F646" s="44"/>
      <c r="G646" s="16"/>
      <c r="H646" s="16"/>
      <c r="I646" s="16"/>
      <c r="J646" s="16"/>
      <c r="K646" s="16"/>
      <c r="L646" s="16"/>
      <c r="M646" s="16"/>
      <c r="N646" s="16"/>
      <c r="O646" s="16"/>
    </row>
    <row r="647" spans="1:15" ht="40.5" x14ac:dyDescent="0.25">
      <c r="A647" s="44"/>
      <c r="B647" s="44"/>
      <c r="C647" s="44"/>
      <c r="D647" s="44"/>
      <c r="E647" s="46" t="s">
        <v>75</v>
      </c>
      <c r="F647" s="44"/>
      <c r="G647" s="16"/>
      <c r="H647" s="16"/>
      <c r="I647" s="16"/>
      <c r="J647" s="16"/>
      <c r="K647" s="16"/>
      <c r="L647" s="16"/>
      <c r="M647" s="16"/>
      <c r="N647" s="16"/>
      <c r="O647" s="16"/>
    </row>
    <row r="648" spans="1:15" x14ac:dyDescent="0.25">
      <c r="A648" s="44"/>
      <c r="B648" s="44"/>
      <c r="C648" s="44"/>
      <c r="D648" s="44"/>
      <c r="E648" s="46" t="s">
        <v>76</v>
      </c>
      <c r="F648" s="44"/>
      <c r="G648" s="16"/>
      <c r="H648" s="16"/>
      <c r="I648" s="16"/>
      <c r="J648" s="16"/>
      <c r="K648" s="16"/>
      <c r="L648" s="16"/>
      <c r="M648" s="16"/>
      <c r="N648" s="16"/>
      <c r="O648" s="16"/>
    </row>
    <row r="649" spans="1:15" x14ac:dyDescent="0.25">
      <c r="A649" s="44">
        <v>2920</v>
      </c>
      <c r="B649" s="44" t="s">
        <v>14</v>
      </c>
      <c r="C649" s="44">
        <v>2</v>
      </c>
      <c r="D649" s="44">
        <v>0</v>
      </c>
      <c r="E649" s="46" t="s">
        <v>76</v>
      </c>
      <c r="F649" s="44"/>
      <c r="G649" s="16"/>
      <c r="H649" s="16"/>
      <c r="I649" s="16"/>
      <c r="J649" s="16"/>
      <c r="K649" s="16"/>
      <c r="L649" s="16"/>
      <c r="M649" s="16"/>
      <c r="N649" s="16"/>
      <c r="O649" s="16"/>
    </row>
    <row r="650" spans="1:15" x14ac:dyDescent="0.25">
      <c r="A650" s="44"/>
      <c r="B650" s="44"/>
      <c r="C650" s="44"/>
      <c r="D650" s="44"/>
      <c r="E650" s="46" t="s">
        <v>233</v>
      </c>
      <c r="F650" s="44"/>
      <c r="G650" s="16"/>
      <c r="H650" s="16"/>
      <c r="I650" s="16"/>
      <c r="J650" s="16"/>
      <c r="K650" s="16"/>
      <c r="L650" s="16"/>
      <c r="M650" s="16"/>
      <c r="N650" s="16"/>
      <c r="O650" s="16"/>
    </row>
    <row r="651" spans="1:15" x14ac:dyDescent="0.25">
      <c r="A651" s="44">
        <v>2921</v>
      </c>
      <c r="B651" s="44" t="s">
        <v>14</v>
      </c>
      <c r="C651" s="44">
        <v>2</v>
      </c>
      <c r="D651" s="44">
        <v>1</v>
      </c>
      <c r="E651" s="46" t="s">
        <v>52</v>
      </c>
      <c r="F651" s="44"/>
      <c r="G651" s="16"/>
      <c r="H651" s="16"/>
      <c r="I651" s="16"/>
      <c r="J651" s="16"/>
      <c r="K651" s="16"/>
      <c r="L651" s="16"/>
      <c r="M651" s="16"/>
      <c r="N651" s="16"/>
      <c r="O651" s="16"/>
    </row>
    <row r="652" spans="1:15" ht="52.5" customHeight="1" x14ac:dyDescent="0.25">
      <c r="A652" s="44"/>
      <c r="B652" s="44"/>
      <c r="C652" s="44"/>
      <c r="D652" s="44"/>
      <c r="E652" s="46" t="s">
        <v>234</v>
      </c>
      <c r="F652" s="44"/>
      <c r="G652" s="16"/>
      <c r="H652" s="16"/>
      <c r="I652" s="16"/>
      <c r="J652" s="16"/>
      <c r="K652" s="16"/>
      <c r="L652" s="16"/>
      <c r="M652" s="16"/>
      <c r="N652" s="16"/>
      <c r="O652" s="16"/>
    </row>
    <row r="653" spans="1:15" x14ac:dyDescent="0.25">
      <c r="A653" s="44"/>
      <c r="B653" s="44"/>
      <c r="C653" s="44"/>
      <c r="D653" s="44"/>
      <c r="E653" s="46" t="s">
        <v>297</v>
      </c>
      <c r="F653" s="44"/>
      <c r="G653" s="16"/>
      <c r="H653" s="16"/>
      <c r="I653" s="16"/>
      <c r="J653" s="16"/>
      <c r="K653" s="16"/>
      <c r="L653" s="16"/>
      <c r="M653" s="16"/>
      <c r="N653" s="16"/>
      <c r="O653" s="16"/>
    </row>
    <row r="654" spans="1:15" x14ac:dyDescent="0.25">
      <c r="A654" s="44"/>
      <c r="B654" s="44"/>
      <c r="C654" s="44"/>
      <c r="D654" s="44"/>
      <c r="E654" s="46"/>
      <c r="F654" s="44"/>
      <c r="G654" s="16"/>
      <c r="H654" s="16"/>
      <c r="I654" s="16"/>
      <c r="J654" s="16"/>
      <c r="K654" s="16"/>
      <c r="L654" s="16"/>
      <c r="M654" s="16"/>
      <c r="N654" s="16"/>
      <c r="O654" s="16"/>
    </row>
    <row r="655" spans="1:15" x14ac:dyDescent="0.25">
      <c r="A655" s="44">
        <v>2922</v>
      </c>
      <c r="B655" s="44" t="s">
        <v>14</v>
      </c>
      <c r="C655" s="44">
        <v>2</v>
      </c>
      <c r="D655" s="44">
        <v>2</v>
      </c>
      <c r="E655" s="46" t="s">
        <v>76</v>
      </c>
      <c r="F655" s="44"/>
      <c r="G655" s="16"/>
      <c r="H655" s="16"/>
      <c r="I655" s="16"/>
      <c r="J655" s="16"/>
      <c r="K655" s="16"/>
      <c r="L655" s="16"/>
      <c r="M655" s="16"/>
      <c r="N655" s="16"/>
      <c r="O655" s="16"/>
    </row>
    <row r="656" spans="1:15" ht="57" customHeight="1" x14ac:dyDescent="0.25">
      <c r="A656" s="44"/>
      <c r="B656" s="44"/>
      <c r="C656" s="44"/>
      <c r="D656" s="44"/>
      <c r="E656" s="46" t="s">
        <v>235</v>
      </c>
      <c r="F656" s="44"/>
      <c r="G656" s="16"/>
      <c r="H656" s="16"/>
      <c r="I656" s="16"/>
      <c r="J656" s="16"/>
      <c r="K656" s="16"/>
      <c r="L656" s="16"/>
      <c r="M656" s="16"/>
      <c r="N656" s="16"/>
      <c r="O656" s="16"/>
    </row>
    <row r="657" spans="1:15" ht="40.5" x14ac:dyDescent="0.25">
      <c r="A657" s="44"/>
      <c r="B657" s="44"/>
      <c r="C657" s="44"/>
      <c r="D657" s="44"/>
      <c r="E657" s="46" t="s">
        <v>75</v>
      </c>
      <c r="F657" s="44"/>
      <c r="G657" s="16"/>
      <c r="H657" s="16"/>
      <c r="I657" s="16"/>
      <c r="J657" s="16"/>
      <c r="K657" s="16"/>
      <c r="L657" s="16"/>
      <c r="M657" s="16"/>
      <c r="N657" s="16"/>
      <c r="O657" s="16"/>
    </row>
    <row r="658" spans="1:15" ht="35.25" customHeight="1" x14ac:dyDescent="0.25">
      <c r="A658" s="44"/>
      <c r="B658" s="44"/>
      <c r="C658" s="44"/>
      <c r="D658" s="44"/>
      <c r="E658" s="46"/>
      <c r="F658" s="44"/>
      <c r="G658" s="16"/>
      <c r="H658" s="16"/>
      <c r="I658" s="16"/>
      <c r="J658" s="16"/>
      <c r="K658" s="16"/>
      <c r="L658" s="16"/>
      <c r="M658" s="16"/>
      <c r="N658" s="16"/>
      <c r="O658" s="16"/>
    </row>
    <row r="659" spans="1:15" ht="55.5" customHeight="1" x14ac:dyDescent="0.25">
      <c r="A659" s="44"/>
      <c r="B659" s="44"/>
      <c r="C659" s="44"/>
      <c r="D659" s="44"/>
      <c r="E659" s="46" t="s">
        <v>76</v>
      </c>
      <c r="F659" s="44"/>
      <c r="G659" s="16"/>
      <c r="H659" s="16"/>
      <c r="I659" s="16"/>
      <c r="J659" s="16"/>
      <c r="K659" s="16"/>
      <c r="L659" s="16"/>
      <c r="M659" s="16"/>
      <c r="N659" s="16"/>
      <c r="O659" s="16"/>
    </row>
    <row r="660" spans="1:15" x14ac:dyDescent="0.25">
      <c r="A660" s="44">
        <v>2930</v>
      </c>
      <c r="B660" s="44" t="s">
        <v>14</v>
      </c>
      <c r="C660" s="44">
        <v>3</v>
      </c>
      <c r="D660" s="44">
        <v>0</v>
      </c>
      <c r="E660" s="46" t="s">
        <v>76</v>
      </c>
      <c r="F660" s="44"/>
      <c r="G660" s="16"/>
      <c r="H660" s="16"/>
      <c r="I660" s="16"/>
      <c r="J660" s="16"/>
      <c r="K660" s="16"/>
      <c r="L660" s="16"/>
      <c r="M660" s="16"/>
      <c r="N660" s="16"/>
      <c r="O660" s="16"/>
    </row>
    <row r="661" spans="1:15" ht="40.5" x14ac:dyDescent="0.25">
      <c r="A661" s="44"/>
      <c r="B661" s="44"/>
      <c r="C661" s="44"/>
      <c r="D661" s="44"/>
      <c r="E661" s="46" t="s">
        <v>236</v>
      </c>
      <c r="F661" s="44"/>
      <c r="G661" s="16"/>
      <c r="H661" s="16"/>
      <c r="I661" s="16"/>
      <c r="J661" s="16"/>
      <c r="K661" s="16"/>
      <c r="L661" s="16"/>
      <c r="M661" s="16"/>
      <c r="N661" s="16"/>
      <c r="O661" s="16"/>
    </row>
    <row r="662" spans="1:15" x14ac:dyDescent="0.25">
      <c r="A662" s="44">
        <v>2931</v>
      </c>
      <c r="B662" s="44" t="s">
        <v>14</v>
      </c>
      <c r="C662" s="44">
        <v>3</v>
      </c>
      <c r="D662" s="44">
        <v>1</v>
      </c>
      <c r="E662" s="46" t="s">
        <v>52</v>
      </c>
      <c r="F662" s="44"/>
      <c r="G662" s="16"/>
      <c r="H662" s="16"/>
      <c r="I662" s="16"/>
      <c r="J662" s="16"/>
      <c r="K662" s="16"/>
      <c r="L662" s="16"/>
      <c r="M662" s="16"/>
      <c r="N662" s="16"/>
      <c r="O662" s="16"/>
    </row>
    <row r="663" spans="1:15" ht="57.75" customHeight="1" x14ac:dyDescent="0.25">
      <c r="A663" s="44"/>
      <c r="B663" s="44"/>
      <c r="C663" s="44"/>
      <c r="D663" s="44"/>
      <c r="E663" s="46" t="s">
        <v>315</v>
      </c>
      <c r="F663" s="44"/>
      <c r="G663" s="16"/>
      <c r="H663" s="16"/>
      <c r="I663" s="16"/>
      <c r="J663" s="16"/>
      <c r="K663" s="16"/>
      <c r="L663" s="16"/>
      <c r="M663" s="16"/>
      <c r="N663" s="16"/>
      <c r="O663" s="16"/>
    </row>
    <row r="664" spans="1:15" ht="40.5" x14ac:dyDescent="0.25">
      <c r="A664" s="44"/>
      <c r="B664" s="44"/>
      <c r="C664" s="44"/>
      <c r="D664" s="44"/>
      <c r="E664" s="46" t="s">
        <v>75</v>
      </c>
      <c r="F664" s="44"/>
      <c r="G664" s="16"/>
      <c r="H664" s="16"/>
      <c r="I664" s="16"/>
      <c r="J664" s="16"/>
      <c r="K664" s="16"/>
      <c r="L664" s="16"/>
      <c r="M664" s="16"/>
      <c r="N664" s="16"/>
      <c r="O664" s="16"/>
    </row>
    <row r="665" spans="1:15" x14ac:dyDescent="0.25">
      <c r="A665" s="44"/>
      <c r="B665" s="44"/>
      <c r="C665" s="44"/>
      <c r="D665" s="44"/>
      <c r="E665" s="46" t="s">
        <v>76</v>
      </c>
      <c r="F665" s="44"/>
      <c r="G665" s="16"/>
      <c r="H665" s="16"/>
      <c r="I665" s="16"/>
      <c r="J665" s="16"/>
      <c r="K665" s="16"/>
      <c r="L665" s="16"/>
      <c r="M665" s="16"/>
      <c r="N665" s="16"/>
      <c r="O665" s="16"/>
    </row>
    <row r="666" spans="1:15" x14ac:dyDescent="0.25">
      <c r="A666" s="44">
        <v>2932</v>
      </c>
      <c r="B666" s="44" t="s">
        <v>14</v>
      </c>
      <c r="C666" s="44">
        <v>3</v>
      </c>
      <c r="D666" s="44">
        <v>2</v>
      </c>
      <c r="E666" s="46" t="s">
        <v>76</v>
      </c>
      <c r="F666" s="44"/>
      <c r="G666" s="16"/>
      <c r="H666" s="16"/>
      <c r="I666" s="16"/>
      <c r="J666" s="16"/>
      <c r="K666" s="16"/>
      <c r="L666" s="16"/>
      <c r="M666" s="16"/>
      <c r="N666" s="16"/>
      <c r="O666" s="16"/>
    </row>
    <row r="667" spans="1:15" x14ac:dyDescent="0.25">
      <c r="A667" s="44"/>
      <c r="B667" s="44"/>
      <c r="C667" s="44"/>
      <c r="D667" s="44"/>
      <c r="E667" s="46" t="s">
        <v>238</v>
      </c>
      <c r="F667" s="44"/>
      <c r="G667" s="16"/>
      <c r="H667" s="16"/>
      <c r="I667" s="16"/>
      <c r="J667" s="16"/>
      <c r="K667" s="16"/>
      <c r="L667" s="16"/>
      <c r="M667" s="16"/>
      <c r="N667" s="16"/>
      <c r="O667" s="16"/>
    </row>
    <row r="668" spans="1:15" ht="40.5" x14ac:dyDescent="0.25">
      <c r="A668" s="44"/>
      <c r="B668" s="44"/>
      <c r="C668" s="44"/>
      <c r="D668" s="44"/>
      <c r="E668" s="46" t="s">
        <v>75</v>
      </c>
      <c r="F668" s="44"/>
      <c r="G668" s="16"/>
      <c r="H668" s="16"/>
      <c r="I668" s="16"/>
      <c r="J668" s="16"/>
      <c r="K668" s="16"/>
      <c r="L668" s="16"/>
      <c r="M668" s="16"/>
      <c r="N668" s="16"/>
      <c r="O668" s="16"/>
    </row>
    <row r="669" spans="1:15" ht="54" customHeight="1" x14ac:dyDescent="0.25">
      <c r="A669" s="44"/>
      <c r="B669" s="44"/>
      <c r="C669" s="44"/>
      <c r="D669" s="44"/>
      <c r="E669" s="46" t="s">
        <v>76</v>
      </c>
      <c r="F669" s="44"/>
      <c r="G669" s="16"/>
      <c r="H669" s="16"/>
      <c r="I669" s="16"/>
      <c r="J669" s="16"/>
      <c r="K669" s="16"/>
      <c r="L669" s="16"/>
      <c r="M669" s="16"/>
      <c r="N669" s="16"/>
      <c r="O669" s="16"/>
    </row>
    <row r="670" spans="1:15" x14ac:dyDescent="0.25">
      <c r="A670" s="44">
        <v>2940</v>
      </c>
      <c r="B670" s="44" t="s">
        <v>14</v>
      </c>
      <c r="C670" s="44">
        <v>4</v>
      </c>
      <c r="D670" s="44">
        <v>0</v>
      </c>
      <c r="E670" s="46" t="s">
        <v>76</v>
      </c>
      <c r="F670" s="44"/>
      <c r="G670" s="16"/>
      <c r="H670" s="16"/>
      <c r="I670" s="16"/>
      <c r="J670" s="16"/>
      <c r="K670" s="16"/>
      <c r="L670" s="16"/>
      <c r="M670" s="16"/>
      <c r="N670" s="16"/>
      <c r="O670" s="16"/>
    </row>
    <row r="671" spans="1:15" x14ac:dyDescent="0.25">
      <c r="A671" s="44"/>
      <c r="B671" s="44"/>
      <c r="C671" s="44"/>
      <c r="D671" s="44"/>
      <c r="E671" s="46" t="s">
        <v>239</v>
      </c>
      <c r="F671" s="44"/>
      <c r="G671" s="16"/>
      <c r="H671" s="16"/>
      <c r="I671" s="16"/>
      <c r="J671" s="16"/>
      <c r="K671" s="16"/>
      <c r="L671" s="16"/>
      <c r="M671" s="16"/>
      <c r="N671" s="16"/>
      <c r="O671" s="16"/>
    </row>
    <row r="672" spans="1:15" ht="56.25" customHeight="1" x14ac:dyDescent="0.25">
      <c r="A672" s="44">
        <v>2941</v>
      </c>
      <c r="B672" s="44" t="s">
        <v>14</v>
      </c>
      <c r="C672" s="44">
        <v>4</v>
      </c>
      <c r="D672" s="44">
        <v>1</v>
      </c>
      <c r="E672" s="46" t="s">
        <v>52</v>
      </c>
      <c r="F672" s="44"/>
      <c r="G672" s="16"/>
      <c r="H672" s="16"/>
      <c r="I672" s="16"/>
      <c r="J672" s="16"/>
      <c r="K672" s="16"/>
      <c r="L672" s="16"/>
      <c r="M672" s="16"/>
      <c r="N672" s="16"/>
      <c r="O672" s="16"/>
    </row>
    <row r="673" spans="1:15" x14ac:dyDescent="0.25">
      <c r="A673" s="44"/>
      <c r="B673" s="44"/>
      <c r="C673" s="44"/>
      <c r="D673" s="44"/>
      <c r="E673" s="46" t="s">
        <v>240</v>
      </c>
      <c r="F673" s="44"/>
      <c r="G673" s="16"/>
      <c r="H673" s="16"/>
      <c r="I673" s="16"/>
      <c r="J673" s="16"/>
      <c r="K673" s="16"/>
      <c r="L673" s="16"/>
      <c r="M673" s="16"/>
      <c r="N673" s="16"/>
      <c r="O673" s="16"/>
    </row>
    <row r="674" spans="1:15" ht="41.25" customHeight="1" x14ac:dyDescent="0.25">
      <c r="A674" s="44"/>
      <c r="B674" s="44"/>
      <c r="C674" s="44"/>
      <c r="D674" s="44"/>
      <c r="E674" s="46" t="s">
        <v>75</v>
      </c>
      <c r="F674" s="44"/>
      <c r="G674" s="16"/>
      <c r="H674" s="16"/>
      <c r="I674" s="16"/>
      <c r="J674" s="16"/>
      <c r="K674" s="16"/>
      <c r="L674" s="16"/>
      <c r="M674" s="16"/>
      <c r="N674" s="16"/>
      <c r="O674" s="16"/>
    </row>
    <row r="675" spans="1:15" x14ac:dyDescent="0.25">
      <c r="A675" s="44"/>
      <c r="B675" s="44"/>
      <c r="C675" s="44"/>
      <c r="D675" s="44"/>
      <c r="E675" s="46" t="s">
        <v>76</v>
      </c>
      <c r="F675" s="44"/>
      <c r="G675" s="16"/>
      <c r="H675" s="16"/>
      <c r="I675" s="16"/>
      <c r="J675" s="16"/>
      <c r="K675" s="16"/>
      <c r="L675" s="16"/>
      <c r="M675" s="16"/>
      <c r="N675" s="16"/>
      <c r="O675" s="16"/>
    </row>
    <row r="676" spans="1:15" x14ac:dyDescent="0.25">
      <c r="A676" s="44">
        <v>2942</v>
      </c>
      <c r="B676" s="44" t="s">
        <v>14</v>
      </c>
      <c r="C676" s="44">
        <v>4</v>
      </c>
      <c r="D676" s="44">
        <v>2</v>
      </c>
      <c r="E676" s="46" t="s">
        <v>241</v>
      </c>
      <c r="F676" s="44"/>
      <c r="G676" s="16"/>
      <c r="H676" s="16"/>
      <c r="I676" s="16"/>
      <c r="J676" s="16"/>
      <c r="K676" s="16"/>
      <c r="L676" s="16"/>
      <c r="M676" s="16"/>
      <c r="N676" s="16"/>
      <c r="O676" s="16"/>
    </row>
    <row r="677" spans="1:15" ht="62.25" customHeight="1" x14ac:dyDescent="0.25">
      <c r="A677" s="44"/>
      <c r="B677" s="44"/>
      <c r="C677" s="44"/>
      <c r="D677" s="44"/>
      <c r="E677" s="46" t="s">
        <v>75</v>
      </c>
      <c r="F677" s="44"/>
      <c r="G677" s="16"/>
      <c r="H677" s="16"/>
      <c r="I677" s="16"/>
      <c r="J677" s="16"/>
      <c r="K677" s="16"/>
      <c r="L677" s="16"/>
      <c r="M677" s="16"/>
      <c r="N677" s="16"/>
      <c r="O677" s="16"/>
    </row>
    <row r="678" spans="1:15" x14ac:dyDescent="0.25">
      <c r="A678" s="44"/>
      <c r="B678" s="44"/>
      <c r="C678" s="44"/>
      <c r="D678" s="44"/>
      <c r="E678" s="46" t="s">
        <v>76</v>
      </c>
      <c r="F678" s="44"/>
      <c r="G678" s="16"/>
      <c r="H678" s="16"/>
      <c r="I678" s="16"/>
      <c r="J678" s="16"/>
      <c r="K678" s="16"/>
      <c r="L678" s="16"/>
      <c r="M678" s="16"/>
      <c r="N678" s="16"/>
      <c r="O678" s="16"/>
    </row>
    <row r="679" spans="1:15" ht="27" x14ac:dyDescent="0.25">
      <c r="A679" s="44">
        <v>2950</v>
      </c>
      <c r="B679" s="44" t="s">
        <v>14</v>
      </c>
      <c r="C679" s="44">
        <v>5</v>
      </c>
      <c r="D679" s="44">
        <v>0</v>
      </c>
      <c r="E679" s="46" t="s">
        <v>246</v>
      </c>
      <c r="F679" s="44"/>
      <c r="G679" s="16"/>
      <c r="H679" s="16"/>
      <c r="I679" s="16"/>
      <c r="J679" s="16"/>
      <c r="K679" s="16"/>
      <c r="L679" s="16"/>
      <c r="M679" s="16"/>
      <c r="N679" s="16"/>
      <c r="O679" s="16"/>
    </row>
    <row r="680" spans="1:15" x14ac:dyDescent="0.25">
      <c r="A680" s="44"/>
      <c r="B680" s="44"/>
      <c r="C680" s="44"/>
      <c r="D680" s="44"/>
      <c r="E680" s="46" t="s">
        <v>52</v>
      </c>
      <c r="F680" s="44"/>
      <c r="G680" s="16"/>
      <c r="H680" s="16"/>
      <c r="I680" s="16"/>
      <c r="J680" s="16"/>
      <c r="K680" s="16"/>
      <c r="L680" s="16"/>
      <c r="M680" s="16"/>
      <c r="N680" s="16"/>
      <c r="O680" s="16"/>
    </row>
    <row r="681" spans="1:15" x14ac:dyDescent="0.25">
      <c r="A681" s="44">
        <v>2951</v>
      </c>
      <c r="B681" s="44" t="s">
        <v>14</v>
      </c>
      <c r="C681" s="44">
        <v>5</v>
      </c>
      <c r="D681" s="44">
        <v>1</v>
      </c>
      <c r="E681" s="46" t="s">
        <v>243</v>
      </c>
      <c r="F681" s="44"/>
      <c r="G681" s="16"/>
      <c r="H681" s="16"/>
      <c r="I681" s="16"/>
      <c r="J681" s="16"/>
      <c r="K681" s="16"/>
      <c r="L681" s="16"/>
      <c r="M681" s="16"/>
      <c r="N681" s="16"/>
      <c r="O681" s="16"/>
    </row>
    <row r="682" spans="1:15" ht="59.25" customHeight="1" x14ac:dyDescent="0.25">
      <c r="A682" s="44"/>
      <c r="B682" s="44"/>
      <c r="C682" s="44"/>
      <c r="D682" s="44"/>
      <c r="E682" s="46" t="s">
        <v>75</v>
      </c>
      <c r="F682" s="44"/>
      <c r="G682" s="16"/>
      <c r="H682" s="16"/>
      <c r="I682" s="16"/>
      <c r="J682" s="16"/>
      <c r="K682" s="16"/>
      <c r="L682" s="16"/>
      <c r="M682" s="16"/>
      <c r="N682" s="16"/>
      <c r="O682" s="16"/>
    </row>
    <row r="683" spans="1:15" x14ac:dyDescent="0.25">
      <c r="A683" s="44"/>
      <c r="B683" s="44"/>
      <c r="C683" s="44"/>
      <c r="D683" s="44"/>
      <c r="E683" s="46"/>
      <c r="F683" s="44"/>
      <c r="G683" s="16"/>
      <c r="H683" s="16"/>
      <c r="I683" s="16"/>
      <c r="J683" s="16"/>
      <c r="K683" s="16"/>
      <c r="L683" s="16"/>
      <c r="M683" s="16"/>
      <c r="N683" s="16"/>
      <c r="O683" s="16"/>
    </row>
    <row r="684" spans="1:15" ht="38.25" customHeight="1" x14ac:dyDescent="0.25">
      <c r="A684" s="44"/>
      <c r="B684" s="44"/>
      <c r="C684" s="44"/>
      <c r="D684" s="44"/>
      <c r="E684" s="46" t="s">
        <v>76</v>
      </c>
      <c r="F684" s="44"/>
      <c r="G684" s="16"/>
      <c r="H684" s="16"/>
      <c r="I684" s="16"/>
      <c r="J684" s="16"/>
      <c r="K684" s="16"/>
      <c r="L684" s="16"/>
      <c r="M684" s="16"/>
      <c r="N684" s="16"/>
      <c r="O684" s="16"/>
    </row>
    <row r="685" spans="1:15" x14ac:dyDescent="0.25">
      <c r="A685" s="44">
        <v>2952</v>
      </c>
      <c r="B685" s="44" t="s">
        <v>14</v>
      </c>
      <c r="C685" s="44">
        <v>5</v>
      </c>
      <c r="D685" s="44">
        <v>2</v>
      </c>
      <c r="E685" s="46" t="s">
        <v>76</v>
      </c>
      <c r="F685" s="44"/>
      <c r="G685" s="16"/>
      <c r="H685" s="16"/>
      <c r="I685" s="16"/>
      <c r="J685" s="16"/>
      <c r="K685" s="16"/>
      <c r="L685" s="16"/>
      <c r="M685" s="16"/>
      <c r="N685" s="16"/>
      <c r="O685" s="16"/>
    </row>
    <row r="686" spans="1:15" x14ac:dyDescent="0.25">
      <c r="A686" s="44"/>
      <c r="B686" s="44"/>
      <c r="C686" s="44"/>
      <c r="D686" s="44"/>
      <c r="E686" s="46" t="s">
        <v>244</v>
      </c>
      <c r="F686" s="44"/>
      <c r="G686" s="16"/>
      <c r="H686" s="16"/>
      <c r="I686" s="16"/>
      <c r="J686" s="16"/>
      <c r="K686" s="16"/>
      <c r="L686" s="16"/>
      <c r="M686" s="16"/>
      <c r="N686" s="16"/>
      <c r="O686" s="16"/>
    </row>
    <row r="687" spans="1:15" ht="38.25" customHeight="1" x14ac:dyDescent="0.25">
      <c r="A687" s="44"/>
      <c r="B687" s="44"/>
      <c r="C687" s="44"/>
      <c r="D687" s="44"/>
      <c r="E687" s="46" t="s">
        <v>75</v>
      </c>
      <c r="F687" s="44"/>
      <c r="G687" s="16"/>
      <c r="H687" s="16"/>
      <c r="I687" s="16"/>
      <c r="J687" s="16"/>
      <c r="K687" s="16"/>
      <c r="L687" s="16"/>
      <c r="M687" s="16"/>
      <c r="N687" s="16"/>
      <c r="O687" s="16"/>
    </row>
    <row r="688" spans="1:15" ht="56.25" customHeight="1" x14ac:dyDescent="0.25">
      <c r="A688" s="44"/>
      <c r="B688" s="44"/>
      <c r="C688" s="44"/>
      <c r="D688" s="44"/>
      <c r="E688" s="46" t="s">
        <v>76</v>
      </c>
      <c r="F688" s="44"/>
      <c r="G688" s="16"/>
      <c r="H688" s="16"/>
      <c r="I688" s="16"/>
      <c r="J688" s="16"/>
      <c r="K688" s="16"/>
      <c r="L688" s="16"/>
      <c r="M688" s="16"/>
      <c r="N688" s="16"/>
      <c r="O688" s="16"/>
    </row>
    <row r="689" spans="1:15" s="54" customFormat="1" ht="28.5" customHeight="1" x14ac:dyDescent="0.25">
      <c r="A689" s="109">
        <v>2960</v>
      </c>
      <c r="B689" s="109" t="s">
        <v>14</v>
      </c>
      <c r="C689" s="109">
        <v>6</v>
      </c>
      <c r="D689" s="109">
        <v>0</v>
      </c>
      <c r="E689" s="112" t="s">
        <v>245</v>
      </c>
      <c r="F689" s="109"/>
      <c r="G689" s="111">
        <f>G692</f>
        <v>46014.54</v>
      </c>
      <c r="H689" s="111">
        <f t="shared" ref="H689:O689" si="82">H692</f>
        <v>59809.7</v>
      </c>
      <c r="I689" s="111">
        <f t="shared" si="82"/>
        <v>54256.7</v>
      </c>
      <c r="J689" s="111" t="e">
        <f t="shared" si="82"/>
        <v>#REF!</v>
      </c>
      <c r="K689" s="111" t="e">
        <f t="shared" si="82"/>
        <v>#REF!</v>
      </c>
      <c r="L689" s="111">
        <f t="shared" si="82"/>
        <v>0</v>
      </c>
      <c r="M689" s="111" t="e">
        <f t="shared" si="82"/>
        <v>#REF!</v>
      </c>
      <c r="N689" s="111" t="e">
        <f t="shared" si="82"/>
        <v>#REF!</v>
      </c>
      <c r="O689" s="111" t="e">
        <f t="shared" si="82"/>
        <v>#REF!</v>
      </c>
    </row>
    <row r="690" spans="1:15" ht="18" customHeight="1" x14ac:dyDescent="0.25">
      <c r="A690" s="44"/>
      <c r="B690" s="44"/>
      <c r="C690" s="44"/>
      <c r="D690" s="44"/>
      <c r="E690" s="46" t="s">
        <v>52</v>
      </c>
      <c r="F690" s="44"/>
      <c r="G690" s="16"/>
      <c r="H690" s="16"/>
      <c r="I690" s="16"/>
      <c r="J690" s="16"/>
      <c r="K690" s="16"/>
      <c r="L690" s="16"/>
      <c r="M690" s="16"/>
      <c r="N690" s="16"/>
      <c r="O690" s="16"/>
    </row>
    <row r="691" spans="1:15" x14ac:dyDescent="0.25">
      <c r="A691" s="44"/>
      <c r="B691" s="44"/>
      <c r="C691" s="44"/>
      <c r="D691" s="44"/>
      <c r="E691" s="46" t="s">
        <v>84</v>
      </c>
      <c r="F691" s="44"/>
      <c r="G691" s="16"/>
      <c r="H691" s="16"/>
      <c r="I691" s="16"/>
      <c r="J691" s="16"/>
      <c r="K691" s="16"/>
      <c r="L691" s="16"/>
      <c r="M691" s="16"/>
      <c r="N691" s="16"/>
      <c r="O691" s="16"/>
    </row>
    <row r="692" spans="1:15" ht="27" x14ac:dyDescent="0.25">
      <c r="A692" s="44">
        <v>2961</v>
      </c>
      <c r="B692" s="44" t="s">
        <v>14</v>
      </c>
      <c r="C692" s="44">
        <v>6</v>
      </c>
      <c r="D692" s="44">
        <v>1</v>
      </c>
      <c r="E692" s="46" t="s">
        <v>333</v>
      </c>
      <c r="F692" s="44">
        <v>4819</v>
      </c>
      <c r="G692" s="16">
        <v>46014.54</v>
      </c>
      <c r="H692" s="16">
        <v>59809.7</v>
      </c>
      <c r="I692" s="16">
        <v>54256.7</v>
      </c>
      <c r="J692" s="16" t="e">
        <f>K692+L692</f>
        <v>#REF!</v>
      </c>
      <c r="K692" s="16" t="e">
        <f>+#REF!</f>
        <v>#REF!</v>
      </c>
      <c r="L692" s="16"/>
      <c r="M692" s="16" t="e">
        <f>+J692-G692</f>
        <v>#REF!</v>
      </c>
      <c r="N692" s="16" t="e">
        <f>+J692-H692</f>
        <v>#REF!</v>
      </c>
      <c r="O692" s="16" t="e">
        <f>+J692-I692</f>
        <v>#REF!</v>
      </c>
    </row>
    <row r="693" spans="1:15" ht="36.75" customHeight="1" x14ac:dyDescent="0.25">
      <c r="A693" s="44"/>
      <c r="B693" s="44"/>
      <c r="C693" s="44"/>
      <c r="D693" s="44"/>
      <c r="E693" s="46" t="s">
        <v>75</v>
      </c>
      <c r="F693" s="44"/>
      <c r="G693" s="16"/>
      <c r="H693" s="16"/>
      <c r="I693" s="16"/>
      <c r="J693" s="16"/>
      <c r="K693" s="16"/>
      <c r="L693" s="16"/>
      <c r="M693" s="16"/>
      <c r="N693" s="16"/>
      <c r="O693" s="16"/>
    </row>
    <row r="694" spans="1:15" ht="54" customHeight="1" x14ac:dyDescent="0.25">
      <c r="A694" s="44"/>
      <c r="B694" s="44"/>
      <c r="C694" s="44"/>
      <c r="D694" s="44"/>
      <c r="E694" s="46"/>
      <c r="F694" s="44"/>
      <c r="G694" s="16"/>
      <c r="H694" s="16"/>
      <c r="I694" s="16"/>
      <c r="J694" s="16"/>
      <c r="K694" s="16"/>
      <c r="L694" s="16"/>
      <c r="M694" s="16"/>
      <c r="N694" s="16"/>
      <c r="O694" s="16"/>
    </row>
    <row r="695" spans="1:15" ht="27" x14ac:dyDescent="0.25">
      <c r="A695" s="44">
        <v>2970</v>
      </c>
      <c r="B695" s="44" t="s">
        <v>14</v>
      </c>
      <c r="C695" s="44">
        <v>7</v>
      </c>
      <c r="D695" s="44">
        <v>0</v>
      </c>
      <c r="E695" s="46" t="s">
        <v>246</v>
      </c>
      <c r="F695" s="44"/>
      <c r="G695" s="16"/>
      <c r="H695" s="16"/>
      <c r="I695" s="16"/>
      <c r="J695" s="16"/>
      <c r="K695" s="16"/>
      <c r="L695" s="16"/>
      <c r="M695" s="16"/>
      <c r="N695" s="16"/>
      <c r="O695" s="16"/>
    </row>
    <row r="696" spans="1:15" x14ac:dyDescent="0.25">
      <c r="A696" s="44"/>
      <c r="B696" s="44"/>
      <c r="C696" s="44"/>
      <c r="D696" s="44"/>
      <c r="E696" s="46" t="s">
        <v>52</v>
      </c>
      <c r="F696" s="44"/>
      <c r="G696" s="16"/>
      <c r="H696" s="16"/>
      <c r="I696" s="16"/>
      <c r="J696" s="16"/>
      <c r="K696" s="16"/>
      <c r="L696" s="16"/>
      <c r="M696" s="16"/>
      <c r="N696" s="16"/>
      <c r="O696" s="16"/>
    </row>
    <row r="697" spans="1:15" x14ac:dyDescent="0.25">
      <c r="A697" s="44"/>
      <c r="B697" s="44"/>
      <c r="C697" s="44"/>
      <c r="D697" s="44"/>
      <c r="F697" s="44"/>
      <c r="G697" s="16"/>
      <c r="H697" s="16"/>
      <c r="I697" s="16"/>
      <c r="J697" s="16"/>
      <c r="K697" s="16"/>
      <c r="L697" s="16"/>
      <c r="M697" s="16"/>
      <c r="N697" s="16"/>
      <c r="O697" s="16"/>
    </row>
    <row r="698" spans="1:15" ht="27" x14ac:dyDescent="0.25">
      <c r="A698" s="44">
        <v>2971</v>
      </c>
      <c r="B698" s="44" t="s">
        <v>14</v>
      </c>
      <c r="C698" s="44">
        <v>7</v>
      </c>
      <c r="D698" s="44">
        <v>1</v>
      </c>
      <c r="E698" s="46" t="s">
        <v>246</v>
      </c>
      <c r="F698" s="44"/>
      <c r="G698" s="16"/>
      <c r="H698" s="16"/>
      <c r="I698" s="16"/>
      <c r="J698" s="16"/>
      <c r="K698" s="16"/>
      <c r="L698" s="16"/>
      <c r="M698" s="16"/>
      <c r="N698" s="16"/>
      <c r="O698" s="16"/>
    </row>
    <row r="699" spans="1:15" ht="57.75" customHeight="1" x14ac:dyDescent="0.25">
      <c r="A699" s="44"/>
      <c r="B699" s="44"/>
      <c r="C699" s="44"/>
      <c r="D699" s="44"/>
      <c r="E699" s="46" t="s">
        <v>75</v>
      </c>
      <c r="F699" s="44"/>
      <c r="G699" s="16"/>
      <c r="H699" s="16"/>
      <c r="I699" s="16"/>
      <c r="J699" s="16"/>
      <c r="K699" s="16"/>
      <c r="L699" s="16"/>
      <c r="M699" s="16"/>
      <c r="N699" s="16"/>
      <c r="O699" s="16"/>
    </row>
    <row r="700" spans="1:15" x14ac:dyDescent="0.25">
      <c r="A700" s="44"/>
      <c r="B700" s="44"/>
      <c r="C700" s="44"/>
      <c r="D700" s="44"/>
      <c r="E700" s="46" t="s">
        <v>76</v>
      </c>
      <c r="F700" s="44"/>
      <c r="G700" s="16"/>
      <c r="H700" s="16"/>
      <c r="I700" s="16"/>
      <c r="J700" s="16"/>
      <c r="K700" s="16"/>
      <c r="L700" s="16"/>
      <c r="M700" s="16"/>
      <c r="N700" s="16"/>
      <c r="O700" s="16"/>
    </row>
    <row r="701" spans="1:15" x14ac:dyDescent="0.25">
      <c r="A701" s="44">
        <v>2980</v>
      </c>
      <c r="B701" s="44" t="s">
        <v>14</v>
      </c>
      <c r="C701" s="44">
        <v>8</v>
      </c>
      <c r="D701" s="44">
        <v>0</v>
      </c>
      <c r="E701" s="46" t="s">
        <v>247</v>
      </c>
      <c r="F701" s="44"/>
      <c r="G701" s="16"/>
      <c r="H701" s="16"/>
      <c r="I701" s="16"/>
      <c r="J701" s="16"/>
      <c r="K701" s="16"/>
      <c r="L701" s="16"/>
      <c r="M701" s="16"/>
      <c r="N701" s="16"/>
      <c r="O701" s="16"/>
    </row>
    <row r="702" spans="1:15" x14ac:dyDescent="0.25">
      <c r="A702" s="44"/>
      <c r="B702" s="44"/>
      <c r="C702" s="44"/>
      <c r="D702" s="44"/>
      <c r="E702" s="46" t="s">
        <v>52</v>
      </c>
      <c r="F702" s="44"/>
      <c r="G702" s="16"/>
      <c r="H702" s="16"/>
      <c r="I702" s="16"/>
      <c r="J702" s="16"/>
      <c r="K702" s="16"/>
      <c r="L702" s="16"/>
      <c r="M702" s="16"/>
      <c r="N702" s="16"/>
      <c r="O702" s="16"/>
    </row>
    <row r="703" spans="1:15" x14ac:dyDescent="0.25">
      <c r="A703" s="44">
        <v>2981</v>
      </c>
      <c r="B703" s="44" t="s">
        <v>14</v>
      </c>
      <c r="C703" s="44">
        <v>8</v>
      </c>
      <c r="D703" s="44">
        <v>1</v>
      </c>
      <c r="E703" s="46" t="s">
        <v>247</v>
      </c>
      <c r="F703" s="44"/>
      <c r="G703" s="16"/>
      <c r="H703" s="16"/>
      <c r="I703" s="16"/>
      <c r="J703" s="16"/>
      <c r="K703" s="16"/>
      <c r="L703" s="16"/>
      <c r="M703" s="16"/>
      <c r="N703" s="16"/>
      <c r="O703" s="16"/>
    </row>
    <row r="704" spans="1:15" ht="40.5" x14ac:dyDescent="0.25">
      <c r="A704" s="44"/>
      <c r="B704" s="44"/>
      <c r="C704" s="44"/>
      <c r="D704" s="44"/>
      <c r="E704" s="46" t="s">
        <v>75</v>
      </c>
      <c r="F704" s="44"/>
      <c r="G704" s="16"/>
      <c r="H704" s="16"/>
      <c r="I704" s="16"/>
      <c r="J704" s="16"/>
      <c r="K704" s="16"/>
      <c r="L704" s="16"/>
      <c r="M704" s="16"/>
      <c r="N704" s="16"/>
      <c r="O704" s="16"/>
    </row>
    <row r="705" spans="1:15" x14ac:dyDescent="0.25">
      <c r="A705" s="44"/>
      <c r="B705" s="44"/>
      <c r="C705" s="44"/>
      <c r="D705" s="44"/>
      <c r="E705" s="46" t="s">
        <v>76</v>
      </c>
      <c r="F705" s="44"/>
      <c r="G705" s="16"/>
      <c r="H705" s="16"/>
      <c r="I705" s="16"/>
      <c r="J705" s="16"/>
      <c r="K705" s="16"/>
      <c r="L705" s="16"/>
      <c r="M705" s="16"/>
      <c r="N705" s="16"/>
      <c r="O705" s="16"/>
    </row>
    <row r="706" spans="1:15" s="54" customFormat="1" ht="16.5" customHeight="1" x14ac:dyDescent="0.25">
      <c r="A706" s="109">
        <v>3000</v>
      </c>
      <c r="B706" s="109" t="s">
        <v>15</v>
      </c>
      <c r="C706" s="109">
        <v>0</v>
      </c>
      <c r="D706" s="109">
        <v>0</v>
      </c>
      <c r="E706" s="110" t="s">
        <v>483</v>
      </c>
      <c r="F706" s="109"/>
      <c r="G706" s="111">
        <f>G707+G716+G721+G725+G731+G736+G744+G758</f>
        <v>78296.39899999999</v>
      </c>
      <c r="H706" s="111">
        <f t="shared" ref="H706:O706" si="83">H707+H716+H721+H725+H731+H736+H744+H758</f>
        <v>70410</v>
      </c>
      <c r="I706" s="111">
        <f t="shared" si="83"/>
        <v>67587</v>
      </c>
      <c r="J706" s="111" t="e">
        <f t="shared" si="83"/>
        <v>#REF!</v>
      </c>
      <c r="K706" s="111" t="e">
        <f t="shared" si="83"/>
        <v>#REF!</v>
      </c>
      <c r="L706" s="111" t="e">
        <f t="shared" si="83"/>
        <v>#REF!</v>
      </c>
      <c r="M706" s="111" t="e">
        <f t="shared" si="83"/>
        <v>#REF!</v>
      </c>
      <c r="N706" s="111" t="e">
        <f t="shared" si="83"/>
        <v>#REF!</v>
      </c>
      <c r="O706" s="111" t="e">
        <f t="shared" si="83"/>
        <v>#REF!</v>
      </c>
    </row>
    <row r="707" spans="1:15" x14ac:dyDescent="0.25">
      <c r="A707" s="44"/>
      <c r="B707" s="44"/>
      <c r="C707" s="44"/>
      <c r="D707" s="44"/>
      <c r="E707" s="46" t="s">
        <v>50</v>
      </c>
      <c r="F707" s="44"/>
      <c r="G707" s="16"/>
      <c r="H707" s="16"/>
      <c r="I707" s="16"/>
      <c r="J707" s="16"/>
      <c r="K707" s="16"/>
      <c r="L707" s="16"/>
      <c r="M707" s="16"/>
      <c r="N707" s="16"/>
      <c r="O707" s="16"/>
    </row>
    <row r="708" spans="1:15" x14ac:dyDescent="0.25">
      <c r="A708" s="44">
        <v>3010</v>
      </c>
      <c r="B708" s="44" t="s">
        <v>15</v>
      </c>
      <c r="C708" s="44">
        <v>1</v>
      </c>
      <c r="D708" s="44">
        <v>0</v>
      </c>
      <c r="E708" s="46" t="s">
        <v>249</v>
      </c>
      <c r="F708" s="44"/>
      <c r="G708" s="16"/>
      <c r="H708" s="16"/>
      <c r="I708" s="16"/>
      <c r="J708" s="16"/>
      <c r="K708" s="16"/>
      <c r="L708" s="16"/>
      <c r="M708" s="16"/>
      <c r="N708" s="16"/>
      <c r="O708" s="16"/>
    </row>
    <row r="709" spans="1:15" ht="51.75" customHeight="1" x14ac:dyDescent="0.25">
      <c r="A709" s="44"/>
      <c r="B709" s="44"/>
      <c r="C709" s="44"/>
      <c r="D709" s="44"/>
      <c r="E709" s="46" t="s">
        <v>52</v>
      </c>
      <c r="F709" s="44"/>
      <c r="G709" s="16"/>
      <c r="H709" s="16"/>
      <c r="I709" s="16"/>
      <c r="J709" s="16"/>
      <c r="K709" s="16"/>
      <c r="L709" s="16"/>
      <c r="M709" s="16"/>
      <c r="N709" s="16"/>
      <c r="O709" s="16"/>
    </row>
    <row r="710" spans="1:15" x14ac:dyDescent="0.25">
      <c r="A710" s="44">
        <v>3011</v>
      </c>
      <c r="B710" s="44" t="s">
        <v>15</v>
      </c>
      <c r="C710" s="44">
        <v>1</v>
      </c>
      <c r="D710" s="44">
        <v>1</v>
      </c>
      <c r="E710" s="46" t="s">
        <v>250</v>
      </c>
      <c r="F710" s="44"/>
      <c r="G710" s="16"/>
      <c r="H710" s="16"/>
      <c r="I710" s="16"/>
      <c r="J710" s="16"/>
      <c r="K710" s="16"/>
      <c r="L710" s="16"/>
      <c r="M710" s="16"/>
      <c r="N710" s="16"/>
      <c r="O710" s="16"/>
    </row>
    <row r="711" spans="1:15" ht="40.5" x14ac:dyDescent="0.25">
      <c r="A711" s="44"/>
      <c r="B711" s="44"/>
      <c r="C711" s="44"/>
      <c r="D711" s="44"/>
      <c r="E711" s="46" t="s">
        <v>75</v>
      </c>
      <c r="F711" s="44"/>
      <c r="G711" s="16"/>
      <c r="H711" s="16"/>
      <c r="I711" s="16"/>
      <c r="J711" s="16"/>
      <c r="K711" s="16"/>
      <c r="L711" s="16"/>
      <c r="M711" s="16"/>
      <c r="N711" s="16"/>
      <c r="O711" s="16"/>
    </row>
    <row r="712" spans="1:15" x14ac:dyDescent="0.25">
      <c r="A712" s="44">
        <v>3012</v>
      </c>
      <c r="B712" s="44"/>
      <c r="C712" s="44"/>
      <c r="D712" s="44"/>
      <c r="E712" s="46" t="s">
        <v>76</v>
      </c>
      <c r="F712" s="44"/>
      <c r="G712" s="16"/>
      <c r="H712" s="16"/>
      <c r="I712" s="16"/>
      <c r="J712" s="16"/>
      <c r="K712" s="16"/>
      <c r="L712" s="16"/>
      <c r="M712" s="16"/>
      <c r="N712" s="16"/>
      <c r="O712" s="16"/>
    </row>
    <row r="713" spans="1:15" x14ac:dyDescent="0.25">
      <c r="A713" s="44"/>
      <c r="B713" s="44" t="s">
        <v>15</v>
      </c>
      <c r="C713" s="44">
        <v>1</v>
      </c>
      <c r="D713" s="44">
        <v>2</v>
      </c>
      <c r="E713" s="46" t="s">
        <v>251</v>
      </c>
      <c r="F713" s="44"/>
      <c r="G713" s="16"/>
      <c r="H713" s="16"/>
      <c r="I713" s="16"/>
      <c r="J713" s="16"/>
      <c r="K713" s="16"/>
      <c r="L713" s="16"/>
      <c r="M713" s="16"/>
      <c r="N713" s="16"/>
      <c r="O713" s="16"/>
    </row>
    <row r="714" spans="1:15" ht="57" customHeight="1" x14ac:dyDescent="0.25">
      <c r="A714" s="44"/>
      <c r="B714" s="44"/>
      <c r="C714" s="44"/>
      <c r="D714" s="44"/>
      <c r="E714" s="46" t="s">
        <v>75</v>
      </c>
      <c r="F714" s="44"/>
      <c r="G714" s="16"/>
      <c r="H714" s="16"/>
      <c r="I714" s="16"/>
      <c r="J714" s="16"/>
      <c r="K714" s="16"/>
      <c r="L714" s="16"/>
      <c r="M714" s="16"/>
      <c r="N714" s="16"/>
      <c r="O714" s="16"/>
    </row>
    <row r="715" spans="1:15" x14ac:dyDescent="0.25">
      <c r="A715" s="44"/>
      <c r="B715" s="44"/>
      <c r="C715" s="44"/>
      <c r="D715" s="44"/>
      <c r="E715" s="46" t="s">
        <v>76</v>
      </c>
      <c r="F715" s="44"/>
      <c r="G715" s="16"/>
      <c r="H715" s="16"/>
      <c r="I715" s="16"/>
      <c r="J715" s="16"/>
      <c r="K715" s="16"/>
      <c r="L715" s="16"/>
      <c r="M715" s="16"/>
      <c r="N715" s="16"/>
      <c r="O715" s="16"/>
    </row>
    <row r="716" spans="1:15" x14ac:dyDescent="0.25">
      <c r="A716" s="44">
        <v>3020</v>
      </c>
      <c r="B716" s="44" t="s">
        <v>15</v>
      </c>
      <c r="C716" s="44">
        <v>2</v>
      </c>
      <c r="D716" s="44">
        <v>0</v>
      </c>
      <c r="E716" s="46" t="s">
        <v>252</v>
      </c>
      <c r="F716" s="44"/>
      <c r="G716" s="16"/>
      <c r="H716" s="16"/>
      <c r="I716" s="16"/>
      <c r="J716" s="16"/>
      <c r="K716" s="16"/>
      <c r="L716" s="16"/>
      <c r="M716" s="16"/>
      <c r="N716" s="16"/>
      <c r="O716" s="16"/>
    </row>
    <row r="717" spans="1:15" x14ac:dyDescent="0.25">
      <c r="A717" s="44"/>
      <c r="B717" s="44"/>
      <c r="C717" s="44"/>
      <c r="D717" s="44"/>
      <c r="E717" s="46" t="s">
        <v>52</v>
      </c>
      <c r="F717" s="44"/>
      <c r="G717" s="16"/>
      <c r="H717" s="16"/>
      <c r="I717" s="16"/>
      <c r="J717" s="16"/>
      <c r="K717" s="16"/>
      <c r="L717" s="16"/>
      <c r="M717" s="16"/>
      <c r="N717" s="16"/>
      <c r="O717" s="16"/>
    </row>
    <row r="718" spans="1:15" x14ac:dyDescent="0.25">
      <c r="A718" s="44">
        <v>3021</v>
      </c>
      <c r="B718" s="44" t="s">
        <v>15</v>
      </c>
      <c r="C718" s="44">
        <v>2</v>
      </c>
      <c r="D718" s="44">
        <v>1</v>
      </c>
      <c r="E718" s="46" t="s">
        <v>252</v>
      </c>
      <c r="F718" s="44"/>
      <c r="G718" s="16"/>
      <c r="H718" s="16"/>
      <c r="I718" s="16"/>
      <c r="J718" s="16"/>
      <c r="K718" s="16"/>
      <c r="L718" s="16"/>
      <c r="M718" s="16"/>
      <c r="N718" s="16"/>
      <c r="O718" s="16"/>
    </row>
    <row r="719" spans="1:15" ht="40.5" x14ac:dyDescent="0.25">
      <c r="A719" s="44"/>
      <c r="B719" s="44"/>
      <c r="C719" s="44"/>
      <c r="D719" s="44"/>
      <c r="E719" s="46" t="s">
        <v>75</v>
      </c>
      <c r="F719" s="44"/>
      <c r="G719" s="16"/>
      <c r="H719" s="16"/>
      <c r="I719" s="16"/>
      <c r="J719" s="16"/>
      <c r="K719" s="16"/>
      <c r="L719" s="16"/>
      <c r="M719" s="16"/>
      <c r="N719" s="16"/>
      <c r="O719" s="16"/>
    </row>
    <row r="720" spans="1:15" x14ac:dyDescent="0.25">
      <c r="A720" s="44"/>
      <c r="B720" s="44"/>
      <c r="C720" s="44"/>
      <c r="D720" s="44"/>
      <c r="E720" s="46" t="s">
        <v>76</v>
      </c>
      <c r="F720" s="44"/>
      <c r="G720" s="16"/>
      <c r="H720" s="16"/>
      <c r="I720" s="16"/>
      <c r="J720" s="16"/>
      <c r="K720" s="16"/>
      <c r="L720" s="16"/>
      <c r="M720" s="16"/>
      <c r="N720" s="16"/>
      <c r="O720" s="16"/>
    </row>
    <row r="721" spans="1:15" s="54" customFormat="1" ht="14.25" x14ac:dyDescent="0.25">
      <c r="A721" s="109">
        <v>3030</v>
      </c>
      <c r="B721" s="109" t="s">
        <v>15</v>
      </c>
      <c r="C721" s="109">
        <v>3</v>
      </c>
      <c r="D721" s="109">
        <v>0</v>
      </c>
      <c r="E721" s="112" t="s">
        <v>253</v>
      </c>
      <c r="F721" s="109"/>
      <c r="G721" s="111">
        <f>G723</f>
        <v>1695</v>
      </c>
      <c r="H721" s="111">
        <f t="shared" ref="H721:O721" si="84">H723</f>
        <v>2500</v>
      </c>
      <c r="I721" s="111">
        <f t="shared" si="84"/>
        <v>2727</v>
      </c>
      <c r="J721" s="111" t="e">
        <f t="shared" si="84"/>
        <v>#REF!</v>
      </c>
      <c r="K721" s="111" t="e">
        <f t="shared" si="84"/>
        <v>#REF!</v>
      </c>
      <c r="L721" s="111">
        <f t="shared" si="84"/>
        <v>0</v>
      </c>
      <c r="M721" s="111" t="e">
        <f t="shared" si="84"/>
        <v>#REF!</v>
      </c>
      <c r="N721" s="111" t="e">
        <f t="shared" si="84"/>
        <v>#REF!</v>
      </c>
      <c r="O721" s="111" t="e">
        <f t="shared" si="84"/>
        <v>#REF!</v>
      </c>
    </row>
    <row r="722" spans="1:15" x14ac:dyDescent="0.25">
      <c r="A722" s="44"/>
      <c r="B722" s="44"/>
      <c r="C722" s="44"/>
      <c r="D722" s="44"/>
      <c r="E722" s="46" t="s">
        <v>52</v>
      </c>
      <c r="F722" s="44"/>
      <c r="G722" s="16"/>
      <c r="H722" s="16"/>
      <c r="I722" s="16"/>
      <c r="J722" s="16"/>
      <c r="K722" s="16"/>
      <c r="L722" s="16"/>
      <c r="M722" s="16"/>
      <c r="N722" s="16"/>
      <c r="O722" s="16"/>
    </row>
    <row r="723" spans="1:15" ht="18" customHeight="1" x14ac:dyDescent="0.25">
      <c r="A723" s="44">
        <v>3031</v>
      </c>
      <c r="B723" s="44" t="s">
        <v>15</v>
      </c>
      <c r="C723" s="44">
        <v>3</v>
      </c>
      <c r="D723" s="44">
        <v>1</v>
      </c>
      <c r="E723" s="46" t="s">
        <v>253</v>
      </c>
      <c r="F723" s="44">
        <v>4239</v>
      </c>
      <c r="G723" s="16">
        <v>1695</v>
      </c>
      <c r="H723" s="16">
        <v>2500</v>
      </c>
      <c r="I723" s="16">
        <v>2727</v>
      </c>
      <c r="J723" s="16" t="e">
        <f>K723+L723</f>
        <v>#REF!</v>
      </c>
      <c r="K723" s="16" t="e">
        <f>+#REF!</f>
        <v>#REF!</v>
      </c>
      <c r="L723" s="16"/>
      <c r="M723" s="16" t="e">
        <f>+J723-G723</f>
        <v>#REF!</v>
      </c>
      <c r="N723" s="16" t="e">
        <f>+J723-H723</f>
        <v>#REF!</v>
      </c>
      <c r="O723" s="16" t="e">
        <f>+J723-I723</f>
        <v>#REF!</v>
      </c>
    </row>
    <row r="724" spans="1:15" x14ac:dyDescent="0.25">
      <c r="A724" s="44"/>
      <c r="B724" s="44"/>
      <c r="C724" s="44"/>
      <c r="D724" s="44"/>
      <c r="E724" s="46"/>
      <c r="F724" s="44"/>
      <c r="G724" s="16"/>
      <c r="H724" s="16"/>
      <c r="I724" s="16"/>
      <c r="J724" s="16"/>
      <c r="K724" s="16"/>
      <c r="L724" s="16"/>
      <c r="M724" s="16"/>
      <c r="N724" s="16"/>
      <c r="O724" s="16"/>
    </row>
    <row r="725" spans="1:15" s="54" customFormat="1" ht="14.25" x14ac:dyDescent="0.25">
      <c r="A725" s="109">
        <v>3040</v>
      </c>
      <c r="B725" s="109" t="s">
        <v>15</v>
      </c>
      <c r="C725" s="109">
        <v>4</v>
      </c>
      <c r="D725" s="109">
        <v>0</v>
      </c>
      <c r="E725" s="112" t="s">
        <v>254</v>
      </c>
      <c r="F725" s="109"/>
      <c r="G725" s="111">
        <f>+G727</f>
        <v>14370.945</v>
      </c>
      <c r="H725" s="111">
        <f t="shared" ref="H725:O725" si="85">+H727</f>
        <v>40650</v>
      </c>
      <c r="I725" s="111">
        <f t="shared" si="85"/>
        <v>32390</v>
      </c>
      <c r="J725" s="111" t="e">
        <f t="shared" si="85"/>
        <v>#REF!</v>
      </c>
      <c r="K725" s="111" t="e">
        <f t="shared" si="85"/>
        <v>#REF!</v>
      </c>
      <c r="L725" s="111">
        <f t="shared" si="85"/>
        <v>0</v>
      </c>
      <c r="M725" s="111" t="e">
        <f t="shared" si="85"/>
        <v>#REF!</v>
      </c>
      <c r="N725" s="111" t="e">
        <f t="shared" si="85"/>
        <v>#REF!</v>
      </c>
      <c r="O725" s="111" t="e">
        <f t="shared" si="85"/>
        <v>#REF!</v>
      </c>
    </row>
    <row r="726" spans="1:15" x14ac:dyDescent="0.25">
      <c r="A726" s="44"/>
      <c r="B726" s="44"/>
      <c r="C726" s="44"/>
      <c r="D726" s="44"/>
      <c r="E726" s="46" t="s">
        <v>52</v>
      </c>
      <c r="F726" s="44"/>
      <c r="G726" s="16"/>
      <c r="H726" s="16"/>
      <c r="I726" s="16"/>
      <c r="J726" s="16"/>
      <c r="K726" s="16"/>
      <c r="L726" s="16"/>
      <c r="M726" s="16"/>
      <c r="N726" s="16"/>
      <c r="O726" s="16"/>
    </row>
    <row r="727" spans="1:15" x14ac:dyDescent="0.25">
      <c r="A727" s="44">
        <v>3041</v>
      </c>
      <c r="B727" s="44" t="s">
        <v>15</v>
      </c>
      <c r="C727" s="44">
        <v>4</v>
      </c>
      <c r="D727" s="44">
        <v>1</v>
      </c>
      <c r="E727" s="46" t="s">
        <v>254</v>
      </c>
      <c r="F727" s="44"/>
      <c r="G727" s="16">
        <f>+G729</f>
        <v>14370.945</v>
      </c>
      <c r="H727" s="16">
        <f t="shared" ref="H727:O727" si="86">+H729</f>
        <v>40650</v>
      </c>
      <c r="I727" s="16">
        <f t="shared" si="86"/>
        <v>32390</v>
      </c>
      <c r="J727" s="16" t="e">
        <f t="shared" si="86"/>
        <v>#REF!</v>
      </c>
      <c r="K727" s="16" t="e">
        <f t="shared" si="86"/>
        <v>#REF!</v>
      </c>
      <c r="L727" s="16">
        <f t="shared" si="86"/>
        <v>0</v>
      </c>
      <c r="M727" s="16" t="e">
        <f t="shared" si="86"/>
        <v>#REF!</v>
      </c>
      <c r="N727" s="16" t="e">
        <f t="shared" si="86"/>
        <v>#REF!</v>
      </c>
      <c r="O727" s="16" t="e">
        <f t="shared" si="86"/>
        <v>#REF!</v>
      </c>
    </row>
    <row r="728" spans="1:15" ht="40.5" x14ac:dyDescent="0.25">
      <c r="A728" s="44"/>
      <c r="B728" s="44"/>
      <c r="C728" s="44"/>
      <c r="D728" s="44"/>
      <c r="E728" s="46" t="s">
        <v>75</v>
      </c>
      <c r="F728" s="44"/>
      <c r="G728" s="16"/>
      <c r="H728" s="16"/>
      <c r="I728" s="16"/>
      <c r="J728" s="16"/>
      <c r="K728" s="16"/>
      <c r="L728" s="16"/>
      <c r="M728" s="16"/>
      <c r="N728" s="16"/>
      <c r="O728" s="16"/>
    </row>
    <row r="729" spans="1:15" ht="16.5" customHeight="1" x14ac:dyDescent="0.25">
      <c r="A729" s="44"/>
      <c r="B729" s="44"/>
      <c r="C729" s="44"/>
      <c r="D729" s="44"/>
      <c r="E729" s="46" t="s">
        <v>314</v>
      </c>
      <c r="F729" s="44">
        <v>4729</v>
      </c>
      <c r="G729" s="16">
        <v>14370.945</v>
      </c>
      <c r="H729" s="16">
        <v>40650</v>
      </c>
      <c r="I729" s="16">
        <v>32390</v>
      </c>
      <c r="J729" s="16" t="e">
        <f>K729+L729</f>
        <v>#REF!</v>
      </c>
      <c r="K729" s="16" t="e">
        <f>+#REF!</f>
        <v>#REF!</v>
      </c>
      <c r="L729" s="16"/>
      <c r="M729" s="16" t="e">
        <f>+J729-G729</f>
        <v>#REF!</v>
      </c>
      <c r="N729" s="16" t="e">
        <f>+J729-H729</f>
        <v>#REF!</v>
      </c>
      <c r="O729" s="16" t="e">
        <f>+J729-I729</f>
        <v>#REF!</v>
      </c>
    </row>
    <row r="730" spans="1:15" x14ac:dyDescent="0.25">
      <c r="A730" s="44"/>
      <c r="B730" s="44"/>
      <c r="C730" s="44"/>
      <c r="D730" s="44"/>
      <c r="E730" s="46" t="s">
        <v>76</v>
      </c>
      <c r="F730" s="44"/>
      <c r="G730" s="16"/>
      <c r="H730" s="16"/>
      <c r="I730" s="16"/>
      <c r="J730" s="16"/>
      <c r="K730" s="16"/>
      <c r="L730" s="16"/>
      <c r="M730" s="16"/>
      <c r="N730" s="16"/>
      <c r="O730" s="16"/>
    </row>
    <row r="731" spans="1:15" x14ac:dyDescent="0.25">
      <c r="A731" s="44">
        <v>3050</v>
      </c>
      <c r="B731" s="44" t="s">
        <v>15</v>
      </c>
      <c r="C731" s="44">
        <v>5</v>
      </c>
      <c r="D731" s="44">
        <v>0</v>
      </c>
      <c r="E731" s="46" t="s">
        <v>255</v>
      </c>
      <c r="F731" s="44"/>
      <c r="G731" s="16"/>
      <c r="H731" s="16"/>
      <c r="I731" s="16"/>
      <c r="J731" s="16"/>
      <c r="K731" s="16"/>
      <c r="L731" s="16"/>
      <c r="M731" s="16"/>
      <c r="N731" s="16"/>
      <c r="O731" s="16"/>
    </row>
    <row r="732" spans="1:15" x14ac:dyDescent="0.25">
      <c r="A732" s="44"/>
      <c r="B732" s="44"/>
      <c r="C732" s="44"/>
      <c r="D732" s="44"/>
      <c r="E732" s="46" t="s">
        <v>52</v>
      </c>
      <c r="F732" s="44"/>
      <c r="G732" s="16"/>
      <c r="H732" s="16"/>
      <c r="I732" s="16"/>
      <c r="J732" s="16"/>
      <c r="K732" s="16"/>
      <c r="L732" s="16"/>
      <c r="M732" s="16"/>
      <c r="N732" s="16"/>
      <c r="O732" s="16"/>
    </row>
    <row r="733" spans="1:15" x14ac:dyDescent="0.25">
      <c r="A733" s="44">
        <v>3051</v>
      </c>
      <c r="B733" s="44" t="s">
        <v>15</v>
      </c>
      <c r="C733" s="44">
        <v>5</v>
      </c>
      <c r="D733" s="44">
        <v>1</v>
      </c>
      <c r="E733" s="46" t="s">
        <v>255</v>
      </c>
      <c r="F733" s="44"/>
      <c r="G733" s="16"/>
      <c r="H733" s="16"/>
      <c r="I733" s="16"/>
      <c r="J733" s="16"/>
      <c r="K733" s="16"/>
      <c r="L733" s="16"/>
      <c r="M733" s="16"/>
      <c r="N733" s="16"/>
      <c r="O733" s="16"/>
    </row>
    <row r="734" spans="1:15" ht="57.75" customHeight="1" x14ac:dyDescent="0.25">
      <c r="A734" s="44"/>
      <c r="B734" s="44"/>
      <c r="C734" s="44"/>
      <c r="D734" s="44"/>
      <c r="E734" s="46" t="s">
        <v>75</v>
      </c>
      <c r="F734" s="44"/>
      <c r="G734" s="16"/>
      <c r="H734" s="16"/>
      <c r="I734" s="16"/>
      <c r="J734" s="16"/>
      <c r="K734" s="16"/>
      <c r="L734" s="16"/>
      <c r="M734" s="16"/>
      <c r="N734" s="16"/>
      <c r="O734" s="16"/>
    </row>
    <row r="735" spans="1:15" x14ac:dyDescent="0.25">
      <c r="A735" s="44"/>
      <c r="B735" s="44"/>
      <c r="C735" s="44"/>
      <c r="D735" s="44"/>
      <c r="E735" s="46" t="s">
        <v>76</v>
      </c>
      <c r="F735" s="44"/>
      <c r="G735" s="16"/>
      <c r="H735" s="16"/>
      <c r="I735" s="16"/>
      <c r="J735" s="16"/>
      <c r="K735" s="16"/>
      <c r="L735" s="16"/>
      <c r="M735" s="16"/>
      <c r="N735" s="16"/>
      <c r="O735" s="16"/>
    </row>
    <row r="736" spans="1:15" s="54" customFormat="1" ht="14.25" x14ac:dyDescent="0.25">
      <c r="A736" s="109">
        <v>3060</v>
      </c>
      <c r="B736" s="109" t="s">
        <v>15</v>
      </c>
      <c r="C736" s="109">
        <v>6</v>
      </c>
      <c r="D736" s="109">
        <v>0</v>
      </c>
      <c r="E736" s="112" t="s">
        <v>256</v>
      </c>
      <c r="F736" s="109"/>
      <c r="G736" s="111">
        <f>G738</f>
        <v>14703</v>
      </c>
      <c r="H736" s="111">
        <f t="shared" ref="H736:O736" si="87">H738</f>
        <v>1260</v>
      </c>
      <c r="I736" s="111">
        <f t="shared" si="87"/>
        <v>6450</v>
      </c>
      <c r="J736" s="111" t="e">
        <f t="shared" si="87"/>
        <v>#REF!</v>
      </c>
      <c r="K736" s="111" t="e">
        <f t="shared" si="87"/>
        <v>#REF!</v>
      </c>
      <c r="L736" s="111" t="e">
        <f t="shared" si="87"/>
        <v>#REF!</v>
      </c>
      <c r="M736" s="111" t="e">
        <f t="shared" si="87"/>
        <v>#REF!</v>
      </c>
      <c r="N736" s="111" t="e">
        <f t="shared" si="87"/>
        <v>#REF!</v>
      </c>
      <c r="O736" s="111" t="e">
        <f t="shared" si="87"/>
        <v>#REF!</v>
      </c>
    </row>
    <row r="737" spans="1:15" ht="15" customHeight="1" x14ac:dyDescent="0.25">
      <c r="A737" s="44"/>
      <c r="B737" s="44"/>
      <c r="C737" s="44"/>
      <c r="D737" s="44"/>
      <c r="E737" s="46" t="s">
        <v>52</v>
      </c>
      <c r="F737" s="44"/>
      <c r="G737" s="16"/>
      <c r="H737" s="16"/>
      <c r="I737" s="16"/>
      <c r="J737" s="16"/>
      <c r="K737" s="16"/>
      <c r="L737" s="16"/>
      <c r="M737" s="16"/>
      <c r="N737" s="16"/>
      <c r="O737" s="16"/>
    </row>
    <row r="738" spans="1:15" x14ac:dyDescent="0.25">
      <c r="A738" s="44">
        <v>3061</v>
      </c>
      <c r="B738" s="44" t="s">
        <v>15</v>
      </c>
      <c r="C738" s="44">
        <v>6</v>
      </c>
      <c r="D738" s="44">
        <v>1</v>
      </c>
      <c r="E738" s="46" t="s">
        <v>256</v>
      </c>
      <c r="F738" s="44"/>
      <c r="G738" s="16">
        <f>SUM(G740:G743)</f>
        <v>14703</v>
      </c>
      <c r="H738" s="16">
        <f t="shared" ref="H738:O738" si="88">SUM(H740:H743)</f>
        <v>1260</v>
      </c>
      <c r="I738" s="16">
        <f t="shared" si="88"/>
        <v>6450</v>
      </c>
      <c r="J738" s="16" t="e">
        <f t="shared" si="88"/>
        <v>#REF!</v>
      </c>
      <c r="K738" s="16" t="e">
        <f t="shared" si="88"/>
        <v>#REF!</v>
      </c>
      <c r="L738" s="16" t="e">
        <f t="shared" si="88"/>
        <v>#REF!</v>
      </c>
      <c r="M738" s="16" t="e">
        <f t="shared" si="88"/>
        <v>#REF!</v>
      </c>
      <c r="N738" s="16" t="e">
        <f t="shared" si="88"/>
        <v>#REF!</v>
      </c>
      <c r="O738" s="16" t="e">
        <f t="shared" si="88"/>
        <v>#REF!</v>
      </c>
    </row>
    <row r="739" spans="1:15" ht="36" customHeight="1" x14ac:dyDescent="0.25">
      <c r="A739" s="44"/>
      <c r="B739" s="44"/>
      <c r="C739" s="44"/>
      <c r="D739" s="44"/>
      <c r="E739" s="46" t="s">
        <v>75</v>
      </c>
      <c r="F739" s="44"/>
      <c r="G739" s="16"/>
      <c r="H739" s="16"/>
      <c r="I739" s="16"/>
      <c r="J739" s="16"/>
      <c r="K739" s="16"/>
      <c r="L739" s="16"/>
      <c r="M739" s="16"/>
      <c r="N739" s="16"/>
      <c r="O739" s="16"/>
    </row>
    <row r="740" spans="1:15" ht="17.25" customHeight="1" x14ac:dyDescent="0.25">
      <c r="A740" s="44"/>
      <c r="B740" s="44"/>
      <c r="C740" s="44"/>
      <c r="D740" s="44"/>
      <c r="E740" s="46" t="s">
        <v>313</v>
      </c>
      <c r="F740" s="44">
        <v>4728</v>
      </c>
      <c r="G740" s="16">
        <v>14703</v>
      </c>
      <c r="H740" s="16">
        <v>1260</v>
      </c>
      <c r="I740" s="16">
        <v>1450</v>
      </c>
      <c r="J740" s="16" t="e">
        <f>K740+L740</f>
        <v>#REF!</v>
      </c>
      <c r="K740" s="16" t="e">
        <f>+#REF!</f>
        <v>#REF!</v>
      </c>
      <c r="L740" s="16"/>
      <c r="M740" s="16" t="e">
        <f>+J740-G740</f>
        <v>#REF!</v>
      </c>
      <c r="N740" s="16" t="e">
        <f>+J740-H740</f>
        <v>#REF!</v>
      </c>
      <c r="O740" s="16" t="e">
        <f>+J740-I740</f>
        <v>#REF!</v>
      </c>
    </row>
    <row r="741" spans="1:15" ht="27" x14ac:dyDescent="0.25">
      <c r="A741" s="44"/>
      <c r="B741" s="44"/>
      <c r="C741" s="44"/>
      <c r="D741" s="44"/>
      <c r="E741" s="46" t="s">
        <v>333</v>
      </c>
      <c r="F741" s="44" t="s">
        <v>36</v>
      </c>
      <c r="G741" s="16">
        <v>0</v>
      </c>
      <c r="H741" s="16">
        <v>0</v>
      </c>
      <c r="I741" s="16">
        <v>0</v>
      </c>
      <c r="J741" s="16" t="e">
        <f>K741+L741</f>
        <v>#REF!</v>
      </c>
      <c r="K741" s="16" t="e">
        <f>+#REF!</f>
        <v>#REF!</v>
      </c>
      <c r="L741" s="16"/>
      <c r="M741" s="16"/>
      <c r="N741" s="16"/>
      <c r="O741" s="16"/>
    </row>
    <row r="742" spans="1:15" x14ac:dyDescent="0.25">
      <c r="A742" s="44"/>
      <c r="B742" s="44"/>
      <c r="C742" s="44"/>
      <c r="D742" s="44"/>
      <c r="E742" s="46" t="s">
        <v>594</v>
      </c>
      <c r="F742" s="44" t="s">
        <v>37</v>
      </c>
      <c r="G742" s="16">
        <v>0</v>
      </c>
      <c r="H742" s="16">
        <v>0</v>
      </c>
      <c r="I742" s="16">
        <v>5000</v>
      </c>
      <c r="J742" s="16"/>
      <c r="K742" s="16"/>
      <c r="L742" s="16" t="e">
        <f>+#REF!</f>
        <v>#REF!</v>
      </c>
      <c r="M742" s="16"/>
      <c r="N742" s="16"/>
      <c r="O742" s="16"/>
    </row>
    <row r="743" spans="1:15" x14ac:dyDescent="0.25">
      <c r="A743" s="44"/>
      <c r="B743" s="44"/>
      <c r="C743" s="44"/>
      <c r="D743" s="44"/>
      <c r="E743" s="46" t="s">
        <v>484</v>
      </c>
      <c r="F743" s="44" t="s">
        <v>38</v>
      </c>
      <c r="G743" s="16">
        <v>0</v>
      </c>
      <c r="H743" s="16">
        <v>0</v>
      </c>
      <c r="I743" s="16">
        <v>0</v>
      </c>
      <c r="J743" s="16">
        <f>K743+L743</f>
        <v>0</v>
      </c>
      <c r="K743" s="16"/>
      <c r="L743" s="16"/>
      <c r="M743" s="16">
        <f>+J743-G743</f>
        <v>0</v>
      </c>
      <c r="N743" s="16">
        <f>+J743-H743</f>
        <v>0</v>
      </c>
      <c r="O743" s="16">
        <f>+J743-I743</f>
        <v>0</v>
      </c>
    </row>
    <row r="744" spans="1:15" s="54" customFormat="1" ht="28.5" x14ac:dyDescent="0.25">
      <c r="A744" s="109">
        <v>3070</v>
      </c>
      <c r="B744" s="109" t="s">
        <v>15</v>
      </c>
      <c r="C744" s="109">
        <v>7</v>
      </c>
      <c r="D744" s="109">
        <v>0</v>
      </c>
      <c r="E744" s="112" t="s">
        <v>257</v>
      </c>
      <c r="F744" s="109"/>
      <c r="G744" s="111">
        <f>G746+G747</f>
        <v>19302.8</v>
      </c>
      <c r="H744" s="111">
        <f t="shared" ref="H744:O744" si="89">H746+H747</f>
        <v>26000</v>
      </c>
      <c r="I744" s="111">
        <f t="shared" si="89"/>
        <v>26020</v>
      </c>
      <c r="J744" s="111" t="e">
        <f t="shared" si="89"/>
        <v>#REF!</v>
      </c>
      <c r="K744" s="111" t="e">
        <f t="shared" si="89"/>
        <v>#REF!</v>
      </c>
      <c r="L744" s="111">
        <f t="shared" si="89"/>
        <v>0</v>
      </c>
      <c r="M744" s="111" t="e">
        <f t="shared" si="89"/>
        <v>#REF!</v>
      </c>
      <c r="N744" s="111" t="e">
        <f t="shared" si="89"/>
        <v>#REF!</v>
      </c>
      <c r="O744" s="111" t="e">
        <f t="shared" si="89"/>
        <v>#REF!</v>
      </c>
    </row>
    <row r="745" spans="1:15" x14ac:dyDescent="0.25">
      <c r="A745" s="44"/>
      <c r="B745" s="44"/>
      <c r="C745" s="44"/>
      <c r="D745" s="44"/>
      <c r="E745" s="46" t="s">
        <v>52</v>
      </c>
      <c r="F745" s="44"/>
      <c r="G745" s="16"/>
      <c r="H745" s="16"/>
      <c r="I745" s="16"/>
      <c r="J745" s="16"/>
      <c r="K745" s="16"/>
      <c r="L745" s="16"/>
      <c r="M745" s="16"/>
      <c r="N745" s="16"/>
      <c r="O745" s="16"/>
    </row>
    <row r="746" spans="1:15" ht="27" x14ac:dyDescent="0.25">
      <c r="A746" s="44">
        <v>3071</v>
      </c>
      <c r="B746" s="44" t="s">
        <v>15</v>
      </c>
      <c r="C746" s="44">
        <v>7</v>
      </c>
      <c r="D746" s="44">
        <v>1</v>
      </c>
      <c r="E746" s="46" t="s">
        <v>312</v>
      </c>
      <c r="F746" s="44"/>
      <c r="G746" s="16">
        <f>SUM(G748:G753)</f>
        <v>19302.8</v>
      </c>
      <c r="H746" s="16">
        <f t="shared" ref="H746:O746" si="90">SUM(H748:H753)</f>
        <v>26000</v>
      </c>
      <c r="I746" s="16">
        <f t="shared" si="90"/>
        <v>26020</v>
      </c>
      <c r="J746" s="16" t="e">
        <f t="shared" si="90"/>
        <v>#REF!</v>
      </c>
      <c r="K746" s="16" t="e">
        <f t="shared" si="90"/>
        <v>#REF!</v>
      </c>
      <c r="L746" s="16">
        <f t="shared" si="90"/>
        <v>0</v>
      </c>
      <c r="M746" s="16" t="e">
        <f t="shared" si="90"/>
        <v>#REF!</v>
      </c>
      <c r="N746" s="16" t="e">
        <f t="shared" si="90"/>
        <v>#REF!</v>
      </c>
      <c r="O746" s="16" t="e">
        <f t="shared" si="90"/>
        <v>#REF!</v>
      </c>
    </row>
    <row r="747" spans="1:15" ht="40.5" x14ac:dyDescent="0.25">
      <c r="A747" s="44"/>
      <c r="B747" s="44"/>
      <c r="C747" s="44"/>
      <c r="D747" s="44"/>
      <c r="E747" s="46" t="s">
        <v>75</v>
      </c>
      <c r="F747" s="44"/>
      <c r="G747" s="16"/>
      <c r="H747" s="16"/>
      <c r="I747" s="16"/>
      <c r="J747" s="16"/>
      <c r="K747" s="16"/>
      <c r="L747" s="16"/>
      <c r="M747" s="16"/>
      <c r="N747" s="16"/>
      <c r="O747" s="16"/>
    </row>
    <row r="748" spans="1:15" ht="19.5" customHeight="1" x14ac:dyDescent="0.25">
      <c r="A748" s="44"/>
      <c r="B748" s="44"/>
      <c r="C748" s="44"/>
      <c r="D748" s="44"/>
      <c r="E748" s="46" t="s">
        <v>63</v>
      </c>
      <c r="F748" s="44">
        <v>4239</v>
      </c>
      <c r="G748" s="16">
        <v>0</v>
      </c>
      <c r="H748" s="16"/>
      <c r="I748" s="16"/>
      <c r="J748" s="16" t="e">
        <f t="shared" ref="J748:J753" si="91">K748+L748</f>
        <v>#REF!</v>
      </c>
      <c r="K748" s="16" t="e">
        <f>+#REF!</f>
        <v>#REF!</v>
      </c>
      <c r="L748" s="16"/>
      <c r="M748" s="16" t="e">
        <f t="shared" ref="M748:M753" si="92">+J748-G748</f>
        <v>#REF!</v>
      </c>
      <c r="N748" s="16" t="e">
        <f t="shared" ref="N748:N753" si="93">+J748-H748</f>
        <v>#REF!</v>
      </c>
      <c r="O748" s="16" t="e">
        <f t="shared" ref="O748:O753" si="94">+J748-I748</f>
        <v>#REF!</v>
      </c>
    </row>
    <row r="749" spans="1:15" x14ac:dyDescent="0.25">
      <c r="A749" s="44"/>
      <c r="B749" s="44"/>
      <c r="C749" s="44"/>
      <c r="D749" s="44"/>
      <c r="E749" s="47" t="s">
        <v>310</v>
      </c>
      <c r="F749" s="44">
        <v>4261</v>
      </c>
      <c r="G749" s="16">
        <v>3471</v>
      </c>
      <c r="H749" s="16">
        <v>3500</v>
      </c>
      <c r="I749" s="16">
        <v>3700</v>
      </c>
      <c r="J749" s="16" t="e">
        <f t="shared" si="91"/>
        <v>#REF!</v>
      </c>
      <c r="K749" s="16" t="e">
        <f>+#REF!</f>
        <v>#REF!</v>
      </c>
      <c r="L749" s="16"/>
      <c r="M749" s="16" t="e">
        <f t="shared" si="92"/>
        <v>#REF!</v>
      </c>
      <c r="N749" s="16" t="e">
        <f t="shared" si="93"/>
        <v>#REF!</v>
      </c>
      <c r="O749" s="16" t="e">
        <f t="shared" si="94"/>
        <v>#REF!</v>
      </c>
    </row>
    <row r="750" spans="1:15" x14ac:dyDescent="0.25">
      <c r="A750" s="44"/>
      <c r="B750" s="44"/>
      <c r="C750" s="44"/>
      <c r="D750" s="44"/>
      <c r="E750" s="46" t="s">
        <v>311</v>
      </c>
      <c r="F750" s="44">
        <v>4729</v>
      </c>
      <c r="G750" s="16">
        <v>14831.8</v>
      </c>
      <c r="H750" s="16">
        <v>21000</v>
      </c>
      <c r="I750" s="16">
        <v>20820</v>
      </c>
      <c r="J750" s="16" t="e">
        <f t="shared" si="91"/>
        <v>#REF!</v>
      </c>
      <c r="K750" s="16" t="e">
        <f>+#REF!</f>
        <v>#REF!</v>
      </c>
      <c r="L750" s="16"/>
      <c r="M750" s="16" t="e">
        <f t="shared" si="92"/>
        <v>#REF!</v>
      </c>
      <c r="N750" s="16" t="e">
        <f t="shared" si="93"/>
        <v>#REF!</v>
      </c>
      <c r="O750" s="16" t="e">
        <f t="shared" si="94"/>
        <v>#REF!</v>
      </c>
    </row>
    <row r="751" spans="1:15" ht="29.25" customHeight="1" x14ac:dyDescent="0.25">
      <c r="A751" s="44"/>
      <c r="B751" s="44"/>
      <c r="C751" s="44"/>
      <c r="D751" s="44"/>
      <c r="E751" s="46" t="s">
        <v>333</v>
      </c>
      <c r="F751" s="44" t="s">
        <v>36</v>
      </c>
      <c r="G751" s="16">
        <v>1000</v>
      </c>
      <c r="H751" s="16">
        <v>1500</v>
      </c>
      <c r="I751" s="16">
        <v>1500</v>
      </c>
      <c r="J751" s="16" t="e">
        <f t="shared" si="91"/>
        <v>#REF!</v>
      </c>
      <c r="K751" s="16" t="e">
        <f>+#REF!</f>
        <v>#REF!</v>
      </c>
      <c r="L751" s="16"/>
      <c r="M751" s="16" t="e">
        <f t="shared" si="92"/>
        <v>#REF!</v>
      </c>
      <c r="N751" s="16" t="e">
        <f t="shared" si="93"/>
        <v>#REF!</v>
      </c>
      <c r="O751" s="16" t="e">
        <f t="shared" si="94"/>
        <v>#REF!</v>
      </c>
    </row>
    <row r="752" spans="1:15" x14ac:dyDescent="0.25">
      <c r="A752" s="44"/>
      <c r="B752" s="44"/>
      <c r="C752" s="44"/>
      <c r="D752" s="44"/>
      <c r="E752" s="46" t="s">
        <v>364</v>
      </c>
      <c r="F752" s="44" t="s">
        <v>30</v>
      </c>
      <c r="G752" s="16"/>
      <c r="H752" s="16"/>
      <c r="I752" s="16"/>
      <c r="J752" s="16">
        <f t="shared" si="91"/>
        <v>0</v>
      </c>
      <c r="K752" s="16"/>
      <c r="L752" s="16"/>
      <c r="M752" s="16">
        <f t="shared" si="92"/>
        <v>0</v>
      </c>
      <c r="N752" s="16">
        <f t="shared" si="93"/>
        <v>0</v>
      </c>
      <c r="O752" s="16">
        <f t="shared" si="94"/>
        <v>0</v>
      </c>
    </row>
    <row r="753" spans="1:15" ht="16.5" customHeight="1" x14ac:dyDescent="0.25">
      <c r="A753" s="44"/>
      <c r="B753" s="44"/>
      <c r="C753" s="44"/>
      <c r="D753" s="44"/>
      <c r="E753" s="46" t="s">
        <v>461</v>
      </c>
      <c r="F753" s="44" t="s">
        <v>29</v>
      </c>
      <c r="G753" s="16"/>
      <c r="H753" s="16"/>
      <c r="I753" s="16"/>
      <c r="J753" s="16">
        <f t="shared" si="91"/>
        <v>0</v>
      </c>
      <c r="K753" s="16"/>
      <c r="L753" s="16"/>
      <c r="M753" s="16">
        <f t="shared" si="92"/>
        <v>0</v>
      </c>
      <c r="N753" s="16">
        <f t="shared" si="93"/>
        <v>0</v>
      </c>
      <c r="O753" s="16">
        <f t="shared" si="94"/>
        <v>0</v>
      </c>
    </row>
    <row r="754" spans="1:15" ht="57" customHeight="1" x14ac:dyDescent="0.25">
      <c r="A754" s="44">
        <v>3080</v>
      </c>
      <c r="B754" s="44" t="s">
        <v>15</v>
      </c>
      <c r="C754" s="44">
        <v>8</v>
      </c>
      <c r="D754" s="44">
        <v>0</v>
      </c>
      <c r="E754" s="46" t="s">
        <v>305</v>
      </c>
      <c r="F754" s="44"/>
      <c r="G754" s="16"/>
      <c r="H754" s="16"/>
      <c r="I754" s="16"/>
      <c r="J754" s="16"/>
      <c r="K754" s="16"/>
      <c r="L754" s="16"/>
      <c r="M754" s="16"/>
      <c r="N754" s="16"/>
      <c r="O754" s="16"/>
    </row>
    <row r="755" spans="1:15" ht="27" x14ac:dyDescent="0.25">
      <c r="A755" s="44"/>
      <c r="B755" s="44"/>
      <c r="C755" s="44"/>
      <c r="D755" s="44"/>
      <c r="E755" s="46" t="s">
        <v>258</v>
      </c>
      <c r="F755" s="44"/>
      <c r="G755" s="16"/>
      <c r="H755" s="16"/>
      <c r="I755" s="16"/>
      <c r="J755" s="16"/>
      <c r="K755" s="16"/>
      <c r="L755" s="16"/>
      <c r="M755" s="16"/>
      <c r="N755" s="16"/>
      <c r="O755" s="16"/>
    </row>
    <row r="756" spans="1:15" x14ac:dyDescent="0.25">
      <c r="A756" s="44">
        <v>3081</v>
      </c>
      <c r="B756" s="44" t="s">
        <v>15</v>
      </c>
      <c r="C756" s="44">
        <v>8</v>
      </c>
      <c r="D756" s="44">
        <v>1</v>
      </c>
      <c r="E756" s="46" t="s">
        <v>52</v>
      </c>
      <c r="F756" s="44"/>
      <c r="G756" s="16"/>
      <c r="H756" s="16"/>
      <c r="I756" s="16"/>
      <c r="J756" s="16"/>
      <c r="K756" s="16"/>
      <c r="L756" s="16"/>
      <c r="M756" s="16"/>
      <c r="N756" s="16"/>
      <c r="O756" s="16"/>
    </row>
    <row r="757" spans="1:15" ht="27" x14ac:dyDescent="0.25">
      <c r="A757" s="44"/>
      <c r="B757" s="44"/>
      <c r="C757" s="44"/>
      <c r="D757" s="44"/>
      <c r="E757" s="46" t="s">
        <v>258</v>
      </c>
      <c r="F757" s="44"/>
      <c r="G757" s="16"/>
      <c r="H757" s="16"/>
      <c r="I757" s="16"/>
      <c r="J757" s="16"/>
      <c r="K757" s="16"/>
      <c r="L757" s="16"/>
      <c r="M757" s="16"/>
      <c r="N757" s="16"/>
      <c r="O757" s="16"/>
    </row>
    <row r="758" spans="1:15" s="54" customFormat="1" ht="28.5" x14ac:dyDescent="0.25">
      <c r="A758" s="109">
        <v>3090</v>
      </c>
      <c r="B758" s="109" t="s">
        <v>15</v>
      </c>
      <c r="C758" s="109">
        <v>9</v>
      </c>
      <c r="D758" s="109">
        <v>0</v>
      </c>
      <c r="E758" s="112" t="s">
        <v>259</v>
      </c>
      <c r="F758" s="109"/>
      <c r="G758" s="111">
        <f>+G760</f>
        <v>28224.653999999999</v>
      </c>
      <c r="H758" s="111">
        <f t="shared" ref="H758:O758" si="95">+H760</f>
        <v>0</v>
      </c>
      <c r="I758" s="111">
        <f t="shared" si="95"/>
        <v>0</v>
      </c>
      <c r="J758" s="111">
        <f t="shared" si="95"/>
        <v>0</v>
      </c>
      <c r="K758" s="111">
        <f t="shared" si="95"/>
        <v>0</v>
      </c>
      <c r="L758" s="111">
        <f t="shared" si="95"/>
        <v>0</v>
      </c>
      <c r="M758" s="111">
        <f t="shared" si="95"/>
        <v>-28224.653999999999</v>
      </c>
      <c r="N758" s="111">
        <f t="shared" si="95"/>
        <v>0</v>
      </c>
      <c r="O758" s="111">
        <f t="shared" si="95"/>
        <v>0</v>
      </c>
    </row>
    <row r="759" spans="1:15" x14ac:dyDescent="0.25">
      <c r="A759" s="44"/>
      <c r="B759" s="44"/>
      <c r="C759" s="44"/>
      <c r="D759" s="44"/>
      <c r="E759" s="46" t="s">
        <v>52</v>
      </c>
      <c r="F759" s="44"/>
      <c r="G759" s="16"/>
      <c r="H759" s="16"/>
      <c r="I759" s="16"/>
      <c r="J759" s="16"/>
      <c r="K759" s="16"/>
      <c r="L759" s="16"/>
      <c r="M759" s="16"/>
      <c r="N759" s="16"/>
      <c r="O759" s="16"/>
    </row>
    <row r="760" spans="1:15" ht="27" x14ac:dyDescent="0.25">
      <c r="A760" s="44">
        <v>3091</v>
      </c>
      <c r="B760" s="44" t="s">
        <v>15</v>
      </c>
      <c r="C760" s="44">
        <v>9</v>
      </c>
      <c r="D760" s="44">
        <v>1</v>
      </c>
      <c r="E760" s="46" t="s">
        <v>259</v>
      </c>
      <c r="F760" s="44"/>
      <c r="G760" s="16">
        <f>SUM(G762:G770)</f>
        <v>28224.653999999999</v>
      </c>
      <c r="H760" s="16">
        <f t="shared" ref="H760:O760" si="96">SUM(H762:H770)</f>
        <v>0</v>
      </c>
      <c r="I760" s="16">
        <f t="shared" si="96"/>
        <v>0</v>
      </c>
      <c r="J760" s="16">
        <f t="shared" si="96"/>
        <v>0</v>
      </c>
      <c r="K760" s="16">
        <f t="shared" si="96"/>
        <v>0</v>
      </c>
      <c r="L760" s="16">
        <f t="shared" si="96"/>
        <v>0</v>
      </c>
      <c r="M760" s="16">
        <f t="shared" si="96"/>
        <v>-28224.653999999999</v>
      </c>
      <c r="N760" s="16">
        <f t="shared" si="96"/>
        <v>0</v>
      </c>
      <c r="O760" s="16">
        <f t="shared" si="96"/>
        <v>0</v>
      </c>
    </row>
    <row r="761" spans="1:15" ht="40.5" x14ac:dyDescent="0.25">
      <c r="A761" s="44"/>
      <c r="B761" s="44"/>
      <c r="C761" s="44"/>
      <c r="D761" s="44"/>
      <c r="E761" s="46" t="s">
        <v>75</v>
      </c>
      <c r="F761" s="44"/>
      <c r="G761" s="16"/>
      <c r="H761" s="16"/>
      <c r="I761" s="16"/>
      <c r="J761" s="16"/>
      <c r="K761" s="16"/>
      <c r="L761" s="16"/>
      <c r="M761" s="16"/>
      <c r="N761" s="16"/>
      <c r="O761" s="16"/>
    </row>
    <row r="762" spans="1:15" x14ac:dyDescent="0.25">
      <c r="A762" s="44"/>
      <c r="B762" s="44"/>
      <c r="C762" s="44"/>
      <c r="D762" s="44"/>
      <c r="E762" s="46" t="s">
        <v>304</v>
      </c>
      <c r="F762" s="44">
        <v>4111</v>
      </c>
      <c r="G762" s="16">
        <v>25944.802</v>
      </c>
      <c r="H762" s="16"/>
      <c r="I762" s="16"/>
      <c r="J762" s="16">
        <f>K762+L762</f>
        <v>0</v>
      </c>
      <c r="K762" s="16"/>
      <c r="L762" s="16"/>
      <c r="M762" s="16">
        <f t="shared" ref="M762:M770" si="97">+J762-G762</f>
        <v>-25944.802</v>
      </c>
      <c r="N762" s="16">
        <f t="shared" ref="N762:N770" si="98">+J762-H762</f>
        <v>0</v>
      </c>
      <c r="O762" s="16">
        <f t="shared" ref="O762:O770" si="99">+J762-I762</f>
        <v>0</v>
      </c>
    </row>
    <row r="763" spans="1:15" ht="16.5" customHeight="1" x14ac:dyDescent="0.25">
      <c r="A763" s="44"/>
      <c r="B763" s="44"/>
      <c r="C763" s="44"/>
      <c r="D763" s="44"/>
      <c r="E763" s="46" t="s">
        <v>305</v>
      </c>
      <c r="F763" s="44">
        <v>4212</v>
      </c>
      <c r="G763" s="16">
        <v>1759.8726999999999</v>
      </c>
      <c r="H763" s="16"/>
      <c r="I763" s="16"/>
      <c r="J763" s="16">
        <f t="shared" ref="J763:J770" si="100">K763+L763</f>
        <v>0</v>
      </c>
      <c r="K763" s="16"/>
      <c r="L763" s="16"/>
      <c r="M763" s="16">
        <f t="shared" si="97"/>
        <v>-1759.8726999999999</v>
      </c>
      <c r="N763" s="16">
        <f t="shared" si="98"/>
        <v>0</v>
      </c>
      <c r="O763" s="16">
        <f t="shared" si="99"/>
        <v>0</v>
      </c>
    </row>
    <row r="764" spans="1:15" ht="15" customHeight="1" x14ac:dyDescent="0.25">
      <c r="A764" s="44"/>
      <c r="B764" s="44"/>
      <c r="C764" s="44"/>
      <c r="D764" s="44"/>
      <c r="E764" s="46" t="s">
        <v>306</v>
      </c>
      <c r="F764" s="44">
        <v>4214</v>
      </c>
      <c r="G764" s="16">
        <v>57.979299999999995</v>
      </c>
      <c r="H764" s="16"/>
      <c r="I764" s="16"/>
      <c r="J764" s="16">
        <f t="shared" si="100"/>
        <v>0</v>
      </c>
      <c r="K764" s="16"/>
      <c r="L764" s="16"/>
      <c r="M764" s="16">
        <f t="shared" si="97"/>
        <v>-57.979299999999995</v>
      </c>
      <c r="N764" s="16">
        <f t="shared" si="98"/>
        <v>0</v>
      </c>
      <c r="O764" s="16">
        <f t="shared" si="99"/>
        <v>0</v>
      </c>
    </row>
    <row r="765" spans="1:15" x14ac:dyDescent="0.25">
      <c r="A765" s="44"/>
      <c r="B765" s="44"/>
      <c r="C765" s="44"/>
      <c r="D765" s="44"/>
      <c r="E765" s="46" t="s">
        <v>364</v>
      </c>
      <c r="F765" s="44" t="s">
        <v>30</v>
      </c>
      <c r="G765" s="16">
        <v>0</v>
      </c>
      <c r="H765" s="16"/>
      <c r="I765" s="16"/>
      <c r="J765" s="16">
        <f t="shared" si="100"/>
        <v>0</v>
      </c>
      <c r="K765" s="16"/>
      <c r="L765" s="16"/>
      <c r="M765" s="16">
        <f t="shared" si="97"/>
        <v>0</v>
      </c>
      <c r="N765" s="16">
        <f t="shared" si="98"/>
        <v>0</v>
      </c>
      <c r="O765" s="16">
        <f t="shared" si="99"/>
        <v>0</v>
      </c>
    </row>
    <row r="766" spans="1:15" x14ac:dyDescent="0.25">
      <c r="A766" s="44"/>
      <c r="B766" s="44"/>
      <c r="C766" s="44"/>
      <c r="D766" s="44"/>
      <c r="E766" s="46" t="s">
        <v>307</v>
      </c>
      <c r="F766" s="44">
        <v>4216</v>
      </c>
      <c r="G766" s="16">
        <v>462</v>
      </c>
      <c r="H766" s="16"/>
      <c r="I766" s="16"/>
      <c r="J766" s="16">
        <f t="shared" si="100"/>
        <v>0</v>
      </c>
      <c r="K766" s="16"/>
      <c r="L766" s="16"/>
      <c r="M766" s="16">
        <f t="shared" si="97"/>
        <v>-462</v>
      </c>
      <c r="N766" s="16">
        <f t="shared" si="98"/>
        <v>0</v>
      </c>
      <c r="O766" s="16">
        <f t="shared" si="99"/>
        <v>0</v>
      </c>
    </row>
    <row r="767" spans="1:15" x14ac:dyDescent="0.25">
      <c r="A767" s="44"/>
      <c r="B767" s="44"/>
      <c r="C767" s="44"/>
      <c r="D767" s="44"/>
      <c r="E767" s="47" t="s">
        <v>308</v>
      </c>
      <c r="F767" s="44">
        <v>4261</v>
      </c>
      <c r="G767" s="16">
        <v>0</v>
      </c>
      <c r="H767" s="16"/>
      <c r="I767" s="16"/>
      <c r="J767" s="16">
        <f t="shared" si="100"/>
        <v>0</v>
      </c>
      <c r="K767" s="16"/>
      <c r="L767" s="16"/>
      <c r="M767" s="16">
        <f t="shared" si="97"/>
        <v>0</v>
      </c>
      <c r="N767" s="16">
        <f t="shared" si="98"/>
        <v>0</v>
      </c>
      <c r="O767" s="16">
        <f t="shared" si="99"/>
        <v>0</v>
      </c>
    </row>
    <row r="768" spans="1:15" ht="15.75" customHeight="1" x14ac:dyDescent="0.25">
      <c r="A768" s="44"/>
      <c r="B768" s="44"/>
      <c r="C768" s="44"/>
      <c r="D768" s="44"/>
      <c r="E768" s="46" t="s">
        <v>294</v>
      </c>
      <c r="F768" s="44" t="s">
        <v>363</v>
      </c>
      <c r="G768" s="16">
        <v>0</v>
      </c>
      <c r="H768" s="16"/>
      <c r="I768" s="16"/>
      <c r="J768" s="16">
        <f t="shared" si="100"/>
        <v>0</v>
      </c>
      <c r="K768" s="16"/>
      <c r="L768" s="16"/>
      <c r="M768" s="16">
        <f t="shared" si="97"/>
        <v>0</v>
      </c>
      <c r="N768" s="16">
        <f t="shared" si="98"/>
        <v>0</v>
      </c>
      <c r="O768" s="16">
        <f t="shared" si="99"/>
        <v>0</v>
      </c>
    </row>
    <row r="769" spans="1:15" x14ac:dyDescent="0.25">
      <c r="A769" s="44"/>
      <c r="B769" s="44"/>
      <c r="C769" s="44"/>
      <c r="D769" s="44"/>
      <c r="E769" s="46" t="s">
        <v>309</v>
      </c>
      <c r="F769" s="44">
        <v>4264</v>
      </c>
      <c r="G769" s="16">
        <v>0</v>
      </c>
      <c r="H769" s="16"/>
      <c r="I769" s="16"/>
      <c r="J769" s="16">
        <f t="shared" si="100"/>
        <v>0</v>
      </c>
      <c r="K769" s="16"/>
      <c r="L769" s="16"/>
      <c r="M769" s="16">
        <f t="shared" si="97"/>
        <v>0</v>
      </c>
      <c r="N769" s="16">
        <f t="shared" si="98"/>
        <v>0</v>
      </c>
      <c r="O769" s="16">
        <f t="shared" si="99"/>
        <v>0</v>
      </c>
    </row>
    <row r="770" spans="1:15" x14ac:dyDescent="0.25">
      <c r="A770" s="44"/>
      <c r="B770" s="44"/>
      <c r="C770" s="44"/>
      <c r="D770" s="44"/>
      <c r="E770" s="46" t="s">
        <v>472</v>
      </c>
      <c r="F770" s="44" t="s">
        <v>31</v>
      </c>
      <c r="G770" s="16">
        <v>0</v>
      </c>
      <c r="H770" s="16"/>
      <c r="I770" s="16"/>
      <c r="J770" s="16">
        <f t="shared" si="100"/>
        <v>0</v>
      </c>
      <c r="K770" s="16"/>
      <c r="L770" s="16"/>
      <c r="M770" s="16">
        <f t="shared" si="97"/>
        <v>0</v>
      </c>
      <c r="N770" s="16">
        <f t="shared" si="98"/>
        <v>0</v>
      </c>
      <c r="O770" s="16">
        <f t="shared" si="99"/>
        <v>0</v>
      </c>
    </row>
    <row r="771" spans="1:15" ht="40.5" x14ac:dyDescent="0.25">
      <c r="A771" s="44">
        <v>3092</v>
      </c>
      <c r="B771" s="44" t="s">
        <v>15</v>
      </c>
      <c r="C771" s="44">
        <v>9</v>
      </c>
      <c r="D771" s="44">
        <v>2</v>
      </c>
      <c r="E771" s="46" t="s">
        <v>260</v>
      </c>
      <c r="F771" s="44"/>
      <c r="G771" s="16"/>
      <c r="H771" s="16"/>
      <c r="I771" s="16"/>
      <c r="J771" s="16"/>
      <c r="K771" s="16"/>
      <c r="L771" s="16"/>
      <c r="M771" s="16"/>
      <c r="N771" s="16"/>
      <c r="O771" s="16"/>
    </row>
    <row r="772" spans="1:15" ht="40.5" customHeight="1" x14ac:dyDescent="0.25">
      <c r="A772" s="44"/>
      <c r="B772" s="44"/>
      <c r="C772" s="44"/>
      <c r="D772" s="44"/>
      <c r="E772" s="46" t="s">
        <v>75</v>
      </c>
      <c r="F772" s="44"/>
      <c r="G772" s="16"/>
      <c r="H772" s="16"/>
      <c r="I772" s="16"/>
      <c r="J772" s="16"/>
      <c r="K772" s="16"/>
      <c r="L772" s="16"/>
      <c r="M772" s="16"/>
      <c r="N772" s="16"/>
      <c r="O772" s="16"/>
    </row>
    <row r="773" spans="1:15" x14ac:dyDescent="0.25">
      <c r="A773" s="44"/>
      <c r="B773" s="44"/>
      <c r="C773" s="44"/>
      <c r="D773" s="44"/>
      <c r="E773" s="201"/>
      <c r="F773" s="44"/>
      <c r="G773" s="16"/>
      <c r="H773" s="16"/>
      <c r="I773" s="16"/>
      <c r="J773" s="16"/>
      <c r="K773" s="16"/>
      <c r="L773" s="16"/>
      <c r="M773" s="16"/>
      <c r="N773" s="16"/>
      <c r="O773" s="16"/>
    </row>
    <row r="774" spans="1:15" x14ac:dyDescent="0.25">
      <c r="A774" s="44"/>
      <c r="B774" s="44"/>
      <c r="C774" s="44"/>
      <c r="D774" s="44"/>
      <c r="E774" s="201"/>
      <c r="F774" s="44"/>
      <c r="G774" s="16"/>
      <c r="H774" s="16"/>
      <c r="I774" s="16"/>
      <c r="J774" s="16"/>
      <c r="K774" s="16"/>
      <c r="L774" s="16"/>
      <c r="M774" s="16"/>
      <c r="N774" s="16"/>
      <c r="O774" s="16"/>
    </row>
    <row r="775" spans="1:15" x14ac:dyDescent="0.25">
      <c r="A775" s="44">
        <v>3100</v>
      </c>
      <c r="B775" s="44" t="s">
        <v>16</v>
      </c>
      <c r="C775" s="44">
        <v>0</v>
      </c>
      <c r="D775" s="44">
        <v>0</v>
      </c>
      <c r="E775" s="46" t="s">
        <v>76</v>
      </c>
      <c r="F775" s="44"/>
      <c r="G775" s="16"/>
      <c r="H775" s="16"/>
      <c r="I775" s="16"/>
      <c r="J775" s="16"/>
      <c r="K775" s="16"/>
      <c r="L775" s="16"/>
      <c r="M775" s="16"/>
      <c r="N775" s="16"/>
      <c r="O775" s="16"/>
    </row>
    <row r="776" spans="1:15" s="54" customFormat="1" ht="28.5" x14ac:dyDescent="0.25">
      <c r="A776" s="109"/>
      <c r="B776" s="109"/>
      <c r="C776" s="109"/>
      <c r="D776" s="109"/>
      <c r="E776" s="116" t="s">
        <v>485</v>
      </c>
      <c r="F776" s="109"/>
      <c r="G776" s="111">
        <f t="shared" ref="G776:O776" si="101">G778</f>
        <v>200000</v>
      </c>
      <c r="H776" s="111">
        <f t="shared" si="101"/>
        <v>609828.69999999995</v>
      </c>
      <c r="I776" s="111">
        <f t="shared" si="101"/>
        <v>609828.69999999995</v>
      </c>
      <c r="J776" s="111" t="e">
        <f t="shared" si="101"/>
        <v>#REF!</v>
      </c>
      <c r="K776" s="111" t="e">
        <f t="shared" si="101"/>
        <v>#REF!</v>
      </c>
      <c r="L776" s="111" t="e">
        <f t="shared" si="101"/>
        <v>#REF!</v>
      </c>
      <c r="M776" s="111" t="e">
        <f t="shared" si="101"/>
        <v>#REF!</v>
      </c>
      <c r="N776" s="111" t="e">
        <f t="shared" si="101"/>
        <v>#REF!</v>
      </c>
      <c r="O776" s="111" t="e">
        <f t="shared" si="101"/>
        <v>#REF!</v>
      </c>
    </row>
    <row r="777" spans="1:15" x14ac:dyDescent="0.25">
      <c r="A777" s="44"/>
      <c r="B777" s="44"/>
      <c r="C777" s="44"/>
      <c r="D777" s="44"/>
      <c r="E777" s="46" t="s">
        <v>50</v>
      </c>
      <c r="F777" s="44"/>
      <c r="G777" s="16"/>
      <c r="H777" s="16"/>
      <c r="I777" s="16"/>
      <c r="J777" s="16"/>
      <c r="K777" s="16"/>
      <c r="L777" s="16"/>
      <c r="M777" s="16"/>
      <c r="N777" s="16"/>
      <c r="O777" s="16"/>
    </row>
    <row r="778" spans="1:15" x14ac:dyDescent="0.25">
      <c r="A778" s="44"/>
      <c r="B778" s="44"/>
      <c r="C778" s="44"/>
      <c r="D778" s="44"/>
      <c r="E778" s="49" t="s">
        <v>486</v>
      </c>
      <c r="F778" s="44"/>
      <c r="G778" s="16">
        <f t="shared" ref="G778:O778" si="102">G781</f>
        <v>200000</v>
      </c>
      <c r="H778" s="16">
        <f t="shared" si="102"/>
        <v>609828.69999999995</v>
      </c>
      <c r="I778" s="16">
        <f t="shared" si="102"/>
        <v>609828.69999999995</v>
      </c>
      <c r="J778" s="16" t="e">
        <f t="shared" si="102"/>
        <v>#REF!</v>
      </c>
      <c r="K778" s="16" t="e">
        <f t="shared" si="102"/>
        <v>#REF!</v>
      </c>
      <c r="L778" s="16" t="e">
        <f t="shared" si="102"/>
        <v>#REF!</v>
      </c>
      <c r="M778" s="16" t="e">
        <f t="shared" si="102"/>
        <v>#REF!</v>
      </c>
      <c r="N778" s="16" t="e">
        <f t="shared" si="102"/>
        <v>#REF!</v>
      </c>
      <c r="O778" s="16" t="e">
        <f t="shared" si="102"/>
        <v>#REF!</v>
      </c>
    </row>
    <row r="779" spans="1:15" x14ac:dyDescent="0.25">
      <c r="A779" s="44"/>
      <c r="B779" s="44"/>
      <c r="C779" s="44"/>
      <c r="D779" s="44"/>
      <c r="E779" s="46" t="s">
        <v>50</v>
      </c>
      <c r="F779" s="44"/>
      <c r="G779" s="16"/>
      <c r="H779" s="16"/>
      <c r="I779" s="16"/>
      <c r="J779" s="16"/>
      <c r="K779" s="16"/>
      <c r="L779" s="16"/>
      <c r="M779" s="16"/>
      <c r="N779" s="16"/>
      <c r="O779" s="16"/>
    </row>
    <row r="780" spans="1:15" ht="40.5" x14ac:dyDescent="0.25">
      <c r="A780" s="44"/>
      <c r="B780" s="44"/>
      <c r="C780" s="44"/>
      <c r="D780" s="44"/>
      <c r="E780" s="46" t="s">
        <v>75</v>
      </c>
      <c r="F780" s="44"/>
      <c r="G780" s="16"/>
      <c r="H780" s="16"/>
      <c r="I780" s="16"/>
      <c r="J780" s="16"/>
      <c r="K780" s="16"/>
      <c r="L780" s="16"/>
      <c r="M780" s="16"/>
      <c r="N780" s="16"/>
      <c r="O780" s="16"/>
    </row>
    <row r="781" spans="1:15" x14ac:dyDescent="0.25">
      <c r="A781" s="44"/>
      <c r="B781" s="44"/>
      <c r="C781" s="44"/>
      <c r="D781" s="44"/>
      <c r="E781" s="46" t="s">
        <v>303</v>
      </c>
      <c r="F781" s="44">
        <v>4891</v>
      </c>
      <c r="G781" s="16">
        <v>200000</v>
      </c>
      <c r="H781" s="16">
        <v>609828.69999999995</v>
      </c>
      <c r="I781" s="16">
        <v>609828.69999999995</v>
      </c>
      <c r="J781" s="16" t="e">
        <f>K781+L781</f>
        <v>#REF!</v>
      </c>
      <c r="K781" s="16" t="e">
        <f>+#REF!</f>
        <v>#REF!</v>
      </c>
      <c r="L781" s="16" t="e">
        <f>+#REF!</f>
        <v>#REF!</v>
      </c>
      <c r="M781" s="16" t="e">
        <f>+J781-G781</f>
        <v>#REF!</v>
      </c>
      <c r="N781" s="16" t="e">
        <f>+J781-H781</f>
        <v>#REF!</v>
      </c>
      <c r="O781" s="16" t="e">
        <f>+J781-I781</f>
        <v>#REF!</v>
      </c>
    </row>
    <row r="783" spans="1:15" x14ac:dyDescent="0.25">
      <c r="A783" s="2" t="s">
        <v>598</v>
      </c>
    </row>
    <row r="784" spans="1:15" x14ac:dyDescent="0.25">
      <c r="G784" s="203"/>
      <c r="H784" s="203"/>
      <c r="I784" s="203"/>
      <c r="J784" s="203"/>
      <c r="K784" s="203"/>
      <c r="L784" s="203"/>
      <c r="M784" s="203"/>
      <c r="N784" s="203"/>
      <c r="O784" s="203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2.Gorcarakan tsaxs</vt:lpstr>
      <vt:lpstr>5.Devicit </vt:lpstr>
      <vt:lpstr>6.Havelurd </vt:lpstr>
      <vt:lpstr>Ekamut hamematakan</vt:lpstr>
      <vt:lpstr>Caxser hamematakan</vt:lpstr>
      <vt:lpstr>'2.Gorcarakan tsaxs'!Print_Area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https:/mul2.gyumricity.am/tasks/77790/oneclick/Byuje  havelvac mayis 2023 05.xlsx?token=634aea3f1d2f53773b2529b5322e4e65</cp:keywords>
  <cp:lastModifiedBy>Erik Ivanyan</cp:lastModifiedBy>
  <cp:lastPrinted>2023-05-17T08:36:24Z</cp:lastPrinted>
  <dcterms:created xsi:type="dcterms:W3CDTF">2014-12-23T06:44:04Z</dcterms:created>
  <dcterms:modified xsi:type="dcterms:W3CDTF">2023-05-29T07:18:37Z</dcterms:modified>
</cp:coreProperties>
</file>