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paraqar 14-N\"/>
    </mc:Choice>
  </mc:AlternateContent>
  <xr:revisionPtr revIDLastSave="0" documentId="13_ncr:1_{6182B794-EB98-42A9-B29B-CA6F9E41F5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6 " sheetId="10" r:id="rId1"/>
  </sheets>
  <definedNames>
    <definedName name="_xlnm.Print_Area" localSheetId="0">'Sheet6 '!$A$1:$H$502</definedName>
    <definedName name="_xlnm.Print_Titles" localSheetId="0">'Sheet6 '!$8:$10</definedName>
  </definedNames>
  <calcPr calcId="191028"/>
</workbook>
</file>

<file path=xl/calcChain.xml><?xml version="1.0" encoding="utf-8"?>
<calcChain xmlns="http://schemas.openxmlformats.org/spreadsheetml/2006/main">
  <c r="G17" i="10" l="1"/>
  <c r="F234" i="10"/>
  <c r="H234" i="10"/>
  <c r="F230" i="10"/>
  <c r="F250" i="10"/>
  <c r="G232" i="10"/>
  <c r="G234" i="10"/>
  <c r="G498" i="10"/>
  <c r="F498" i="10"/>
  <c r="O12" i="10"/>
  <c r="H12" i="10"/>
  <c r="O194" i="10"/>
  <c r="O230" i="10"/>
  <c r="H245" i="10"/>
  <c r="G237" i="10"/>
  <c r="G230" i="10"/>
  <c r="O237" i="10"/>
  <c r="P236" i="10"/>
  <c r="O236" i="10"/>
  <c r="O245" i="10"/>
  <c r="G253" i="10"/>
  <c r="G251" i="10"/>
  <c r="G69" i="10"/>
  <c r="G67" i="10" s="1"/>
  <c r="F67" i="10" s="1"/>
  <c r="F17" i="10"/>
  <c r="H226" i="10"/>
  <c r="F226" i="10" s="1"/>
  <c r="F81" i="10"/>
  <c r="P83" i="10"/>
  <c r="H192" i="10"/>
  <c r="G192" i="10"/>
  <c r="F192" i="10" s="1"/>
  <c r="F194" i="10"/>
  <c r="F190" i="10"/>
  <c r="F79" i="10"/>
  <c r="F255" i="10"/>
  <c r="H356" i="10"/>
  <c r="H354" i="10"/>
  <c r="H352" i="10"/>
  <c r="G356" i="10"/>
  <c r="G354" i="10" s="1"/>
  <c r="F409" i="10"/>
  <c r="J23" i="10"/>
  <c r="F254" i="10"/>
  <c r="M359" i="10"/>
  <c r="F402" i="10"/>
  <c r="F401" i="10"/>
  <c r="H399" i="10"/>
  <c r="H397" i="10"/>
  <c r="G399" i="10"/>
  <c r="F367" i="10"/>
  <c r="G397" i="10"/>
  <c r="M321" i="10"/>
  <c r="M292" i="10"/>
  <c r="N292" i="10"/>
  <c r="G365" i="10"/>
  <c r="F84" i="10"/>
  <c r="F85" i="10"/>
  <c r="H319" i="10"/>
  <c r="G319" i="10"/>
  <c r="G317" i="10"/>
  <c r="G307" i="10"/>
  <c r="F321" i="10"/>
  <c r="F319" i="10"/>
  <c r="F317" i="10"/>
  <c r="F307" i="10"/>
  <c r="F292" i="10"/>
  <c r="F290" i="10"/>
  <c r="F288" i="10"/>
  <c r="G290" i="10"/>
  <c r="H290" i="10"/>
  <c r="H288" i="10"/>
  <c r="F246" i="10"/>
  <c r="F247" i="10"/>
  <c r="F248" i="10"/>
  <c r="F249" i="10"/>
  <c r="H69" i="10"/>
  <c r="H251" i="10"/>
  <c r="F410" i="10"/>
  <c r="H407" i="10"/>
  <c r="J24" i="10"/>
  <c r="J22" i="10"/>
  <c r="J21" i="10"/>
  <c r="J19" i="10"/>
  <c r="J38" i="10"/>
  <c r="J34" i="10"/>
  <c r="J33" i="10"/>
  <c r="F76" i="10"/>
  <c r="F22" i="10"/>
  <c r="F14" i="10"/>
  <c r="F257" i="10"/>
  <c r="F256" i="10"/>
  <c r="F258" i="10"/>
  <c r="F260" i="10"/>
  <c r="F261" i="10"/>
  <c r="F298" i="10"/>
  <c r="F297" i="10"/>
  <c r="F28" i="10"/>
  <c r="F19" i="10"/>
  <c r="F78" i="10"/>
  <c r="F75" i="10"/>
  <c r="F71" i="10"/>
  <c r="G295" i="10"/>
  <c r="H295" i="10"/>
  <c r="F244" i="10"/>
  <c r="F237" i="10"/>
  <c r="F21" i="10"/>
  <c r="H17" i="10"/>
  <c r="H15" i="10"/>
  <c r="F80" i="10"/>
  <c r="F31" i="10"/>
  <c r="F74" i="10"/>
  <c r="F73" i="10"/>
  <c r="F72" i="10"/>
  <c r="G479" i="10"/>
  <c r="F479" i="10" s="1"/>
  <c r="G477" i="10"/>
  <c r="F477" i="10"/>
  <c r="F239" i="10"/>
  <c r="F82" i="10"/>
  <c r="F77" i="10"/>
  <c r="F40" i="10"/>
  <c r="F481" i="10"/>
  <c r="F243" i="10"/>
  <c r="F242" i="10"/>
  <c r="F241" i="10"/>
  <c r="F240" i="10"/>
  <c r="F238" i="10"/>
  <c r="F236" i="10"/>
  <c r="F39" i="10"/>
  <c r="F38" i="10"/>
  <c r="F37" i="10"/>
  <c r="F36" i="10"/>
  <c r="F35" i="10"/>
  <c r="F34" i="10"/>
  <c r="F33" i="10"/>
  <c r="F32" i="10"/>
  <c r="F30" i="10"/>
  <c r="F29" i="10"/>
  <c r="F27" i="10"/>
  <c r="F26" i="10"/>
  <c r="F25" i="10"/>
  <c r="F24" i="10"/>
  <c r="F23" i="10"/>
  <c r="F20" i="10"/>
  <c r="F228" i="10"/>
  <c r="F83" i="10"/>
  <c r="G496" i="10"/>
  <c r="F496" i="10" s="1"/>
  <c r="G494" i="10"/>
  <c r="F494" i="10" s="1"/>
  <c r="F435" i="10"/>
  <c r="G190" i="10"/>
  <c r="G156" i="10"/>
  <c r="F365" i="10"/>
  <c r="G288" i="10"/>
  <c r="G293" i="10"/>
  <c r="H67" i="10"/>
  <c r="H13" i="10"/>
  <c r="F245" i="10"/>
  <c r="M245" i="10"/>
  <c r="H293" i="10"/>
  <c r="H317" i="10"/>
  <c r="H307" i="10"/>
  <c r="F259" i="10"/>
  <c r="F295" i="10"/>
  <c r="H253" i="10"/>
  <c r="F399" i="10"/>
  <c r="F397" i="10"/>
  <c r="H405" i="10"/>
  <c r="H403" i="10"/>
  <c r="G278" i="10"/>
  <c r="F293" i="10"/>
  <c r="H278" i="10"/>
  <c r="F278" i="10"/>
  <c r="G450" i="10"/>
  <c r="F450" i="10"/>
  <c r="H190" i="10"/>
  <c r="H156" i="10"/>
  <c r="F156" i="10" s="1"/>
  <c r="F370" i="10"/>
  <c r="G368" i="10"/>
  <c r="F368" i="10" s="1"/>
  <c r="G407" i="10"/>
  <c r="F358" i="10"/>
  <c r="F356" i="10"/>
  <c r="F354" i="10"/>
  <c r="G405" i="10"/>
  <c r="F405" i="10" s="1"/>
  <c r="F253" i="10"/>
  <c r="G359" i="10"/>
  <c r="F359" i="10" s="1"/>
  <c r="G492" i="10" l="1"/>
  <c r="F492" i="10" s="1"/>
  <c r="H232" i="10"/>
  <c r="H230" i="10" s="1"/>
  <c r="P84" i="10"/>
  <c r="F69" i="10"/>
  <c r="G15" i="10"/>
  <c r="F232" i="10"/>
  <c r="F434" i="10"/>
  <c r="G432" i="10"/>
  <c r="F407" i="10"/>
  <c r="G352" i="10"/>
  <c r="F352" i="10" s="1"/>
  <c r="F251" i="10"/>
  <c r="J352" i="10"/>
  <c r="F15" i="10" l="1"/>
  <c r="G13" i="10"/>
  <c r="F13" i="10" s="1"/>
  <c r="F432" i="10"/>
  <c r="G430" i="10"/>
  <c r="G403" i="10" l="1"/>
  <c r="F430" i="10"/>
  <c r="M12" i="10"/>
  <c r="J13" i="10"/>
  <c r="F403" i="10" l="1"/>
  <c r="G12" i="10"/>
  <c r="P13" i="10" s="1"/>
  <c r="J10" i="10" l="1"/>
  <c r="K12" i="10"/>
  <c r="F12" i="10"/>
  <c r="J15" i="10" l="1"/>
  <c r="L12" i="10"/>
  <c r="J12" i="10"/>
</calcChain>
</file>

<file path=xl/sharedStrings.xml><?xml version="1.0" encoding="utf-8"?>
<sst xmlns="http://schemas.openxmlformats.org/spreadsheetml/2006/main" count="728" uniqueCount="260">
  <si>
    <t>Փարաքար</t>
  </si>
  <si>
    <t>այդ թվում`</t>
  </si>
  <si>
    <t>վարչական մաս</t>
  </si>
  <si>
    <t>ֆոնդային մաս</t>
  </si>
  <si>
    <t>1</t>
  </si>
  <si>
    <t>X</t>
  </si>
  <si>
    <t>որից`</t>
  </si>
  <si>
    <t>(հազար դրամներով)</t>
  </si>
  <si>
    <t xml:space="preserve">  Տողի NN</t>
  </si>
  <si>
    <t>Խումբ</t>
  </si>
  <si>
    <t>Դաս</t>
  </si>
  <si>
    <t xml:space="preserve">     այդ թվում`</t>
  </si>
  <si>
    <t xml:space="preserve"> X</t>
  </si>
  <si>
    <t>01</t>
  </si>
  <si>
    <t>0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</si>
  <si>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</si>
  <si>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</si>
  <si>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</si>
  <si>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</si>
  <si>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</si>
  <si>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</si>
  <si>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</si>
  <si>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</si>
  <si>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</si>
  <si>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</si>
  <si>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</si>
  <si>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</si>
  <si>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</si>
  <si>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</si>
  <si>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</si>
  <si>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</si>
  <si>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</si>
  <si>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</si>
  <si>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</si>
  <si>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</si>
  <si>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</si>
  <si>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</si>
  <si>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</si>
  <si>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02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</si>
  <si>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</si>
  <si>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</si>
  <si>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</si>
  <si>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</si>
  <si>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</si>
  <si>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</si>
  <si>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</si>
  <si>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</si>
  <si>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03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</si>
  <si>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</si>
  <si>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</si>
  <si>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</si>
  <si>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</si>
  <si>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</si>
  <si>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</si>
  <si>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</si>
  <si>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</si>
  <si>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</si>
  <si>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</si>
  <si>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</si>
  <si>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</si>
  <si>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</si>
  <si>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</si>
  <si>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04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</si>
  <si>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</si>
  <si>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</si>
  <si>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</si>
  <si>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</si>
  <si>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</si>
  <si>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</si>
  <si>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</si>
  <si>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</si>
  <si>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</si>
  <si>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</si>
  <si>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</si>
  <si>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</si>
  <si>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</si>
  <si>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</si>
  <si>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</si>
  <si>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</si>
  <si>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</si>
  <si>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</si>
  <si>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</si>
  <si>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</si>
  <si>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</si>
  <si>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</si>
  <si>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</si>
  <si>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</si>
  <si>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</si>
  <si>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</si>
  <si>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</si>
  <si>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</si>
  <si>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</si>
  <si>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</si>
  <si>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</si>
  <si>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</si>
  <si>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</si>
  <si>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</si>
  <si>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</si>
  <si>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05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</si>
  <si>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</si>
  <si>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</si>
  <si>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</si>
  <si>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</si>
  <si>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</si>
  <si>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</si>
  <si>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</si>
  <si>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06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</si>
  <si>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</si>
  <si>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</si>
  <si>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</si>
  <si>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</si>
  <si>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</si>
  <si>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</si>
  <si>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</si>
  <si>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</si>
  <si>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</si>
  <si>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07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</si>
  <si>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</si>
  <si>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</si>
  <si>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</si>
  <si>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</si>
  <si>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</si>
  <si>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</si>
  <si>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</si>
  <si>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</si>
  <si>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</si>
  <si>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</si>
  <si>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</si>
  <si>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</si>
  <si>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</si>
  <si>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</si>
  <si>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</si>
  <si>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</si>
  <si>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</si>
  <si>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</si>
  <si>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08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</si>
  <si>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</si>
  <si>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</si>
  <si>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</si>
  <si>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</si>
  <si>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</si>
  <si>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</si>
  <si>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</si>
  <si>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</si>
  <si>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</si>
  <si>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</si>
  <si>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</si>
  <si>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</si>
  <si>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</si>
  <si>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</si>
  <si>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</si>
  <si>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</si>
  <si>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</si>
  <si>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</si>
  <si>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09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</si>
  <si>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</si>
  <si>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</si>
  <si>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</si>
  <si>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</si>
  <si>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</si>
  <si>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</si>
  <si>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</si>
  <si>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</si>
  <si>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</si>
  <si>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</si>
  <si>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</si>
  <si>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</si>
  <si>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</si>
  <si>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</si>
  <si>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</si>
  <si>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</si>
  <si>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</si>
  <si>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</si>
  <si>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</si>
  <si>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</si>
  <si>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</si>
  <si>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</si>
  <si>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</si>
  <si>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</si>
  <si>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</si>
  <si>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</si>
  <si>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</si>
  <si>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</si>
  <si>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</si>
  <si>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</si>
  <si>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</si>
  <si>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 xml:space="preserve">ՀՀ կառավարության և համայնքների պահուստային ֆոնդ </t>
  </si>
  <si>
    <t xml:space="preserve"> ՀԱՏՎԱԾ 6</t>
  </si>
  <si>
    <t xml:space="preserve"> ՀԱՄԱՅՆՔԻ  ԲՅՈՒՋԵԻ ԾԱԽՍԵՐԸ` ԸՍՏ ԲՅՈՒՋԵՏԱՅԻՆ ԾԱԽՍԵՐԻ  ԳՈՐԾԱՌԱԿԱՆ ԵՎ ՏՆՏԵՍԱԳԻՏԱԿԱՆ  ԴԱՍԱԿԱՐԳՄԱՆ</t>
  </si>
  <si>
    <r>
      <t xml:space="preserve">         </t>
    </r>
    <r>
      <rPr>
        <b/>
        <sz val="11"/>
        <rFont val="GHEA Grapalat"/>
        <family val="3"/>
      </rPr>
      <t xml:space="preserve">                                </t>
    </r>
  </si>
  <si>
    <t>Բաժին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</si>
  <si>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</si>
  <si>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Ընդամենը   (ս.7 +ս.8)</t>
  </si>
  <si>
    <r>
      <t xml:space="preserve">ԸՆԴԱՄԵՆԸ ԾԱԽՍԵՐ </t>
    </r>
    <r>
      <rPr>
        <sz val="8"/>
        <rFont val="GHEA Grapalat"/>
        <family val="3"/>
      </rPr>
      <t>(տող2100+տող2200+տող2300+տող2400+տող2500+տող2600+ տող2700+տող2800+տող2900+տող3000+տող3100)</t>
    </r>
  </si>
  <si>
    <r>
      <t xml:space="preserve">ԸՆԴՀԱՆՈՒՐ ԲՆՈՒՅԹԻ ՀԱՆՐԱՅԻՆ ԾԱՌԱՅՈՒԹՅՈՒՆՆԵՐ </t>
    </r>
    <r>
      <rPr>
        <sz val="11"/>
        <rFont val="GHEA Grapalat"/>
        <family val="3"/>
      </rPr>
      <t xml:space="preserve">(տող2110+տող2120+տող2130+տող2140+տող2150+տող2160+տող2170+տող2180)          </t>
    </r>
    <r>
      <rPr>
        <b/>
        <sz val="11"/>
        <rFont val="GHEA Grapalat"/>
        <family val="3"/>
      </rPr>
      <t xml:space="preserve">                                                                              </t>
    </r>
  </si>
  <si>
    <t>այդ թվում ծախսերի վերծանումը` ըստ բյուջետային ծախսերի տնտեսագիտական դասակարգման հոդվածների</t>
  </si>
  <si>
    <t>4111-Աշխատողների աշխատավարձեր և հավելավճարներ</t>
  </si>
  <si>
    <t>4112-Պարգևատրումներ, դրամական խրախուսումներ</t>
  </si>
  <si>
    <t>4115-Այլ վարձատրություններ</t>
  </si>
  <si>
    <t>4211-Գործառնական և բանկային ծառայություններ</t>
  </si>
  <si>
    <t>4212-Էներգետիկ ծառայություններ</t>
  </si>
  <si>
    <t>4213-Կոմունալ ծառայություններ</t>
  </si>
  <si>
    <t>4214-Կապի ծառայություններ</t>
  </si>
  <si>
    <t>4215-Ապահովագրական ծախսեր</t>
  </si>
  <si>
    <t>4221-Ներքին գործուղումներ</t>
  </si>
  <si>
    <t>4222- Արտասահմանյան գործուղումներ</t>
  </si>
  <si>
    <t>4231-Այլ վարչական ծառայություններ</t>
  </si>
  <si>
    <t>4232-Համակարգչային ծառայություններ</t>
  </si>
  <si>
    <t>4233-Աշխատակազմի մասնագիտական զարգացման ծառայություն</t>
  </si>
  <si>
    <t>4234-Տեղեկատվական ծառայություններ</t>
  </si>
  <si>
    <t>4241-Մասնագիտական ծառայություններ</t>
  </si>
  <si>
    <t>4252-Մեքենաների և սարքավորումների ընթացիկ նորոգում և պահպանում</t>
  </si>
  <si>
    <t>4261-Գրասենյակային նյութեր և հագուստ</t>
  </si>
  <si>
    <t>4264-Տրանսպորտային նյութեր</t>
  </si>
  <si>
    <t>4267-Կենցաղային և հանրային սննդի նյութեր</t>
  </si>
  <si>
    <t>4269-Հատուկ նպատակային այլ նյութեր</t>
  </si>
  <si>
    <t>4823-Պարտադիր վճարներ</t>
  </si>
  <si>
    <t>5122-Վարչական սարքավորումներ</t>
  </si>
  <si>
    <t>4235 - Կառավարչական ծառայություններ</t>
  </si>
  <si>
    <t>4236-- Կենցաղային և հանրային սննդի ծառայություններ</t>
  </si>
  <si>
    <t>4237-Ներկայացուցչական ծախսեր</t>
  </si>
  <si>
    <t>4239-Ընդհանուր բնույթի այլ ծառայություններ</t>
  </si>
  <si>
    <t>4241 -Մասնագիտական ծառայություններ</t>
  </si>
  <si>
    <t>4251-Շենքերի և շինությւոնների ընթացիկ նորոգում և պահպանում</t>
  </si>
  <si>
    <t>4269- Հատուկ նպատակային այլ նյութեր</t>
  </si>
  <si>
    <t>4637-Ընթացիկ դրամաշնորհներ պետական և համայնքային ոչ առևտրային կազմակերպություններին</t>
  </si>
  <si>
    <t>4657- Այլ կապիտալ դրամաշնորհներ</t>
  </si>
  <si>
    <t>4819-Նվիրատվություններ այլ շահույթ չհետապնդող կազմակերպություններին</t>
  </si>
  <si>
    <t>5134-Նախագծահետազոտական ծախսեր</t>
  </si>
  <si>
    <t>5112 -Շենքերի և շինությունների շինարարություն</t>
  </si>
  <si>
    <r>
      <t xml:space="preserve">ՊԱՇՏՊԱՆՈՒԹՅՈՒՆ </t>
    </r>
    <r>
      <rPr>
        <sz val="8"/>
        <rFont val="GHEA Grapalat"/>
        <family val="3"/>
      </rPr>
      <t>(տող2210+2220+տող2230+տող2240+տող2250)</t>
    </r>
  </si>
  <si>
    <r>
      <t xml:space="preserve">ՀԱՍԱՐԱԿԱԿԱՆ ԿԱՐԳ, ԱՆՎՏԱՆԳՈՒԹՅՈՒՆ և ԴԱՏԱԿԱՆ ԳՈՐԾՈՒՆԵՈՒԹՅՈՒՆ </t>
    </r>
    <r>
      <rPr>
        <sz val="8"/>
        <rFont val="GHEA Grapalat"/>
        <family val="3"/>
      </rPr>
      <t>(տող2310+տող2320+տող2330+տող2340+տող2350+տող2360+տող2370)</t>
    </r>
  </si>
  <si>
    <r>
      <t xml:space="preserve">ՏՆՏԵՍԱԿԱՆ ՀԱՐԱԲԵՐՈՒԹՅՈՒՆՆԵՐ </t>
    </r>
    <r>
      <rPr>
        <sz val="8"/>
        <rFont val="GHEA Grapalat"/>
        <family val="3"/>
      </rPr>
      <t>(տող2410+տող2420+տող2430+տող2440+տող2450+տող2460+տող2470+տող2480+տող2490)</t>
    </r>
  </si>
  <si>
    <r>
      <t xml:space="preserve">ՇՐՋԱԿԱ ՄԻՋԱՎԱՅՐԻ ՊԱՇՏՊԱՆՈՒԹՅՈՒՆ </t>
    </r>
    <r>
      <rPr>
        <sz val="9"/>
        <rFont val="GHEA Grapalat"/>
        <family val="3"/>
      </rPr>
      <t>(տող2510+տող2520+տող2530+տող2540+տող2550+տող2560)</t>
    </r>
  </si>
  <si>
    <t>4216-Գույք և սարքավորումների վարձակալոիթյուն</t>
  </si>
  <si>
    <t>5121-Տրանսպորտային սարքավորումներ</t>
  </si>
  <si>
    <t>5113-Շենքերի և շինությունների կապիտալ վերանորոգում</t>
  </si>
  <si>
    <r>
      <t xml:space="preserve">ԲՆԱԿԱՐԱՆԱՅԻՆ ՇԻՆԱՐԱՐՈՒԹՅՈՒՆ ԵՎ ԿՈՄՈՒՆԱԼ ԾԱՌԱՅՈՒԹՅՈՒՆ </t>
    </r>
    <r>
      <rPr>
        <sz val="8"/>
        <rFont val="GHEA Grapalat"/>
        <family val="3"/>
      </rPr>
      <t>(տող3610+տող3620+տող3630+տող3640+տող3650+տող3660)</t>
    </r>
  </si>
  <si>
    <t xml:space="preserve">5112-Շենքերի և շինությունների շինարարություն </t>
  </si>
  <si>
    <r>
      <t xml:space="preserve">ԱՌՈՂՋԱՊԱՀՈՒԹՅՈՒՆ </t>
    </r>
    <r>
      <rPr>
        <sz val="8"/>
        <rFont val="GHEA Grapalat"/>
        <family val="3"/>
      </rPr>
      <t>(տող2710+տող2720+տող2730+տող2740+տող2750+տող2760)</t>
    </r>
  </si>
  <si>
    <r>
      <t xml:space="preserve">ՀԱՆԳԻՍՏ, ՄՇԱԿՈՒՅԹ ԵՎ ԿՐՈՆ </t>
    </r>
    <r>
      <rPr>
        <sz val="8"/>
        <rFont val="GHEA Grapalat"/>
        <family val="3"/>
      </rPr>
      <t>(տող2810+տող2820+տող2830+տող2840+տող2850+տող2860)</t>
    </r>
  </si>
  <si>
    <t xml:space="preserve">4511-Սուբսիդիաներ ոչ-ֆինանսական պետական կազմակերպություններին (ՀՈԱԿ-ներին) </t>
  </si>
  <si>
    <t>2400 Այգեկ</t>
  </si>
  <si>
    <t>10500 Մերձավան</t>
  </si>
  <si>
    <t xml:space="preserve">   </t>
  </si>
  <si>
    <t>Բաղրամյան</t>
  </si>
  <si>
    <r>
      <t xml:space="preserve">ԿՐԹՈՒԹՅՈՒՆ </t>
    </r>
    <r>
      <rPr>
        <sz val="8"/>
        <rFont val="GHEA Grapalat"/>
        <family val="3"/>
      </rPr>
      <t>(տող2910+տող2920+տող2930+տող2940+տող2950+տող2960+տող2970+տող2980)</t>
    </r>
  </si>
  <si>
    <t>4511-Սուբսիդիաներ ոչ-ֆինանսական պետական կազմակերպություններին (ՀՈԱԿ-ներին) Փարաքարի մանկապարտեզ</t>
  </si>
  <si>
    <t>Հետբուհական մասնագիտական կրթություն         այդ թվում ծախսերի վերծանումը` ըստ բյուջետային ծախսերի տնտեսագիտական դասակարգման հոդվածների</t>
  </si>
  <si>
    <t>4511-Սուբսիդիաներ ոչ-ֆինանսական պետական կազմակերպություններին (ՀՈԱԿ-ներին) Փարաքարի Արվեստի դպրոց</t>
  </si>
  <si>
    <r>
      <t xml:space="preserve">ՍՈՑԻԱԼԱԿԱՆ ՊԱՇՏՊԱՆՈՒԹՅՈՒՆ </t>
    </r>
    <r>
      <rPr>
        <sz val="8"/>
        <rFont val="GHEA Grapalat"/>
        <family val="3"/>
      </rPr>
      <t xml:space="preserve">(տող3010+տող3020+տող3030+տող3040+տող3050+տող3060+տող3070+տող3080+տող3090) </t>
    </r>
  </si>
  <si>
    <t>4729-Այլ նպաստներ բյուջեից</t>
  </si>
  <si>
    <r>
      <t>ՀԻՄՆԱԿԱՆ ԲԱԺԻՆՆԵՐԻՆ ՉԴԱՍՎՈՂ ՊԱՀՈՒՍՏԱՅԻՆ ՖՈՆԴԵՐ</t>
    </r>
    <r>
      <rPr>
        <sz val="11"/>
        <rFont val="GHEA Grapalat"/>
        <family val="3"/>
      </rPr>
      <t xml:space="preserve"> </t>
    </r>
    <r>
      <rPr>
        <sz val="9"/>
        <rFont val="GHEA Grapalat"/>
        <family val="3"/>
      </rPr>
      <t>(տող3110)</t>
    </r>
  </si>
  <si>
    <t>ՀՀ համայնքների պահուստային ֆոնդ</t>
  </si>
  <si>
    <t>4891-Պահուստային միջոցներ</t>
  </si>
  <si>
    <t>Կ.Տ.</t>
  </si>
  <si>
    <t>ՀԱՄԱՅՆՔԻ ՂԵԿԱՎԱՐ`                                 Դ.ՄԻՆԱՍՅԱՆ</t>
  </si>
  <si>
    <t>Հավելված 10</t>
  </si>
  <si>
    <t xml:space="preserve">  Հայաստանի Հանրապետության Արմավիրի մարզի   Փարաքար համայնքի  ավագանու 2023 թվականի Մարտի 2-ի  N 14 -Ն որոշմամբ</t>
  </si>
  <si>
    <t xml:space="preserve">       ՖԻՆ ԲԱԺՆԻ ՊԵՏ`                                     Ք.ՄԵԼՔՈՆՅԱՆ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</si>
</sst>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000"/>
    <numFmt numFmtId="168" formatCode="#,##0.000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i/>
      <sz val="11"/>
      <name val="Arial Armenian"/>
      <family val="2"/>
    </font>
    <font>
      <b/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sz val="10"/>
      <color indexed="8"/>
      <name val="GHEA Grapalat"/>
      <family val="3"/>
    </font>
    <font>
      <b/>
      <i/>
      <sz val="12"/>
      <name val="GHEA Grapalat"/>
      <family val="3"/>
    </font>
    <font>
      <b/>
      <i/>
      <sz val="11"/>
      <name val="GHEA Grapalat"/>
      <family val="3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 readingOrder="1"/>
    </xf>
    <xf numFmtId="44" fontId="5" fillId="0" borderId="0" xfId="2" applyFont="1" applyFill="1" applyBorder="1"/>
    <xf numFmtId="44" fontId="4" fillId="0" borderId="0" xfId="2" applyFont="1" applyFill="1" applyBorder="1"/>
    <xf numFmtId="43" fontId="4" fillId="0" borderId="0" xfId="1" applyFont="1" applyFill="1" applyBorder="1"/>
    <xf numFmtId="0" fontId="4" fillId="0" borderId="1" xfId="0" applyFont="1" applyBorder="1"/>
    <xf numFmtId="49" fontId="11" fillId="0" borderId="3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top"/>
    </xf>
    <xf numFmtId="164" fontId="12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49" fontId="12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165" fontId="10" fillId="0" borderId="0" xfId="0" applyNumberFormat="1" applyFont="1" applyAlignment="1">
      <alignment horizontal="center" vertical="top"/>
    </xf>
    <xf numFmtId="49" fontId="16" fillId="0" borderId="3" xfId="0" applyNumberFormat="1" applyFont="1" applyBorder="1" applyAlignment="1">
      <alignment vertical="top" wrapText="1"/>
    </xf>
    <xf numFmtId="2" fontId="4" fillId="0" borderId="0" xfId="0" applyNumberFormat="1" applyFont="1"/>
    <xf numFmtId="49" fontId="16" fillId="0" borderId="3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/>
    <xf numFmtId="4" fontId="12" fillId="0" borderId="0" xfId="0" applyNumberFormat="1" applyFont="1" applyAlignment="1">
      <alignment horizontal="right" vertical="center"/>
    </xf>
    <xf numFmtId="4" fontId="17" fillId="0" borderId="3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11" fillId="3" borderId="3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 wrapText="1"/>
    </xf>
    <xf numFmtId="0" fontId="7" fillId="0" borderId="3" xfId="0" applyFont="1" applyBorder="1" applyAlignment="1">
      <alignment horizontal="center" vertical="center" wrapText="1" readingOrder="1"/>
    </xf>
    <xf numFmtId="49" fontId="14" fillId="0" borderId="3" xfId="0" applyNumberFormat="1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 readingOrder="1"/>
    </xf>
    <xf numFmtId="4" fontId="18" fillId="0" borderId="3" xfId="0" applyNumberFormat="1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horizontal="left" vertical="top" wrapText="1" readingOrder="1"/>
    </xf>
    <xf numFmtId="4" fontId="11" fillId="2" borderId="3" xfId="0" applyNumberFormat="1" applyFont="1" applyFill="1" applyBorder="1" applyAlignment="1">
      <alignment horizontal="right" vertical="center"/>
    </xf>
    <xf numFmtId="0" fontId="15" fillId="0" borderId="3" xfId="0" applyFont="1" applyBorder="1" applyAlignment="1">
      <alignment horizontal="left" vertical="top" wrapText="1" readingOrder="1"/>
    </xf>
    <xf numFmtId="4" fontId="3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 readingOrder="1"/>
    </xf>
    <xf numFmtId="49" fontId="10" fillId="0" borderId="3" xfId="0" applyNumberFormat="1" applyFont="1" applyBorder="1" applyAlignment="1">
      <alignment vertical="top" wrapText="1"/>
    </xf>
    <xf numFmtId="0" fontId="10" fillId="0" borderId="3" xfId="0" applyFont="1" applyBorder="1" applyAlignment="1">
      <alignment horizontal="left" vertical="center" wrapText="1" readingOrder="1"/>
    </xf>
    <xf numFmtId="4" fontId="4" fillId="0" borderId="3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4" fontId="5" fillId="0" borderId="0" xfId="0" applyNumberFormat="1" applyFont="1"/>
    <xf numFmtId="4" fontId="7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8" fontId="18" fillId="0" borderId="3" xfId="0" applyNumberFormat="1" applyFont="1" applyBorder="1" applyAlignment="1">
      <alignment horizontal="right" vertical="center"/>
    </xf>
    <xf numFmtId="168" fontId="7" fillId="0" borderId="3" xfId="0" applyNumberFormat="1" applyFont="1" applyBorder="1" applyAlignment="1">
      <alignment horizontal="right" vertical="center"/>
    </xf>
    <xf numFmtId="168" fontId="6" fillId="0" borderId="3" xfId="0" applyNumberFormat="1" applyFont="1" applyBorder="1" applyAlignment="1">
      <alignment horizontal="right" vertical="center"/>
    </xf>
    <xf numFmtId="168" fontId="4" fillId="0" borderId="0" xfId="0" applyNumberFormat="1" applyFont="1"/>
    <xf numFmtId="168" fontId="11" fillId="0" borderId="3" xfId="0" applyNumberFormat="1" applyFont="1" applyBorder="1" applyAlignment="1">
      <alignment horizontal="right" vertical="center"/>
    </xf>
    <xf numFmtId="168" fontId="1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8" fontId="4" fillId="0" borderId="0" xfId="0" applyNumberFormat="1" applyFont="1" applyAlignment="1">
      <alignment horizontal="center" vertical="center"/>
    </xf>
    <xf numFmtId="168" fontId="12" fillId="0" borderId="3" xfId="0" applyNumberFormat="1" applyFont="1" applyBorder="1" applyAlignment="1">
      <alignment horizontal="right" vertical="center"/>
    </xf>
    <xf numFmtId="168" fontId="5" fillId="0" borderId="0" xfId="0" applyNumberFormat="1" applyFont="1"/>
    <xf numFmtId="168" fontId="19" fillId="0" borderId="0" xfId="0" applyNumberFormat="1" applyFont="1" applyAlignment="1">
      <alignment vertical="center"/>
    </xf>
    <xf numFmtId="4" fontId="6" fillId="0" borderId="3" xfId="0" applyNumberFormat="1" applyFont="1" applyBorder="1" applyAlignment="1">
      <alignment horizontal="right" vertical="center"/>
    </xf>
    <xf numFmtId="168" fontId="8" fillId="0" borderId="3" xfId="0" applyNumberFormat="1" applyFont="1" applyBorder="1" applyAlignment="1">
      <alignment horizontal="right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right" vertical="center" wrapText="1"/>
    </xf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textRotation="90" wrapText="1"/>
    </xf>
    <xf numFmtId="165" fontId="15" fillId="0" borderId="3" xfId="0" applyNumberFormat="1" applyFont="1" applyBorder="1" applyAlignment="1">
      <alignment horizontal="center" vertical="center" textRotation="90" wrapText="1"/>
    </xf>
    <xf numFmtId="4" fontId="9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horizontal="center" vertical="center" wrapText="1" readingOrder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18" Type="http://schemas.microsoft.com/office/2017/10/relationships/person" Target="persons/person6.xml"/><Relationship Id="rId3" Type="http://schemas.openxmlformats.org/officeDocument/2006/relationships/styles" Target="styles.xml"/><Relationship Id="rId12" Type="http://schemas.microsoft.com/office/2017/10/relationships/person" Target="persons/person0.xml"/><Relationship Id="rId17" Type="http://schemas.microsoft.com/office/2017/10/relationships/person" Target="persons/person5.xml"/><Relationship Id="rId2" Type="http://schemas.openxmlformats.org/officeDocument/2006/relationships/theme" Target="theme/theme1.xml"/><Relationship Id="rId16" Type="http://schemas.microsoft.com/office/2017/10/relationships/person" Target="persons/person4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2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04"/>
  <sheetViews>
    <sheetView tabSelected="1" zoomScaleNormal="100" workbookViewId="0">
      <selection activeCell="E412" sqref="E412"/>
    </sheetView>
  </sheetViews>
  <sheetFormatPr defaultRowHeight="14.25" x14ac:dyDescent="0.2"/>
  <cols>
    <col min="1" max="1" width="6.42578125" style="4" customWidth="1"/>
    <col min="2" max="2" width="6.42578125" style="5" customWidth="1"/>
    <col min="3" max="3" width="6.28515625" style="6" customWidth="1"/>
    <col min="4" max="4" width="5.7109375" style="7" customWidth="1"/>
    <col min="5" max="5" width="56.28515625" style="1" customWidth="1"/>
    <col min="6" max="6" width="18.85546875" style="47" customWidth="1"/>
    <col min="7" max="7" width="17" style="47" customWidth="1"/>
    <col min="8" max="8" width="18.140625" style="47" customWidth="1"/>
    <col min="9" max="9" width="0" style="4" hidden="1" customWidth="1"/>
    <col min="10" max="10" width="26.42578125" style="4" hidden="1" customWidth="1"/>
    <col min="11" max="12" width="13.140625" style="4" hidden="1" customWidth="1"/>
    <col min="13" max="13" width="12.42578125" style="4" hidden="1" customWidth="1"/>
    <col min="14" max="14" width="0" style="4" hidden="1" customWidth="1"/>
    <col min="15" max="15" width="15" style="4" hidden="1" customWidth="1"/>
    <col min="16" max="16" width="16.85546875" style="4" hidden="1" customWidth="1"/>
    <col min="17" max="17" width="11.28515625" style="4" hidden="1" customWidth="1"/>
    <col min="18" max="16384" width="9.140625" style="4"/>
  </cols>
  <sheetData>
    <row r="1" spans="1:17" ht="15" customHeight="1" x14ac:dyDescent="0.2">
      <c r="F1" s="88" t="s">
        <v>257</v>
      </c>
      <c r="G1" s="88"/>
      <c r="H1" s="88"/>
    </row>
    <row r="2" spans="1:17" ht="48" customHeight="1" x14ac:dyDescent="0.2">
      <c r="F2" s="88" t="s">
        <v>258</v>
      </c>
      <c r="G2" s="88"/>
      <c r="H2" s="88"/>
    </row>
    <row r="3" spans="1:17" x14ac:dyDescent="0.2">
      <c r="F3" s="87"/>
      <c r="G3" s="87"/>
      <c r="H3" s="87"/>
    </row>
    <row r="4" spans="1:17" ht="35.25" customHeight="1" x14ac:dyDescent="0.2">
      <c r="F4" s="87"/>
      <c r="G4" s="87"/>
      <c r="H4" s="87"/>
    </row>
    <row r="5" spans="1:17" ht="15.75" customHeight="1" x14ac:dyDescent="0.3">
      <c r="A5" s="94" t="s">
        <v>187</v>
      </c>
      <c r="B5" s="94"/>
      <c r="C5" s="94"/>
      <c r="D5" s="94"/>
      <c r="E5" s="94"/>
      <c r="F5" s="94"/>
      <c r="G5" s="94"/>
      <c r="H5" s="94"/>
    </row>
    <row r="6" spans="1:17" ht="36" customHeight="1" x14ac:dyDescent="0.3">
      <c r="A6" s="95" t="s">
        <v>188</v>
      </c>
      <c r="B6" s="95"/>
      <c r="C6" s="95"/>
      <c r="D6" s="95"/>
      <c r="E6" s="95"/>
      <c r="F6" s="95"/>
      <c r="G6" s="95"/>
      <c r="H6" s="95"/>
    </row>
    <row r="7" spans="1:17" ht="14.25" customHeight="1" x14ac:dyDescent="0.3">
      <c r="A7" s="8" t="s">
        <v>189</v>
      </c>
      <c r="B7" s="9"/>
      <c r="C7" s="10"/>
      <c r="D7" s="10"/>
      <c r="E7" s="11"/>
      <c r="F7" s="41"/>
      <c r="G7" s="98" t="s">
        <v>7</v>
      </c>
      <c r="H7" s="98"/>
    </row>
    <row r="8" spans="1:17" s="3" customFormat="1" ht="15" hidden="1" customHeight="1" x14ac:dyDescent="0.3">
      <c r="A8" s="8"/>
      <c r="B8" s="9"/>
      <c r="C8" s="10"/>
      <c r="D8" s="10"/>
      <c r="E8" s="12"/>
      <c r="F8" s="41"/>
      <c r="G8" s="41" t="s">
        <v>7</v>
      </c>
      <c r="H8" s="41"/>
    </row>
    <row r="9" spans="1:17" s="13" customFormat="1" ht="36" customHeight="1" x14ac:dyDescent="0.2">
      <c r="A9" s="91" t="s">
        <v>8</v>
      </c>
      <c r="B9" s="96" t="s">
        <v>190</v>
      </c>
      <c r="C9" s="97" t="s">
        <v>9</v>
      </c>
      <c r="D9" s="97" t="s">
        <v>10</v>
      </c>
      <c r="E9" s="99" t="s">
        <v>191</v>
      </c>
      <c r="F9" s="100" t="s">
        <v>192</v>
      </c>
      <c r="G9" s="102" t="s">
        <v>11</v>
      </c>
      <c r="H9" s="102"/>
    </row>
    <row r="10" spans="1:17" s="14" customFormat="1" ht="33" customHeight="1" x14ac:dyDescent="0.2">
      <c r="A10" s="91"/>
      <c r="B10" s="96"/>
      <c r="C10" s="97"/>
      <c r="D10" s="97"/>
      <c r="E10" s="99"/>
      <c r="F10" s="101"/>
      <c r="G10" s="72" t="s">
        <v>2</v>
      </c>
      <c r="H10" s="72" t="s">
        <v>3</v>
      </c>
      <c r="J10" s="48">
        <f>1102352.25-G12</f>
        <v>-114647.75</v>
      </c>
    </row>
    <row r="11" spans="1:17" s="15" customFormat="1" ht="12.75" customHeight="1" x14ac:dyDescent="0.2">
      <c r="A11" s="50">
        <v>1</v>
      </c>
      <c r="B11" s="50">
        <v>2</v>
      </c>
      <c r="C11" s="50">
        <v>3</v>
      </c>
      <c r="D11" s="50">
        <v>4</v>
      </c>
      <c r="E11" s="50">
        <v>5</v>
      </c>
      <c r="F11" s="51">
        <v>6</v>
      </c>
      <c r="G11" s="51">
        <v>7</v>
      </c>
      <c r="H11" s="51">
        <v>8</v>
      </c>
    </row>
    <row r="12" spans="1:17" s="2" customFormat="1" ht="42" x14ac:dyDescent="0.2">
      <c r="A12" s="73">
        <v>2000</v>
      </c>
      <c r="B12" s="52" t="s">
        <v>12</v>
      </c>
      <c r="C12" s="53" t="s">
        <v>5</v>
      </c>
      <c r="D12" s="53" t="s">
        <v>5</v>
      </c>
      <c r="E12" s="54" t="s">
        <v>193</v>
      </c>
      <c r="F12" s="74">
        <f>+G12+H12</f>
        <v>1694132.42</v>
      </c>
      <c r="G12" s="86">
        <f>+G13+G98+G120+G156+G230+G278+G307+G352+G403+G450+G492</f>
        <v>1217000</v>
      </c>
      <c r="H12" s="75">
        <f>+H13+H98+H120+H156+H230+H278+H307+H352+H403+H450+H492</f>
        <v>477132.42</v>
      </c>
      <c r="J12" s="38">
        <f>+F12-2000000</f>
        <v>-305867.58000000007</v>
      </c>
      <c r="K12" s="39">
        <f>+G12+923000</f>
        <v>2140000</v>
      </c>
      <c r="L12" s="39">
        <f>+F12-H156</f>
        <v>1780000</v>
      </c>
      <c r="M12" s="81" t="e">
        <f>+H12-#REF!</f>
        <v>#REF!</v>
      </c>
      <c r="N12" s="2">
        <v>633839.52800000005</v>
      </c>
      <c r="O12" s="81">
        <f>+P12-H12</f>
        <v>85867.580000000016</v>
      </c>
      <c r="P12" s="81">
        <v>563000</v>
      </c>
      <c r="Q12" s="81"/>
    </row>
    <row r="13" spans="1:17" ht="67.5" customHeight="1" x14ac:dyDescent="0.2">
      <c r="A13" s="18">
        <v>2100</v>
      </c>
      <c r="B13" s="24" t="s">
        <v>13</v>
      </c>
      <c r="C13" s="17">
        <v>0</v>
      </c>
      <c r="D13" s="17">
        <v>0</v>
      </c>
      <c r="E13" s="54" t="s">
        <v>194</v>
      </c>
      <c r="F13" s="55">
        <f>+G13+H13</f>
        <v>556333.85</v>
      </c>
      <c r="G13" s="55">
        <f>+G15+G67</f>
        <v>518333.85</v>
      </c>
      <c r="H13" s="74">
        <f>+H15+H67</f>
        <v>38000</v>
      </c>
      <c r="J13" s="40">
        <f>923000-H12</f>
        <v>445867.58</v>
      </c>
      <c r="O13" s="77"/>
      <c r="P13" s="77">
        <f>+G12-1217000</f>
        <v>0</v>
      </c>
    </row>
    <row r="14" spans="1:17" s="16" customFormat="1" ht="16.5" x14ac:dyDescent="0.2">
      <c r="A14" s="57"/>
      <c r="B14" s="24"/>
      <c r="C14" s="17"/>
      <c r="D14" s="17"/>
      <c r="E14" s="58" t="s">
        <v>1</v>
      </c>
      <c r="F14" s="55">
        <f>+G14+H14</f>
        <v>0</v>
      </c>
      <c r="G14" s="59"/>
      <c r="H14" s="59"/>
    </row>
    <row r="15" spans="1:17" s="16" customFormat="1" ht="46.5" customHeight="1" x14ac:dyDescent="0.2">
      <c r="A15" s="57">
        <v>2110</v>
      </c>
      <c r="B15" s="24" t="s">
        <v>13</v>
      </c>
      <c r="C15" s="17">
        <v>1</v>
      </c>
      <c r="D15" s="17">
        <v>0</v>
      </c>
      <c r="E15" s="60" t="s">
        <v>15</v>
      </c>
      <c r="F15" s="55">
        <f>+G15+H15</f>
        <v>446480</v>
      </c>
      <c r="G15" s="55">
        <f>+G17</f>
        <v>438480</v>
      </c>
      <c r="H15" s="55">
        <f>+H17</f>
        <v>8000</v>
      </c>
      <c r="J15" s="71">
        <f>+F12+346255.95</f>
        <v>2040388.3699999999</v>
      </c>
    </row>
    <row r="16" spans="1:17" ht="15" customHeight="1" x14ac:dyDescent="0.2">
      <c r="A16" s="57"/>
      <c r="B16" s="24"/>
      <c r="C16" s="17"/>
      <c r="D16" s="17"/>
      <c r="E16" s="58" t="s">
        <v>6</v>
      </c>
      <c r="F16" s="55"/>
      <c r="G16" s="43"/>
      <c r="H16" s="43"/>
    </row>
    <row r="17" spans="1:16" ht="18.75" customHeight="1" x14ac:dyDescent="0.2">
      <c r="A17" s="57">
        <v>2111</v>
      </c>
      <c r="B17" s="30" t="s">
        <v>13</v>
      </c>
      <c r="C17" s="18">
        <v>1</v>
      </c>
      <c r="D17" s="18">
        <v>1</v>
      </c>
      <c r="E17" s="58" t="s">
        <v>16</v>
      </c>
      <c r="F17" s="55">
        <f>+G17+H17</f>
        <v>446480</v>
      </c>
      <c r="G17" s="43">
        <f>+G19+G20+G21+G22+G23+G24+G25+G26+G27+G28+G29+G30+G31+G32+G33+G34+G35+G36+G37+G38+G39+G40</f>
        <v>438480</v>
      </c>
      <c r="H17" s="43">
        <f>+H40</f>
        <v>8000</v>
      </c>
    </row>
    <row r="18" spans="1:16" ht="33.75" customHeight="1" x14ac:dyDescent="0.2">
      <c r="A18" s="57"/>
      <c r="B18" s="30"/>
      <c r="C18" s="18"/>
      <c r="D18" s="18"/>
      <c r="E18" s="58" t="s">
        <v>195</v>
      </c>
      <c r="F18" s="43"/>
      <c r="G18" s="43"/>
      <c r="H18" s="43"/>
    </row>
    <row r="19" spans="1:16" ht="17.25" customHeight="1" x14ac:dyDescent="0.2">
      <c r="A19" s="57"/>
      <c r="B19" s="30"/>
      <c r="C19" s="18"/>
      <c r="D19" s="18"/>
      <c r="E19" s="58" t="s">
        <v>196</v>
      </c>
      <c r="F19" s="43">
        <f>+G19+H19</f>
        <v>286000</v>
      </c>
      <c r="G19" s="43">
        <v>286000</v>
      </c>
      <c r="H19" s="43"/>
      <c r="J19" s="40">
        <f>+G19+G236</f>
        <v>344000</v>
      </c>
    </row>
    <row r="20" spans="1:16" ht="17.25" customHeight="1" x14ac:dyDescent="0.2">
      <c r="A20" s="57"/>
      <c r="B20" s="30"/>
      <c r="C20" s="18"/>
      <c r="D20" s="18"/>
      <c r="E20" s="58" t="s">
        <v>197</v>
      </c>
      <c r="F20" s="43">
        <f t="shared" ref="F20:F39" si="0">H20+G20</f>
        <v>88000</v>
      </c>
      <c r="G20" s="43">
        <v>88000</v>
      </c>
      <c r="H20" s="43"/>
    </row>
    <row r="21" spans="1:16" ht="17.25" customHeight="1" x14ac:dyDescent="0.2">
      <c r="A21" s="57"/>
      <c r="B21" s="30"/>
      <c r="C21" s="18"/>
      <c r="D21" s="18"/>
      <c r="E21" s="58" t="s">
        <v>198</v>
      </c>
      <c r="F21" s="43">
        <f t="shared" si="0"/>
        <v>10000</v>
      </c>
      <c r="G21" s="43">
        <v>10000</v>
      </c>
      <c r="H21" s="43"/>
      <c r="J21" s="40">
        <f>+G21+G237</f>
        <v>25700</v>
      </c>
      <c r="P21" s="77"/>
    </row>
    <row r="22" spans="1:16" ht="17.25" customHeight="1" x14ac:dyDescent="0.2">
      <c r="A22" s="57"/>
      <c r="B22" s="30"/>
      <c r="C22" s="18"/>
      <c r="D22" s="18"/>
      <c r="E22" s="58" t="s">
        <v>199</v>
      </c>
      <c r="F22" s="43">
        <f t="shared" si="0"/>
        <v>2000</v>
      </c>
      <c r="G22" s="43">
        <v>2000</v>
      </c>
      <c r="H22" s="43"/>
      <c r="J22" s="40">
        <f>+G22</f>
        <v>2000</v>
      </c>
    </row>
    <row r="23" spans="1:16" ht="17.25" customHeight="1" x14ac:dyDescent="0.2">
      <c r="A23" s="57"/>
      <c r="B23" s="30"/>
      <c r="C23" s="18"/>
      <c r="D23" s="18"/>
      <c r="E23" s="58" t="s">
        <v>200</v>
      </c>
      <c r="F23" s="43">
        <f t="shared" si="0"/>
        <v>5000</v>
      </c>
      <c r="G23" s="43">
        <v>5000</v>
      </c>
      <c r="H23" s="43"/>
      <c r="J23" s="40">
        <f>+G23+G254+G297</f>
        <v>37000</v>
      </c>
    </row>
    <row r="24" spans="1:16" ht="17.25" customHeight="1" x14ac:dyDescent="0.2">
      <c r="A24" s="57"/>
      <c r="B24" s="30"/>
      <c r="C24" s="18"/>
      <c r="D24" s="18"/>
      <c r="E24" s="58" t="s">
        <v>201</v>
      </c>
      <c r="F24" s="43">
        <f t="shared" si="0"/>
        <v>1000</v>
      </c>
      <c r="G24" s="43">
        <v>1000</v>
      </c>
      <c r="H24" s="43"/>
      <c r="J24" s="40">
        <f>+G24+G238+G255</f>
        <v>79000</v>
      </c>
    </row>
    <row r="25" spans="1:16" ht="17.25" customHeight="1" x14ac:dyDescent="0.2">
      <c r="A25" s="57"/>
      <c r="B25" s="30"/>
      <c r="C25" s="18"/>
      <c r="D25" s="18"/>
      <c r="E25" s="58" t="s">
        <v>202</v>
      </c>
      <c r="F25" s="43">
        <f t="shared" si="0"/>
        <v>3000</v>
      </c>
      <c r="G25" s="43">
        <v>3000</v>
      </c>
      <c r="H25" s="43"/>
    </row>
    <row r="26" spans="1:16" ht="17.25" customHeight="1" x14ac:dyDescent="0.2">
      <c r="A26" s="57"/>
      <c r="B26" s="30"/>
      <c r="C26" s="18"/>
      <c r="D26" s="18"/>
      <c r="E26" s="58" t="s">
        <v>203</v>
      </c>
      <c r="F26" s="43">
        <f t="shared" si="0"/>
        <v>980</v>
      </c>
      <c r="G26" s="43">
        <v>980</v>
      </c>
      <c r="H26" s="43"/>
    </row>
    <row r="27" spans="1:16" ht="15" customHeight="1" x14ac:dyDescent="0.2">
      <c r="A27" s="57"/>
      <c r="B27" s="30"/>
      <c r="C27" s="18"/>
      <c r="D27" s="18"/>
      <c r="E27" s="58" t="s">
        <v>204</v>
      </c>
      <c r="F27" s="43">
        <f t="shared" si="0"/>
        <v>2000</v>
      </c>
      <c r="G27" s="43">
        <v>2000</v>
      </c>
      <c r="H27" s="43"/>
    </row>
    <row r="28" spans="1:16" ht="15" customHeight="1" x14ac:dyDescent="0.2">
      <c r="A28" s="57"/>
      <c r="B28" s="30"/>
      <c r="C28" s="18"/>
      <c r="D28" s="18"/>
      <c r="E28" s="58" t="s">
        <v>205</v>
      </c>
      <c r="F28" s="43">
        <f t="shared" si="0"/>
        <v>5000</v>
      </c>
      <c r="G28" s="43">
        <v>5000</v>
      </c>
      <c r="H28" s="43"/>
      <c r="O28" s="4">
        <v>-1000</v>
      </c>
    </row>
    <row r="29" spans="1:16" ht="15.75" customHeight="1" x14ac:dyDescent="0.2">
      <c r="A29" s="57"/>
      <c r="B29" s="30"/>
      <c r="C29" s="18"/>
      <c r="D29" s="18"/>
      <c r="E29" s="58" t="s">
        <v>206</v>
      </c>
      <c r="F29" s="43">
        <f t="shared" si="0"/>
        <v>300</v>
      </c>
      <c r="G29" s="43">
        <v>300</v>
      </c>
      <c r="H29" s="43"/>
    </row>
    <row r="30" spans="1:16" ht="17.25" customHeight="1" x14ac:dyDescent="0.2">
      <c r="A30" s="57"/>
      <c r="B30" s="30"/>
      <c r="C30" s="18"/>
      <c r="D30" s="18"/>
      <c r="E30" s="58" t="s">
        <v>207</v>
      </c>
      <c r="F30" s="43">
        <f t="shared" si="0"/>
        <v>4000</v>
      </c>
      <c r="G30" s="43">
        <v>4000</v>
      </c>
      <c r="H30" s="43"/>
    </row>
    <row r="31" spans="1:16" ht="30" customHeight="1" x14ac:dyDescent="0.2">
      <c r="A31" s="57"/>
      <c r="B31" s="30"/>
      <c r="C31" s="18"/>
      <c r="D31" s="18"/>
      <c r="E31" s="58" t="s">
        <v>208</v>
      </c>
      <c r="F31" s="43">
        <f t="shared" si="0"/>
        <v>2000</v>
      </c>
      <c r="G31" s="43">
        <v>2000</v>
      </c>
      <c r="H31" s="43"/>
    </row>
    <row r="32" spans="1:16" ht="17.25" customHeight="1" x14ac:dyDescent="0.2">
      <c r="A32" s="57"/>
      <c r="B32" s="30"/>
      <c r="C32" s="18"/>
      <c r="D32" s="18"/>
      <c r="E32" s="58" t="s">
        <v>209</v>
      </c>
      <c r="F32" s="43">
        <f t="shared" si="0"/>
        <v>2000</v>
      </c>
      <c r="G32" s="43">
        <v>2000</v>
      </c>
      <c r="H32" s="43"/>
    </row>
    <row r="33" spans="1:10" ht="15" customHeight="1" x14ac:dyDescent="0.2">
      <c r="A33" s="57"/>
      <c r="B33" s="30"/>
      <c r="C33" s="18"/>
      <c r="D33" s="18"/>
      <c r="E33" s="58" t="s">
        <v>210</v>
      </c>
      <c r="F33" s="43">
        <f t="shared" si="0"/>
        <v>2000</v>
      </c>
      <c r="G33" s="43">
        <v>2000</v>
      </c>
      <c r="H33" s="43"/>
      <c r="J33" s="40">
        <f>+G33+G75+G256</f>
        <v>6990</v>
      </c>
    </row>
    <row r="34" spans="1:10" ht="27" x14ac:dyDescent="0.2">
      <c r="A34" s="57"/>
      <c r="B34" s="30"/>
      <c r="C34" s="18"/>
      <c r="D34" s="18"/>
      <c r="E34" s="58" t="s">
        <v>211</v>
      </c>
      <c r="F34" s="43">
        <f t="shared" si="0"/>
        <v>5200</v>
      </c>
      <c r="G34" s="43">
        <v>5200</v>
      </c>
      <c r="H34" s="43"/>
      <c r="J34" s="40">
        <f>+G76</f>
        <v>10000</v>
      </c>
    </row>
    <row r="35" spans="1:10" ht="14.25" customHeight="1" x14ac:dyDescent="0.2">
      <c r="A35" s="57"/>
      <c r="B35" s="30"/>
      <c r="C35" s="18"/>
      <c r="D35" s="18"/>
      <c r="E35" s="58" t="s">
        <v>212</v>
      </c>
      <c r="F35" s="43">
        <f t="shared" si="0"/>
        <v>2000</v>
      </c>
      <c r="G35" s="43">
        <v>2000</v>
      </c>
      <c r="H35" s="43"/>
    </row>
    <row r="36" spans="1:10" ht="17.25" customHeight="1" x14ac:dyDescent="0.2">
      <c r="A36" s="57"/>
      <c r="B36" s="30"/>
      <c r="C36" s="18"/>
      <c r="D36" s="18"/>
      <c r="E36" s="58" t="s">
        <v>213</v>
      </c>
      <c r="F36" s="43">
        <f t="shared" si="0"/>
        <v>10000</v>
      </c>
      <c r="G36" s="43">
        <v>10000</v>
      </c>
      <c r="H36" s="43"/>
    </row>
    <row r="37" spans="1:10" ht="15" customHeight="1" x14ac:dyDescent="0.2">
      <c r="A37" s="57"/>
      <c r="B37" s="30"/>
      <c r="C37" s="18"/>
      <c r="D37" s="18"/>
      <c r="E37" s="58" t="s">
        <v>214</v>
      </c>
      <c r="F37" s="43">
        <f t="shared" si="0"/>
        <v>2000</v>
      </c>
      <c r="G37" s="43">
        <v>2000</v>
      </c>
      <c r="H37" s="43"/>
    </row>
    <row r="38" spans="1:10" ht="15.75" customHeight="1" x14ac:dyDescent="0.2">
      <c r="A38" s="57"/>
      <c r="B38" s="30"/>
      <c r="C38" s="18"/>
      <c r="D38" s="18"/>
      <c r="E38" s="58" t="s">
        <v>215</v>
      </c>
      <c r="F38" s="43">
        <f t="shared" si="0"/>
        <v>3000</v>
      </c>
      <c r="G38" s="43">
        <v>3000</v>
      </c>
      <c r="H38" s="43"/>
      <c r="J38" s="40">
        <f>+G38+G243</f>
        <v>5000</v>
      </c>
    </row>
    <row r="39" spans="1:10" ht="14.25" customHeight="1" x14ac:dyDescent="0.2">
      <c r="A39" s="57"/>
      <c r="B39" s="30"/>
      <c r="C39" s="18"/>
      <c r="D39" s="18"/>
      <c r="E39" s="58" t="s">
        <v>216</v>
      </c>
      <c r="F39" s="43">
        <f t="shared" si="0"/>
        <v>3000</v>
      </c>
      <c r="G39" s="43">
        <v>3000</v>
      </c>
      <c r="H39" s="43"/>
    </row>
    <row r="40" spans="1:10" ht="15.75" customHeight="1" x14ac:dyDescent="0.2">
      <c r="A40" s="57"/>
      <c r="B40" s="30"/>
      <c r="C40" s="18"/>
      <c r="D40" s="18"/>
      <c r="E40" s="58" t="s">
        <v>217</v>
      </c>
      <c r="F40" s="43">
        <f>+H40</f>
        <v>8000</v>
      </c>
      <c r="G40" s="61"/>
      <c r="H40" s="43">
        <v>8000</v>
      </c>
    </row>
    <row r="41" spans="1:10" ht="17.25" customHeight="1" x14ac:dyDescent="0.2">
      <c r="A41" s="57">
        <v>2112</v>
      </c>
      <c r="B41" s="30" t="s">
        <v>13</v>
      </c>
      <c r="C41" s="18">
        <v>1</v>
      </c>
      <c r="D41" s="18">
        <v>2</v>
      </c>
      <c r="E41" s="58" t="s">
        <v>18</v>
      </c>
      <c r="F41" s="61"/>
      <c r="G41" s="61"/>
      <c r="H41" s="43"/>
    </row>
    <row r="42" spans="1:10" ht="27" x14ac:dyDescent="0.2">
      <c r="A42" s="57"/>
      <c r="B42" s="30"/>
      <c r="C42" s="18"/>
      <c r="D42" s="18"/>
      <c r="E42" s="58" t="s">
        <v>195</v>
      </c>
      <c r="F42" s="43"/>
      <c r="G42" s="43"/>
      <c r="H42" s="43"/>
    </row>
    <row r="43" spans="1:10" ht="14.25" customHeight="1" x14ac:dyDescent="0.2">
      <c r="A43" s="57">
        <v>2113</v>
      </c>
      <c r="B43" s="30" t="s">
        <v>13</v>
      </c>
      <c r="C43" s="18">
        <v>1</v>
      </c>
      <c r="D43" s="18">
        <v>3</v>
      </c>
      <c r="E43" s="58" t="s">
        <v>19</v>
      </c>
      <c r="F43" s="43"/>
      <c r="G43" s="43"/>
      <c r="H43" s="43"/>
    </row>
    <row r="44" spans="1:10" ht="27" x14ac:dyDescent="0.2">
      <c r="A44" s="57"/>
      <c r="B44" s="30"/>
      <c r="C44" s="18"/>
      <c r="D44" s="18"/>
      <c r="E44" s="58" t="s">
        <v>195</v>
      </c>
      <c r="F44" s="43"/>
      <c r="G44" s="43"/>
      <c r="H44" s="43"/>
    </row>
    <row r="45" spans="1:10" ht="16.5" x14ac:dyDescent="0.2">
      <c r="A45" s="57">
        <v>2120</v>
      </c>
      <c r="B45" s="24" t="s">
        <v>13</v>
      </c>
      <c r="C45" s="17">
        <v>2</v>
      </c>
      <c r="D45" s="17">
        <v>0</v>
      </c>
      <c r="E45" s="60" t="s">
        <v>20</v>
      </c>
      <c r="F45" s="43"/>
      <c r="G45" s="43"/>
      <c r="H45" s="43"/>
    </row>
    <row r="46" spans="1:10" ht="16.5" x14ac:dyDescent="0.2">
      <c r="A46" s="57"/>
      <c r="B46" s="24"/>
      <c r="C46" s="17"/>
      <c r="D46" s="17"/>
      <c r="E46" s="58" t="s">
        <v>6</v>
      </c>
      <c r="F46" s="43"/>
      <c r="G46" s="43"/>
      <c r="H46" s="43"/>
    </row>
    <row r="47" spans="1:10" ht="16.5" x14ac:dyDescent="0.2">
      <c r="A47" s="57">
        <v>2121</v>
      </c>
      <c r="B47" s="30" t="s">
        <v>13</v>
      </c>
      <c r="C47" s="18">
        <v>2</v>
      </c>
      <c r="D47" s="18">
        <v>1</v>
      </c>
      <c r="E47" s="62" t="s">
        <v>21</v>
      </c>
      <c r="F47" s="43"/>
      <c r="G47" s="43"/>
      <c r="H47" s="43"/>
    </row>
    <row r="48" spans="1:10" ht="27" x14ac:dyDescent="0.2">
      <c r="A48" s="57"/>
      <c r="B48" s="30"/>
      <c r="C48" s="18"/>
      <c r="D48" s="18"/>
      <c r="E48" s="58" t="s">
        <v>195</v>
      </c>
      <c r="F48" s="43"/>
      <c r="G48" s="43"/>
      <c r="H48" s="43"/>
    </row>
    <row r="49" spans="1:10" ht="27" x14ac:dyDescent="0.2">
      <c r="A49" s="57">
        <v>2122</v>
      </c>
      <c r="B49" s="30" t="s">
        <v>13</v>
      </c>
      <c r="C49" s="18">
        <v>2</v>
      </c>
      <c r="D49" s="18">
        <v>2</v>
      </c>
      <c r="E49" s="58" t="s">
        <v>22</v>
      </c>
      <c r="F49" s="43"/>
      <c r="G49" s="43"/>
      <c r="H49" s="43"/>
    </row>
    <row r="50" spans="1:10" ht="27" x14ac:dyDescent="0.2">
      <c r="A50" s="57"/>
      <c r="B50" s="30"/>
      <c r="C50" s="18"/>
      <c r="D50" s="18"/>
      <c r="E50" s="58" t="s">
        <v>195</v>
      </c>
      <c r="F50" s="43"/>
      <c r="G50" s="43"/>
      <c r="H50" s="43"/>
    </row>
    <row r="51" spans="1:10" ht="16.5" x14ac:dyDescent="0.2">
      <c r="A51" s="57">
        <v>2130</v>
      </c>
      <c r="B51" s="24" t="s">
        <v>13</v>
      </c>
      <c r="C51" s="17">
        <v>3</v>
      </c>
      <c r="D51" s="17">
        <v>0</v>
      </c>
      <c r="E51" s="60" t="s">
        <v>23</v>
      </c>
      <c r="F51" s="43"/>
      <c r="G51" s="43"/>
      <c r="H51" s="43"/>
    </row>
    <row r="52" spans="1:10" ht="16.5" x14ac:dyDescent="0.2">
      <c r="A52" s="57"/>
      <c r="B52" s="24"/>
      <c r="C52" s="17"/>
      <c r="D52" s="17"/>
      <c r="E52" s="58" t="s">
        <v>6</v>
      </c>
      <c r="F52" s="43"/>
      <c r="G52" s="43"/>
      <c r="H52" s="43"/>
    </row>
    <row r="53" spans="1:10" ht="27" x14ac:dyDescent="0.2">
      <c r="A53" s="57">
        <v>2131</v>
      </c>
      <c r="B53" s="30" t="s">
        <v>13</v>
      </c>
      <c r="C53" s="18">
        <v>3</v>
      </c>
      <c r="D53" s="18">
        <v>1</v>
      </c>
      <c r="E53" s="58" t="s">
        <v>24</v>
      </c>
      <c r="F53" s="43"/>
      <c r="G53" s="43"/>
      <c r="H53" s="43"/>
    </row>
    <row r="54" spans="1:10" ht="27" x14ac:dyDescent="0.2">
      <c r="A54" s="57"/>
      <c r="B54" s="30"/>
      <c r="C54" s="18"/>
      <c r="D54" s="18"/>
      <c r="E54" s="58" t="s">
        <v>195</v>
      </c>
      <c r="F54" s="43"/>
      <c r="G54" s="43"/>
      <c r="H54" s="43"/>
    </row>
    <row r="55" spans="1:10" ht="16.5" x14ac:dyDescent="0.2">
      <c r="A55" s="57">
        <v>2132</v>
      </c>
      <c r="B55" s="30" t="s">
        <v>13</v>
      </c>
      <c r="C55" s="18">
        <v>3</v>
      </c>
      <c r="D55" s="18">
        <v>2</v>
      </c>
      <c r="E55" s="58" t="s">
        <v>25</v>
      </c>
      <c r="F55" s="43"/>
      <c r="G55" s="43"/>
      <c r="H55" s="43"/>
    </row>
    <row r="56" spans="1:10" s="16" customFormat="1" ht="27" x14ac:dyDescent="0.2">
      <c r="A56" s="57"/>
      <c r="B56" s="30"/>
      <c r="C56" s="18"/>
      <c r="D56" s="18"/>
      <c r="E56" s="58" t="s">
        <v>195</v>
      </c>
      <c r="F56" s="55"/>
      <c r="G56" s="55"/>
      <c r="H56" s="55"/>
    </row>
    <row r="57" spans="1:10" ht="16.5" x14ac:dyDescent="0.2">
      <c r="A57" s="57">
        <v>2133</v>
      </c>
      <c r="B57" s="30" t="s">
        <v>13</v>
      </c>
      <c r="C57" s="18">
        <v>3</v>
      </c>
      <c r="D57" s="18">
        <v>3</v>
      </c>
      <c r="E57" s="58" t="s">
        <v>26</v>
      </c>
      <c r="F57" s="43"/>
      <c r="G57" s="43"/>
      <c r="H57" s="43"/>
    </row>
    <row r="58" spans="1:10" ht="27" x14ac:dyDescent="0.2">
      <c r="A58" s="57"/>
      <c r="B58" s="30"/>
      <c r="C58" s="18"/>
      <c r="D58" s="18"/>
      <c r="E58" s="58" t="s">
        <v>195</v>
      </c>
      <c r="F58" s="43"/>
      <c r="G58" s="43"/>
      <c r="H58" s="43"/>
      <c r="J58" s="19"/>
    </row>
    <row r="59" spans="1:10" ht="18.75" customHeight="1" x14ac:dyDescent="0.2">
      <c r="A59" s="57">
        <v>2140</v>
      </c>
      <c r="B59" s="24" t="s">
        <v>13</v>
      </c>
      <c r="C59" s="17">
        <v>4</v>
      </c>
      <c r="D59" s="17">
        <v>0</v>
      </c>
      <c r="E59" s="60" t="s">
        <v>27</v>
      </c>
      <c r="F59" s="43"/>
      <c r="G59" s="43"/>
      <c r="H59" s="43"/>
    </row>
    <row r="60" spans="1:10" ht="14.25" customHeight="1" x14ac:dyDescent="0.2">
      <c r="A60" s="57"/>
      <c r="B60" s="24"/>
      <c r="C60" s="17"/>
      <c r="D60" s="17"/>
      <c r="E60" s="58" t="s">
        <v>6</v>
      </c>
      <c r="F60" s="43"/>
      <c r="G60" s="43"/>
      <c r="H60" s="43"/>
    </row>
    <row r="61" spans="1:10" ht="14.25" customHeight="1" x14ac:dyDescent="0.2">
      <c r="A61" s="57">
        <v>2141</v>
      </c>
      <c r="B61" s="30" t="s">
        <v>13</v>
      </c>
      <c r="C61" s="18">
        <v>4</v>
      </c>
      <c r="D61" s="18">
        <v>1</v>
      </c>
      <c r="E61" s="58" t="s">
        <v>28</v>
      </c>
      <c r="F61" s="43"/>
      <c r="G61" s="43"/>
      <c r="H61" s="43"/>
    </row>
    <row r="62" spans="1:10" ht="27" x14ac:dyDescent="0.2">
      <c r="A62" s="57"/>
      <c r="B62" s="30"/>
      <c r="C62" s="18"/>
      <c r="D62" s="18"/>
      <c r="E62" s="58" t="s">
        <v>195</v>
      </c>
      <c r="F62" s="43"/>
      <c r="G62" s="43"/>
      <c r="H62" s="43"/>
    </row>
    <row r="63" spans="1:10" ht="30.75" customHeight="1" x14ac:dyDescent="0.2">
      <c r="A63" s="57">
        <v>2150</v>
      </c>
      <c r="B63" s="24" t="s">
        <v>13</v>
      </c>
      <c r="C63" s="17">
        <v>5</v>
      </c>
      <c r="D63" s="17">
        <v>0</v>
      </c>
      <c r="E63" s="60" t="s">
        <v>29</v>
      </c>
      <c r="F63" s="43"/>
      <c r="G63" s="43"/>
      <c r="H63" s="43"/>
    </row>
    <row r="64" spans="1:10" s="16" customFormat="1" ht="14.25" customHeight="1" x14ac:dyDescent="0.2">
      <c r="A64" s="57"/>
      <c r="B64" s="24"/>
      <c r="C64" s="17"/>
      <c r="D64" s="17"/>
      <c r="E64" s="58" t="s">
        <v>6</v>
      </c>
      <c r="F64" s="55"/>
      <c r="G64" s="55"/>
      <c r="H64" s="55"/>
    </row>
    <row r="65" spans="1:15" ht="27" x14ac:dyDescent="0.2">
      <c r="A65" s="57">
        <v>2151</v>
      </c>
      <c r="B65" s="30" t="s">
        <v>13</v>
      </c>
      <c r="C65" s="18">
        <v>5</v>
      </c>
      <c r="D65" s="18">
        <v>1</v>
      </c>
      <c r="E65" s="58" t="s">
        <v>30</v>
      </c>
      <c r="F65" s="43"/>
      <c r="G65" s="43"/>
      <c r="H65" s="43"/>
    </row>
    <row r="66" spans="1:15" ht="27" x14ac:dyDescent="0.2">
      <c r="A66" s="57"/>
      <c r="B66" s="30"/>
      <c r="C66" s="18"/>
      <c r="D66" s="18"/>
      <c r="E66" s="58" t="s">
        <v>195</v>
      </c>
      <c r="F66" s="43"/>
      <c r="G66" s="43"/>
      <c r="H66" s="43"/>
    </row>
    <row r="67" spans="1:15" ht="27" customHeight="1" x14ac:dyDescent="0.2">
      <c r="A67" s="57">
        <v>2160</v>
      </c>
      <c r="B67" s="24" t="s">
        <v>13</v>
      </c>
      <c r="C67" s="17">
        <v>6</v>
      </c>
      <c r="D67" s="17">
        <v>0</v>
      </c>
      <c r="E67" s="60" t="s">
        <v>31</v>
      </c>
      <c r="F67" s="74">
        <f>+G67+H67</f>
        <v>109853.85</v>
      </c>
      <c r="G67" s="55">
        <f>+G69</f>
        <v>79853.850000000006</v>
      </c>
      <c r="H67" s="78">
        <f>+H69</f>
        <v>30000</v>
      </c>
    </row>
    <row r="68" spans="1:15" ht="14.25" customHeight="1" x14ac:dyDescent="0.2">
      <c r="A68" s="57"/>
      <c r="B68" s="24"/>
      <c r="C68" s="17"/>
      <c r="D68" s="17"/>
      <c r="E68" s="58" t="s">
        <v>6</v>
      </c>
      <c r="F68" s="43"/>
      <c r="G68" s="43"/>
      <c r="H68" s="78"/>
    </row>
    <row r="69" spans="1:15" ht="27" x14ac:dyDescent="0.2">
      <c r="A69" s="57">
        <v>2161</v>
      </c>
      <c r="B69" s="30" t="s">
        <v>13</v>
      </c>
      <c r="C69" s="18">
        <v>6</v>
      </c>
      <c r="D69" s="18">
        <v>1</v>
      </c>
      <c r="E69" s="58" t="s">
        <v>32</v>
      </c>
      <c r="F69" s="78">
        <f>+G69+H69</f>
        <v>109853.85</v>
      </c>
      <c r="G69" s="43">
        <f>+G71+G72+G73+G74+G75+G77+G80+G82+G78+G83+G84+G85+G76+G81+G79</f>
        <v>79853.850000000006</v>
      </c>
      <c r="H69" s="78">
        <f>+H71+H72+H73+H74+H75+H77+H80+H82+H78+H83+H84+H85+H81+H76</f>
        <v>30000</v>
      </c>
    </row>
    <row r="70" spans="1:15" s="16" customFormat="1" ht="27" x14ac:dyDescent="0.2">
      <c r="A70" s="57"/>
      <c r="B70" s="30"/>
      <c r="C70" s="18"/>
      <c r="D70" s="18"/>
      <c r="E70" s="58" t="s">
        <v>195</v>
      </c>
      <c r="F70" s="55"/>
      <c r="G70" s="55"/>
      <c r="H70" s="55"/>
    </row>
    <row r="71" spans="1:15" s="16" customFormat="1" ht="16.5" x14ac:dyDescent="0.2">
      <c r="A71" s="57"/>
      <c r="B71" s="30"/>
      <c r="C71" s="18"/>
      <c r="D71" s="18"/>
      <c r="E71" s="58" t="s">
        <v>218</v>
      </c>
      <c r="F71" s="55">
        <f>+G71</f>
        <v>4000</v>
      </c>
      <c r="G71" s="43">
        <v>4000</v>
      </c>
      <c r="H71" s="55"/>
      <c r="O71" s="16">
        <v>1000</v>
      </c>
    </row>
    <row r="72" spans="1:15" s="16" customFormat="1" ht="16.5" customHeight="1" x14ac:dyDescent="0.2">
      <c r="A72" s="57"/>
      <c r="B72" s="30"/>
      <c r="C72" s="18"/>
      <c r="D72" s="18"/>
      <c r="E72" s="58" t="s">
        <v>219</v>
      </c>
      <c r="F72" s="43">
        <f>H72+G72</f>
        <v>3000</v>
      </c>
      <c r="G72" s="43">
        <v>3000</v>
      </c>
      <c r="H72" s="55"/>
    </row>
    <row r="73" spans="1:15" s="16" customFormat="1" ht="16.5" x14ac:dyDescent="0.2">
      <c r="A73" s="57"/>
      <c r="B73" s="30"/>
      <c r="C73" s="18"/>
      <c r="D73" s="18"/>
      <c r="E73" s="58" t="s">
        <v>220</v>
      </c>
      <c r="F73" s="43">
        <f>H73+G73</f>
        <v>6000</v>
      </c>
      <c r="G73" s="43">
        <v>6000</v>
      </c>
      <c r="H73" s="55"/>
      <c r="O73" s="16">
        <v>-4000</v>
      </c>
    </row>
    <row r="74" spans="1:15" s="16" customFormat="1" ht="16.5" x14ac:dyDescent="0.2">
      <c r="A74" s="57"/>
      <c r="B74" s="30"/>
      <c r="C74" s="18"/>
      <c r="D74" s="18"/>
      <c r="E74" s="58" t="s">
        <v>221</v>
      </c>
      <c r="F74" s="43">
        <f>H74+G74</f>
        <v>6000</v>
      </c>
      <c r="G74" s="43">
        <v>6000</v>
      </c>
      <c r="H74" s="55"/>
    </row>
    <row r="75" spans="1:15" s="16" customFormat="1" ht="16.5" x14ac:dyDescent="0.2">
      <c r="A75" s="57"/>
      <c r="B75" s="30"/>
      <c r="C75" s="18"/>
      <c r="D75" s="18"/>
      <c r="E75" s="63" t="s">
        <v>222</v>
      </c>
      <c r="F75" s="43">
        <f>H75+G75</f>
        <v>4000</v>
      </c>
      <c r="G75" s="43">
        <v>4000</v>
      </c>
      <c r="H75" s="55"/>
    </row>
    <row r="76" spans="1:15" s="16" customFormat="1" ht="27" x14ac:dyDescent="0.2">
      <c r="A76" s="57"/>
      <c r="B76" s="30"/>
      <c r="C76" s="18"/>
      <c r="D76" s="18"/>
      <c r="E76" s="63" t="s">
        <v>223</v>
      </c>
      <c r="F76" s="43">
        <f>H76+G76</f>
        <v>10000</v>
      </c>
      <c r="G76" s="43">
        <v>10000</v>
      </c>
      <c r="H76" s="55"/>
    </row>
    <row r="77" spans="1:15" s="16" customFormat="1" ht="18" customHeight="1" x14ac:dyDescent="0.2">
      <c r="A77" s="57"/>
      <c r="B77" s="30"/>
      <c r="C77" s="18"/>
      <c r="D77" s="18"/>
      <c r="E77" s="58" t="s">
        <v>212</v>
      </c>
      <c r="F77" s="43">
        <f>+G77</f>
        <v>2000</v>
      </c>
      <c r="G77" s="43">
        <v>2000</v>
      </c>
      <c r="H77" s="55"/>
    </row>
    <row r="78" spans="1:15" s="16" customFormat="1" ht="18" customHeight="1" x14ac:dyDescent="0.2">
      <c r="A78" s="57"/>
      <c r="B78" s="30"/>
      <c r="C78" s="18"/>
      <c r="D78" s="18"/>
      <c r="E78" s="58" t="s">
        <v>214</v>
      </c>
      <c r="F78" s="43">
        <f>+G78</f>
        <v>2000</v>
      </c>
      <c r="G78" s="43">
        <v>2000</v>
      </c>
      <c r="H78" s="55"/>
    </row>
    <row r="79" spans="1:15" s="16" customFormat="1" ht="18" customHeight="1" x14ac:dyDescent="0.2">
      <c r="A79" s="57"/>
      <c r="B79" s="30"/>
      <c r="C79" s="18"/>
      <c r="D79" s="18"/>
      <c r="E79" s="58" t="s">
        <v>224</v>
      </c>
      <c r="F79" s="43">
        <f>+G79</f>
        <v>24000</v>
      </c>
      <c r="G79" s="43">
        <v>24000</v>
      </c>
      <c r="H79" s="55"/>
    </row>
    <row r="80" spans="1:15" s="16" customFormat="1" ht="29.25" customHeight="1" x14ac:dyDescent="0.2">
      <c r="A80" s="57"/>
      <c r="B80" s="30"/>
      <c r="C80" s="18"/>
      <c r="D80" s="18"/>
      <c r="E80" s="58" t="s">
        <v>225</v>
      </c>
      <c r="F80" s="43">
        <f>+G80</f>
        <v>0</v>
      </c>
      <c r="G80" s="43"/>
      <c r="H80" s="55"/>
    </row>
    <row r="81" spans="1:17" s="16" customFormat="1" ht="19.5" customHeight="1" x14ac:dyDescent="0.2">
      <c r="A81" s="57"/>
      <c r="B81" s="30"/>
      <c r="C81" s="18"/>
      <c r="D81" s="18"/>
      <c r="E81" s="58" t="s">
        <v>226</v>
      </c>
      <c r="F81" s="43">
        <f>+G81+H81</f>
        <v>16853.849999999999</v>
      </c>
      <c r="G81" s="43">
        <v>16853.849999999999</v>
      </c>
      <c r="H81" s="55"/>
    </row>
    <row r="82" spans="1:17" s="16" customFormat="1" ht="27.75" customHeight="1" x14ac:dyDescent="0.2">
      <c r="A82" s="57"/>
      <c r="B82" s="30"/>
      <c r="C82" s="18"/>
      <c r="D82" s="18"/>
      <c r="E82" s="58" t="s">
        <v>227</v>
      </c>
      <c r="F82" s="43">
        <f>+G82</f>
        <v>2000</v>
      </c>
      <c r="G82" s="43">
        <v>2000</v>
      </c>
      <c r="H82" s="55"/>
      <c r="Q82" s="16">
        <v>5113</v>
      </c>
    </row>
    <row r="83" spans="1:17" s="16" customFormat="1" ht="16.5" customHeight="1" x14ac:dyDescent="0.2">
      <c r="A83" s="57"/>
      <c r="B83" s="30"/>
      <c r="C83" s="18"/>
      <c r="D83" s="18"/>
      <c r="E83" s="64" t="s">
        <v>217</v>
      </c>
      <c r="F83" s="43">
        <f>+H83</f>
        <v>10000</v>
      </c>
      <c r="G83" s="43"/>
      <c r="H83" s="43">
        <v>10000</v>
      </c>
      <c r="P83" s="71">
        <f>+H40+H83+H261</f>
        <v>20000</v>
      </c>
      <c r="Q83" s="16">
        <v>5122</v>
      </c>
    </row>
    <row r="84" spans="1:17" s="16" customFormat="1" ht="16.5" customHeight="1" x14ac:dyDescent="0.2">
      <c r="A84" s="57"/>
      <c r="B84" s="30"/>
      <c r="C84" s="18"/>
      <c r="D84" s="18"/>
      <c r="E84" s="36" t="s">
        <v>228</v>
      </c>
      <c r="F84" s="43">
        <f>+G84+H84</f>
        <v>20000</v>
      </c>
      <c r="G84" s="43"/>
      <c r="H84" s="43">
        <v>20000</v>
      </c>
      <c r="P84" s="83">
        <f>+H298+H259+H245+H194</f>
        <v>412000</v>
      </c>
      <c r="Q84" s="16">
        <v>5112</v>
      </c>
    </row>
    <row r="85" spans="1:17" s="16" customFormat="1" ht="16.5" customHeight="1" x14ac:dyDescent="0.2">
      <c r="A85" s="57"/>
      <c r="B85" s="30"/>
      <c r="C85" s="18"/>
      <c r="D85" s="18"/>
      <c r="E85" s="34" t="s">
        <v>229</v>
      </c>
      <c r="F85" s="78">
        <f>+G85+H85</f>
        <v>0</v>
      </c>
      <c r="G85" s="78"/>
      <c r="H85" s="78"/>
    </row>
    <row r="86" spans="1:17" ht="17.25" customHeight="1" x14ac:dyDescent="0.2">
      <c r="A86" s="57">
        <v>2170</v>
      </c>
      <c r="B86" s="24" t="s">
        <v>13</v>
      </c>
      <c r="C86" s="17">
        <v>7</v>
      </c>
      <c r="D86" s="17">
        <v>0</v>
      </c>
      <c r="E86" s="60" t="s">
        <v>33</v>
      </c>
      <c r="F86" s="43"/>
      <c r="G86" s="43"/>
      <c r="H86" s="43"/>
    </row>
    <row r="87" spans="1:17" ht="12.75" customHeight="1" x14ac:dyDescent="0.2">
      <c r="A87" s="57"/>
      <c r="B87" s="24"/>
      <c r="C87" s="17"/>
      <c r="D87" s="17"/>
      <c r="E87" s="58" t="s">
        <v>6</v>
      </c>
      <c r="F87" s="43"/>
      <c r="G87" s="43"/>
      <c r="H87" s="43"/>
    </row>
    <row r="88" spans="1:17" ht="17.25" customHeight="1" x14ac:dyDescent="0.2">
      <c r="A88" s="57">
        <v>2171</v>
      </c>
      <c r="B88" s="30" t="s">
        <v>13</v>
      </c>
      <c r="C88" s="18">
        <v>7</v>
      </c>
      <c r="D88" s="18">
        <v>1</v>
      </c>
      <c r="E88" s="58" t="s">
        <v>33</v>
      </c>
      <c r="F88" s="43"/>
      <c r="G88" s="43"/>
      <c r="H88" s="43"/>
    </row>
    <row r="89" spans="1:17" ht="27" x14ac:dyDescent="0.2">
      <c r="A89" s="57"/>
      <c r="B89" s="30"/>
      <c r="C89" s="18"/>
      <c r="D89" s="18"/>
      <c r="E89" s="58" t="s">
        <v>195</v>
      </c>
      <c r="F89" s="43"/>
      <c r="G89" s="43"/>
      <c r="H89" s="43"/>
    </row>
    <row r="90" spans="1:17" ht="29.25" customHeight="1" x14ac:dyDescent="0.2">
      <c r="A90" s="57">
        <v>2180</v>
      </c>
      <c r="B90" s="24" t="s">
        <v>13</v>
      </c>
      <c r="C90" s="17">
        <v>8</v>
      </c>
      <c r="D90" s="17">
        <v>0</v>
      </c>
      <c r="E90" s="60" t="s">
        <v>34</v>
      </c>
      <c r="F90" s="43"/>
      <c r="G90" s="43"/>
      <c r="H90" s="43"/>
    </row>
    <row r="91" spans="1:17" ht="16.5" customHeight="1" x14ac:dyDescent="0.2">
      <c r="A91" s="57"/>
      <c r="B91" s="24"/>
      <c r="C91" s="17"/>
      <c r="D91" s="17"/>
      <c r="E91" s="58" t="s">
        <v>6</v>
      </c>
      <c r="F91" s="43"/>
      <c r="G91" s="43"/>
      <c r="H91" s="43"/>
    </row>
    <row r="92" spans="1:17" s="16" customFormat="1" ht="27" x14ac:dyDescent="0.2">
      <c r="A92" s="57">
        <v>2181</v>
      </c>
      <c r="B92" s="30" t="s">
        <v>13</v>
      </c>
      <c r="C92" s="18">
        <v>8</v>
      </c>
      <c r="D92" s="18">
        <v>1</v>
      </c>
      <c r="E92" s="58" t="s">
        <v>34</v>
      </c>
      <c r="F92" s="55"/>
      <c r="G92" s="55"/>
      <c r="H92" s="55"/>
    </row>
    <row r="93" spans="1:17" ht="16.5" x14ac:dyDescent="0.2">
      <c r="A93" s="57"/>
      <c r="B93" s="30"/>
      <c r="C93" s="18"/>
      <c r="D93" s="18"/>
      <c r="E93" s="58" t="s">
        <v>6</v>
      </c>
      <c r="F93" s="43"/>
      <c r="G93" s="43"/>
      <c r="H93" s="43"/>
    </row>
    <row r="94" spans="1:17" ht="16.5" x14ac:dyDescent="0.2">
      <c r="A94" s="57">
        <v>2182</v>
      </c>
      <c r="B94" s="30" t="s">
        <v>13</v>
      </c>
      <c r="C94" s="18">
        <v>8</v>
      </c>
      <c r="D94" s="18">
        <v>1</v>
      </c>
      <c r="E94" s="58" t="s">
        <v>35</v>
      </c>
      <c r="F94" s="43"/>
      <c r="G94" s="43"/>
      <c r="H94" s="43"/>
    </row>
    <row r="95" spans="1:17" ht="16.5" x14ac:dyDescent="0.2">
      <c r="A95" s="57">
        <v>2183</v>
      </c>
      <c r="B95" s="30" t="s">
        <v>13</v>
      </c>
      <c r="C95" s="18">
        <v>8</v>
      </c>
      <c r="D95" s="18">
        <v>1</v>
      </c>
      <c r="E95" s="58" t="s">
        <v>36</v>
      </c>
      <c r="F95" s="43"/>
      <c r="G95" s="43"/>
      <c r="H95" s="43"/>
    </row>
    <row r="96" spans="1:17" ht="27" x14ac:dyDescent="0.2">
      <c r="A96" s="57">
        <v>2184</v>
      </c>
      <c r="B96" s="30" t="s">
        <v>13</v>
      </c>
      <c r="C96" s="18">
        <v>8</v>
      </c>
      <c r="D96" s="18">
        <v>1</v>
      </c>
      <c r="E96" s="58" t="s">
        <v>37</v>
      </c>
      <c r="F96" s="43"/>
      <c r="G96" s="43"/>
      <c r="H96" s="43"/>
    </row>
    <row r="97" spans="1:8" ht="27" x14ac:dyDescent="0.2">
      <c r="A97" s="57"/>
      <c r="B97" s="30"/>
      <c r="C97" s="18"/>
      <c r="D97" s="18"/>
      <c r="E97" s="58" t="s">
        <v>195</v>
      </c>
      <c r="F97" s="43"/>
      <c r="G97" s="43"/>
      <c r="H97" s="43"/>
    </row>
    <row r="98" spans="1:8" s="2" customFormat="1" ht="32.25" customHeight="1" x14ac:dyDescent="0.2">
      <c r="A98" s="18">
        <v>2200</v>
      </c>
      <c r="B98" s="24" t="s">
        <v>38</v>
      </c>
      <c r="C98" s="17">
        <v>0</v>
      </c>
      <c r="D98" s="17">
        <v>0</v>
      </c>
      <c r="E98" s="54" t="s">
        <v>230</v>
      </c>
      <c r="F98" s="43"/>
      <c r="G98" s="43"/>
      <c r="H98" s="59"/>
    </row>
    <row r="99" spans="1:8" ht="12.75" customHeight="1" x14ac:dyDescent="0.2">
      <c r="A99" s="57"/>
      <c r="B99" s="24"/>
      <c r="C99" s="17"/>
      <c r="D99" s="17"/>
      <c r="E99" s="58" t="s">
        <v>1</v>
      </c>
      <c r="F99" s="43"/>
      <c r="G99" s="43"/>
      <c r="H99" s="43"/>
    </row>
    <row r="100" spans="1:8" ht="16.5" x14ac:dyDescent="0.2">
      <c r="A100" s="57">
        <v>2210</v>
      </c>
      <c r="B100" s="24" t="s">
        <v>38</v>
      </c>
      <c r="C100" s="18">
        <v>1</v>
      </c>
      <c r="D100" s="18">
        <v>0</v>
      </c>
      <c r="E100" s="60" t="s">
        <v>39</v>
      </c>
      <c r="F100" s="43"/>
      <c r="G100" s="43"/>
      <c r="H100" s="43"/>
    </row>
    <row r="101" spans="1:8" s="16" customFormat="1" ht="15" customHeight="1" x14ac:dyDescent="0.2">
      <c r="A101" s="57"/>
      <c r="B101" s="24"/>
      <c r="C101" s="17"/>
      <c r="D101" s="17"/>
      <c r="E101" s="58" t="s">
        <v>6</v>
      </c>
      <c r="F101" s="55"/>
      <c r="G101" s="55"/>
      <c r="H101" s="55"/>
    </row>
    <row r="102" spans="1:8" ht="16.5" x14ac:dyDescent="0.2">
      <c r="A102" s="57">
        <v>2211</v>
      </c>
      <c r="B102" s="30" t="s">
        <v>38</v>
      </c>
      <c r="C102" s="18">
        <v>1</v>
      </c>
      <c r="D102" s="18">
        <v>1</v>
      </c>
      <c r="E102" s="58" t="s">
        <v>40</v>
      </c>
      <c r="F102" s="43"/>
      <c r="G102" s="43"/>
      <c r="H102" s="43"/>
    </row>
    <row r="103" spans="1:8" ht="27" x14ac:dyDescent="0.2">
      <c r="A103" s="57"/>
      <c r="B103" s="30"/>
      <c r="C103" s="18"/>
      <c r="D103" s="18"/>
      <c r="E103" s="58" t="s">
        <v>195</v>
      </c>
      <c r="F103" s="43"/>
      <c r="G103" s="43"/>
      <c r="H103" s="43"/>
    </row>
    <row r="104" spans="1:8" ht="15" customHeight="1" x14ac:dyDescent="0.2">
      <c r="A104" s="57">
        <v>2220</v>
      </c>
      <c r="B104" s="24" t="s">
        <v>38</v>
      </c>
      <c r="C104" s="17">
        <v>2</v>
      </c>
      <c r="D104" s="17">
        <v>0</v>
      </c>
      <c r="E104" s="60" t="s">
        <v>41</v>
      </c>
      <c r="F104" s="43"/>
      <c r="G104" s="43"/>
      <c r="H104" s="43"/>
    </row>
    <row r="105" spans="1:8" ht="15" customHeight="1" x14ac:dyDescent="0.2">
      <c r="A105" s="57"/>
      <c r="B105" s="24"/>
      <c r="C105" s="17"/>
      <c r="D105" s="17"/>
      <c r="E105" s="58" t="s">
        <v>6</v>
      </c>
      <c r="F105" s="43"/>
      <c r="G105" s="43"/>
      <c r="H105" s="43"/>
    </row>
    <row r="106" spans="1:8" ht="16.5" x14ac:dyDescent="0.2">
      <c r="A106" s="57">
        <v>2221</v>
      </c>
      <c r="B106" s="30" t="s">
        <v>38</v>
      </c>
      <c r="C106" s="18">
        <v>2</v>
      </c>
      <c r="D106" s="18">
        <v>1</v>
      </c>
      <c r="E106" s="58" t="s">
        <v>42</v>
      </c>
      <c r="F106" s="43"/>
      <c r="G106" s="43"/>
      <c r="H106" s="43"/>
    </row>
    <row r="107" spans="1:8" s="16" customFormat="1" ht="27" x14ac:dyDescent="0.2">
      <c r="A107" s="57"/>
      <c r="B107" s="30"/>
      <c r="C107" s="18"/>
      <c r="D107" s="18"/>
      <c r="E107" s="58" t="s">
        <v>195</v>
      </c>
      <c r="F107" s="55"/>
      <c r="G107" s="55"/>
      <c r="H107" s="55"/>
    </row>
    <row r="108" spans="1:8" ht="18" customHeight="1" x14ac:dyDescent="0.2">
      <c r="A108" s="57">
        <v>2230</v>
      </c>
      <c r="B108" s="24" t="s">
        <v>38</v>
      </c>
      <c r="C108" s="18">
        <v>3</v>
      </c>
      <c r="D108" s="18">
        <v>0</v>
      </c>
      <c r="E108" s="60" t="s">
        <v>43</v>
      </c>
      <c r="F108" s="43"/>
      <c r="G108" s="43"/>
      <c r="H108" s="43"/>
    </row>
    <row r="109" spans="1:8" s="16" customFormat="1" ht="15" customHeight="1" x14ac:dyDescent="0.2">
      <c r="A109" s="57"/>
      <c r="B109" s="24"/>
      <c r="C109" s="17"/>
      <c r="D109" s="17"/>
      <c r="E109" s="58" t="s">
        <v>6</v>
      </c>
      <c r="F109" s="55"/>
      <c r="G109" s="55"/>
      <c r="H109" s="55"/>
    </row>
    <row r="110" spans="1:8" ht="16.5" x14ac:dyDescent="0.2">
      <c r="A110" s="57">
        <v>2231</v>
      </c>
      <c r="B110" s="30" t="s">
        <v>38</v>
      </c>
      <c r="C110" s="18">
        <v>3</v>
      </c>
      <c r="D110" s="18">
        <v>1</v>
      </c>
      <c r="E110" s="58" t="s">
        <v>44</v>
      </c>
      <c r="F110" s="43"/>
      <c r="G110" s="43"/>
      <c r="H110" s="43"/>
    </row>
    <row r="111" spans="1:8" s="16" customFormat="1" ht="16.5" customHeight="1" x14ac:dyDescent="0.2">
      <c r="A111" s="57"/>
      <c r="B111" s="30"/>
      <c r="C111" s="18"/>
      <c r="D111" s="18"/>
      <c r="E111" s="58" t="s">
        <v>195</v>
      </c>
      <c r="F111" s="55"/>
      <c r="G111" s="55"/>
      <c r="H111" s="55"/>
    </row>
    <row r="112" spans="1:8" ht="15" customHeight="1" x14ac:dyDescent="0.2">
      <c r="A112" s="57">
        <v>2240</v>
      </c>
      <c r="B112" s="24" t="s">
        <v>38</v>
      </c>
      <c r="C112" s="17">
        <v>4</v>
      </c>
      <c r="D112" s="17">
        <v>0</v>
      </c>
      <c r="E112" s="60" t="s">
        <v>45</v>
      </c>
      <c r="F112" s="43"/>
      <c r="G112" s="43"/>
      <c r="H112" s="43"/>
    </row>
    <row r="113" spans="1:8" ht="15" customHeight="1" x14ac:dyDescent="0.2">
      <c r="A113" s="57"/>
      <c r="B113" s="24"/>
      <c r="C113" s="17"/>
      <c r="D113" s="17"/>
      <c r="E113" s="58" t="s">
        <v>6</v>
      </c>
      <c r="F113" s="43"/>
      <c r="G113" s="43"/>
      <c r="H113" s="43"/>
    </row>
    <row r="114" spans="1:8" s="2" customFormat="1" ht="32.25" customHeight="1" x14ac:dyDescent="0.2">
      <c r="A114" s="57">
        <v>2241</v>
      </c>
      <c r="B114" s="30" t="s">
        <v>38</v>
      </c>
      <c r="C114" s="18">
        <v>4</v>
      </c>
      <c r="D114" s="18">
        <v>1</v>
      </c>
      <c r="E114" s="58" t="s">
        <v>45</v>
      </c>
      <c r="F114" s="43"/>
      <c r="G114" s="43"/>
      <c r="H114" s="59"/>
    </row>
    <row r="115" spans="1:8" ht="14.25" customHeight="1" x14ac:dyDescent="0.2">
      <c r="A115" s="57"/>
      <c r="B115" s="24"/>
      <c r="C115" s="17"/>
      <c r="D115" s="17"/>
      <c r="E115" s="58" t="s">
        <v>6</v>
      </c>
      <c r="F115" s="43"/>
      <c r="G115" s="43"/>
      <c r="H115" s="43"/>
    </row>
    <row r="116" spans="1:8" ht="18" customHeight="1" x14ac:dyDescent="0.2">
      <c r="A116" s="57">
        <v>2250</v>
      </c>
      <c r="B116" s="24" t="s">
        <v>38</v>
      </c>
      <c r="C116" s="17">
        <v>5</v>
      </c>
      <c r="D116" s="17">
        <v>0</v>
      </c>
      <c r="E116" s="60" t="s">
        <v>46</v>
      </c>
      <c r="F116" s="43"/>
      <c r="G116" s="43"/>
      <c r="H116" s="43"/>
    </row>
    <row r="117" spans="1:8" s="16" customFormat="1" ht="16.5" customHeight="1" x14ac:dyDescent="0.2">
      <c r="A117" s="57"/>
      <c r="B117" s="24"/>
      <c r="C117" s="17"/>
      <c r="D117" s="17"/>
      <c r="E117" s="58" t="s">
        <v>6</v>
      </c>
      <c r="F117" s="55"/>
      <c r="G117" s="55"/>
      <c r="H117" s="55"/>
    </row>
    <row r="118" spans="1:8" ht="16.5" x14ac:dyDescent="0.2">
      <c r="A118" s="57">
        <v>2251</v>
      </c>
      <c r="B118" s="30" t="s">
        <v>38</v>
      </c>
      <c r="C118" s="18">
        <v>5</v>
      </c>
      <c r="D118" s="18">
        <v>1</v>
      </c>
      <c r="E118" s="58" t="s">
        <v>46</v>
      </c>
      <c r="F118" s="43"/>
      <c r="G118" s="43"/>
      <c r="H118" s="43"/>
    </row>
    <row r="119" spans="1:8" ht="27" x14ac:dyDescent="0.2">
      <c r="A119" s="57"/>
      <c r="B119" s="30"/>
      <c r="C119" s="18"/>
      <c r="D119" s="18"/>
      <c r="E119" s="58" t="s">
        <v>195</v>
      </c>
      <c r="F119" s="43"/>
      <c r="G119" s="43"/>
      <c r="H119" s="43"/>
    </row>
    <row r="120" spans="1:8" ht="52.5" customHeight="1" x14ac:dyDescent="0.2">
      <c r="A120" s="18">
        <v>2300</v>
      </c>
      <c r="B120" s="24" t="s">
        <v>47</v>
      </c>
      <c r="C120" s="17">
        <v>0</v>
      </c>
      <c r="D120" s="17">
        <v>0</v>
      </c>
      <c r="E120" s="49" t="s">
        <v>231</v>
      </c>
      <c r="F120" s="43"/>
      <c r="G120" s="43"/>
      <c r="H120" s="43"/>
    </row>
    <row r="121" spans="1:8" ht="15" customHeight="1" x14ac:dyDescent="0.2">
      <c r="A121" s="57"/>
      <c r="B121" s="24"/>
      <c r="C121" s="17"/>
      <c r="D121" s="17"/>
      <c r="E121" s="58" t="s">
        <v>1</v>
      </c>
      <c r="F121" s="43"/>
      <c r="G121" s="43"/>
      <c r="H121" s="43"/>
    </row>
    <row r="122" spans="1:8" ht="16.5" x14ac:dyDescent="0.2">
      <c r="A122" s="57">
        <v>2310</v>
      </c>
      <c r="B122" s="24" t="s">
        <v>47</v>
      </c>
      <c r="C122" s="17">
        <v>1</v>
      </c>
      <c r="D122" s="17">
        <v>0</v>
      </c>
      <c r="E122" s="60" t="s">
        <v>48</v>
      </c>
      <c r="F122" s="43"/>
      <c r="G122" s="43"/>
      <c r="H122" s="43"/>
    </row>
    <row r="123" spans="1:8" s="16" customFormat="1" ht="14.25" customHeight="1" x14ac:dyDescent="0.2">
      <c r="A123" s="57"/>
      <c r="B123" s="24"/>
      <c r="C123" s="17"/>
      <c r="D123" s="17"/>
      <c r="E123" s="58" t="s">
        <v>6</v>
      </c>
      <c r="F123" s="55"/>
      <c r="G123" s="55"/>
      <c r="H123" s="55"/>
    </row>
    <row r="124" spans="1:8" ht="16.5" x14ac:dyDescent="0.2">
      <c r="A124" s="57">
        <v>2311</v>
      </c>
      <c r="B124" s="30" t="s">
        <v>47</v>
      </c>
      <c r="C124" s="18">
        <v>1</v>
      </c>
      <c r="D124" s="18">
        <v>1</v>
      </c>
      <c r="E124" s="58" t="s">
        <v>49</v>
      </c>
      <c r="F124" s="43"/>
      <c r="G124" s="43"/>
      <c r="H124" s="43"/>
    </row>
    <row r="125" spans="1:8" ht="27" x14ac:dyDescent="0.2">
      <c r="A125" s="57"/>
      <c r="B125" s="30"/>
      <c r="C125" s="18"/>
      <c r="D125" s="18"/>
      <c r="E125" s="58" t="s">
        <v>195</v>
      </c>
      <c r="F125" s="43"/>
      <c r="G125" s="43"/>
      <c r="H125" s="43"/>
    </row>
    <row r="126" spans="1:8" ht="16.5" x14ac:dyDescent="0.2">
      <c r="A126" s="57">
        <v>2312</v>
      </c>
      <c r="B126" s="30" t="s">
        <v>47</v>
      </c>
      <c r="C126" s="18">
        <v>1</v>
      </c>
      <c r="D126" s="18">
        <v>2</v>
      </c>
      <c r="E126" s="58" t="s">
        <v>50</v>
      </c>
      <c r="F126" s="43"/>
      <c r="G126" s="43"/>
      <c r="H126" s="43"/>
    </row>
    <row r="127" spans="1:8" ht="27" x14ac:dyDescent="0.2">
      <c r="A127" s="57"/>
      <c r="B127" s="30"/>
      <c r="C127" s="18"/>
      <c r="D127" s="18"/>
      <c r="E127" s="58" t="s">
        <v>195</v>
      </c>
      <c r="F127" s="43"/>
      <c r="G127" s="43"/>
      <c r="H127" s="43"/>
    </row>
    <row r="128" spans="1:8" ht="16.5" x14ac:dyDescent="0.2">
      <c r="A128" s="57">
        <v>2313</v>
      </c>
      <c r="B128" s="30" t="s">
        <v>47</v>
      </c>
      <c r="C128" s="18">
        <v>1</v>
      </c>
      <c r="D128" s="18">
        <v>3</v>
      </c>
      <c r="E128" s="58" t="s">
        <v>51</v>
      </c>
      <c r="F128" s="43"/>
      <c r="G128" s="43"/>
      <c r="H128" s="43"/>
    </row>
    <row r="129" spans="1:8" s="16" customFormat="1" ht="27" x14ac:dyDescent="0.2">
      <c r="A129" s="57"/>
      <c r="B129" s="30"/>
      <c r="C129" s="18"/>
      <c r="D129" s="18"/>
      <c r="E129" s="58" t="s">
        <v>195</v>
      </c>
      <c r="F129" s="55"/>
      <c r="G129" s="55"/>
      <c r="H129" s="55"/>
    </row>
    <row r="130" spans="1:8" ht="16.5" x14ac:dyDescent="0.2">
      <c r="A130" s="57">
        <v>2320</v>
      </c>
      <c r="B130" s="24" t="s">
        <v>47</v>
      </c>
      <c r="C130" s="17">
        <v>2</v>
      </c>
      <c r="D130" s="17">
        <v>0</v>
      </c>
      <c r="E130" s="60" t="s">
        <v>52</v>
      </c>
      <c r="F130" s="43"/>
      <c r="G130" s="43"/>
      <c r="H130" s="43"/>
    </row>
    <row r="131" spans="1:8" s="16" customFormat="1" ht="15.75" customHeight="1" x14ac:dyDescent="0.2">
      <c r="A131" s="57"/>
      <c r="B131" s="24"/>
      <c r="C131" s="17"/>
      <c r="D131" s="17"/>
      <c r="E131" s="58" t="s">
        <v>6</v>
      </c>
      <c r="F131" s="55"/>
      <c r="G131" s="55"/>
      <c r="H131" s="55"/>
    </row>
    <row r="132" spans="1:8" ht="15.75" customHeight="1" x14ac:dyDescent="0.2">
      <c r="A132" s="57">
        <v>2321</v>
      </c>
      <c r="B132" s="30" t="s">
        <v>47</v>
      </c>
      <c r="C132" s="18">
        <v>2</v>
      </c>
      <c r="D132" s="18">
        <v>1</v>
      </c>
      <c r="E132" s="58" t="s">
        <v>53</v>
      </c>
      <c r="F132" s="43"/>
      <c r="G132" s="43"/>
      <c r="H132" s="43"/>
    </row>
    <row r="133" spans="1:8" ht="27" x14ac:dyDescent="0.2">
      <c r="A133" s="57"/>
      <c r="B133" s="30"/>
      <c r="C133" s="18"/>
      <c r="D133" s="18"/>
      <c r="E133" s="58" t="s">
        <v>195</v>
      </c>
      <c r="F133" s="43"/>
      <c r="G133" s="43"/>
      <c r="H133" s="43"/>
    </row>
    <row r="134" spans="1:8" ht="27" customHeight="1" x14ac:dyDescent="0.2">
      <c r="A134" s="57">
        <v>2330</v>
      </c>
      <c r="B134" s="24" t="s">
        <v>47</v>
      </c>
      <c r="C134" s="17">
        <v>3</v>
      </c>
      <c r="D134" s="17">
        <v>0</v>
      </c>
      <c r="E134" s="60" t="s">
        <v>54</v>
      </c>
      <c r="F134" s="43"/>
      <c r="G134" s="43"/>
      <c r="H134" s="43"/>
    </row>
    <row r="135" spans="1:8" ht="16.5" customHeight="1" x14ac:dyDescent="0.2">
      <c r="A135" s="57"/>
      <c r="B135" s="24"/>
      <c r="C135" s="17"/>
      <c r="D135" s="17"/>
      <c r="E135" s="58" t="s">
        <v>6</v>
      </c>
      <c r="F135" s="43"/>
      <c r="G135" s="43"/>
      <c r="H135" s="43"/>
    </row>
    <row r="136" spans="1:8" ht="16.5" x14ac:dyDescent="0.2">
      <c r="A136" s="57">
        <v>2331</v>
      </c>
      <c r="B136" s="30" t="s">
        <v>47</v>
      </c>
      <c r="C136" s="18">
        <v>3</v>
      </c>
      <c r="D136" s="18">
        <v>1</v>
      </c>
      <c r="E136" s="58" t="s">
        <v>55</v>
      </c>
      <c r="F136" s="43"/>
      <c r="G136" s="43"/>
      <c r="H136" s="43"/>
    </row>
    <row r="137" spans="1:8" s="16" customFormat="1" ht="27" x14ac:dyDescent="0.2">
      <c r="A137" s="57"/>
      <c r="B137" s="30"/>
      <c r="C137" s="18"/>
      <c r="D137" s="18"/>
      <c r="E137" s="58" t="s">
        <v>195</v>
      </c>
      <c r="F137" s="55"/>
      <c r="G137" s="55"/>
      <c r="H137" s="55"/>
    </row>
    <row r="138" spans="1:8" s="2" customFormat="1" ht="17.25" customHeight="1" x14ac:dyDescent="0.2">
      <c r="A138" s="57">
        <v>2332</v>
      </c>
      <c r="B138" s="30" t="s">
        <v>47</v>
      </c>
      <c r="C138" s="18">
        <v>3</v>
      </c>
      <c r="D138" s="18">
        <v>2</v>
      </c>
      <c r="E138" s="58" t="s">
        <v>56</v>
      </c>
      <c r="F138" s="59"/>
      <c r="G138" s="59"/>
      <c r="H138" s="59"/>
    </row>
    <row r="139" spans="1:8" ht="27" x14ac:dyDescent="0.2">
      <c r="A139" s="57"/>
      <c r="B139" s="30"/>
      <c r="C139" s="18"/>
      <c r="D139" s="18"/>
      <c r="E139" s="58" t="s">
        <v>195</v>
      </c>
      <c r="F139" s="43"/>
      <c r="G139" s="43"/>
      <c r="H139" s="43"/>
    </row>
    <row r="140" spans="1:8" ht="16.5" x14ac:dyDescent="0.2">
      <c r="A140" s="57">
        <v>2340</v>
      </c>
      <c r="B140" s="24" t="s">
        <v>47</v>
      </c>
      <c r="C140" s="17">
        <v>4</v>
      </c>
      <c r="D140" s="17">
        <v>0</v>
      </c>
      <c r="E140" s="60" t="s">
        <v>57</v>
      </c>
      <c r="F140" s="43"/>
      <c r="G140" s="43"/>
      <c r="H140" s="43"/>
    </row>
    <row r="141" spans="1:8" ht="14.25" customHeight="1" x14ac:dyDescent="0.2">
      <c r="A141" s="57"/>
      <c r="B141" s="24"/>
      <c r="C141" s="17"/>
      <c r="D141" s="17"/>
      <c r="E141" s="58" t="s">
        <v>6</v>
      </c>
      <c r="F141" s="43"/>
      <c r="G141" s="43"/>
      <c r="H141" s="43"/>
    </row>
    <row r="142" spans="1:8" ht="16.5" x14ac:dyDescent="0.2">
      <c r="A142" s="57">
        <v>2341</v>
      </c>
      <c r="B142" s="30" t="s">
        <v>47</v>
      </c>
      <c r="C142" s="18">
        <v>4</v>
      </c>
      <c r="D142" s="18">
        <v>1</v>
      </c>
      <c r="E142" s="58" t="s">
        <v>57</v>
      </c>
      <c r="F142" s="43"/>
      <c r="G142" s="43"/>
      <c r="H142" s="43"/>
    </row>
    <row r="143" spans="1:8" ht="27" x14ac:dyDescent="0.2">
      <c r="A143" s="57"/>
      <c r="B143" s="30"/>
      <c r="C143" s="18"/>
      <c r="D143" s="18"/>
      <c r="E143" s="58" t="s">
        <v>195</v>
      </c>
      <c r="F143" s="43"/>
      <c r="G143" s="43"/>
      <c r="H143" s="43"/>
    </row>
    <row r="144" spans="1:8" ht="14.25" customHeight="1" x14ac:dyDescent="0.2">
      <c r="A144" s="57">
        <v>2350</v>
      </c>
      <c r="B144" s="24" t="s">
        <v>47</v>
      </c>
      <c r="C144" s="17">
        <v>5</v>
      </c>
      <c r="D144" s="17">
        <v>0</v>
      </c>
      <c r="E144" s="60" t="s">
        <v>58</v>
      </c>
      <c r="F144" s="43"/>
      <c r="G144" s="43"/>
      <c r="H144" s="43"/>
    </row>
    <row r="145" spans="1:8" ht="14.25" customHeight="1" x14ac:dyDescent="0.2">
      <c r="A145" s="57"/>
      <c r="B145" s="24"/>
      <c r="C145" s="17"/>
      <c r="D145" s="17"/>
      <c r="E145" s="58" t="s">
        <v>6</v>
      </c>
      <c r="F145" s="43"/>
      <c r="G145" s="43"/>
      <c r="H145" s="43"/>
    </row>
    <row r="146" spans="1:8" ht="16.5" x14ac:dyDescent="0.2">
      <c r="A146" s="57">
        <v>2351</v>
      </c>
      <c r="B146" s="30" t="s">
        <v>47</v>
      </c>
      <c r="C146" s="18">
        <v>5</v>
      </c>
      <c r="D146" s="18">
        <v>1</v>
      </c>
      <c r="E146" s="58" t="s">
        <v>59</v>
      </c>
      <c r="F146" s="43"/>
      <c r="G146" s="43"/>
      <c r="H146" s="43"/>
    </row>
    <row r="147" spans="1:8" ht="27" x14ac:dyDescent="0.2">
      <c r="A147" s="57"/>
      <c r="B147" s="30"/>
      <c r="C147" s="18"/>
      <c r="D147" s="18"/>
      <c r="E147" s="58" t="s">
        <v>195</v>
      </c>
      <c r="F147" s="43"/>
      <c r="G147" s="43"/>
      <c r="H147" s="43"/>
    </row>
    <row r="148" spans="1:8" ht="29.25" customHeight="1" x14ac:dyDescent="0.2">
      <c r="A148" s="57">
        <v>2360</v>
      </c>
      <c r="B148" s="24" t="s">
        <v>47</v>
      </c>
      <c r="C148" s="17">
        <v>6</v>
      </c>
      <c r="D148" s="17">
        <v>0</v>
      </c>
      <c r="E148" s="60" t="s">
        <v>60</v>
      </c>
      <c r="F148" s="43"/>
      <c r="G148" s="43"/>
      <c r="H148" s="43"/>
    </row>
    <row r="149" spans="1:8" ht="14.25" customHeight="1" x14ac:dyDescent="0.2">
      <c r="A149" s="57"/>
      <c r="B149" s="24"/>
      <c r="C149" s="17"/>
      <c r="D149" s="17"/>
      <c r="E149" s="58" t="s">
        <v>6</v>
      </c>
      <c r="F149" s="43"/>
      <c r="G149" s="43"/>
      <c r="H149" s="43"/>
    </row>
    <row r="150" spans="1:8" ht="27" x14ac:dyDescent="0.2">
      <c r="A150" s="57">
        <v>2361</v>
      </c>
      <c r="B150" s="30" t="s">
        <v>47</v>
      </c>
      <c r="C150" s="18">
        <v>6</v>
      </c>
      <c r="D150" s="18">
        <v>1</v>
      </c>
      <c r="E150" s="58" t="s">
        <v>60</v>
      </c>
      <c r="F150" s="43"/>
      <c r="G150" s="43"/>
      <c r="H150" s="43"/>
    </row>
    <row r="151" spans="1:8" ht="27" x14ac:dyDescent="0.2">
      <c r="A151" s="57"/>
      <c r="B151" s="30"/>
      <c r="C151" s="18"/>
      <c r="D151" s="18"/>
      <c r="E151" s="58" t="s">
        <v>195</v>
      </c>
      <c r="F151" s="43"/>
      <c r="G151" s="43"/>
      <c r="H151" s="43"/>
    </row>
    <row r="152" spans="1:8" ht="15.75" customHeight="1" x14ac:dyDescent="0.2">
      <c r="A152" s="57">
        <v>2370</v>
      </c>
      <c r="B152" s="24" t="s">
        <v>47</v>
      </c>
      <c r="C152" s="17">
        <v>7</v>
      </c>
      <c r="D152" s="17">
        <v>0</v>
      </c>
      <c r="E152" s="60" t="s">
        <v>61</v>
      </c>
      <c r="F152" s="43"/>
      <c r="G152" s="43"/>
      <c r="H152" s="43"/>
    </row>
    <row r="153" spans="1:8" ht="15.75" customHeight="1" x14ac:dyDescent="0.2">
      <c r="A153" s="57"/>
      <c r="B153" s="24"/>
      <c r="C153" s="17"/>
      <c r="D153" s="17"/>
      <c r="E153" s="58" t="s">
        <v>6</v>
      </c>
      <c r="F153" s="43"/>
      <c r="G153" s="43"/>
      <c r="H153" s="43"/>
    </row>
    <row r="154" spans="1:8" ht="27" customHeight="1" x14ac:dyDescent="0.2">
      <c r="A154" s="57">
        <v>2371</v>
      </c>
      <c r="B154" s="30" t="s">
        <v>47</v>
      </c>
      <c r="C154" s="18">
        <v>7</v>
      </c>
      <c r="D154" s="18">
        <v>1</v>
      </c>
      <c r="E154" s="58" t="s">
        <v>61</v>
      </c>
      <c r="F154" s="43"/>
      <c r="G154" s="43"/>
      <c r="H154" s="43"/>
    </row>
    <row r="155" spans="1:8" ht="27" x14ac:dyDescent="0.2">
      <c r="A155" s="57"/>
      <c r="B155" s="30"/>
      <c r="C155" s="18"/>
      <c r="D155" s="18"/>
      <c r="E155" s="58" t="s">
        <v>195</v>
      </c>
      <c r="F155" s="43"/>
      <c r="G155" s="43"/>
      <c r="H155" s="43"/>
    </row>
    <row r="156" spans="1:8" s="37" customFormat="1" ht="42" x14ac:dyDescent="0.2">
      <c r="A156" s="18">
        <v>2400</v>
      </c>
      <c r="B156" s="24" t="s">
        <v>62</v>
      </c>
      <c r="C156" s="17">
        <v>0</v>
      </c>
      <c r="D156" s="17">
        <v>0</v>
      </c>
      <c r="E156" s="54" t="s">
        <v>232</v>
      </c>
      <c r="F156" s="79">
        <f>+G156+H156</f>
        <v>-85867.58</v>
      </c>
      <c r="G156" s="55">
        <f>+G158+G164+G174+G182+G190+G203+G207+G217+G226</f>
        <v>0</v>
      </c>
      <c r="H156" s="74">
        <f>+H158+H164+H174+H182+H190+H203+H207+H217+H226</f>
        <v>-85867.58</v>
      </c>
    </row>
    <row r="157" spans="1:8" ht="12.75" customHeight="1" x14ac:dyDescent="0.2">
      <c r="A157" s="57"/>
      <c r="B157" s="24"/>
      <c r="C157" s="17"/>
      <c r="D157" s="17"/>
      <c r="E157" s="58" t="s">
        <v>1</v>
      </c>
      <c r="F157" s="43"/>
      <c r="G157" s="43"/>
      <c r="H157" s="43"/>
    </row>
    <row r="158" spans="1:8" ht="29.25" customHeight="1" x14ac:dyDescent="0.2">
      <c r="A158" s="57">
        <v>2410</v>
      </c>
      <c r="B158" s="24" t="s">
        <v>62</v>
      </c>
      <c r="C158" s="17">
        <v>1</v>
      </c>
      <c r="D158" s="17">
        <v>0</v>
      </c>
      <c r="E158" s="60" t="s">
        <v>63</v>
      </c>
      <c r="F158" s="43"/>
      <c r="G158" s="43"/>
      <c r="H158" s="43"/>
    </row>
    <row r="159" spans="1:8" ht="15" customHeight="1" x14ac:dyDescent="0.2">
      <c r="A159" s="57"/>
      <c r="B159" s="24"/>
      <c r="C159" s="17"/>
      <c r="D159" s="17"/>
      <c r="E159" s="58" t="s">
        <v>6</v>
      </c>
      <c r="F159" s="43"/>
      <c r="G159" s="43"/>
      <c r="H159" s="43"/>
    </row>
    <row r="160" spans="1:8" ht="27" x14ac:dyDescent="0.2">
      <c r="A160" s="57">
        <v>2411</v>
      </c>
      <c r="B160" s="30" t="s">
        <v>62</v>
      </c>
      <c r="C160" s="18">
        <v>1</v>
      </c>
      <c r="D160" s="18">
        <v>1</v>
      </c>
      <c r="E160" s="58" t="s">
        <v>64</v>
      </c>
      <c r="F160" s="43"/>
      <c r="G160" s="43"/>
      <c r="H160" s="43"/>
    </row>
    <row r="161" spans="1:8" ht="27" x14ac:dyDescent="0.2">
      <c r="A161" s="57"/>
      <c r="B161" s="30"/>
      <c r="C161" s="18"/>
      <c r="D161" s="18"/>
      <c r="E161" s="58" t="s">
        <v>195</v>
      </c>
      <c r="F161" s="43"/>
      <c r="G161" s="43"/>
      <c r="H161" s="43"/>
    </row>
    <row r="162" spans="1:8" s="16" customFormat="1" ht="27" x14ac:dyDescent="0.2">
      <c r="A162" s="57">
        <v>2412</v>
      </c>
      <c r="B162" s="30" t="s">
        <v>62</v>
      </c>
      <c r="C162" s="18">
        <v>1</v>
      </c>
      <c r="D162" s="18">
        <v>2</v>
      </c>
      <c r="E162" s="58" t="s">
        <v>65</v>
      </c>
      <c r="F162" s="55"/>
      <c r="G162" s="55"/>
      <c r="H162" s="55"/>
    </row>
    <row r="163" spans="1:8" ht="27" x14ac:dyDescent="0.2">
      <c r="A163" s="57"/>
      <c r="B163" s="30"/>
      <c r="C163" s="18"/>
      <c r="D163" s="18"/>
      <c r="E163" s="58" t="s">
        <v>195</v>
      </c>
      <c r="F163" s="43"/>
      <c r="G163" s="43"/>
      <c r="H163" s="43"/>
    </row>
    <row r="164" spans="1:8" ht="28.5" x14ac:dyDescent="0.2">
      <c r="A164" s="57">
        <v>2420</v>
      </c>
      <c r="B164" s="24" t="s">
        <v>62</v>
      </c>
      <c r="C164" s="17">
        <v>2</v>
      </c>
      <c r="D164" s="17">
        <v>0</v>
      </c>
      <c r="E164" s="60" t="s">
        <v>66</v>
      </c>
      <c r="F164" s="43"/>
      <c r="G164" s="43"/>
      <c r="H164" s="43"/>
    </row>
    <row r="165" spans="1:8" ht="15" customHeight="1" x14ac:dyDescent="0.2">
      <c r="A165" s="57"/>
      <c r="B165" s="24"/>
      <c r="C165" s="17"/>
      <c r="D165" s="17"/>
      <c r="E165" s="58" t="s">
        <v>6</v>
      </c>
      <c r="F165" s="43"/>
      <c r="G165" s="43"/>
      <c r="H165" s="43"/>
    </row>
    <row r="166" spans="1:8" ht="17.25" customHeight="1" x14ac:dyDescent="0.2">
      <c r="A166" s="57">
        <v>2421</v>
      </c>
      <c r="B166" s="30" t="s">
        <v>62</v>
      </c>
      <c r="C166" s="18">
        <v>2</v>
      </c>
      <c r="D166" s="18">
        <v>1</v>
      </c>
      <c r="E166" s="58" t="s">
        <v>67</v>
      </c>
      <c r="F166" s="43"/>
      <c r="G166" s="43"/>
      <c r="H166" s="43"/>
    </row>
    <row r="167" spans="1:8" ht="27" x14ac:dyDescent="0.2">
      <c r="A167" s="57"/>
      <c r="B167" s="30"/>
      <c r="C167" s="18"/>
      <c r="D167" s="18"/>
      <c r="E167" s="58" t="s">
        <v>195</v>
      </c>
      <c r="F167" s="43"/>
      <c r="G167" s="43"/>
      <c r="H167" s="43"/>
    </row>
    <row r="168" spans="1:8" ht="17.25" customHeight="1" x14ac:dyDescent="0.2">
      <c r="A168" s="57">
        <v>2422</v>
      </c>
      <c r="B168" s="30" t="s">
        <v>62</v>
      </c>
      <c r="C168" s="18">
        <v>2</v>
      </c>
      <c r="D168" s="18">
        <v>2</v>
      </c>
      <c r="E168" s="58" t="s">
        <v>68</v>
      </c>
      <c r="F168" s="43"/>
      <c r="G168" s="43"/>
      <c r="H168" s="43"/>
    </row>
    <row r="169" spans="1:8" ht="27" x14ac:dyDescent="0.2">
      <c r="A169" s="57"/>
      <c r="B169" s="30"/>
      <c r="C169" s="18"/>
      <c r="D169" s="18"/>
      <c r="E169" s="58" t="s">
        <v>195</v>
      </c>
      <c r="F169" s="43"/>
      <c r="G169" s="43"/>
      <c r="H169" s="43"/>
    </row>
    <row r="170" spans="1:8" ht="17.25" customHeight="1" x14ac:dyDescent="0.2">
      <c r="A170" s="57">
        <v>2423</v>
      </c>
      <c r="B170" s="30" t="s">
        <v>62</v>
      </c>
      <c r="C170" s="18">
        <v>2</v>
      </c>
      <c r="D170" s="18">
        <v>3</v>
      </c>
      <c r="E170" s="58" t="s">
        <v>69</v>
      </c>
      <c r="F170" s="43"/>
      <c r="G170" s="43"/>
      <c r="H170" s="43"/>
    </row>
    <row r="171" spans="1:8" ht="27" x14ac:dyDescent="0.2">
      <c r="A171" s="57"/>
      <c r="B171" s="30"/>
      <c r="C171" s="18"/>
      <c r="D171" s="18"/>
      <c r="E171" s="58" t="s">
        <v>195</v>
      </c>
      <c r="F171" s="43"/>
      <c r="G171" s="43"/>
      <c r="H171" s="43"/>
    </row>
    <row r="172" spans="1:8" ht="18.75" customHeight="1" x14ac:dyDescent="0.2">
      <c r="A172" s="57">
        <v>2424</v>
      </c>
      <c r="B172" s="30" t="s">
        <v>62</v>
      </c>
      <c r="C172" s="18">
        <v>2</v>
      </c>
      <c r="D172" s="18">
        <v>4</v>
      </c>
      <c r="E172" s="58" t="s">
        <v>70</v>
      </c>
      <c r="F172" s="43"/>
      <c r="G172" s="43"/>
      <c r="H172" s="43"/>
    </row>
    <row r="173" spans="1:8" ht="27" x14ac:dyDescent="0.2">
      <c r="A173" s="57"/>
      <c r="B173" s="30"/>
      <c r="C173" s="18"/>
      <c r="D173" s="18"/>
      <c r="E173" s="58" t="s">
        <v>195</v>
      </c>
      <c r="F173" s="43"/>
      <c r="G173" s="43"/>
      <c r="H173" s="43"/>
    </row>
    <row r="174" spans="1:8" ht="17.25" customHeight="1" x14ac:dyDescent="0.2">
      <c r="A174" s="57">
        <v>2430</v>
      </c>
      <c r="B174" s="24" t="s">
        <v>62</v>
      </c>
      <c r="C174" s="17">
        <v>3</v>
      </c>
      <c r="D174" s="17">
        <v>0</v>
      </c>
      <c r="E174" s="60" t="s">
        <v>71</v>
      </c>
      <c r="F174" s="43"/>
      <c r="G174" s="43"/>
      <c r="H174" s="43"/>
    </row>
    <row r="175" spans="1:8" ht="16.5" x14ac:dyDescent="0.2">
      <c r="A175" s="57"/>
      <c r="B175" s="24"/>
      <c r="C175" s="17"/>
      <c r="D175" s="17"/>
      <c r="E175" s="58" t="s">
        <v>6</v>
      </c>
      <c r="F175" s="43"/>
      <c r="G175" s="43"/>
      <c r="H175" s="43"/>
    </row>
    <row r="176" spans="1:8" ht="15" customHeight="1" x14ac:dyDescent="0.2">
      <c r="A176" s="57">
        <v>2431</v>
      </c>
      <c r="B176" s="30" t="s">
        <v>62</v>
      </c>
      <c r="C176" s="18">
        <v>3</v>
      </c>
      <c r="D176" s="18">
        <v>1</v>
      </c>
      <c r="E176" s="58" t="s">
        <v>72</v>
      </c>
      <c r="F176" s="43"/>
      <c r="G176" s="43"/>
      <c r="H176" s="43"/>
    </row>
    <row r="177" spans="1:8" ht="27" x14ac:dyDescent="0.2">
      <c r="A177" s="57"/>
      <c r="B177" s="30"/>
      <c r="C177" s="18"/>
      <c r="D177" s="18"/>
      <c r="E177" s="58" t="s">
        <v>195</v>
      </c>
      <c r="F177" s="43"/>
      <c r="G177" s="43"/>
      <c r="H177" s="43"/>
    </row>
    <row r="178" spans="1:8" ht="16.5" x14ac:dyDescent="0.2">
      <c r="A178" s="57">
        <v>2432</v>
      </c>
      <c r="B178" s="30" t="s">
        <v>62</v>
      </c>
      <c r="C178" s="18">
        <v>3</v>
      </c>
      <c r="D178" s="18">
        <v>2</v>
      </c>
      <c r="E178" s="58" t="s">
        <v>73</v>
      </c>
      <c r="F178" s="43"/>
      <c r="G178" s="43"/>
      <c r="H178" s="43"/>
    </row>
    <row r="179" spans="1:8" ht="27" x14ac:dyDescent="0.2">
      <c r="A179" s="57"/>
      <c r="B179" s="30"/>
      <c r="C179" s="18"/>
      <c r="D179" s="18"/>
      <c r="E179" s="58" t="s">
        <v>195</v>
      </c>
      <c r="F179" s="43"/>
      <c r="G179" s="43"/>
      <c r="H179" s="43"/>
    </row>
    <row r="180" spans="1:8" ht="16.5" x14ac:dyDescent="0.2">
      <c r="A180" s="57">
        <v>2433</v>
      </c>
      <c r="B180" s="30" t="s">
        <v>62</v>
      </c>
      <c r="C180" s="18">
        <v>3</v>
      </c>
      <c r="D180" s="18">
        <v>3</v>
      </c>
      <c r="E180" s="58" t="s">
        <v>74</v>
      </c>
      <c r="F180" s="43"/>
      <c r="G180" s="43"/>
      <c r="H180" s="43"/>
    </row>
    <row r="181" spans="1:8" ht="27" x14ac:dyDescent="0.2">
      <c r="A181" s="57"/>
      <c r="B181" s="30"/>
      <c r="C181" s="18"/>
      <c r="D181" s="18"/>
      <c r="E181" s="58" t="s">
        <v>195</v>
      </c>
      <c r="F181" s="43"/>
      <c r="G181" s="43"/>
      <c r="H181" s="43"/>
    </row>
    <row r="182" spans="1:8" s="16" customFormat="1" ht="27" customHeight="1" x14ac:dyDescent="0.2">
      <c r="A182" s="57">
        <v>2440</v>
      </c>
      <c r="B182" s="24" t="s">
        <v>62</v>
      </c>
      <c r="C182" s="17">
        <v>4</v>
      </c>
      <c r="D182" s="17">
        <v>0</v>
      </c>
      <c r="E182" s="60" t="s">
        <v>75</v>
      </c>
      <c r="F182" s="43"/>
      <c r="G182" s="55"/>
      <c r="H182" s="55"/>
    </row>
    <row r="183" spans="1:8" ht="12.75" customHeight="1" x14ac:dyDescent="0.2">
      <c r="A183" s="57"/>
      <c r="B183" s="24"/>
      <c r="C183" s="17"/>
      <c r="D183" s="17"/>
      <c r="E183" s="58" t="s">
        <v>6</v>
      </c>
      <c r="F183" s="43"/>
      <c r="G183" s="43"/>
      <c r="H183" s="43"/>
    </row>
    <row r="184" spans="1:8" ht="27" x14ac:dyDescent="0.2">
      <c r="A184" s="57">
        <v>2441</v>
      </c>
      <c r="B184" s="30" t="s">
        <v>62</v>
      </c>
      <c r="C184" s="18">
        <v>4</v>
      </c>
      <c r="D184" s="18">
        <v>1</v>
      </c>
      <c r="E184" s="58" t="s">
        <v>76</v>
      </c>
      <c r="F184" s="43"/>
      <c r="G184" s="43"/>
      <c r="H184" s="43"/>
    </row>
    <row r="185" spans="1:8" s="2" customFormat="1" ht="27" x14ac:dyDescent="0.2">
      <c r="A185" s="57"/>
      <c r="B185" s="30"/>
      <c r="C185" s="18"/>
      <c r="D185" s="18"/>
      <c r="E185" s="58" t="s">
        <v>195</v>
      </c>
      <c r="F185" s="59"/>
      <c r="G185" s="59"/>
      <c r="H185" s="59"/>
    </row>
    <row r="186" spans="1:8" s="16" customFormat="1" ht="16.5" x14ac:dyDescent="0.2">
      <c r="A186" s="57">
        <v>2442</v>
      </c>
      <c r="B186" s="30" t="s">
        <v>62</v>
      </c>
      <c r="C186" s="18">
        <v>4</v>
      </c>
      <c r="D186" s="18">
        <v>2</v>
      </c>
      <c r="E186" s="58" t="s">
        <v>77</v>
      </c>
      <c r="F186" s="55"/>
      <c r="G186" s="55"/>
      <c r="H186" s="55"/>
    </row>
    <row r="187" spans="1:8" ht="27" x14ac:dyDescent="0.2">
      <c r="A187" s="57"/>
      <c r="B187" s="30"/>
      <c r="C187" s="18"/>
      <c r="D187" s="18"/>
      <c r="E187" s="58" t="s">
        <v>195</v>
      </c>
      <c r="F187" s="43"/>
      <c r="G187" s="43"/>
      <c r="H187" s="43"/>
    </row>
    <row r="188" spans="1:8" ht="17.25" customHeight="1" x14ac:dyDescent="0.2">
      <c r="A188" s="57">
        <v>2443</v>
      </c>
      <c r="B188" s="30" t="s">
        <v>62</v>
      </c>
      <c r="C188" s="18">
        <v>4</v>
      </c>
      <c r="D188" s="18">
        <v>3</v>
      </c>
      <c r="E188" s="58" t="s">
        <v>78</v>
      </c>
      <c r="F188" s="43"/>
      <c r="G188" s="43"/>
      <c r="H188" s="43"/>
    </row>
    <row r="189" spans="1:8" ht="27" x14ac:dyDescent="0.2">
      <c r="A189" s="57"/>
      <c r="B189" s="30"/>
      <c r="C189" s="18"/>
      <c r="D189" s="18"/>
      <c r="E189" s="58" t="s">
        <v>195</v>
      </c>
      <c r="F189" s="43"/>
      <c r="G189" s="43"/>
      <c r="H189" s="43"/>
    </row>
    <row r="190" spans="1:8" ht="16.5" x14ac:dyDescent="0.2">
      <c r="A190" s="57">
        <v>2450</v>
      </c>
      <c r="B190" s="24" t="s">
        <v>62</v>
      </c>
      <c r="C190" s="17">
        <v>5</v>
      </c>
      <c r="D190" s="17">
        <v>0</v>
      </c>
      <c r="E190" s="60" t="s">
        <v>79</v>
      </c>
      <c r="F190" s="43">
        <f>+F194</f>
        <v>0</v>
      </c>
      <c r="G190" s="43">
        <f>+G192</f>
        <v>0</v>
      </c>
      <c r="H190" s="43">
        <f>+H192</f>
        <v>0</v>
      </c>
    </row>
    <row r="191" spans="1:8" ht="12" customHeight="1" x14ac:dyDescent="0.2">
      <c r="A191" s="57"/>
      <c r="B191" s="24"/>
      <c r="C191" s="17"/>
      <c r="D191" s="17"/>
      <c r="E191" s="58" t="s">
        <v>6</v>
      </c>
      <c r="F191" s="43"/>
      <c r="G191" s="43"/>
      <c r="H191" s="43"/>
    </row>
    <row r="192" spans="1:8" ht="16.5" x14ac:dyDescent="0.2">
      <c r="A192" s="57">
        <v>2451</v>
      </c>
      <c r="B192" s="30" t="s">
        <v>62</v>
      </c>
      <c r="C192" s="18">
        <v>5</v>
      </c>
      <c r="D192" s="18">
        <v>1</v>
      </c>
      <c r="E192" s="58" t="s">
        <v>80</v>
      </c>
      <c r="F192" s="43">
        <f>+G192+H192</f>
        <v>0</v>
      </c>
      <c r="G192" s="43">
        <f>+G194</f>
        <v>0</v>
      </c>
      <c r="H192" s="43">
        <f>+H194</f>
        <v>0</v>
      </c>
    </row>
    <row r="193" spans="1:15" ht="27" x14ac:dyDescent="0.2">
      <c r="A193" s="57"/>
      <c r="B193" s="30"/>
      <c r="C193" s="18"/>
      <c r="D193" s="18"/>
      <c r="E193" s="58" t="s">
        <v>195</v>
      </c>
      <c r="F193" s="43"/>
      <c r="G193" s="43"/>
      <c r="H193" s="43"/>
      <c r="J193" s="19"/>
    </row>
    <row r="194" spans="1:15" ht="16.5" x14ac:dyDescent="0.2">
      <c r="A194" s="57"/>
      <c r="B194" s="30"/>
      <c r="C194" s="18"/>
      <c r="D194" s="18"/>
      <c r="E194" s="58" t="s">
        <v>229</v>
      </c>
      <c r="F194" s="43">
        <f>+G194+H194</f>
        <v>0</v>
      </c>
      <c r="G194" s="43"/>
      <c r="H194" s="43"/>
      <c r="J194" s="19"/>
      <c r="O194" s="40" t="e">
        <f>+H194-#REF!</f>
        <v>#REF!</v>
      </c>
    </row>
    <row r="195" spans="1:15" ht="16.5" x14ac:dyDescent="0.2">
      <c r="A195" s="57">
        <v>2452</v>
      </c>
      <c r="B195" s="30" t="s">
        <v>62</v>
      </c>
      <c r="C195" s="18">
        <v>5</v>
      </c>
      <c r="D195" s="18">
        <v>2</v>
      </c>
      <c r="E195" s="58" t="s">
        <v>81</v>
      </c>
      <c r="F195" s="43"/>
      <c r="G195" s="43"/>
      <c r="H195" s="43"/>
    </row>
    <row r="196" spans="1:15" ht="27" x14ac:dyDescent="0.2">
      <c r="A196" s="57"/>
      <c r="B196" s="30"/>
      <c r="C196" s="18"/>
      <c r="D196" s="18"/>
      <c r="E196" s="58" t="s">
        <v>195</v>
      </c>
      <c r="F196" s="43"/>
      <c r="G196" s="43"/>
      <c r="H196" s="43"/>
    </row>
    <row r="197" spans="1:15" ht="16.5" x14ac:dyDescent="0.2">
      <c r="A197" s="57">
        <v>2453</v>
      </c>
      <c r="B197" s="30" t="s">
        <v>62</v>
      </c>
      <c r="C197" s="18">
        <v>5</v>
      </c>
      <c r="D197" s="18">
        <v>3</v>
      </c>
      <c r="E197" s="58" t="s">
        <v>82</v>
      </c>
      <c r="F197" s="43"/>
      <c r="G197" s="43"/>
      <c r="H197" s="43"/>
    </row>
    <row r="198" spans="1:15" ht="27" x14ac:dyDescent="0.2">
      <c r="A198" s="57"/>
      <c r="B198" s="30"/>
      <c r="C198" s="18"/>
      <c r="D198" s="18"/>
      <c r="E198" s="58" t="s">
        <v>195</v>
      </c>
      <c r="F198" s="43"/>
      <c r="G198" s="43"/>
      <c r="H198" s="43"/>
    </row>
    <row r="199" spans="1:15" s="16" customFormat="1" ht="15" customHeight="1" x14ac:dyDescent="0.2">
      <c r="A199" s="57">
        <v>2454</v>
      </c>
      <c r="B199" s="30" t="s">
        <v>62</v>
      </c>
      <c r="C199" s="18">
        <v>5</v>
      </c>
      <c r="D199" s="18">
        <v>4</v>
      </c>
      <c r="E199" s="58" t="s">
        <v>83</v>
      </c>
      <c r="F199" s="55"/>
      <c r="G199" s="55"/>
      <c r="H199" s="55"/>
      <c r="N199" s="20"/>
      <c r="O199" s="20"/>
    </row>
    <row r="200" spans="1:15" ht="27" x14ac:dyDescent="0.2">
      <c r="A200" s="57"/>
      <c r="B200" s="30"/>
      <c r="C200" s="18"/>
      <c r="D200" s="18"/>
      <c r="E200" s="58" t="s">
        <v>195</v>
      </c>
      <c r="F200" s="43"/>
      <c r="G200" s="43"/>
      <c r="H200" s="43"/>
      <c r="N200" s="21"/>
      <c r="O200" s="21"/>
    </row>
    <row r="201" spans="1:15" s="16" customFormat="1" ht="16.5" x14ac:dyDescent="0.2">
      <c r="A201" s="57">
        <v>2455</v>
      </c>
      <c r="B201" s="30" t="s">
        <v>62</v>
      </c>
      <c r="C201" s="18">
        <v>5</v>
      </c>
      <c r="D201" s="18">
        <v>5</v>
      </c>
      <c r="E201" s="58" t="s">
        <v>84</v>
      </c>
      <c r="F201" s="55"/>
      <c r="G201" s="55"/>
      <c r="H201" s="55"/>
    </row>
    <row r="202" spans="1:15" ht="27" x14ac:dyDescent="0.2">
      <c r="A202" s="57"/>
      <c r="B202" s="30"/>
      <c r="C202" s="18"/>
      <c r="D202" s="18"/>
      <c r="E202" s="58" t="s">
        <v>195</v>
      </c>
      <c r="F202" s="43"/>
      <c r="G202" s="43"/>
      <c r="H202" s="43"/>
    </row>
    <row r="203" spans="1:15" s="16" customFormat="1" ht="12" customHeight="1" x14ac:dyDescent="0.2">
      <c r="A203" s="57">
        <v>2460</v>
      </c>
      <c r="B203" s="24" t="s">
        <v>62</v>
      </c>
      <c r="C203" s="17">
        <v>6</v>
      </c>
      <c r="D203" s="17">
        <v>0</v>
      </c>
      <c r="E203" s="60" t="s">
        <v>85</v>
      </c>
      <c r="F203" s="55"/>
      <c r="G203" s="55"/>
      <c r="H203" s="55"/>
    </row>
    <row r="204" spans="1:15" ht="13.5" customHeight="1" x14ac:dyDescent="0.2">
      <c r="A204" s="57"/>
      <c r="B204" s="24"/>
      <c r="C204" s="17"/>
      <c r="D204" s="17"/>
      <c r="E204" s="58" t="s">
        <v>6</v>
      </c>
      <c r="F204" s="43"/>
      <c r="G204" s="43"/>
      <c r="H204" s="43"/>
    </row>
    <row r="205" spans="1:15" ht="15" customHeight="1" x14ac:dyDescent="0.2">
      <c r="A205" s="57">
        <v>2461</v>
      </c>
      <c r="B205" s="30" t="s">
        <v>62</v>
      </c>
      <c r="C205" s="18">
        <v>6</v>
      </c>
      <c r="D205" s="18">
        <v>1</v>
      </c>
      <c r="E205" s="58" t="s">
        <v>86</v>
      </c>
      <c r="F205" s="43"/>
      <c r="G205" s="43"/>
      <c r="H205" s="43"/>
      <c r="J205" s="22"/>
    </row>
    <row r="206" spans="1:15" ht="27" x14ac:dyDescent="0.2">
      <c r="A206" s="57"/>
      <c r="B206" s="30"/>
      <c r="C206" s="18"/>
      <c r="D206" s="18"/>
      <c r="E206" s="58" t="s">
        <v>195</v>
      </c>
      <c r="F206" s="43"/>
      <c r="G206" s="43"/>
      <c r="H206" s="43"/>
    </row>
    <row r="207" spans="1:15" ht="18" customHeight="1" x14ac:dyDescent="0.2">
      <c r="A207" s="57">
        <v>2470</v>
      </c>
      <c r="B207" s="24" t="s">
        <v>62</v>
      </c>
      <c r="C207" s="17">
        <v>7</v>
      </c>
      <c r="D207" s="17">
        <v>0</v>
      </c>
      <c r="E207" s="60" t="s">
        <v>87</v>
      </c>
      <c r="F207" s="43"/>
      <c r="G207" s="43"/>
      <c r="H207" s="43"/>
    </row>
    <row r="208" spans="1:15" ht="18" customHeight="1" x14ac:dyDescent="0.2">
      <c r="A208" s="57"/>
      <c r="B208" s="24"/>
      <c r="C208" s="17"/>
      <c r="D208" s="17"/>
      <c r="E208" s="58" t="s">
        <v>6</v>
      </c>
      <c r="F208" s="43"/>
      <c r="G208" s="43"/>
      <c r="H208" s="43"/>
    </row>
    <row r="209" spans="1:8" s="16" customFormat="1" ht="27" x14ac:dyDescent="0.2">
      <c r="A209" s="57">
        <v>2471</v>
      </c>
      <c r="B209" s="30" t="s">
        <v>62</v>
      </c>
      <c r="C209" s="18">
        <v>7</v>
      </c>
      <c r="D209" s="18">
        <v>1</v>
      </c>
      <c r="E209" s="58" t="s">
        <v>88</v>
      </c>
      <c r="F209" s="55"/>
      <c r="G209" s="55"/>
      <c r="H209" s="55"/>
    </row>
    <row r="210" spans="1:8" ht="27" x14ac:dyDescent="0.2">
      <c r="A210" s="57"/>
      <c r="B210" s="30"/>
      <c r="C210" s="18"/>
      <c r="D210" s="18"/>
      <c r="E210" s="58" t="s">
        <v>195</v>
      </c>
      <c r="F210" s="43"/>
      <c r="G210" s="43"/>
      <c r="H210" s="43"/>
    </row>
    <row r="211" spans="1:8" ht="17.25" customHeight="1" x14ac:dyDescent="0.2">
      <c r="A211" s="57">
        <v>2472</v>
      </c>
      <c r="B211" s="30" t="s">
        <v>62</v>
      </c>
      <c r="C211" s="18">
        <v>7</v>
      </c>
      <c r="D211" s="18">
        <v>2</v>
      </c>
      <c r="E211" s="58" t="s">
        <v>89</v>
      </c>
      <c r="F211" s="43"/>
      <c r="G211" s="43"/>
      <c r="H211" s="43"/>
    </row>
    <row r="212" spans="1:8" ht="27" x14ac:dyDescent="0.2">
      <c r="A212" s="57"/>
      <c r="B212" s="30"/>
      <c r="C212" s="18"/>
      <c r="D212" s="18"/>
      <c r="E212" s="58" t="s">
        <v>195</v>
      </c>
      <c r="F212" s="43"/>
      <c r="G212" s="43"/>
      <c r="H212" s="43"/>
    </row>
    <row r="213" spans="1:8" ht="15" customHeight="1" x14ac:dyDescent="0.2">
      <c r="A213" s="57">
        <v>2473</v>
      </c>
      <c r="B213" s="30" t="s">
        <v>62</v>
      </c>
      <c r="C213" s="18">
        <v>7</v>
      </c>
      <c r="D213" s="18">
        <v>3</v>
      </c>
      <c r="E213" s="58" t="s">
        <v>90</v>
      </c>
      <c r="F213" s="43"/>
      <c r="G213" s="43"/>
      <c r="H213" s="43"/>
    </row>
    <row r="214" spans="1:8" ht="27" x14ac:dyDescent="0.2">
      <c r="A214" s="57"/>
      <c r="B214" s="30"/>
      <c r="C214" s="18"/>
      <c r="D214" s="18"/>
      <c r="E214" s="58" t="s">
        <v>195</v>
      </c>
      <c r="F214" s="43"/>
      <c r="G214" s="43"/>
      <c r="H214" s="43"/>
    </row>
    <row r="215" spans="1:8" ht="16.5" x14ac:dyDescent="0.2">
      <c r="A215" s="57">
        <v>2474</v>
      </c>
      <c r="B215" s="30" t="s">
        <v>62</v>
      </c>
      <c r="C215" s="18">
        <v>7</v>
      </c>
      <c r="D215" s="18">
        <v>4</v>
      </c>
      <c r="E215" s="58" t="s">
        <v>91</v>
      </c>
      <c r="F215" s="43"/>
      <c r="G215" s="43"/>
      <c r="H215" s="43"/>
    </row>
    <row r="216" spans="1:8" ht="27" x14ac:dyDescent="0.2">
      <c r="A216" s="57"/>
      <c r="B216" s="30"/>
      <c r="C216" s="18"/>
      <c r="D216" s="18"/>
      <c r="E216" s="58" t="s">
        <v>195</v>
      </c>
      <c r="F216" s="43"/>
      <c r="G216" s="43"/>
      <c r="H216" s="43"/>
    </row>
    <row r="217" spans="1:8" ht="29.25" customHeight="1" x14ac:dyDescent="0.2">
      <c r="A217" s="57">
        <v>2480</v>
      </c>
      <c r="B217" s="24" t="s">
        <v>62</v>
      </c>
      <c r="C217" s="17">
        <v>8</v>
      </c>
      <c r="D217" s="17">
        <v>0</v>
      </c>
      <c r="E217" s="60" t="s">
        <v>92</v>
      </c>
      <c r="F217" s="43"/>
      <c r="G217" s="43"/>
      <c r="H217" s="43"/>
    </row>
    <row r="218" spans="1:8" ht="16.5" x14ac:dyDescent="0.2">
      <c r="A218" s="57"/>
      <c r="B218" s="24"/>
      <c r="C218" s="17"/>
      <c r="D218" s="17"/>
      <c r="E218" s="58" t="s">
        <v>6</v>
      </c>
      <c r="F218" s="43"/>
      <c r="G218" s="43"/>
      <c r="H218" s="43"/>
    </row>
    <row r="219" spans="1:8" s="16" customFormat="1" ht="40.5" x14ac:dyDescent="0.2">
      <c r="A219" s="57">
        <v>2481</v>
      </c>
      <c r="B219" s="30" t="s">
        <v>62</v>
      </c>
      <c r="C219" s="18">
        <v>8</v>
      </c>
      <c r="D219" s="18">
        <v>1</v>
      </c>
      <c r="E219" s="58" t="s">
        <v>93</v>
      </c>
      <c r="F219" s="55"/>
      <c r="G219" s="55"/>
      <c r="H219" s="55"/>
    </row>
    <row r="220" spans="1:8" ht="27" x14ac:dyDescent="0.2">
      <c r="A220" s="57"/>
      <c r="B220" s="30"/>
      <c r="C220" s="18"/>
      <c r="D220" s="18"/>
      <c r="E220" s="58" t="s">
        <v>195</v>
      </c>
      <c r="F220" s="43"/>
      <c r="G220" s="43"/>
      <c r="H220" s="43"/>
    </row>
    <row r="221" spans="1:8" s="16" customFormat="1" ht="42.75" customHeight="1" x14ac:dyDescent="0.2">
      <c r="A221" s="57">
        <v>2482</v>
      </c>
      <c r="B221" s="30" t="s">
        <v>62</v>
      </c>
      <c r="C221" s="18">
        <v>8</v>
      </c>
      <c r="D221" s="18">
        <v>2</v>
      </c>
      <c r="E221" s="58" t="s">
        <v>94</v>
      </c>
      <c r="F221" s="55"/>
      <c r="G221" s="55"/>
      <c r="H221" s="55"/>
    </row>
    <row r="222" spans="1:8" s="16" customFormat="1" ht="27" x14ac:dyDescent="0.2">
      <c r="A222" s="57">
        <v>2483</v>
      </c>
      <c r="B222" s="30" t="s">
        <v>62</v>
      </c>
      <c r="C222" s="18">
        <v>8</v>
      </c>
      <c r="D222" s="18">
        <v>3</v>
      </c>
      <c r="E222" s="58" t="s">
        <v>95</v>
      </c>
      <c r="F222" s="55"/>
      <c r="G222" s="55"/>
      <c r="H222" s="55"/>
    </row>
    <row r="223" spans="1:8" ht="41.25" customHeight="1" x14ac:dyDescent="0.2">
      <c r="A223" s="57"/>
      <c r="B223" s="30"/>
      <c r="C223" s="18"/>
      <c r="D223" s="18"/>
      <c r="E223" s="58" t="s">
        <v>195</v>
      </c>
      <c r="F223" s="43"/>
      <c r="G223" s="43"/>
      <c r="H223" s="43"/>
    </row>
    <row r="224" spans="1:8" ht="39.75" customHeight="1" x14ac:dyDescent="0.2">
      <c r="A224" s="57">
        <v>2484</v>
      </c>
      <c r="B224" s="30" t="s">
        <v>62</v>
      </c>
      <c r="C224" s="18">
        <v>8</v>
      </c>
      <c r="D224" s="18">
        <v>4</v>
      </c>
      <c r="E224" s="58" t="s">
        <v>96</v>
      </c>
      <c r="F224" s="43"/>
      <c r="G224" s="43"/>
      <c r="H224" s="43"/>
    </row>
    <row r="225" spans="1:22" ht="42" customHeight="1" x14ac:dyDescent="0.2">
      <c r="A225" s="57"/>
      <c r="B225" s="30"/>
      <c r="C225" s="18"/>
      <c r="D225" s="18"/>
      <c r="E225" s="58" t="s">
        <v>195</v>
      </c>
      <c r="F225" s="43"/>
      <c r="G225" s="43"/>
      <c r="H225" s="43"/>
    </row>
    <row r="226" spans="1:22" ht="29.25" customHeight="1" x14ac:dyDescent="0.2">
      <c r="A226" s="57">
        <v>2490</v>
      </c>
      <c r="B226" s="24" t="s">
        <v>62</v>
      </c>
      <c r="C226" s="17">
        <v>9</v>
      </c>
      <c r="D226" s="17">
        <v>0</v>
      </c>
      <c r="E226" s="60" t="s">
        <v>97</v>
      </c>
      <c r="F226" s="74">
        <f>+H226</f>
        <v>-85867.58</v>
      </c>
      <c r="G226" s="74"/>
      <c r="H226" s="79">
        <f>+H228</f>
        <v>-85867.58</v>
      </c>
    </row>
    <row r="227" spans="1:22" ht="16.5" x14ac:dyDescent="0.2">
      <c r="A227" s="57"/>
      <c r="B227" s="24"/>
      <c r="C227" s="17"/>
      <c r="D227" s="17"/>
      <c r="E227" s="58" t="s">
        <v>6</v>
      </c>
      <c r="F227" s="43"/>
      <c r="G227" s="43"/>
      <c r="H227" s="43"/>
    </row>
    <row r="228" spans="1:22" ht="16.5" x14ac:dyDescent="0.2">
      <c r="A228" s="57">
        <v>2491</v>
      </c>
      <c r="B228" s="30" t="s">
        <v>62</v>
      </c>
      <c r="C228" s="18">
        <v>9</v>
      </c>
      <c r="D228" s="18">
        <v>1</v>
      </c>
      <c r="E228" s="58" t="s">
        <v>97</v>
      </c>
      <c r="F228" s="78">
        <f>+H228</f>
        <v>-85867.58</v>
      </c>
      <c r="G228" s="43"/>
      <c r="H228" s="84">
        <v>-85867.58</v>
      </c>
    </row>
    <row r="229" spans="1:22" ht="31.5" customHeight="1" x14ac:dyDescent="0.2">
      <c r="A229" s="57"/>
      <c r="B229" s="30"/>
      <c r="C229" s="18"/>
      <c r="D229" s="18"/>
      <c r="E229" s="58" t="s">
        <v>195</v>
      </c>
      <c r="F229" s="43"/>
      <c r="G229" s="43"/>
      <c r="H229" s="43"/>
    </row>
    <row r="230" spans="1:22" s="16" customFormat="1" ht="41.25" customHeight="1" x14ac:dyDescent="0.2">
      <c r="A230" s="18">
        <v>2500</v>
      </c>
      <c r="B230" s="24" t="s">
        <v>98</v>
      </c>
      <c r="C230" s="17">
        <v>0</v>
      </c>
      <c r="D230" s="17">
        <v>0</v>
      </c>
      <c r="E230" s="54" t="s">
        <v>233</v>
      </c>
      <c r="F230" s="55">
        <f>+G230+H230</f>
        <v>559390</v>
      </c>
      <c r="G230" s="55">
        <f>+G232+G251</f>
        <v>164390</v>
      </c>
      <c r="H230" s="55">
        <f>+H232+H251</f>
        <v>395000</v>
      </c>
      <c r="O230" s="83">
        <f>+H230+H278+H190+H13</f>
        <v>453000</v>
      </c>
    </row>
    <row r="231" spans="1:22" ht="17.25" thickBot="1" x14ac:dyDescent="0.25">
      <c r="A231" s="57"/>
      <c r="B231" s="24"/>
      <c r="C231" s="17"/>
      <c r="D231" s="17"/>
      <c r="E231" s="58" t="s">
        <v>1</v>
      </c>
      <c r="F231" s="43"/>
      <c r="G231" s="43"/>
      <c r="H231" s="43"/>
      <c r="V231" s="23"/>
    </row>
    <row r="232" spans="1:22" ht="15" customHeight="1" x14ac:dyDescent="0.2">
      <c r="A232" s="57">
        <v>2510</v>
      </c>
      <c r="B232" s="24" t="s">
        <v>98</v>
      </c>
      <c r="C232" s="17">
        <v>1</v>
      </c>
      <c r="D232" s="17">
        <v>0</v>
      </c>
      <c r="E232" s="60" t="s">
        <v>99</v>
      </c>
      <c r="F232" s="74">
        <f>+F234</f>
        <v>503000</v>
      </c>
      <c r="G232" s="55">
        <f>+G234</f>
        <v>145000</v>
      </c>
      <c r="H232" s="55">
        <f>+H234</f>
        <v>358000</v>
      </c>
    </row>
    <row r="233" spans="1:22" ht="15" customHeight="1" x14ac:dyDescent="0.2">
      <c r="A233" s="57"/>
      <c r="B233" s="24"/>
      <c r="C233" s="17"/>
      <c r="D233" s="17"/>
      <c r="E233" s="58" t="s">
        <v>6</v>
      </c>
      <c r="F233" s="43"/>
      <c r="G233" s="43"/>
      <c r="H233" s="43"/>
    </row>
    <row r="234" spans="1:22" ht="15.75" customHeight="1" x14ac:dyDescent="0.2">
      <c r="A234" s="57">
        <v>2511</v>
      </c>
      <c r="B234" s="30" t="s">
        <v>98</v>
      </c>
      <c r="C234" s="18">
        <v>1</v>
      </c>
      <c r="D234" s="18">
        <v>1</v>
      </c>
      <c r="E234" s="58" t="s">
        <v>99</v>
      </c>
      <c r="F234" s="78">
        <f>+G234+H234</f>
        <v>503000</v>
      </c>
      <c r="G234" s="43">
        <f>+G236+G237+G238+G239+G240+G241+G242+G243+G244+G245+G246+G247+G248+G249</f>
        <v>145000</v>
      </c>
      <c r="H234" s="43">
        <f>+H245+H246+H247+H248+H249+H250</f>
        <v>358000</v>
      </c>
    </row>
    <row r="235" spans="1:22" ht="27" x14ac:dyDescent="0.2">
      <c r="A235" s="57"/>
      <c r="B235" s="30"/>
      <c r="C235" s="18"/>
      <c r="D235" s="18"/>
      <c r="E235" s="58" t="s">
        <v>195</v>
      </c>
      <c r="F235" s="43"/>
      <c r="G235" s="43"/>
      <c r="H235" s="43"/>
      <c r="K235" s="21"/>
    </row>
    <row r="236" spans="1:22" ht="13.5" customHeight="1" x14ac:dyDescent="0.2">
      <c r="A236" s="57"/>
      <c r="B236" s="30"/>
      <c r="C236" s="18"/>
      <c r="D236" s="18"/>
      <c r="E236" s="58" t="s">
        <v>196</v>
      </c>
      <c r="F236" s="43">
        <f t="shared" ref="F236:F249" si="1">H236+G236</f>
        <v>58000</v>
      </c>
      <c r="G236" s="43">
        <v>58000</v>
      </c>
      <c r="H236" s="43"/>
      <c r="O236" s="4">
        <f>63.3-58</f>
        <v>5.2999999999999972</v>
      </c>
      <c r="P236" s="4">
        <f>63300-5300</f>
        <v>58000</v>
      </c>
    </row>
    <row r="237" spans="1:22" ht="16.5" customHeight="1" x14ac:dyDescent="0.2">
      <c r="A237" s="57"/>
      <c r="B237" s="30"/>
      <c r="C237" s="18"/>
      <c r="D237" s="18"/>
      <c r="E237" s="58" t="s">
        <v>198</v>
      </c>
      <c r="F237" s="43">
        <f t="shared" si="1"/>
        <v>15700</v>
      </c>
      <c r="G237" s="43">
        <f>20000-4300</f>
        <v>15700</v>
      </c>
      <c r="H237" s="43"/>
      <c r="O237" s="4">
        <f>1200*12</f>
        <v>14400</v>
      </c>
    </row>
    <row r="238" spans="1:22" ht="16.5" x14ac:dyDescent="0.2">
      <c r="A238" s="57"/>
      <c r="B238" s="30"/>
      <c r="C238" s="18"/>
      <c r="D238" s="18"/>
      <c r="E238" s="58" t="s">
        <v>201</v>
      </c>
      <c r="F238" s="43">
        <f t="shared" si="1"/>
        <v>68000</v>
      </c>
      <c r="G238" s="43">
        <v>68000</v>
      </c>
      <c r="H238" s="43"/>
      <c r="O238" s="4">
        <v>64500</v>
      </c>
    </row>
    <row r="239" spans="1:22" ht="16.5" x14ac:dyDescent="0.2">
      <c r="A239" s="57"/>
      <c r="B239" s="30"/>
      <c r="C239" s="18"/>
      <c r="D239" s="18"/>
      <c r="E239" s="58" t="s">
        <v>234</v>
      </c>
      <c r="F239" s="43">
        <f t="shared" si="1"/>
        <v>300</v>
      </c>
      <c r="G239" s="43">
        <v>300</v>
      </c>
      <c r="H239" s="43"/>
    </row>
    <row r="240" spans="1:22" ht="16.5" x14ac:dyDescent="0.2">
      <c r="A240" s="57"/>
      <c r="B240" s="30"/>
      <c r="C240" s="18"/>
      <c r="D240" s="18"/>
      <c r="E240" s="58" t="s">
        <v>206</v>
      </c>
      <c r="F240" s="43">
        <f t="shared" si="1"/>
        <v>0</v>
      </c>
      <c r="G240" s="43">
        <v>0</v>
      </c>
      <c r="H240" s="43"/>
    </row>
    <row r="241" spans="1:15" ht="16.5" x14ac:dyDescent="0.2">
      <c r="A241" s="57"/>
      <c r="B241" s="30"/>
      <c r="C241" s="18"/>
      <c r="D241" s="18"/>
      <c r="E241" s="58" t="s">
        <v>212</v>
      </c>
      <c r="F241" s="43">
        <f t="shared" si="1"/>
        <v>0</v>
      </c>
      <c r="G241" s="43">
        <v>0</v>
      </c>
      <c r="H241" s="43"/>
    </row>
    <row r="242" spans="1:15" ht="16.5" x14ac:dyDescent="0.2">
      <c r="A242" s="57"/>
      <c r="B242" s="30"/>
      <c r="C242" s="18"/>
      <c r="D242" s="18"/>
      <c r="E242" s="58" t="s">
        <v>213</v>
      </c>
      <c r="F242" s="43">
        <f t="shared" si="1"/>
        <v>900</v>
      </c>
      <c r="G242" s="43">
        <v>900</v>
      </c>
      <c r="H242" s="43"/>
    </row>
    <row r="243" spans="1:15" ht="16.5" x14ac:dyDescent="0.2">
      <c r="A243" s="57"/>
      <c r="B243" s="30"/>
      <c r="C243" s="18"/>
      <c r="D243" s="18"/>
      <c r="E243" s="58" t="s">
        <v>215</v>
      </c>
      <c r="F243" s="43">
        <f t="shared" si="1"/>
        <v>2000</v>
      </c>
      <c r="G243" s="43">
        <v>2000</v>
      </c>
      <c r="H243" s="43"/>
    </row>
    <row r="244" spans="1:15" ht="18" customHeight="1" x14ac:dyDescent="0.2">
      <c r="A244" s="57"/>
      <c r="B244" s="30"/>
      <c r="C244" s="18"/>
      <c r="D244" s="18"/>
      <c r="E244" s="58" t="s">
        <v>216</v>
      </c>
      <c r="F244" s="43">
        <f t="shared" si="1"/>
        <v>100</v>
      </c>
      <c r="G244" s="43">
        <v>100</v>
      </c>
      <c r="H244" s="43"/>
    </row>
    <row r="245" spans="1:15" ht="17.25" customHeight="1" x14ac:dyDescent="0.2">
      <c r="A245" s="57"/>
      <c r="B245" s="30"/>
      <c r="C245" s="18"/>
      <c r="D245" s="18"/>
      <c r="E245" s="34" t="s">
        <v>229</v>
      </c>
      <c r="F245" s="43">
        <f t="shared" si="1"/>
        <v>357000</v>
      </c>
      <c r="G245" s="43"/>
      <c r="H245" s="78">
        <f>350000+7000</f>
        <v>357000</v>
      </c>
      <c r="J245" s="35"/>
      <c r="M245" s="40">
        <f>+H245+H259+H298+H410</f>
        <v>522000</v>
      </c>
      <c r="N245" s="4">
        <v>663279.64</v>
      </c>
      <c r="O245" s="4">
        <f>200-175</f>
        <v>25</v>
      </c>
    </row>
    <row r="246" spans="1:15" ht="16.5" hidden="1" x14ac:dyDescent="0.2">
      <c r="A246" s="57"/>
      <c r="B246" s="30"/>
      <c r="C246" s="18"/>
      <c r="D246" s="18"/>
      <c r="E246" s="58" t="s">
        <v>235</v>
      </c>
      <c r="F246" s="43">
        <f t="shared" si="1"/>
        <v>0</v>
      </c>
      <c r="G246" s="43"/>
      <c r="H246" s="43"/>
    </row>
    <row r="247" spans="1:15" ht="16.5" hidden="1" x14ac:dyDescent="0.2">
      <c r="A247" s="57"/>
      <c r="B247" s="30"/>
      <c r="C247" s="18"/>
      <c r="D247" s="18"/>
      <c r="E247" s="58" t="s">
        <v>217</v>
      </c>
      <c r="F247" s="43">
        <f t="shared" si="1"/>
        <v>0</v>
      </c>
      <c r="G247" s="61"/>
      <c r="H247" s="43"/>
    </row>
    <row r="248" spans="1:15" ht="16.5" hidden="1" x14ac:dyDescent="0.2">
      <c r="A248" s="57"/>
      <c r="B248" s="30"/>
      <c r="C248" s="18"/>
      <c r="D248" s="18"/>
      <c r="E248" s="34" t="s">
        <v>228</v>
      </c>
      <c r="F248" s="43">
        <f t="shared" si="1"/>
        <v>0</v>
      </c>
      <c r="G248" s="61"/>
      <c r="H248" s="43"/>
    </row>
    <row r="249" spans="1:15" ht="16.5" x14ac:dyDescent="0.2">
      <c r="A249" s="57"/>
      <c r="B249" s="30"/>
      <c r="C249" s="18"/>
      <c r="D249" s="18"/>
      <c r="E249" s="58" t="s">
        <v>236</v>
      </c>
      <c r="F249" s="43">
        <f t="shared" si="1"/>
        <v>0</v>
      </c>
      <c r="G249" s="61"/>
      <c r="H249" s="43"/>
    </row>
    <row r="250" spans="1:15" ht="16.5" x14ac:dyDescent="0.2">
      <c r="A250" s="57"/>
      <c r="B250" s="30"/>
      <c r="C250" s="18"/>
      <c r="D250" s="18"/>
      <c r="E250" s="36" t="s">
        <v>228</v>
      </c>
      <c r="F250" s="43">
        <f>+H250</f>
        <v>1000</v>
      </c>
      <c r="G250" s="61"/>
      <c r="H250" s="43">
        <v>1000</v>
      </c>
    </row>
    <row r="251" spans="1:15" ht="15" customHeight="1" x14ac:dyDescent="0.2">
      <c r="A251" s="57">
        <v>2520</v>
      </c>
      <c r="B251" s="24" t="s">
        <v>98</v>
      </c>
      <c r="C251" s="17">
        <v>2</v>
      </c>
      <c r="D251" s="17">
        <v>0</v>
      </c>
      <c r="E251" s="60" t="s">
        <v>100</v>
      </c>
      <c r="F251" s="42">
        <f>H251+G251</f>
        <v>56390</v>
      </c>
      <c r="G251" s="42">
        <f>+G253</f>
        <v>19390</v>
      </c>
      <c r="H251" s="42">
        <f>+H259+H260+H261</f>
        <v>37000</v>
      </c>
    </row>
    <row r="252" spans="1:15" ht="16.5" x14ac:dyDescent="0.2">
      <c r="A252" s="57"/>
      <c r="B252" s="24"/>
      <c r="C252" s="17"/>
      <c r="D252" s="17"/>
      <c r="E252" s="58" t="s">
        <v>6</v>
      </c>
      <c r="F252" s="43"/>
      <c r="G252" s="43"/>
      <c r="H252" s="43"/>
    </row>
    <row r="253" spans="1:15" s="16" customFormat="1" ht="15" customHeight="1" x14ac:dyDescent="0.2">
      <c r="A253" s="57">
        <v>2521</v>
      </c>
      <c r="B253" s="30" t="s">
        <v>98</v>
      </c>
      <c r="C253" s="18">
        <v>2</v>
      </c>
      <c r="D253" s="18">
        <v>1</v>
      </c>
      <c r="E253" s="58" t="s">
        <v>101</v>
      </c>
      <c r="F253" s="43">
        <f>+G253+H253</f>
        <v>56390</v>
      </c>
      <c r="G253" s="43">
        <f>+G254+G255+G256+G257+G258+G259+G260+G261</f>
        <v>19390</v>
      </c>
      <c r="H253" s="43">
        <f>H254+H256+H257+H258+H259+H260+H261</f>
        <v>37000</v>
      </c>
    </row>
    <row r="254" spans="1:15" s="16" customFormat="1" ht="15" customHeight="1" x14ac:dyDescent="0.2">
      <c r="A254" s="57"/>
      <c r="B254" s="30"/>
      <c r="C254" s="18"/>
      <c r="D254" s="18"/>
      <c r="E254" s="58" t="s">
        <v>200</v>
      </c>
      <c r="F254" s="43">
        <f>+G254+H254</f>
        <v>7000</v>
      </c>
      <c r="G254" s="43">
        <v>7000</v>
      </c>
      <c r="H254" s="43"/>
    </row>
    <row r="255" spans="1:15" s="16" customFormat="1" ht="15" customHeight="1" x14ac:dyDescent="0.2">
      <c r="A255" s="57"/>
      <c r="B255" s="30"/>
      <c r="C255" s="18"/>
      <c r="D255" s="18"/>
      <c r="E255" s="58" t="s">
        <v>201</v>
      </c>
      <c r="F255" s="43">
        <f>+G255</f>
        <v>10000</v>
      </c>
      <c r="G255" s="43">
        <v>10000</v>
      </c>
      <c r="H255" s="43"/>
    </row>
    <row r="256" spans="1:15" ht="16.5" x14ac:dyDescent="0.2">
      <c r="A256" s="57"/>
      <c r="B256" s="30"/>
      <c r="C256" s="18"/>
      <c r="D256" s="18"/>
      <c r="E256" s="58" t="s">
        <v>210</v>
      </c>
      <c r="F256" s="43">
        <f t="shared" ref="F256:F261" si="2">+G256+H256</f>
        <v>990</v>
      </c>
      <c r="G256" s="43">
        <v>990</v>
      </c>
      <c r="H256" s="43"/>
    </row>
    <row r="257" spans="1:8" ht="27" x14ac:dyDescent="0.2">
      <c r="A257" s="57"/>
      <c r="B257" s="30"/>
      <c r="C257" s="18"/>
      <c r="D257" s="18"/>
      <c r="E257" s="58" t="s">
        <v>211</v>
      </c>
      <c r="F257" s="43">
        <f t="shared" si="2"/>
        <v>500</v>
      </c>
      <c r="G257" s="43">
        <v>500</v>
      </c>
      <c r="H257" s="43"/>
    </row>
    <row r="258" spans="1:8" ht="16.5" x14ac:dyDescent="0.2">
      <c r="A258" s="57"/>
      <c r="B258" s="30"/>
      <c r="C258" s="18"/>
      <c r="D258" s="18"/>
      <c r="E258" s="58" t="s">
        <v>213</v>
      </c>
      <c r="F258" s="43">
        <f t="shared" si="2"/>
        <v>900</v>
      </c>
      <c r="G258" s="43">
        <v>900</v>
      </c>
      <c r="H258" s="43"/>
    </row>
    <row r="259" spans="1:8" ht="16.5" x14ac:dyDescent="0.2">
      <c r="A259" s="57"/>
      <c r="B259" s="30"/>
      <c r="C259" s="18"/>
      <c r="D259" s="18"/>
      <c r="E259" s="34" t="s">
        <v>229</v>
      </c>
      <c r="F259" s="43">
        <f t="shared" si="2"/>
        <v>35000</v>
      </c>
      <c r="G259" s="43"/>
      <c r="H259" s="43">
        <v>35000</v>
      </c>
    </row>
    <row r="260" spans="1:8" ht="17.25" customHeight="1" x14ac:dyDescent="0.2">
      <c r="A260" s="57"/>
      <c r="B260" s="30"/>
      <c r="C260" s="18"/>
      <c r="D260" s="18"/>
      <c r="E260" s="58" t="s">
        <v>236</v>
      </c>
      <c r="F260" s="43">
        <f t="shared" si="2"/>
        <v>0</v>
      </c>
      <c r="G260" s="56"/>
      <c r="H260" s="43"/>
    </row>
    <row r="261" spans="1:8" ht="16.5" x14ac:dyDescent="0.2">
      <c r="A261" s="57"/>
      <c r="B261" s="30"/>
      <c r="C261" s="18"/>
      <c r="D261" s="18"/>
      <c r="E261" s="58" t="s">
        <v>217</v>
      </c>
      <c r="F261" s="43">
        <f t="shared" si="2"/>
        <v>2000</v>
      </c>
      <c r="G261" s="61"/>
      <c r="H261" s="43">
        <v>2000</v>
      </c>
    </row>
    <row r="262" spans="1:8" ht="18" customHeight="1" x14ac:dyDescent="0.2">
      <c r="A262" s="57">
        <v>2530</v>
      </c>
      <c r="B262" s="24" t="s">
        <v>98</v>
      </c>
      <c r="C262" s="17">
        <v>3</v>
      </c>
      <c r="D262" s="17">
        <v>0</v>
      </c>
      <c r="E262" s="60" t="s">
        <v>102</v>
      </c>
      <c r="F262" s="43"/>
      <c r="G262" s="43"/>
      <c r="H262" s="43"/>
    </row>
    <row r="263" spans="1:8" ht="16.5" customHeight="1" x14ac:dyDescent="0.2">
      <c r="A263" s="57"/>
      <c r="B263" s="24"/>
      <c r="C263" s="17"/>
      <c r="D263" s="17"/>
      <c r="E263" s="58" t="s">
        <v>6</v>
      </c>
      <c r="F263" s="43"/>
      <c r="G263" s="43"/>
      <c r="H263" s="43"/>
    </row>
    <row r="264" spans="1:8" ht="15.75" customHeight="1" x14ac:dyDescent="0.2">
      <c r="A264" s="57">
        <v>3531</v>
      </c>
      <c r="B264" s="30" t="s">
        <v>98</v>
      </c>
      <c r="C264" s="18">
        <v>3</v>
      </c>
      <c r="D264" s="18">
        <v>1</v>
      </c>
      <c r="E264" s="58" t="s">
        <v>102</v>
      </c>
      <c r="F264" s="43"/>
      <c r="G264" s="43"/>
      <c r="H264" s="43"/>
    </row>
    <row r="265" spans="1:8" ht="27" x14ac:dyDescent="0.2">
      <c r="A265" s="57"/>
      <c r="B265" s="30"/>
      <c r="C265" s="18"/>
      <c r="D265" s="18"/>
      <c r="E265" s="58" t="s">
        <v>195</v>
      </c>
      <c r="F265" s="43"/>
      <c r="G265" s="43"/>
      <c r="H265" s="43"/>
    </row>
    <row r="266" spans="1:8" s="16" customFormat="1" ht="16.5" customHeight="1" x14ac:dyDescent="0.2">
      <c r="A266" s="57">
        <v>2540</v>
      </c>
      <c r="B266" s="24" t="s">
        <v>98</v>
      </c>
      <c r="C266" s="17">
        <v>4</v>
      </c>
      <c r="D266" s="17">
        <v>0</v>
      </c>
      <c r="E266" s="60" t="s">
        <v>103</v>
      </c>
      <c r="F266" s="55"/>
      <c r="G266" s="55"/>
      <c r="H266" s="55"/>
    </row>
    <row r="267" spans="1:8" ht="16.5" customHeight="1" x14ac:dyDescent="0.2">
      <c r="A267" s="57"/>
      <c r="B267" s="24"/>
      <c r="C267" s="17"/>
      <c r="D267" s="17"/>
      <c r="E267" s="58" t="s">
        <v>6</v>
      </c>
      <c r="F267" s="43"/>
      <c r="G267" s="43"/>
      <c r="H267" s="43"/>
    </row>
    <row r="268" spans="1:8" ht="15" customHeight="1" x14ac:dyDescent="0.2">
      <c r="A268" s="57">
        <v>2541</v>
      </c>
      <c r="B268" s="30" t="s">
        <v>98</v>
      </c>
      <c r="C268" s="18">
        <v>4</v>
      </c>
      <c r="D268" s="18">
        <v>1</v>
      </c>
      <c r="E268" s="58" t="s">
        <v>103</v>
      </c>
      <c r="F268" s="43"/>
      <c r="G268" s="43"/>
      <c r="H268" s="43"/>
    </row>
    <row r="269" spans="1:8" ht="27" x14ac:dyDescent="0.2">
      <c r="A269" s="57"/>
      <c r="B269" s="30"/>
      <c r="C269" s="18"/>
      <c r="D269" s="18"/>
      <c r="E269" s="58" t="s">
        <v>195</v>
      </c>
      <c r="F269" s="43"/>
      <c r="G269" s="43"/>
      <c r="H269" s="43"/>
    </row>
    <row r="270" spans="1:8" ht="33" customHeight="1" x14ac:dyDescent="0.2">
      <c r="A270" s="57">
        <v>2550</v>
      </c>
      <c r="B270" s="24" t="s">
        <v>98</v>
      </c>
      <c r="C270" s="17">
        <v>5</v>
      </c>
      <c r="D270" s="17">
        <v>0</v>
      </c>
      <c r="E270" s="60" t="s">
        <v>104</v>
      </c>
      <c r="F270" s="43"/>
      <c r="G270" s="43"/>
      <c r="H270" s="43"/>
    </row>
    <row r="271" spans="1:8" ht="16.5" customHeight="1" x14ac:dyDescent="0.2">
      <c r="A271" s="57"/>
      <c r="B271" s="24"/>
      <c r="C271" s="17"/>
      <c r="D271" s="17"/>
      <c r="E271" s="58" t="s">
        <v>6</v>
      </c>
      <c r="F271" s="43"/>
      <c r="G271" s="43"/>
      <c r="H271" s="43"/>
    </row>
    <row r="272" spans="1:8" s="16" customFormat="1" ht="27" customHeight="1" x14ac:dyDescent="0.2">
      <c r="A272" s="57">
        <v>2551</v>
      </c>
      <c r="B272" s="30" t="s">
        <v>98</v>
      </c>
      <c r="C272" s="18">
        <v>5</v>
      </c>
      <c r="D272" s="18">
        <v>1</v>
      </c>
      <c r="E272" s="58" t="s">
        <v>104</v>
      </c>
      <c r="F272" s="55"/>
      <c r="G272" s="55"/>
      <c r="H272" s="55"/>
    </row>
    <row r="273" spans="1:8" ht="27" x14ac:dyDescent="0.2">
      <c r="A273" s="57"/>
      <c r="B273" s="30"/>
      <c r="C273" s="18"/>
      <c r="D273" s="18"/>
      <c r="E273" s="58" t="s">
        <v>195</v>
      </c>
      <c r="F273" s="43"/>
      <c r="G273" s="43"/>
      <c r="H273" s="43"/>
    </row>
    <row r="274" spans="1:8" ht="34.5" customHeight="1" x14ac:dyDescent="0.2">
      <c r="A274" s="57">
        <v>2560</v>
      </c>
      <c r="B274" s="24" t="s">
        <v>98</v>
      </c>
      <c r="C274" s="17">
        <v>6</v>
      </c>
      <c r="D274" s="17">
        <v>0</v>
      </c>
      <c r="E274" s="60" t="s">
        <v>105</v>
      </c>
      <c r="F274" s="43"/>
      <c r="G274" s="43"/>
      <c r="H274" s="43"/>
    </row>
    <row r="275" spans="1:8" s="2" customFormat="1" ht="14.25" customHeight="1" x14ac:dyDescent="0.2">
      <c r="A275" s="57"/>
      <c r="B275" s="24"/>
      <c r="C275" s="17"/>
      <c r="D275" s="17"/>
      <c r="E275" s="58" t="s">
        <v>6</v>
      </c>
      <c r="F275" s="59"/>
      <c r="G275" s="59"/>
      <c r="H275" s="59"/>
    </row>
    <row r="276" spans="1:8" ht="28.5" customHeight="1" x14ac:dyDescent="0.2">
      <c r="A276" s="57">
        <v>2561</v>
      </c>
      <c r="B276" s="30" t="s">
        <v>98</v>
      </c>
      <c r="C276" s="18">
        <v>6</v>
      </c>
      <c r="D276" s="18">
        <v>1</v>
      </c>
      <c r="E276" s="58" t="s">
        <v>105</v>
      </c>
      <c r="F276" s="43"/>
      <c r="G276" s="43"/>
      <c r="H276" s="43"/>
    </row>
    <row r="277" spans="1:8" ht="27" x14ac:dyDescent="0.2">
      <c r="A277" s="57"/>
      <c r="B277" s="30"/>
      <c r="C277" s="18"/>
      <c r="D277" s="18"/>
      <c r="E277" s="58" t="s">
        <v>195</v>
      </c>
      <c r="F277" s="43"/>
      <c r="G277" s="43"/>
      <c r="H277" s="43"/>
    </row>
    <row r="278" spans="1:8" ht="49.5" customHeight="1" x14ac:dyDescent="0.2">
      <c r="A278" s="18">
        <v>2600</v>
      </c>
      <c r="B278" s="24" t="s">
        <v>106</v>
      </c>
      <c r="C278" s="17">
        <v>0</v>
      </c>
      <c r="D278" s="17">
        <v>0</v>
      </c>
      <c r="E278" s="54" t="s">
        <v>237</v>
      </c>
      <c r="F278" s="43">
        <f>+H278+G278</f>
        <v>45000</v>
      </c>
      <c r="G278" s="43">
        <f>+G280+G284+G288+G293+G299+G303</f>
        <v>25000</v>
      </c>
      <c r="H278" s="43">
        <f>+H280+H284+H288+H293+H299+H303</f>
        <v>20000</v>
      </c>
    </row>
    <row r="279" spans="1:8" ht="15.75" customHeight="1" x14ac:dyDescent="0.2">
      <c r="A279" s="57"/>
      <c r="B279" s="24"/>
      <c r="C279" s="17"/>
      <c r="D279" s="17"/>
      <c r="E279" s="58" t="s">
        <v>1</v>
      </c>
      <c r="F279" s="43"/>
      <c r="G279" s="43"/>
      <c r="H279" s="43"/>
    </row>
    <row r="280" spans="1:8" ht="18.75" customHeight="1" x14ac:dyDescent="0.2">
      <c r="A280" s="57">
        <v>2610</v>
      </c>
      <c r="B280" s="24" t="s">
        <v>106</v>
      </c>
      <c r="C280" s="17">
        <v>1</v>
      </c>
      <c r="D280" s="17">
        <v>0</v>
      </c>
      <c r="E280" s="60" t="s">
        <v>107</v>
      </c>
      <c r="F280" s="43"/>
      <c r="G280" s="43"/>
      <c r="H280" s="43"/>
    </row>
    <row r="281" spans="1:8" ht="14.25" customHeight="1" x14ac:dyDescent="0.2">
      <c r="A281" s="57"/>
      <c r="B281" s="24"/>
      <c r="C281" s="17"/>
      <c r="D281" s="17"/>
      <c r="E281" s="58" t="s">
        <v>6</v>
      </c>
      <c r="F281" s="43"/>
      <c r="G281" s="43"/>
      <c r="H281" s="43"/>
    </row>
    <row r="282" spans="1:8" ht="18.75" customHeight="1" x14ac:dyDescent="0.2">
      <c r="A282" s="57">
        <v>2611</v>
      </c>
      <c r="B282" s="30" t="s">
        <v>106</v>
      </c>
      <c r="C282" s="18">
        <v>1</v>
      </c>
      <c r="D282" s="18">
        <v>1</v>
      </c>
      <c r="E282" s="58" t="s">
        <v>108</v>
      </c>
      <c r="F282" s="43"/>
      <c r="G282" s="43"/>
      <c r="H282" s="43"/>
    </row>
    <row r="283" spans="1:8" ht="27" x14ac:dyDescent="0.2">
      <c r="A283" s="57"/>
      <c r="B283" s="30"/>
      <c r="C283" s="18"/>
      <c r="D283" s="18"/>
      <c r="E283" s="58" t="s">
        <v>195</v>
      </c>
      <c r="F283" s="43"/>
      <c r="G283" s="43"/>
      <c r="H283" s="43"/>
    </row>
    <row r="284" spans="1:8" ht="17.25" customHeight="1" x14ac:dyDescent="0.2">
      <c r="A284" s="57">
        <v>2620</v>
      </c>
      <c r="B284" s="24" t="s">
        <v>106</v>
      </c>
      <c r="C284" s="17">
        <v>2</v>
      </c>
      <c r="D284" s="17">
        <v>0</v>
      </c>
      <c r="E284" s="60" t="s">
        <v>109</v>
      </c>
      <c r="F284" s="43"/>
      <c r="G284" s="43"/>
      <c r="H284" s="43"/>
    </row>
    <row r="285" spans="1:8" ht="14.25" customHeight="1" x14ac:dyDescent="0.2">
      <c r="A285" s="57"/>
      <c r="B285" s="24"/>
      <c r="C285" s="17"/>
      <c r="D285" s="17"/>
      <c r="E285" s="58" t="s">
        <v>6</v>
      </c>
      <c r="F285" s="43"/>
      <c r="G285" s="43"/>
      <c r="H285" s="43"/>
    </row>
    <row r="286" spans="1:8" ht="16.5" customHeight="1" x14ac:dyDescent="0.2">
      <c r="A286" s="57">
        <v>2621</v>
      </c>
      <c r="B286" s="30" t="s">
        <v>106</v>
      </c>
      <c r="C286" s="18">
        <v>2</v>
      </c>
      <c r="D286" s="18">
        <v>1</v>
      </c>
      <c r="E286" s="58" t="s">
        <v>109</v>
      </c>
      <c r="F286" s="43"/>
      <c r="G286" s="43"/>
      <c r="H286" s="43"/>
    </row>
    <row r="287" spans="1:8" ht="27" x14ac:dyDescent="0.2">
      <c r="A287" s="57"/>
      <c r="B287" s="30"/>
      <c r="C287" s="18"/>
      <c r="D287" s="18"/>
      <c r="E287" s="58" t="s">
        <v>195</v>
      </c>
      <c r="F287" s="43"/>
      <c r="G287" s="43"/>
      <c r="H287" s="43"/>
    </row>
    <row r="288" spans="1:8" ht="14.25" customHeight="1" x14ac:dyDescent="0.2">
      <c r="A288" s="57">
        <v>2630</v>
      </c>
      <c r="B288" s="24" t="s">
        <v>106</v>
      </c>
      <c r="C288" s="17">
        <v>3</v>
      </c>
      <c r="D288" s="17">
        <v>0</v>
      </c>
      <c r="E288" s="60" t="s">
        <v>110</v>
      </c>
      <c r="F288" s="43">
        <f>+F290</f>
        <v>0</v>
      </c>
      <c r="G288" s="43">
        <f>+G290</f>
        <v>0</v>
      </c>
      <c r="H288" s="43">
        <f>+H290</f>
        <v>0</v>
      </c>
    </row>
    <row r="289" spans="1:14" ht="14.25" customHeight="1" x14ac:dyDescent="0.2">
      <c r="A289" s="57"/>
      <c r="B289" s="24"/>
      <c r="C289" s="17"/>
      <c r="D289" s="17"/>
      <c r="E289" s="58" t="s">
        <v>6</v>
      </c>
      <c r="F289" s="43"/>
      <c r="G289" s="43"/>
      <c r="H289" s="43"/>
    </row>
    <row r="290" spans="1:14" ht="15" customHeight="1" x14ac:dyDescent="0.2">
      <c r="A290" s="57">
        <v>2631</v>
      </c>
      <c r="B290" s="30" t="s">
        <v>106</v>
      </c>
      <c r="C290" s="18">
        <v>3</v>
      </c>
      <c r="D290" s="18">
        <v>1</v>
      </c>
      <c r="E290" s="58" t="s">
        <v>111</v>
      </c>
      <c r="F290" s="69">
        <f>+F292</f>
        <v>0</v>
      </c>
      <c r="G290" s="69">
        <f>+G292</f>
        <v>0</v>
      </c>
      <c r="H290" s="69">
        <f>+H292</f>
        <v>0</v>
      </c>
    </row>
    <row r="291" spans="1:14" ht="27" x14ac:dyDescent="0.2">
      <c r="A291" s="57"/>
      <c r="B291" s="30"/>
      <c r="C291" s="18"/>
      <c r="D291" s="18"/>
      <c r="E291" s="58" t="s">
        <v>195</v>
      </c>
      <c r="F291" s="69"/>
      <c r="G291" s="69"/>
      <c r="H291" s="69"/>
    </row>
    <row r="292" spans="1:14" ht="16.5" x14ac:dyDescent="0.2">
      <c r="A292" s="57"/>
      <c r="B292" s="30"/>
      <c r="C292" s="18"/>
      <c r="D292" s="18"/>
      <c r="E292" s="58" t="s">
        <v>236</v>
      </c>
      <c r="F292" s="69">
        <f>+G292+H292</f>
        <v>0</v>
      </c>
      <c r="G292" s="69">
        <v>0</v>
      </c>
      <c r="H292" s="69"/>
      <c r="M292" s="4">
        <f>46020+465+345</f>
        <v>46830</v>
      </c>
      <c r="N292" s="4">
        <f>+M292-5412</f>
        <v>41418</v>
      </c>
    </row>
    <row r="293" spans="1:14" ht="17.25" customHeight="1" x14ac:dyDescent="0.2">
      <c r="A293" s="57">
        <v>2640</v>
      </c>
      <c r="B293" s="24" t="s">
        <v>106</v>
      </c>
      <c r="C293" s="17">
        <v>4</v>
      </c>
      <c r="D293" s="17">
        <v>0</v>
      </c>
      <c r="E293" s="60" t="s">
        <v>112</v>
      </c>
      <c r="F293" s="43">
        <f>+H293+G293</f>
        <v>45000</v>
      </c>
      <c r="G293" s="43">
        <f>+G295</f>
        <v>25000</v>
      </c>
      <c r="H293" s="43">
        <f>+H295</f>
        <v>20000</v>
      </c>
    </row>
    <row r="294" spans="1:14" ht="12.75" customHeight="1" x14ac:dyDescent="0.2">
      <c r="A294" s="57"/>
      <c r="B294" s="24"/>
      <c r="C294" s="17"/>
      <c r="D294" s="17"/>
      <c r="E294" s="58" t="s">
        <v>6</v>
      </c>
      <c r="F294" s="43"/>
      <c r="G294" s="43"/>
      <c r="H294" s="43"/>
    </row>
    <row r="295" spans="1:14" ht="16.5" x14ac:dyDescent="0.2">
      <c r="A295" s="57">
        <v>2641</v>
      </c>
      <c r="B295" s="30" t="s">
        <v>106</v>
      </c>
      <c r="C295" s="18">
        <v>4</v>
      </c>
      <c r="D295" s="18">
        <v>1</v>
      </c>
      <c r="E295" s="58" t="s">
        <v>113</v>
      </c>
      <c r="F295" s="43">
        <f>+H295+G295</f>
        <v>45000</v>
      </c>
      <c r="G295" s="43">
        <f>+G297</f>
        <v>25000</v>
      </c>
      <c r="H295" s="43">
        <f>+H298</f>
        <v>20000</v>
      </c>
    </row>
    <row r="296" spans="1:14" ht="27" x14ac:dyDescent="0.2">
      <c r="A296" s="57"/>
      <c r="B296" s="30"/>
      <c r="C296" s="18"/>
      <c r="D296" s="18"/>
      <c r="E296" s="58" t="s">
        <v>195</v>
      </c>
      <c r="F296" s="43"/>
      <c r="G296" s="43"/>
      <c r="H296" s="43"/>
    </row>
    <row r="297" spans="1:14" ht="16.5" x14ac:dyDescent="0.2">
      <c r="A297" s="57"/>
      <c r="B297" s="30"/>
      <c r="C297" s="18"/>
      <c r="D297" s="18"/>
      <c r="E297" s="58" t="s">
        <v>200</v>
      </c>
      <c r="F297" s="43">
        <f>+G297+H297</f>
        <v>25000</v>
      </c>
      <c r="G297" s="43">
        <v>25000</v>
      </c>
      <c r="H297" s="43">
        <v>0</v>
      </c>
    </row>
    <row r="298" spans="1:14" ht="16.5" x14ac:dyDescent="0.2">
      <c r="A298" s="57"/>
      <c r="B298" s="30"/>
      <c r="C298" s="18"/>
      <c r="D298" s="18"/>
      <c r="E298" s="58" t="s">
        <v>238</v>
      </c>
      <c r="F298" s="43">
        <f>+G298+H298</f>
        <v>20000</v>
      </c>
      <c r="G298" s="43">
        <v>0</v>
      </c>
      <c r="H298" s="43">
        <v>20000</v>
      </c>
    </row>
    <row r="299" spans="1:14" ht="43.5" customHeight="1" x14ac:dyDescent="0.2">
      <c r="A299" s="57">
        <v>2650</v>
      </c>
      <c r="B299" s="24" t="s">
        <v>106</v>
      </c>
      <c r="C299" s="17">
        <v>5</v>
      </c>
      <c r="D299" s="17">
        <v>0</v>
      </c>
      <c r="E299" s="60" t="s">
        <v>114</v>
      </c>
      <c r="F299" s="43"/>
      <c r="G299" s="43"/>
      <c r="H299" s="43"/>
    </row>
    <row r="300" spans="1:14" ht="15" customHeight="1" x14ac:dyDescent="0.2">
      <c r="A300" s="57"/>
      <c r="B300" s="24"/>
      <c r="C300" s="17"/>
      <c r="D300" s="17"/>
      <c r="E300" s="58" t="s">
        <v>6</v>
      </c>
      <c r="F300" s="43"/>
      <c r="G300" s="43"/>
      <c r="H300" s="43"/>
    </row>
    <row r="301" spans="1:14" ht="40.5" x14ac:dyDescent="0.2">
      <c r="A301" s="57">
        <v>2651</v>
      </c>
      <c r="B301" s="30" t="s">
        <v>106</v>
      </c>
      <c r="C301" s="18">
        <v>5</v>
      </c>
      <c r="D301" s="18">
        <v>1</v>
      </c>
      <c r="E301" s="58" t="s">
        <v>114</v>
      </c>
      <c r="F301" s="43"/>
      <c r="G301" s="43"/>
      <c r="H301" s="43"/>
    </row>
    <row r="302" spans="1:14" s="16" customFormat="1" ht="39.75" customHeight="1" x14ac:dyDescent="0.2">
      <c r="A302" s="57"/>
      <c r="B302" s="30"/>
      <c r="C302" s="18"/>
      <c r="D302" s="18"/>
      <c r="E302" s="58" t="s">
        <v>195</v>
      </c>
      <c r="F302" s="55"/>
      <c r="G302" s="55"/>
      <c r="H302" s="55"/>
    </row>
    <row r="303" spans="1:14" ht="30.75" customHeight="1" x14ac:dyDescent="0.2">
      <c r="A303" s="57">
        <v>2660</v>
      </c>
      <c r="B303" s="24" t="s">
        <v>106</v>
      </c>
      <c r="C303" s="17">
        <v>6</v>
      </c>
      <c r="D303" s="17">
        <v>0</v>
      </c>
      <c r="E303" s="60" t="s">
        <v>115</v>
      </c>
      <c r="F303" s="43"/>
      <c r="G303" s="43"/>
      <c r="H303" s="43"/>
    </row>
    <row r="304" spans="1:14" ht="15.75" customHeight="1" x14ac:dyDescent="0.2">
      <c r="A304" s="57"/>
      <c r="B304" s="24"/>
      <c r="C304" s="17"/>
      <c r="D304" s="17"/>
      <c r="E304" s="58" t="s">
        <v>6</v>
      </c>
      <c r="F304" s="43"/>
      <c r="G304" s="43"/>
      <c r="H304" s="43"/>
    </row>
    <row r="305" spans="1:10" ht="30" customHeight="1" x14ac:dyDescent="0.2">
      <c r="A305" s="57">
        <v>2661</v>
      </c>
      <c r="B305" s="30" t="s">
        <v>106</v>
      </c>
      <c r="C305" s="18">
        <v>6</v>
      </c>
      <c r="D305" s="18">
        <v>1</v>
      </c>
      <c r="E305" s="58" t="s">
        <v>115</v>
      </c>
      <c r="F305" s="43"/>
      <c r="G305" s="43"/>
      <c r="H305" s="43"/>
    </row>
    <row r="306" spans="1:10" ht="39.75" customHeight="1" x14ac:dyDescent="0.2">
      <c r="A306" s="57"/>
      <c r="B306" s="30"/>
      <c r="C306" s="18"/>
      <c r="D306" s="18"/>
      <c r="E306" s="58" t="s">
        <v>195</v>
      </c>
      <c r="F306" s="43"/>
      <c r="G306" s="43"/>
      <c r="H306" s="43"/>
    </row>
    <row r="307" spans="1:10" ht="29.25" x14ac:dyDescent="0.2">
      <c r="A307" s="18">
        <v>2700</v>
      </c>
      <c r="B307" s="24" t="s">
        <v>116</v>
      </c>
      <c r="C307" s="17">
        <v>0</v>
      </c>
      <c r="D307" s="17">
        <v>0</v>
      </c>
      <c r="E307" s="54" t="s">
        <v>239</v>
      </c>
      <c r="F307" s="43">
        <f>+F309+F317+F328+F338+F342+F346</f>
        <v>0</v>
      </c>
      <c r="G307" s="43">
        <f>+G309+G317+G328+G338+G342+G346</f>
        <v>0</v>
      </c>
      <c r="H307" s="43">
        <f>+H309+H317+H328+H338+H342+H346</f>
        <v>0</v>
      </c>
    </row>
    <row r="308" spans="1:10" ht="17.25" customHeight="1" x14ac:dyDescent="0.2">
      <c r="A308" s="57"/>
      <c r="B308" s="24"/>
      <c r="C308" s="17"/>
      <c r="D308" s="17"/>
      <c r="E308" s="58" t="s">
        <v>1</v>
      </c>
      <c r="F308" s="43"/>
      <c r="G308" s="43"/>
      <c r="H308" s="43"/>
    </row>
    <row r="309" spans="1:10" ht="17.25" customHeight="1" x14ac:dyDescent="0.2">
      <c r="A309" s="57">
        <v>2710</v>
      </c>
      <c r="B309" s="24" t="s">
        <v>116</v>
      </c>
      <c r="C309" s="17">
        <v>1</v>
      </c>
      <c r="D309" s="17">
        <v>0</v>
      </c>
      <c r="E309" s="60" t="s">
        <v>117</v>
      </c>
      <c r="F309" s="43"/>
      <c r="G309" s="43"/>
      <c r="H309" s="43"/>
      <c r="J309" s="19"/>
    </row>
    <row r="310" spans="1:10" ht="15" customHeight="1" x14ac:dyDescent="0.2">
      <c r="A310" s="57"/>
      <c r="B310" s="24"/>
      <c r="C310" s="17"/>
      <c r="D310" s="17"/>
      <c r="E310" s="58" t="s">
        <v>6</v>
      </c>
      <c r="F310" s="43"/>
      <c r="G310" s="43"/>
      <c r="H310" s="43"/>
    </row>
    <row r="311" spans="1:10" ht="16.5" x14ac:dyDescent="0.2">
      <c r="A311" s="57">
        <v>2711</v>
      </c>
      <c r="B311" s="30" t="s">
        <v>116</v>
      </c>
      <c r="C311" s="18">
        <v>1</v>
      </c>
      <c r="D311" s="18">
        <v>1</v>
      </c>
      <c r="E311" s="58" t="s">
        <v>118</v>
      </c>
      <c r="F311" s="43"/>
      <c r="G311" s="43"/>
      <c r="H311" s="43"/>
    </row>
    <row r="312" spans="1:10" ht="27" x14ac:dyDescent="0.2">
      <c r="A312" s="57"/>
      <c r="B312" s="30"/>
      <c r="C312" s="18"/>
      <c r="D312" s="18"/>
      <c r="E312" s="58" t="s">
        <v>195</v>
      </c>
      <c r="F312" s="43"/>
      <c r="G312" s="43"/>
      <c r="H312" s="43"/>
    </row>
    <row r="313" spans="1:10" ht="13.5" customHeight="1" x14ac:dyDescent="0.2">
      <c r="A313" s="57">
        <v>2712</v>
      </c>
      <c r="B313" s="30" t="s">
        <v>116</v>
      </c>
      <c r="C313" s="18">
        <v>1</v>
      </c>
      <c r="D313" s="18">
        <v>2</v>
      </c>
      <c r="E313" s="58" t="s">
        <v>119</v>
      </c>
      <c r="F313" s="43"/>
      <c r="G313" s="43"/>
      <c r="H313" s="43"/>
    </row>
    <row r="314" spans="1:10" ht="27" x14ac:dyDescent="0.2">
      <c r="A314" s="57"/>
      <c r="B314" s="30"/>
      <c r="C314" s="18"/>
      <c r="D314" s="18"/>
      <c r="E314" s="58" t="s">
        <v>195</v>
      </c>
      <c r="F314" s="43"/>
      <c r="G314" s="43"/>
      <c r="H314" s="43"/>
    </row>
    <row r="315" spans="1:10" ht="18.75" customHeight="1" x14ac:dyDescent="0.2">
      <c r="A315" s="57">
        <v>2713</v>
      </c>
      <c r="B315" s="30" t="s">
        <v>116</v>
      </c>
      <c r="C315" s="18">
        <v>1</v>
      </c>
      <c r="D315" s="18">
        <v>3</v>
      </c>
      <c r="E315" s="58" t="s">
        <v>120</v>
      </c>
      <c r="F315" s="43"/>
      <c r="G315" s="43"/>
      <c r="H315" s="43"/>
    </row>
    <row r="316" spans="1:10" ht="27" x14ac:dyDescent="0.2">
      <c r="A316" s="57"/>
      <c r="B316" s="30"/>
      <c r="C316" s="18"/>
      <c r="D316" s="18"/>
      <c r="E316" s="58" t="s">
        <v>195</v>
      </c>
      <c r="F316" s="43"/>
      <c r="G316" s="43"/>
      <c r="H316" s="43"/>
    </row>
    <row r="317" spans="1:10" ht="15.75" customHeight="1" x14ac:dyDescent="0.2">
      <c r="A317" s="57">
        <v>2720</v>
      </c>
      <c r="B317" s="24" t="s">
        <v>116</v>
      </c>
      <c r="C317" s="17">
        <v>2</v>
      </c>
      <c r="D317" s="17">
        <v>0</v>
      </c>
      <c r="E317" s="60" t="s">
        <v>121</v>
      </c>
      <c r="F317" s="78">
        <f>+F319</f>
        <v>0</v>
      </c>
      <c r="G317" s="78">
        <f>+G319</f>
        <v>0</v>
      </c>
      <c r="H317" s="78">
        <f>+H319</f>
        <v>0</v>
      </c>
    </row>
    <row r="318" spans="1:10" s="16" customFormat="1" ht="14.25" customHeight="1" x14ac:dyDescent="0.2">
      <c r="A318" s="57"/>
      <c r="B318" s="24"/>
      <c r="C318" s="17"/>
      <c r="D318" s="17"/>
      <c r="E318" s="58" t="s">
        <v>6</v>
      </c>
      <c r="F318" s="43"/>
      <c r="G318" s="55"/>
      <c r="H318" s="55"/>
    </row>
    <row r="319" spans="1:10" ht="16.5" x14ac:dyDescent="0.2">
      <c r="A319" s="57">
        <v>2721</v>
      </c>
      <c r="B319" s="30" t="s">
        <v>116</v>
      </c>
      <c r="C319" s="18">
        <v>2</v>
      </c>
      <c r="D319" s="18">
        <v>1</v>
      </c>
      <c r="E319" s="58" t="s">
        <v>122</v>
      </c>
      <c r="F319" s="82">
        <f>+F321</f>
        <v>0</v>
      </c>
      <c r="G319" s="82">
        <f>+G321</f>
        <v>0</v>
      </c>
      <c r="H319" s="82">
        <f>+H321</f>
        <v>0</v>
      </c>
    </row>
    <row r="320" spans="1:10" ht="30.75" customHeight="1" x14ac:dyDescent="0.2">
      <c r="A320" s="57"/>
      <c r="B320" s="30"/>
      <c r="C320" s="18"/>
      <c r="D320" s="18"/>
      <c r="E320" s="58" t="s">
        <v>195</v>
      </c>
      <c r="F320" s="69"/>
      <c r="G320" s="69"/>
      <c r="H320" s="69"/>
    </row>
    <row r="321" spans="1:13" ht="21" customHeight="1" x14ac:dyDescent="0.2">
      <c r="A321" s="57"/>
      <c r="B321" s="30"/>
      <c r="C321" s="18"/>
      <c r="D321" s="18"/>
      <c r="E321" s="58" t="s">
        <v>236</v>
      </c>
      <c r="F321" s="82">
        <f>+G321+H321</f>
        <v>0</v>
      </c>
      <c r="G321" s="69">
        <v>0</v>
      </c>
      <c r="H321" s="82"/>
      <c r="M321" s="4">
        <f>8600.475+212.997+174</f>
        <v>8987.4719999999998</v>
      </c>
    </row>
    <row r="322" spans="1:13" ht="16.5" x14ac:dyDescent="0.2">
      <c r="A322" s="57">
        <v>2722</v>
      </c>
      <c r="B322" s="30" t="s">
        <v>116</v>
      </c>
      <c r="C322" s="18">
        <v>2</v>
      </c>
      <c r="D322" s="18">
        <v>2</v>
      </c>
      <c r="E322" s="58" t="s">
        <v>123</v>
      </c>
      <c r="F322" s="43"/>
      <c r="G322" s="43"/>
      <c r="H322" s="43"/>
    </row>
    <row r="323" spans="1:13" ht="31.5" customHeight="1" x14ac:dyDescent="0.2">
      <c r="A323" s="57"/>
      <c r="B323" s="30"/>
      <c r="C323" s="18"/>
      <c r="D323" s="18"/>
      <c r="E323" s="58" t="s">
        <v>195</v>
      </c>
      <c r="F323" s="43"/>
      <c r="G323" s="43"/>
      <c r="H323" s="43"/>
      <c r="J323" s="19"/>
    </row>
    <row r="324" spans="1:13" ht="16.5" x14ac:dyDescent="0.2">
      <c r="A324" s="57">
        <v>2723</v>
      </c>
      <c r="B324" s="30" t="s">
        <v>116</v>
      </c>
      <c r="C324" s="18">
        <v>2</v>
      </c>
      <c r="D324" s="18">
        <v>3</v>
      </c>
      <c r="E324" s="58" t="s">
        <v>124</v>
      </c>
      <c r="F324" s="43"/>
      <c r="G324" s="43"/>
      <c r="H324" s="43"/>
    </row>
    <row r="325" spans="1:13" ht="29.25" customHeight="1" x14ac:dyDescent="0.2">
      <c r="A325" s="57"/>
      <c r="B325" s="30"/>
      <c r="C325" s="18"/>
      <c r="D325" s="18"/>
      <c r="E325" s="58" t="s">
        <v>195</v>
      </c>
      <c r="F325" s="43"/>
      <c r="G325" s="43"/>
      <c r="H325" s="43"/>
    </row>
    <row r="326" spans="1:13" ht="16.5" x14ac:dyDescent="0.2">
      <c r="A326" s="57">
        <v>2724</v>
      </c>
      <c r="B326" s="30" t="s">
        <v>116</v>
      </c>
      <c r="C326" s="18">
        <v>2</v>
      </c>
      <c r="D326" s="18">
        <v>4</v>
      </c>
      <c r="E326" s="58" t="s">
        <v>125</v>
      </c>
      <c r="F326" s="43"/>
      <c r="G326" s="43"/>
      <c r="H326" s="43"/>
    </row>
    <row r="327" spans="1:13" s="16" customFormat="1" ht="30" customHeight="1" x14ac:dyDescent="0.2">
      <c r="A327" s="57"/>
      <c r="B327" s="30"/>
      <c r="C327" s="18"/>
      <c r="D327" s="18"/>
      <c r="E327" s="58" t="s">
        <v>195</v>
      </c>
      <c r="F327" s="55"/>
      <c r="G327" s="55"/>
      <c r="H327" s="55"/>
    </row>
    <row r="328" spans="1:13" ht="16.5" x14ac:dyDescent="0.2">
      <c r="A328" s="57">
        <v>2730</v>
      </c>
      <c r="B328" s="24" t="s">
        <v>116</v>
      </c>
      <c r="C328" s="17">
        <v>3</v>
      </c>
      <c r="D328" s="17">
        <v>0</v>
      </c>
      <c r="E328" s="60" t="s">
        <v>126</v>
      </c>
      <c r="F328" s="43"/>
      <c r="G328" s="43"/>
      <c r="H328" s="43"/>
    </row>
    <row r="329" spans="1:13" ht="15.75" customHeight="1" x14ac:dyDescent="0.2">
      <c r="A329" s="57"/>
      <c r="B329" s="24"/>
      <c r="C329" s="17"/>
      <c r="D329" s="17"/>
      <c r="E329" s="58" t="s">
        <v>6</v>
      </c>
      <c r="F329" s="43"/>
      <c r="G329" s="43"/>
      <c r="H329" s="43"/>
    </row>
    <row r="330" spans="1:13" ht="16.5" x14ac:dyDescent="0.2">
      <c r="A330" s="57">
        <v>2731</v>
      </c>
      <c r="B330" s="30" t="s">
        <v>116</v>
      </c>
      <c r="C330" s="18">
        <v>3</v>
      </c>
      <c r="D330" s="18">
        <v>1</v>
      </c>
      <c r="E330" s="58" t="s">
        <v>127</v>
      </c>
      <c r="F330" s="43"/>
      <c r="G330" s="43"/>
      <c r="H330" s="43"/>
    </row>
    <row r="331" spans="1:13" s="16" customFormat="1" ht="29.25" customHeight="1" x14ac:dyDescent="0.2">
      <c r="A331" s="57"/>
      <c r="B331" s="30"/>
      <c r="C331" s="18"/>
      <c r="D331" s="18"/>
      <c r="E331" s="58" t="s">
        <v>195</v>
      </c>
      <c r="F331" s="55"/>
      <c r="G331" s="55"/>
      <c r="H331" s="55"/>
    </row>
    <row r="332" spans="1:13" ht="16.5" x14ac:dyDescent="0.2">
      <c r="A332" s="57">
        <v>2732</v>
      </c>
      <c r="B332" s="30" t="s">
        <v>116</v>
      </c>
      <c r="C332" s="18">
        <v>3</v>
      </c>
      <c r="D332" s="18">
        <v>2</v>
      </c>
      <c r="E332" s="58" t="s">
        <v>128</v>
      </c>
      <c r="F332" s="43"/>
      <c r="G332" s="43"/>
      <c r="H332" s="43"/>
    </row>
    <row r="333" spans="1:13" ht="27" customHeight="1" x14ac:dyDescent="0.2">
      <c r="A333" s="57"/>
      <c r="B333" s="30"/>
      <c r="C333" s="18"/>
      <c r="D333" s="18"/>
      <c r="E333" s="58" t="s">
        <v>195</v>
      </c>
      <c r="F333" s="43"/>
      <c r="G333" s="43"/>
      <c r="H333" s="43"/>
    </row>
    <row r="334" spans="1:13" ht="16.5" x14ac:dyDescent="0.2">
      <c r="A334" s="57">
        <v>2733</v>
      </c>
      <c r="B334" s="30" t="s">
        <v>116</v>
      </c>
      <c r="C334" s="18">
        <v>3</v>
      </c>
      <c r="D334" s="18">
        <v>3</v>
      </c>
      <c r="E334" s="58" t="s">
        <v>129</v>
      </c>
      <c r="F334" s="43"/>
      <c r="G334" s="43"/>
      <c r="H334" s="43"/>
    </row>
    <row r="335" spans="1:13" ht="30" customHeight="1" x14ac:dyDescent="0.2">
      <c r="A335" s="57"/>
      <c r="B335" s="30"/>
      <c r="C335" s="18"/>
      <c r="D335" s="18"/>
      <c r="E335" s="58" t="s">
        <v>195</v>
      </c>
      <c r="F335" s="43"/>
      <c r="G335" s="43"/>
      <c r="H335" s="43"/>
    </row>
    <row r="336" spans="1:13" ht="27" customHeight="1" x14ac:dyDescent="0.2">
      <c r="A336" s="57">
        <v>2734</v>
      </c>
      <c r="B336" s="30" t="s">
        <v>116</v>
      </c>
      <c r="C336" s="18">
        <v>3</v>
      </c>
      <c r="D336" s="18">
        <v>4</v>
      </c>
      <c r="E336" s="58" t="s">
        <v>130</v>
      </c>
      <c r="F336" s="43"/>
      <c r="G336" s="43"/>
      <c r="H336" s="43"/>
      <c r="J336" s="19"/>
    </row>
    <row r="337" spans="1:10" ht="27" x14ac:dyDescent="0.2">
      <c r="A337" s="57"/>
      <c r="B337" s="30"/>
      <c r="C337" s="18"/>
      <c r="D337" s="18"/>
      <c r="E337" s="58" t="s">
        <v>195</v>
      </c>
      <c r="F337" s="43"/>
      <c r="G337" s="43"/>
      <c r="H337" s="43"/>
    </row>
    <row r="338" spans="1:10" ht="16.5" x14ac:dyDescent="0.2">
      <c r="A338" s="57">
        <v>2740</v>
      </c>
      <c r="B338" s="24" t="s">
        <v>116</v>
      </c>
      <c r="C338" s="17">
        <v>4</v>
      </c>
      <c r="D338" s="17">
        <v>0</v>
      </c>
      <c r="E338" s="60" t="s">
        <v>131</v>
      </c>
      <c r="F338" s="43"/>
      <c r="G338" s="43"/>
      <c r="H338" s="43"/>
    </row>
    <row r="339" spans="1:10" ht="16.5" x14ac:dyDescent="0.2">
      <c r="A339" s="57"/>
      <c r="B339" s="24"/>
      <c r="C339" s="17"/>
      <c r="D339" s="17"/>
      <c r="E339" s="58" t="s">
        <v>6</v>
      </c>
      <c r="F339" s="43"/>
      <c r="G339" s="43"/>
      <c r="H339" s="43"/>
    </row>
    <row r="340" spans="1:10" s="16" customFormat="1" ht="14.25" customHeight="1" x14ac:dyDescent="0.2">
      <c r="A340" s="57">
        <v>2741</v>
      </c>
      <c r="B340" s="30" t="s">
        <v>116</v>
      </c>
      <c r="C340" s="18">
        <v>4</v>
      </c>
      <c r="D340" s="18">
        <v>1</v>
      </c>
      <c r="E340" s="58" t="s">
        <v>131</v>
      </c>
      <c r="F340" s="55"/>
      <c r="G340" s="55"/>
      <c r="H340" s="55"/>
    </row>
    <row r="341" spans="1:10" ht="27" x14ac:dyDescent="0.2">
      <c r="A341" s="57"/>
      <c r="B341" s="30"/>
      <c r="C341" s="18"/>
      <c r="D341" s="18"/>
      <c r="E341" s="58" t="s">
        <v>195</v>
      </c>
      <c r="F341" s="43"/>
      <c r="G341" s="43"/>
      <c r="H341" s="43"/>
    </row>
    <row r="342" spans="1:10" s="16" customFormat="1" ht="29.25" customHeight="1" x14ac:dyDescent="0.2">
      <c r="A342" s="57">
        <v>2750</v>
      </c>
      <c r="B342" s="24" t="s">
        <v>116</v>
      </c>
      <c r="C342" s="17">
        <v>5</v>
      </c>
      <c r="D342" s="17">
        <v>0</v>
      </c>
      <c r="E342" s="60" t="s">
        <v>132</v>
      </c>
      <c r="F342" s="55"/>
      <c r="G342" s="55"/>
      <c r="H342" s="55"/>
    </row>
    <row r="343" spans="1:10" ht="15" customHeight="1" x14ac:dyDescent="0.2">
      <c r="A343" s="57"/>
      <c r="B343" s="24"/>
      <c r="C343" s="17"/>
      <c r="D343" s="17"/>
      <c r="E343" s="58" t="s">
        <v>6</v>
      </c>
      <c r="F343" s="43"/>
      <c r="G343" s="43"/>
      <c r="H343" s="43"/>
    </row>
    <row r="344" spans="1:10" ht="33" customHeight="1" x14ac:dyDescent="0.2">
      <c r="A344" s="57">
        <v>2751</v>
      </c>
      <c r="B344" s="30" t="s">
        <v>116</v>
      </c>
      <c r="C344" s="18">
        <v>5</v>
      </c>
      <c r="D344" s="18">
        <v>1</v>
      </c>
      <c r="E344" s="58" t="s">
        <v>132</v>
      </c>
      <c r="F344" s="43"/>
      <c r="G344" s="43"/>
      <c r="H344" s="43"/>
    </row>
    <row r="345" spans="1:10" s="2" customFormat="1" ht="28.5" customHeight="1" x14ac:dyDescent="0.2">
      <c r="A345" s="57"/>
      <c r="B345" s="30"/>
      <c r="C345" s="18"/>
      <c r="D345" s="18"/>
      <c r="E345" s="58" t="s">
        <v>195</v>
      </c>
      <c r="F345" s="59"/>
      <c r="G345" s="59"/>
      <c r="H345" s="59"/>
    </row>
    <row r="346" spans="1:10" s="16" customFormat="1" ht="16.5" x14ac:dyDescent="0.2">
      <c r="A346" s="57">
        <v>2760</v>
      </c>
      <c r="B346" s="24" t="s">
        <v>116</v>
      </c>
      <c r="C346" s="17">
        <v>6</v>
      </c>
      <c r="D346" s="17">
        <v>0</v>
      </c>
      <c r="E346" s="60" t="s">
        <v>133</v>
      </c>
      <c r="F346" s="55"/>
      <c r="G346" s="55"/>
      <c r="H346" s="55"/>
    </row>
    <row r="347" spans="1:10" ht="13.5" customHeight="1" x14ac:dyDescent="0.2">
      <c r="A347" s="57"/>
      <c r="B347" s="24"/>
      <c r="C347" s="17"/>
      <c r="D347" s="17"/>
      <c r="E347" s="58" t="s">
        <v>6</v>
      </c>
      <c r="F347" s="43"/>
      <c r="G347" s="43"/>
      <c r="H347" s="43"/>
    </row>
    <row r="348" spans="1:10" ht="15" customHeight="1" x14ac:dyDescent="0.2">
      <c r="A348" s="57">
        <v>2761</v>
      </c>
      <c r="B348" s="30" t="s">
        <v>116</v>
      </c>
      <c r="C348" s="18">
        <v>6</v>
      </c>
      <c r="D348" s="18">
        <v>1</v>
      </c>
      <c r="E348" s="58" t="s">
        <v>134</v>
      </c>
      <c r="F348" s="43"/>
      <c r="G348" s="43"/>
      <c r="H348" s="43"/>
    </row>
    <row r="349" spans="1:10" ht="27" x14ac:dyDescent="0.2">
      <c r="A349" s="57"/>
      <c r="B349" s="30"/>
      <c r="C349" s="18"/>
      <c r="D349" s="18"/>
      <c r="E349" s="58" t="s">
        <v>195</v>
      </c>
      <c r="F349" s="43"/>
      <c r="G349" s="43"/>
      <c r="H349" s="43"/>
    </row>
    <row r="350" spans="1:10" s="16" customFormat="1" ht="16.5" x14ac:dyDescent="0.2">
      <c r="A350" s="57">
        <v>2762</v>
      </c>
      <c r="B350" s="30" t="s">
        <v>116</v>
      </c>
      <c r="C350" s="18">
        <v>6</v>
      </c>
      <c r="D350" s="18">
        <v>2</v>
      </c>
      <c r="E350" s="58" t="s">
        <v>133</v>
      </c>
      <c r="F350" s="55"/>
      <c r="G350" s="55"/>
      <c r="H350" s="55"/>
    </row>
    <row r="351" spans="1:10" ht="27" x14ac:dyDescent="0.2">
      <c r="A351" s="57"/>
      <c r="B351" s="30"/>
      <c r="C351" s="18"/>
      <c r="D351" s="18"/>
      <c r="E351" s="58" t="s">
        <v>195</v>
      </c>
      <c r="F351" s="43"/>
      <c r="G351" s="43"/>
      <c r="H351" s="43"/>
    </row>
    <row r="352" spans="1:10" s="16" customFormat="1" ht="29.25" x14ac:dyDescent="0.2">
      <c r="A352" s="18">
        <v>2800</v>
      </c>
      <c r="B352" s="24" t="s">
        <v>135</v>
      </c>
      <c r="C352" s="17">
        <v>0</v>
      </c>
      <c r="D352" s="17">
        <v>0</v>
      </c>
      <c r="E352" s="54" t="s">
        <v>240</v>
      </c>
      <c r="F352" s="55">
        <f>+G352</f>
        <v>65000</v>
      </c>
      <c r="G352" s="55">
        <f>+G354+G359+G377+G385+G393+G397</f>
        <v>65000</v>
      </c>
      <c r="H352" s="55">
        <f>+H354+H359</f>
        <v>0</v>
      </c>
      <c r="J352" s="71">
        <f>+G370+G409+G434</f>
        <v>388988.7</v>
      </c>
    </row>
    <row r="353" spans="1:14" s="16" customFormat="1" ht="12" customHeight="1" x14ac:dyDescent="0.2">
      <c r="A353" s="57"/>
      <c r="B353" s="24"/>
      <c r="C353" s="17"/>
      <c r="D353" s="17"/>
      <c r="E353" s="58" t="s">
        <v>1</v>
      </c>
      <c r="F353" s="43"/>
      <c r="G353" s="43"/>
      <c r="H353" s="55"/>
    </row>
    <row r="354" spans="1:14" ht="16.5" x14ac:dyDescent="0.2">
      <c r="A354" s="57">
        <v>2810</v>
      </c>
      <c r="B354" s="30" t="s">
        <v>135</v>
      </c>
      <c r="C354" s="18">
        <v>1</v>
      </c>
      <c r="D354" s="18">
        <v>0</v>
      </c>
      <c r="E354" s="60" t="s">
        <v>136</v>
      </c>
      <c r="F354" s="43">
        <f>+F356</f>
        <v>20000</v>
      </c>
      <c r="G354" s="43">
        <f>+G356</f>
        <v>20000</v>
      </c>
      <c r="H354" s="43">
        <f>+H356</f>
        <v>0</v>
      </c>
    </row>
    <row r="355" spans="1:14" s="16" customFormat="1" ht="16.5" customHeight="1" x14ac:dyDescent="0.2">
      <c r="A355" s="57"/>
      <c r="B355" s="24"/>
      <c r="C355" s="17"/>
      <c r="D355" s="17"/>
      <c r="E355" s="58" t="s">
        <v>6</v>
      </c>
      <c r="F355" s="55"/>
      <c r="G355" s="55"/>
      <c r="H355" s="55"/>
    </row>
    <row r="356" spans="1:14" ht="16.5" x14ac:dyDescent="0.2">
      <c r="A356" s="57">
        <v>2811</v>
      </c>
      <c r="B356" s="30" t="s">
        <v>135</v>
      </c>
      <c r="C356" s="18">
        <v>1</v>
      </c>
      <c r="D356" s="18">
        <v>1</v>
      </c>
      <c r="E356" s="58" t="s">
        <v>136</v>
      </c>
      <c r="F356" s="43">
        <f>+F358</f>
        <v>20000</v>
      </c>
      <c r="G356" s="43">
        <f>+G358</f>
        <v>20000</v>
      </c>
      <c r="H356" s="43">
        <f>+H358</f>
        <v>0</v>
      </c>
    </row>
    <row r="357" spans="1:14" ht="28.5" customHeight="1" x14ac:dyDescent="0.2">
      <c r="A357" s="57"/>
      <c r="B357" s="30"/>
      <c r="C357" s="18"/>
      <c r="D357" s="18"/>
      <c r="E357" s="58" t="s">
        <v>195</v>
      </c>
      <c r="F357" s="43"/>
      <c r="G357" s="43"/>
      <c r="H357" s="43"/>
    </row>
    <row r="358" spans="1:14" ht="14.25" customHeight="1" x14ac:dyDescent="0.2">
      <c r="A358" s="57"/>
      <c r="B358" s="30"/>
      <c r="C358" s="18"/>
      <c r="D358" s="18"/>
      <c r="E358" s="58" t="s">
        <v>241</v>
      </c>
      <c r="F358" s="69">
        <f>+G358+H358</f>
        <v>20000</v>
      </c>
      <c r="G358" s="69">
        <v>20000</v>
      </c>
      <c r="H358" s="43"/>
    </row>
    <row r="359" spans="1:14" s="16" customFormat="1" ht="15.75" customHeight="1" x14ac:dyDescent="0.2">
      <c r="A359" s="57">
        <v>2820</v>
      </c>
      <c r="B359" s="24" t="s">
        <v>135</v>
      </c>
      <c r="C359" s="17">
        <v>2</v>
      </c>
      <c r="D359" s="17">
        <v>0</v>
      </c>
      <c r="E359" s="60" t="s">
        <v>137</v>
      </c>
      <c r="F359" s="55">
        <f>+G359+H359</f>
        <v>45000</v>
      </c>
      <c r="G359" s="55">
        <f>+G368+G365</f>
        <v>45000</v>
      </c>
      <c r="H359" s="55"/>
      <c r="M359" s="16">
        <f>63900-64500</f>
        <v>-600</v>
      </c>
    </row>
    <row r="360" spans="1:14" ht="14.25" customHeight="1" x14ac:dyDescent="0.2">
      <c r="A360" s="57"/>
      <c r="B360" s="24"/>
      <c r="C360" s="17"/>
      <c r="D360" s="17"/>
      <c r="E360" s="58" t="s">
        <v>6</v>
      </c>
      <c r="F360" s="55"/>
      <c r="G360" s="55"/>
      <c r="H360" s="55"/>
    </row>
    <row r="361" spans="1:14" ht="15" customHeight="1" x14ac:dyDescent="0.2">
      <c r="A361" s="57">
        <v>2821</v>
      </c>
      <c r="B361" s="30" t="s">
        <v>135</v>
      </c>
      <c r="C361" s="18">
        <v>2</v>
      </c>
      <c r="D361" s="18">
        <v>1</v>
      </c>
      <c r="E361" s="58" t="s">
        <v>138</v>
      </c>
      <c r="F361" s="43"/>
      <c r="G361" s="43"/>
      <c r="H361" s="43"/>
    </row>
    <row r="362" spans="1:14" ht="27" x14ac:dyDescent="0.2">
      <c r="A362" s="57"/>
      <c r="B362" s="30"/>
      <c r="C362" s="18"/>
      <c r="D362" s="18"/>
      <c r="E362" s="58" t="s">
        <v>195</v>
      </c>
      <c r="F362" s="43"/>
      <c r="G362" s="43"/>
      <c r="H362" s="43"/>
    </row>
    <row r="363" spans="1:14" ht="16.5" customHeight="1" x14ac:dyDescent="0.2">
      <c r="A363" s="57">
        <v>2822</v>
      </c>
      <c r="B363" s="30" t="s">
        <v>135</v>
      </c>
      <c r="C363" s="18">
        <v>2</v>
      </c>
      <c r="D363" s="18">
        <v>2</v>
      </c>
      <c r="E363" s="58" t="s">
        <v>139</v>
      </c>
      <c r="F363" s="43"/>
      <c r="G363" s="43"/>
      <c r="H363" s="43"/>
    </row>
    <row r="364" spans="1:14" ht="27.75" customHeight="1" x14ac:dyDescent="0.2">
      <c r="A364" s="57"/>
      <c r="B364" s="30"/>
      <c r="C364" s="18"/>
      <c r="D364" s="18"/>
      <c r="E364" s="58" t="s">
        <v>195</v>
      </c>
      <c r="F364" s="43"/>
      <c r="G364" s="43"/>
      <c r="H364" s="43"/>
    </row>
    <row r="365" spans="1:14" ht="16.5" x14ac:dyDescent="0.2">
      <c r="A365" s="57">
        <v>2823</v>
      </c>
      <c r="B365" s="30" t="s">
        <v>135</v>
      </c>
      <c r="C365" s="18">
        <v>2</v>
      </c>
      <c r="D365" s="18">
        <v>3</v>
      </c>
      <c r="E365" s="58" t="s">
        <v>140</v>
      </c>
      <c r="F365" s="43">
        <f>+G365+H365</f>
        <v>0</v>
      </c>
      <c r="G365" s="43">
        <f>+G367</f>
        <v>0</v>
      </c>
      <c r="H365" s="43"/>
    </row>
    <row r="366" spans="1:14" ht="27" x14ac:dyDescent="0.2">
      <c r="A366" s="57"/>
      <c r="B366" s="30"/>
      <c r="C366" s="18"/>
      <c r="D366" s="18"/>
      <c r="E366" s="58" t="s">
        <v>195</v>
      </c>
      <c r="F366" s="43"/>
      <c r="G366" s="43"/>
      <c r="H366" s="43"/>
    </row>
    <row r="367" spans="1:14" ht="27" x14ac:dyDescent="0.2">
      <c r="A367" s="57"/>
      <c r="B367" s="30"/>
      <c r="C367" s="18"/>
      <c r="D367" s="18"/>
      <c r="E367" s="58" t="s">
        <v>241</v>
      </c>
      <c r="F367" s="43">
        <f>+G367</f>
        <v>0</v>
      </c>
      <c r="G367" s="43"/>
      <c r="H367" s="43"/>
      <c r="M367" s="4" t="s">
        <v>242</v>
      </c>
      <c r="N367" s="4" t="s">
        <v>243</v>
      </c>
    </row>
    <row r="368" spans="1:14" ht="15.75" customHeight="1" x14ac:dyDescent="0.2">
      <c r="A368" s="57">
        <v>2824</v>
      </c>
      <c r="B368" s="30" t="s">
        <v>135</v>
      </c>
      <c r="C368" s="18">
        <v>2</v>
      </c>
      <c r="D368" s="18">
        <v>4</v>
      </c>
      <c r="E368" s="58" t="s">
        <v>141</v>
      </c>
      <c r="F368" s="43">
        <f>+G368+H368</f>
        <v>45000</v>
      </c>
      <c r="G368" s="43">
        <f>+G370</f>
        <v>45000</v>
      </c>
      <c r="H368" s="43"/>
    </row>
    <row r="369" spans="1:19" s="16" customFormat="1" ht="27" x14ac:dyDescent="0.2">
      <c r="A369" s="57"/>
      <c r="B369" s="30"/>
      <c r="C369" s="18"/>
      <c r="D369" s="18"/>
      <c r="E369" s="58" t="s">
        <v>195</v>
      </c>
      <c r="F369" s="55"/>
      <c r="G369" s="55"/>
      <c r="H369" s="55"/>
      <c r="N369" s="92"/>
      <c r="O369" s="92"/>
      <c r="P369" s="92"/>
      <c r="Q369" s="93"/>
      <c r="R369" s="93"/>
      <c r="S369" s="93"/>
    </row>
    <row r="370" spans="1:19" s="16" customFormat="1" ht="28.5" customHeight="1" x14ac:dyDescent="0.2">
      <c r="A370" s="57"/>
      <c r="B370" s="30"/>
      <c r="C370" s="18"/>
      <c r="D370" s="18"/>
      <c r="E370" s="58" t="s">
        <v>241</v>
      </c>
      <c r="F370" s="43">
        <f>H370+G370</f>
        <v>45000</v>
      </c>
      <c r="G370" s="43">
        <v>45000</v>
      </c>
      <c r="H370" s="55"/>
      <c r="M370" s="3" t="s">
        <v>0</v>
      </c>
      <c r="N370" s="80"/>
      <c r="O370" s="80"/>
      <c r="P370" s="80"/>
    </row>
    <row r="371" spans="1:19" ht="15" customHeight="1" x14ac:dyDescent="0.2">
      <c r="A371" s="57">
        <v>2825</v>
      </c>
      <c r="B371" s="30" t="s">
        <v>135</v>
      </c>
      <c r="C371" s="18">
        <v>2</v>
      </c>
      <c r="D371" s="18">
        <v>5</v>
      </c>
      <c r="E371" s="58" t="s">
        <v>142</v>
      </c>
      <c r="F371" s="43"/>
      <c r="G371" s="43"/>
      <c r="H371" s="43"/>
    </row>
    <row r="372" spans="1:19" ht="27" x14ac:dyDescent="0.2">
      <c r="A372" s="57"/>
      <c r="B372" s="30"/>
      <c r="C372" s="18"/>
      <c r="D372" s="18"/>
      <c r="E372" s="58" t="s">
        <v>195</v>
      </c>
      <c r="F372" s="43"/>
      <c r="G372" s="43"/>
      <c r="H372" s="43"/>
    </row>
    <row r="373" spans="1:19" s="2" customFormat="1" ht="13.5" customHeight="1" x14ac:dyDescent="0.2">
      <c r="A373" s="57">
        <v>2826</v>
      </c>
      <c r="B373" s="30" t="s">
        <v>135</v>
      </c>
      <c r="C373" s="18">
        <v>2</v>
      </c>
      <c r="D373" s="18">
        <v>6</v>
      </c>
      <c r="E373" s="58" t="s">
        <v>143</v>
      </c>
      <c r="F373" s="59"/>
      <c r="G373" s="59"/>
      <c r="H373" s="59"/>
    </row>
    <row r="374" spans="1:19" ht="27" x14ac:dyDescent="0.2">
      <c r="A374" s="57"/>
      <c r="B374" s="30"/>
      <c r="C374" s="18"/>
      <c r="D374" s="18"/>
      <c r="E374" s="58" t="s">
        <v>195</v>
      </c>
      <c r="F374" s="43"/>
      <c r="G374" s="43"/>
      <c r="H374" s="43"/>
      <c r="J374" s="4" t="s">
        <v>244</v>
      </c>
    </row>
    <row r="375" spans="1:19" ht="27" x14ac:dyDescent="0.2">
      <c r="A375" s="57">
        <v>2827</v>
      </c>
      <c r="B375" s="30" t="s">
        <v>135</v>
      </c>
      <c r="C375" s="18">
        <v>2</v>
      </c>
      <c r="D375" s="18">
        <v>7</v>
      </c>
      <c r="E375" s="58" t="s">
        <v>144</v>
      </c>
      <c r="F375" s="43"/>
      <c r="G375" s="43"/>
      <c r="H375" s="43"/>
    </row>
    <row r="376" spans="1:19" ht="27" x14ac:dyDescent="0.2">
      <c r="A376" s="57"/>
      <c r="B376" s="30"/>
      <c r="C376" s="18"/>
      <c r="D376" s="18"/>
      <c r="E376" s="58" t="s">
        <v>195</v>
      </c>
      <c r="F376" s="43"/>
      <c r="G376" s="43"/>
      <c r="H376" s="43"/>
    </row>
    <row r="377" spans="1:19" ht="29.25" customHeight="1" x14ac:dyDescent="0.2">
      <c r="A377" s="57">
        <v>2830</v>
      </c>
      <c r="B377" s="24" t="s">
        <v>135</v>
      </c>
      <c r="C377" s="17">
        <v>3</v>
      </c>
      <c r="D377" s="17">
        <v>0</v>
      </c>
      <c r="E377" s="60" t="s">
        <v>145</v>
      </c>
      <c r="F377" s="65">
        <v>0</v>
      </c>
      <c r="G377" s="65">
        <v>0</v>
      </c>
      <c r="H377" s="65">
        <v>0</v>
      </c>
    </row>
    <row r="378" spans="1:19" ht="13.5" customHeight="1" x14ac:dyDescent="0.2">
      <c r="A378" s="57"/>
      <c r="B378" s="24"/>
      <c r="C378" s="17"/>
      <c r="D378" s="17"/>
      <c r="E378" s="58" t="s">
        <v>6</v>
      </c>
      <c r="F378" s="65"/>
      <c r="G378" s="65"/>
      <c r="H378" s="65"/>
    </row>
    <row r="379" spans="1:19" ht="17.25" customHeight="1" x14ac:dyDescent="0.2">
      <c r="A379" s="57">
        <v>2831</v>
      </c>
      <c r="B379" s="30" t="s">
        <v>135</v>
      </c>
      <c r="C379" s="18">
        <v>3</v>
      </c>
      <c r="D379" s="18">
        <v>1</v>
      </c>
      <c r="E379" s="58" t="s">
        <v>146</v>
      </c>
      <c r="F379" s="65"/>
      <c r="G379" s="65"/>
      <c r="H379" s="65"/>
    </row>
    <row r="380" spans="1:19" ht="27" x14ac:dyDescent="0.2">
      <c r="A380" s="57"/>
      <c r="B380" s="30"/>
      <c r="C380" s="18"/>
      <c r="D380" s="18"/>
      <c r="E380" s="58" t="s">
        <v>195</v>
      </c>
      <c r="F380" s="65"/>
      <c r="G380" s="65"/>
      <c r="H380" s="65"/>
    </row>
    <row r="381" spans="1:19" ht="16.5" x14ac:dyDescent="0.2">
      <c r="A381" s="57">
        <v>2832</v>
      </c>
      <c r="B381" s="30" t="s">
        <v>135</v>
      </c>
      <c r="C381" s="18">
        <v>3</v>
      </c>
      <c r="D381" s="18">
        <v>2</v>
      </c>
      <c r="E381" s="58" t="s">
        <v>147</v>
      </c>
      <c r="F381" s="65"/>
      <c r="G381" s="65"/>
      <c r="H381" s="65"/>
    </row>
    <row r="382" spans="1:19" ht="27" x14ac:dyDescent="0.2">
      <c r="A382" s="57"/>
      <c r="B382" s="30"/>
      <c r="C382" s="18"/>
      <c r="D382" s="18"/>
      <c r="E382" s="58" t="s">
        <v>195</v>
      </c>
      <c r="F382" s="65"/>
      <c r="G382" s="65"/>
      <c r="H382" s="65"/>
    </row>
    <row r="383" spans="1:19" ht="16.5" x14ac:dyDescent="0.2">
      <c r="A383" s="57">
        <v>2833</v>
      </c>
      <c r="B383" s="30" t="s">
        <v>135</v>
      </c>
      <c r="C383" s="18">
        <v>3</v>
      </c>
      <c r="D383" s="18">
        <v>3</v>
      </c>
      <c r="E383" s="58" t="s">
        <v>148</v>
      </c>
      <c r="F383" s="65"/>
      <c r="G383" s="65"/>
      <c r="H383" s="65"/>
    </row>
    <row r="384" spans="1:19" ht="27" x14ac:dyDescent="0.2">
      <c r="A384" s="57"/>
      <c r="B384" s="30"/>
      <c r="C384" s="18"/>
      <c r="D384" s="18"/>
      <c r="E384" s="58" t="s">
        <v>195</v>
      </c>
      <c r="F384" s="65"/>
      <c r="G384" s="65"/>
      <c r="H384" s="65"/>
    </row>
    <row r="385" spans="1:13" ht="16.5" x14ac:dyDescent="0.2">
      <c r="A385" s="57">
        <v>2840</v>
      </c>
      <c r="B385" s="24" t="s">
        <v>135</v>
      </c>
      <c r="C385" s="17">
        <v>4</v>
      </c>
      <c r="D385" s="17">
        <v>0</v>
      </c>
      <c r="E385" s="60" t="s">
        <v>149</v>
      </c>
      <c r="F385" s="65">
        <v>0</v>
      </c>
      <c r="G385" s="65">
        <v>0</v>
      </c>
      <c r="H385" s="65">
        <v>0</v>
      </c>
    </row>
    <row r="386" spans="1:13" ht="14.25" customHeight="1" x14ac:dyDescent="0.2">
      <c r="A386" s="57"/>
      <c r="B386" s="24"/>
      <c r="C386" s="17"/>
      <c r="D386" s="17"/>
      <c r="E386" s="58" t="s">
        <v>6</v>
      </c>
      <c r="F386" s="65"/>
      <c r="G386" s="65"/>
      <c r="H386" s="65"/>
    </row>
    <row r="387" spans="1:13" ht="16.5" x14ac:dyDescent="0.2">
      <c r="A387" s="57">
        <v>2841</v>
      </c>
      <c r="B387" s="30" t="s">
        <v>135</v>
      </c>
      <c r="C387" s="18">
        <v>4</v>
      </c>
      <c r="D387" s="18">
        <v>1</v>
      </c>
      <c r="E387" s="58" t="s">
        <v>150</v>
      </c>
      <c r="F387" s="65"/>
      <c r="G387" s="65"/>
      <c r="H387" s="65"/>
    </row>
    <row r="388" spans="1:13" ht="27" x14ac:dyDescent="0.2">
      <c r="A388" s="57"/>
      <c r="B388" s="30"/>
      <c r="C388" s="18"/>
      <c r="D388" s="18"/>
      <c r="E388" s="58" t="s">
        <v>195</v>
      </c>
      <c r="F388" s="65"/>
      <c r="G388" s="65"/>
      <c r="H388" s="65"/>
    </row>
    <row r="389" spans="1:13" ht="27.75" customHeight="1" x14ac:dyDescent="0.2">
      <c r="A389" s="57">
        <v>2842</v>
      </c>
      <c r="B389" s="30" t="s">
        <v>135</v>
      </c>
      <c r="C389" s="18">
        <v>4</v>
      </c>
      <c r="D389" s="18">
        <v>2</v>
      </c>
      <c r="E389" s="58" t="s">
        <v>151</v>
      </c>
      <c r="F389" s="65"/>
      <c r="G389" s="65"/>
      <c r="H389" s="65"/>
    </row>
    <row r="390" spans="1:13" ht="27" x14ac:dyDescent="0.2">
      <c r="A390" s="57"/>
      <c r="B390" s="30"/>
      <c r="C390" s="18"/>
      <c r="D390" s="18"/>
      <c r="E390" s="58" t="s">
        <v>195</v>
      </c>
      <c r="F390" s="65"/>
      <c r="G390" s="65"/>
      <c r="H390" s="65"/>
    </row>
    <row r="391" spans="1:13" ht="15" customHeight="1" x14ac:dyDescent="0.2">
      <c r="A391" s="57">
        <v>2843</v>
      </c>
      <c r="B391" s="30" t="s">
        <v>135</v>
      </c>
      <c r="C391" s="18">
        <v>4</v>
      </c>
      <c r="D391" s="18">
        <v>3</v>
      </c>
      <c r="E391" s="58" t="s">
        <v>149</v>
      </c>
      <c r="F391" s="65"/>
      <c r="G391" s="65"/>
      <c r="H391" s="65"/>
    </row>
    <row r="392" spans="1:13" ht="27" x14ac:dyDescent="0.2">
      <c r="A392" s="57"/>
      <c r="B392" s="30"/>
      <c r="C392" s="18"/>
      <c r="D392" s="18"/>
      <c r="E392" s="58" t="s">
        <v>195</v>
      </c>
      <c r="F392" s="65"/>
      <c r="G392" s="65"/>
      <c r="H392" s="65"/>
    </row>
    <row r="393" spans="1:13" ht="28.5" x14ac:dyDescent="0.2">
      <c r="A393" s="57">
        <v>2850</v>
      </c>
      <c r="B393" s="24" t="s">
        <v>135</v>
      </c>
      <c r="C393" s="17">
        <v>5</v>
      </c>
      <c r="D393" s="17">
        <v>0</v>
      </c>
      <c r="E393" s="66" t="s">
        <v>152</v>
      </c>
      <c r="F393" s="65">
        <v>0</v>
      </c>
      <c r="G393" s="65">
        <v>0</v>
      </c>
      <c r="H393" s="65">
        <v>0</v>
      </c>
    </row>
    <row r="394" spans="1:13" ht="16.5" x14ac:dyDescent="0.2">
      <c r="A394" s="57"/>
      <c r="B394" s="24"/>
      <c r="C394" s="17"/>
      <c r="D394" s="17"/>
      <c r="E394" s="58" t="s">
        <v>6</v>
      </c>
      <c r="F394" s="65"/>
      <c r="G394" s="65"/>
      <c r="H394" s="65"/>
    </row>
    <row r="395" spans="1:13" ht="27" x14ac:dyDescent="0.2">
      <c r="A395" s="57">
        <v>2851</v>
      </c>
      <c r="B395" s="24" t="s">
        <v>135</v>
      </c>
      <c r="C395" s="17">
        <v>5</v>
      </c>
      <c r="D395" s="17">
        <v>1</v>
      </c>
      <c r="E395" s="67" t="s">
        <v>152</v>
      </c>
      <c r="F395" s="65"/>
      <c r="G395" s="65"/>
      <c r="H395" s="65"/>
    </row>
    <row r="396" spans="1:13" ht="27" x14ac:dyDescent="0.2">
      <c r="A396" s="57"/>
      <c r="B396" s="30"/>
      <c r="C396" s="18"/>
      <c r="D396" s="18"/>
      <c r="E396" s="58" t="s">
        <v>195</v>
      </c>
      <c r="F396" s="65"/>
      <c r="G396" s="65"/>
      <c r="H396" s="65"/>
    </row>
    <row r="397" spans="1:13" ht="16.5" x14ac:dyDescent="0.2">
      <c r="A397" s="57">
        <v>2860</v>
      </c>
      <c r="B397" s="24" t="s">
        <v>135</v>
      </c>
      <c r="C397" s="17">
        <v>6</v>
      </c>
      <c r="D397" s="17">
        <v>0</v>
      </c>
      <c r="E397" s="66" t="s">
        <v>153</v>
      </c>
      <c r="F397" s="61">
        <f>+F399</f>
        <v>0</v>
      </c>
      <c r="G397" s="61">
        <f>+G399</f>
        <v>0</v>
      </c>
      <c r="H397" s="61">
        <f>+H399</f>
        <v>0</v>
      </c>
    </row>
    <row r="398" spans="1:13" ht="12.75" customHeight="1" x14ac:dyDescent="0.2">
      <c r="A398" s="57"/>
      <c r="B398" s="24"/>
      <c r="C398" s="17"/>
      <c r="D398" s="17"/>
      <c r="E398" s="58" t="s">
        <v>6</v>
      </c>
      <c r="F398" s="65"/>
      <c r="G398" s="65"/>
      <c r="H398" s="65"/>
    </row>
    <row r="399" spans="1:13" ht="16.5" x14ac:dyDescent="0.2">
      <c r="A399" s="57">
        <v>2861</v>
      </c>
      <c r="B399" s="30" t="s">
        <v>135</v>
      </c>
      <c r="C399" s="18">
        <v>6</v>
      </c>
      <c r="D399" s="18">
        <v>1</v>
      </c>
      <c r="E399" s="67" t="s">
        <v>153</v>
      </c>
      <c r="F399" s="65">
        <f>+F401+F402</f>
        <v>0</v>
      </c>
      <c r="G399" s="65">
        <f>+G401+G402</f>
        <v>0</v>
      </c>
      <c r="H399" s="65">
        <f>+H401+H402</f>
        <v>0</v>
      </c>
      <c r="M399" s="4" t="s">
        <v>245</v>
      </c>
    </row>
    <row r="400" spans="1:13" ht="27" x14ac:dyDescent="0.2">
      <c r="A400" s="57"/>
      <c r="B400" s="30"/>
      <c r="C400" s="18"/>
      <c r="D400" s="18"/>
      <c r="E400" s="58" t="s">
        <v>195</v>
      </c>
      <c r="F400" s="65"/>
      <c r="G400" s="65"/>
      <c r="H400" s="65"/>
    </row>
    <row r="401" spans="1:13" ht="16.5" x14ac:dyDescent="0.2">
      <c r="A401" s="57"/>
      <c r="B401" s="30"/>
      <c r="C401" s="18"/>
      <c r="D401" s="18"/>
      <c r="E401" s="58" t="s">
        <v>196</v>
      </c>
      <c r="F401" s="65">
        <f>+G401+H401</f>
        <v>0</v>
      </c>
      <c r="G401" s="65"/>
      <c r="H401" s="65"/>
    </row>
    <row r="402" spans="1:13" ht="16.5" x14ac:dyDescent="0.2">
      <c r="A402" s="57"/>
      <c r="B402" s="30"/>
      <c r="C402" s="18"/>
      <c r="D402" s="18"/>
      <c r="E402" s="58" t="s">
        <v>200</v>
      </c>
      <c r="F402" s="65">
        <f>+G402+H402</f>
        <v>0</v>
      </c>
      <c r="G402" s="65"/>
      <c r="H402" s="65"/>
    </row>
    <row r="403" spans="1:13" ht="48" customHeight="1" x14ac:dyDescent="0.2">
      <c r="A403" s="18">
        <v>2900</v>
      </c>
      <c r="B403" s="24" t="s">
        <v>154</v>
      </c>
      <c r="C403" s="17">
        <v>0</v>
      </c>
      <c r="D403" s="17">
        <v>0</v>
      </c>
      <c r="E403" s="54" t="s">
        <v>246</v>
      </c>
      <c r="F403" s="68">
        <f>+G403+H403</f>
        <v>459000</v>
      </c>
      <c r="G403" s="68">
        <f>+G405+G430</f>
        <v>349000</v>
      </c>
      <c r="H403" s="68">
        <f>+H405</f>
        <v>110000</v>
      </c>
    </row>
    <row r="404" spans="1:13" ht="16.5" x14ac:dyDescent="0.2">
      <c r="A404" s="57"/>
      <c r="B404" s="24"/>
      <c r="C404" s="17"/>
      <c r="D404" s="17"/>
      <c r="E404" s="58" t="s">
        <v>1</v>
      </c>
      <c r="F404" s="61"/>
      <c r="G404" s="61"/>
      <c r="H404" s="76"/>
    </row>
    <row r="405" spans="1:13" ht="16.5" x14ac:dyDescent="0.2">
      <c r="A405" s="57">
        <v>2910</v>
      </c>
      <c r="B405" s="24" t="s">
        <v>154</v>
      </c>
      <c r="C405" s="17">
        <v>1</v>
      </c>
      <c r="D405" s="17">
        <v>0</v>
      </c>
      <c r="E405" s="60" t="s">
        <v>155</v>
      </c>
      <c r="F405" s="68">
        <f>+G405+H405</f>
        <v>387000</v>
      </c>
      <c r="G405" s="68">
        <f>+G407</f>
        <v>277000</v>
      </c>
      <c r="H405" s="68">
        <f>+H407</f>
        <v>110000</v>
      </c>
    </row>
    <row r="406" spans="1:13" ht="12.75" customHeight="1" x14ac:dyDescent="0.2">
      <c r="A406" s="57"/>
      <c r="B406" s="24"/>
      <c r="C406" s="17"/>
      <c r="D406" s="17"/>
      <c r="E406" s="58" t="s">
        <v>6</v>
      </c>
      <c r="F406" s="61"/>
      <c r="G406" s="61"/>
      <c r="H406" s="85"/>
    </row>
    <row r="407" spans="1:13" ht="16.5" x14ac:dyDescent="0.2">
      <c r="A407" s="57">
        <v>2911</v>
      </c>
      <c r="B407" s="30" t="s">
        <v>154</v>
      </c>
      <c r="C407" s="18">
        <v>1</v>
      </c>
      <c r="D407" s="18">
        <v>1</v>
      </c>
      <c r="E407" s="58" t="s">
        <v>156</v>
      </c>
      <c r="F407" s="61">
        <f>+G407+H407</f>
        <v>387000</v>
      </c>
      <c r="G407" s="61">
        <f>+G409</f>
        <v>277000</v>
      </c>
      <c r="H407" s="68">
        <f>+H409+H410</f>
        <v>110000</v>
      </c>
    </row>
    <row r="408" spans="1:13" ht="27" x14ac:dyDescent="0.2">
      <c r="A408" s="57"/>
      <c r="B408" s="30"/>
      <c r="C408" s="18"/>
      <c r="D408" s="18"/>
      <c r="E408" s="58" t="s">
        <v>195</v>
      </c>
      <c r="F408" s="65"/>
      <c r="G408" s="65"/>
      <c r="H408" s="65"/>
    </row>
    <row r="409" spans="1:13" ht="40.5" x14ac:dyDescent="0.2">
      <c r="A409" s="57"/>
      <c r="B409" s="30"/>
      <c r="C409" s="18"/>
      <c r="D409" s="18"/>
      <c r="E409" s="58" t="s">
        <v>247</v>
      </c>
      <c r="F409" s="43">
        <f>H409+G409</f>
        <v>277000</v>
      </c>
      <c r="G409" s="43">
        <v>277000</v>
      </c>
      <c r="H409" s="65">
        <v>0</v>
      </c>
    </row>
    <row r="410" spans="1:13" ht="16.5" x14ac:dyDescent="0.2">
      <c r="A410" s="57"/>
      <c r="B410" s="30"/>
      <c r="C410" s="18"/>
      <c r="D410" s="18"/>
      <c r="E410" s="58" t="s">
        <v>236</v>
      </c>
      <c r="F410" s="43">
        <f>+G410+H410</f>
        <v>110000</v>
      </c>
      <c r="G410" s="43"/>
      <c r="H410" s="65">
        <v>110000</v>
      </c>
      <c r="M410" s="77"/>
    </row>
    <row r="411" spans="1:13" ht="16.5" x14ac:dyDescent="0.2">
      <c r="A411" s="57">
        <v>2912</v>
      </c>
      <c r="B411" s="30" t="s">
        <v>154</v>
      </c>
      <c r="C411" s="18">
        <v>1</v>
      </c>
      <c r="D411" s="18">
        <v>2</v>
      </c>
      <c r="E411" s="58" t="s">
        <v>157</v>
      </c>
      <c r="F411" s="65"/>
      <c r="G411" s="65"/>
      <c r="H411" s="65"/>
    </row>
    <row r="412" spans="1:13" ht="27" x14ac:dyDescent="0.2">
      <c r="A412" s="57"/>
      <c r="B412" s="30"/>
      <c r="C412" s="18"/>
      <c r="D412" s="18"/>
      <c r="E412" s="58" t="s">
        <v>195</v>
      </c>
      <c r="F412" s="65"/>
      <c r="G412" s="65"/>
      <c r="H412" s="65"/>
    </row>
    <row r="413" spans="1:13" ht="16.5" x14ac:dyDescent="0.2">
      <c r="A413" s="57">
        <v>2920</v>
      </c>
      <c r="B413" s="24" t="s">
        <v>154</v>
      </c>
      <c r="C413" s="17">
        <v>2</v>
      </c>
      <c r="D413" s="17">
        <v>0</v>
      </c>
      <c r="E413" s="60" t="s">
        <v>158</v>
      </c>
      <c r="F413" s="65"/>
      <c r="G413" s="65"/>
      <c r="H413" s="65"/>
    </row>
    <row r="414" spans="1:13" ht="14.25" customHeight="1" x14ac:dyDescent="0.2">
      <c r="A414" s="57"/>
      <c r="B414" s="24"/>
      <c r="C414" s="17"/>
      <c r="D414" s="17"/>
      <c r="E414" s="58" t="s">
        <v>6</v>
      </c>
      <c r="F414" s="65"/>
      <c r="G414" s="65"/>
      <c r="H414" s="65"/>
    </row>
    <row r="415" spans="1:13" ht="13.5" customHeight="1" x14ac:dyDescent="0.2">
      <c r="A415" s="57">
        <v>2921</v>
      </c>
      <c r="B415" s="30" t="s">
        <v>154</v>
      </c>
      <c r="C415" s="18">
        <v>2</v>
      </c>
      <c r="D415" s="18">
        <v>1</v>
      </c>
      <c r="E415" s="58" t="s">
        <v>159</v>
      </c>
      <c r="F415" s="65"/>
      <c r="G415" s="65"/>
      <c r="H415" s="65"/>
    </row>
    <row r="416" spans="1:13" ht="27" x14ac:dyDescent="0.2">
      <c r="A416" s="57"/>
      <c r="B416" s="30"/>
      <c r="C416" s="18"/>
      <c r="D416" s="18"/>
      <c r="E416" s="58" t="s">
        <v>195</v>
      </c>
      <c r="F416" s="65"/>
      <c r="G416" s="65"/>
      <c r="H416" s="65"/>
    </row>
    <row r="417" spans="1:8" ht="16.5" x14ac:dyDescent="0.2">
      <c r="A417" s="57">
        <v>2922</v>
      </c>
      <c r="B417" s="30" t="s">
        <v>154</v>
      </c>
      <c r="C417" s="18">
        <v>2</v>
      </c>
      <c r="D417" s="18">
        <v>2</v>
      </c>
      <c r="E417" s="58" t="s">
        <v>160</v>
      </c>
      <c r="F417" s="65"/>
      <c r="G417" s="65"/>
      <c r="H417" s="65"/>
    </row>
    <row r="418" spans="1:8" ht="27" x14ac:dyDescent="0.2">
      <c r="A418" s="57"/>
      <c r="B418" s="30"/>
      <c r="C418" s="18"/>
      <c r="D418" s="18"/>
      <c r="E418" s="58" t="s">
        <v>195</v>
      </c>
      <c r="F418" s="65"/>
      <c r="G418" s="65"/>
      <c r="H418" s="65"/>
    </row>
    <row r="419" spans="1:8" ht="27.75" customHeight="1" x14ac:dyDescent="0.2">
      <c r="A419" s="57">
        <v>2930</v>
      </c>
      <c r="B419" s="24" t="s">
        <v>154</v>
      </c>
      <c r="C419" s="17">
        <v>3</v>
      </c>
      <c r="D419" s="17">
        <v>0</v>
      </c>
      <c r="E419" s="60" t="s">
        <v>161</v>
      </c>
      <c r="F419" s="65"/>
      <c r="G419" s="65"/>
      <c r="H419" s="65"/>
    </row>
    <row r="420" spans="1:8" ht="13.5" customHeight="1" x14ac:dyDescent="0.2">
      <c r="A420" s="57"/>
      <c r="B420" s="24"/>
      <c r="C420" s="17"/>
      <c r="D420" s="17"/>
      <c r="E420" s="58" t="s">
        <v>6</v>
      </c>
      <c r="F420" s="65"/>
      <c r="G420" s="65"/>
      <c r="H420" s="65"/>
    </row>
    <row r="421" spans="1:8" ht="19.5" customHeight="1" x14ac:dyDescent="0.2">
      <c r="A421" s="57">
        <v>2931</v>
      </c>
      <c r="B421" s="30" t="s">
        <v>154</v>
      </c>
      <c r="C421" s="18">
        <v>3</v>
      </c>
      <c r="D421" s="18">
        <v>1</v>
      </c>
      <c r="E421" s="58" t="s">
        <v>162</v>
      </c>
      <c r="F421" s="65"/>
      <c r="G421" s="65"/>
      <c r="H421" s="65"/>
    </row>
    <row r="422" spans="1:8" ht="27" x14ac:dyDescent="0.2">
      <c r="A422" s="57"/>
      <c r="B422" s="30"/>
      <c r="C422" s="18"/>
      <c r="D422" s="18"/>
      <c r="E422" s="58" t="s">
        <v>195</v>
      </c>
      <c r="F422" s="65"/>
      <c r="G422" s="65"/>
      <c r="H422" s="65"/>
    </row>
    <row r="423" spans="1:8" ht="16.5" x14ac:dyDescent="0.2">
      <c r="A423" s="57">
        <v>2932</v>
      </c>
      <c r="B423" s="30" t="s">
        <v>154</v>
      </c>
      <c r="C423" s="18">
        <v>3</v>
      </c>
      <c r="D423" s="18">
        <v>2</v>
      </c>
      <c r="E423" s="58" t="s">
        <v>163</v>
      </c>
      <c r="F423" s="65"/>
      <c r="G423" s="65"/>
      <c r="H423" s="65"/>
    </row>
    <row r="424" spans="1:8" ht="27" x14ac:dyDescent="0.2">
      <c r="A424" s="57"/>
      <c r="B424" s="30"/>
      <c r="C424" s="18"/>
      <c r="D424" s="18"/>
      <c r="E424" s="58" t="s">
        <v>195</v>
      </c>
      <c r="F424" s="65"/>
      <c r="G424" s="65"/>
      <c r="H424" s="65"/>
    </row>
    <row r="425" spans="1:8" ht="16.5" x14ac:dyDescent="0.2">
      <c r="A425" s="57">
        <v>2940</v>
      </c>
      <c r="B425" s="24" t="s">
        <v>154</v>
      </c>
      <c r="C425" s="17">
        <v>4</v>
      </c>
      <c r="D425" s="17">
        <v>0</v>
      </c>
      <c r="E425" s="60" t="s">
        <v>164</v>
      </c>
      <c r="F425" s="65"/>
      <c r="G425" s="65"/>
      <c r="H425" s="65"/>
    </row>
    <row r="426" spans="1:8" ht="16.5" x14ac:dyDescent="0.2">
      <c r="A426" s="57"/>
      <c r="B426" s="24"/>
      <c r="C426" s="17"/>
      <c r="D426" s="17"/>
      <c r="E426" s="58" t="s">
        <v>6</v>
      </c>
      <c r="F426" s="65"/>
      <c r="G426" s="65"/>
      <c r="H426" s="65"/>
    </row>
    <row r="427" spans="1:8" ht="16.5" x14ac:dyDescent="0.2">
      <c r="A427" s="57">
        <v>2941</v>
      </c>
      <c r="B427" s="30" t="s">
        <v>154</v>
      </c>
      <c r="C427" s="18">
        <v>4</v>
      </c>
      <c r="D427" s="18">
        <v>1</v>
      </c>
      <c r="E427" s="58" t="s">
        <v>165</v>
      </c>
      <c r="F427" s="65"/>
      <c r="G427" s="65"/>
      <c r="H427" s="65"/>
    </row>
    <row r="428" spans="1:8" ht="27" x14ac:dyDescent="0.2">
      <c r="A428" s="57"/>
      <c r="B428" s="30"/>
      <c r="C428" s="18"/>
      <c r="D428" s="18"/>
      <c r="E428" s="58" t="s">
        <v>195</v>
      </c>
      <c r="F428" s="65"/>
      <c r="G428" s="65"/>
      <c r="H428" s="65"/>
    </row>
    <row r="429" spans="1:8" ht="45" customHeight="1" x14ac:dyDescent="0.2">
      <c r="A429" s="57">
        <v>2942</v>
      </c>
      <c r="B429" s="30" t="s">
        <v>154</v>
      </c>
      <c r="C429" s="18">
        <v>4</v>
      </c>
      <c r="D429" s="18">
        <v>2</v>
      </c>
      <c r="E429" s="58" t="s">
        <v>248</v>
      </c>
      <c r="F429" s="65"/>
      <c r="G429" s="65"/>
      <c r="H429" s="65"/>
    </row>
    <row r="430" spans="1:8" ht="16.5" x14ac:dyDescent="0.2">
      <c r="A430" s="57">
        <v>2950</v>
      </c>
      <c r="B430" s="24" t="s">
        <v>154</v>
      </c>
      <c r="C430" s="17">
        <v>5</v>
      </c>
      <c r="D430" s="17">
        <v>0</v>
      </c>
      <c r="E430" s="60" t="s">
        <v>166</v>
      </c>
      <c r="F430" s="68">
        <f>+G430</f>
        <v>72000</v>
      </c>
      <c r="G430" s="68">
        <f>+G432</f>
        <v>72000</v>
      </c>
      <c r="H430" s="65"/>
    </row>
    <row r="431" spans="1:8" ht="14.25" customHeight="1" x14ac:dyDescent="0.2">
      <c r="A431" s="57"/>
      <c r="B431" s="24"/>
      <c r="C431" s="17"/>
      <c r="D431" s="17"/>
      <c r="E431" s="58" t="s">
        <v>6</v>
      </c>
      <c r="F431" s="61"/>
      <c r="G431" s="61"/>
      <c r="H431" s="65"/>
    </row>
    <row r="432" spans="1:8" ht="16.5" x14ac:dyDescent="0.2">
      <c r="A432" s="57">
        <v>2951</v>
      </c>
      <c r="B432" s="30" t="s">
        <v>154</v>
      </c>
      <c r="C432" s="18">
        <v>5</v>
      </c>
      <c r="D432" s="18">
        <v>1</v>
      </c>
      <c r="E432" s="58" t="s">
        <v>167</v>
      </c>
      <c r="F432" s="61">
        <f>+G432</f>
        <v>72000</v>
      </c>
      <c r="G432" s="61">
        <f>+G434+G435</f>
        <v>72000</v>
      </c>
      <c r="H432" s="65"/>
    </row>
    <row r="433" spans="1:8" ht="27" x14ac:dyDescent="0.2">
      <c r="A433" s="57"/>
      <c r="B433" s="30"/>
      <c r="C433" s="18"/>
      <c r="D433" s="18"/>
      <c r="E433" s="58" t="s">
        <v>195</v>
      </c>
      <c r="F433" s="69"/>
      <c r="G433" s="69"/>
      <c r="H433" s="65"/>
    </row>
    <row r="434" spans="1:8" ht="40.5" customHeight="1" x14ac:dyDescent="0.2">
      <c r="A434" s="57"/>
      <c r="B434" s="30"/>
      <c r="C434" s="18"/>
      <c r="D434" s="18"/>
      <c r="E434" s="58" t="s">
        <v>249</v>
      </c>
      <c r="F434" s="43">
        <f>H434+G434</f>
        <v>66988.7</v>
      </c>
      <c r="G434" s="43">
        <v>66988.7</v>
      </c>
      <c r="H434" s="65"/>
    </row>
    <row r="435" spans="1:8" ht="27" customHeight="1" x14ac:dyDescent="0.2">
      <c r="A435" s="57"/>
      <c r="B435" s="30"/>
      <c r="C435" s="18"/>
      <c r="D435" s="18"/>
      <c r="E435" s="58" t="s">
        <v>225</v>
      </c>
      <c r="F435" s="43">
        <f>+G435</f>
        <v>5011.3</v>
      </c>
      <c r="G435" s="43">
        <v>5011.3</v>
      </c>
      <c r="H435" s="65"/>
    </row>
    <row r="436" spans="1:8" ht="13.5" customHeight="1" x14ac:dyDescent="0.2">
      <c r="A436" s="57">
        <v>2952</v>
      </c>
      <c r="B436" s="30" t="s">
        <v>154</v>
      </c>
      <c r="C436" s="18">
        <v>5</v>
      </c>
      <c r="D436" s="18">
        <v>2</v>
      </c>
      <c r="E436" s="58" t="s">
        <v>168</v>
      </c>
      <c r="F436" s="69"/>
      <c r="G436" s="69"/>
      <c r="H436" s="65"/>
    </row>
    <row r="437" spans="1:8" ht="27" x14ac:dyDescent="0.2">
      <c r="A437" s="57"/>
      <c r="B437" s="30"/>
      <c r="C437" s="18"/>
      <c r="D437" s="18"/>
      <c r="E437" s="58" t="s">
        <v>195</v>
      </c>
      <c r="F437" s="65"/>
      <c r="G437" s="65"/>
      <c r="H437" s="65"/>
    </row>
    <row r="438" spans="1:8" ht="16.5" x14ac:dyDescent="0.2">
      <c r="A438" s="57">
        <v>2960</v>
      </c>
      <c r="B438" s="24" t="s">
        <v>154</v>
      </c>
      <c r="C438" s="17">
        <v>6</v>
      </c>
      <c r="D438" s="17">
        <v>0</v>
      </c>
      <c r="E438" s="60" t="s">
        <v>169</v>
      </c>
      <c r="F438" s="65"/>
      <c r="G438" s="65"/>
      <c r="H438" s="65"/>
    </row>
    <row r="439" spans="1:8" ht="13.5" customHeight="1" x14ac:dyDescent="0.2">
      <c r="A439" s="57"/>
      <c r="B439" s="24"/>
      <c r="C439" s="17"/>
      <c r="D439" s="17"/>
      <c r="E439" s="58" t="s">
        <v>6</v>
      </c>
      <c r="F439" s="65"/>
      <c r="G439" s="65"/>
      <c r="H439" s="65"/>
    </row>
    <row r="440" spans="1:8" ht="16.5" x14ac:dyDescent="0.2">
      <c r="A440" s="57">
        <v>2961</v>
      </c>
      <c r="B440" s="30" t="s">
        <v>154</v>
      </c>
      <c r="C440" s="18">
        <v>6</v>
      </c>
      <c r="D440" s="18">
        <v>1</v>
      </c>
      <c r="E440" s="58" t="s">
        <v>169</v>
      </c>
      <c r="F440" s="65"/>
      <c r="G440" s="65"/>
      <c r="H440" s="65"/>
    </row>
    <row r="441" spans="1:8" ht="27" x14ac:dyDescent="0.2">
      <c r="A441" s="57"/>
      <c r="B441" s="30"/>
      <c r="C441" s="18"/>
      <c r="D441" s="18"/>
      <c r="E441" s="58" t="s">
        <v>195</v>
      </c>
      <c r="F441" s="65"/>
      <c r="G441" s="65"/>
      <c r="H441" s="65"/>
    </row>
    <row r="442" spans="1:8" ht="28.5" x14ac:dyDescent="0.2">
      <c r="A442" s="57">
        <v>2970</v>
      </c>
      <c r="B442" s="24" t="s">
        <v>154</v>
      </c>
      <c r="C442" s="17">
        <v>7</v>
      </c>
      <c r="D442" s="17">
        <v>0</v>
      </c>
      <c r="E442" s="60" t="s">
        <v>170</v>
      </c>
      <c r="F442" s="65"/>
      <c r="G442" s="65"/>
      <c r="H442" s="65"/>
    </row>
    <row r="443" spans="1:8" ht="11.25" customHeight="1" x14ac:dyDescent="0.2">
      <c r="A443" s="57"/>
      <c r="B443" s="24"/>
      <c r="C443" s="17"/>
      <c r="D443" s="17"/>
      <c r="E443" s="58" t="s">
        <v>6</v>
      </c>
      <c r="F443" s="65"/>
      <c r="G443" s="65"/>
      <c r="H443" s="65"/>
    </row>
    <row r="444" spans="1:8" ht="27" x14ac:dyDescent="0.2">
      <c r="A444" s="57">
        <v>2971</v>
      </c>
      <c r="B444" s="30" t="s">
        <v>154</v>
      </c>
      <c r="C444" s="18">
        <v>7</v>
      </c>
      <c r="D444" s="18">
        <v>1</v>
      </c>
      <c r="E444" s="58" t="s">
        <v>170</v>
      </c>
      <c r="F444" s="65"/>
      <c r="G444" s="65"/>
      <c r="H444" s="65"/>
    </row>
    <row r="445" spans="1:8" ht="27" x14ac:dyDescent="0.2">
      <c r="A445" s="57"/>
      <c r="B445" s="30"/>
      <c r="C445" s="18"/>
      <c r="D445" s="18"/>
      <c r="E445" s="58" t="s">
        <v>195</v>
      </c>
      <c r="F445" s="65"/>
      <c r="G445" s="65"/>
      <c r="H445" s="65"/>
    </row>
    <row r="446" spans="1:8" ht="16.5" x14ac:dyDescent="0.2">
      <c r="A446" s="57">
        <v>2980</v>
      </c>
      <c r="B446" s="24" t="s">
        <v>154</v>
      </c>
      <c r="C446" s="17">
        <v>8</v>
      </c>
      <c r="D446" s="17">
        <v>0</v>
      </c>
      <c r="E446" s="60" t="s">
        <v>171</v>
      </c>
      <c r="F446" s="65"/>
      <c r="G446" s="65"/>
      <c r="H446" s="65"/>
    </row>
    <row r="447" spans="1:8" ht="13.5" customHeight="1" x14ac:dyDescent="0.2">
      <c r="A447" s="57"/>
      <c r="B447" s="24"/>
      <c r="C447" s="17"/>
      <c r="D447" s="17"/>
      <c r="E447" s="58" t="s">
        <v>6</v>
      </c>
      <c r="F447" s="65"/>
      <c r="G447" s="65"/>
      <c r="H447" s="65"/>
    </row>
    <row r="448" spans="1:8" ht="16.5" x14ac:dyDescent="0.2">
      <c r="A448" s="57">
        <v>2981</v>
      </c>
      <c r="B448" s="30" t="s">
        <v>154</v>
      </c>
      <c r="C448" s="18">
        <v>8</v>
      </c>
      <c r="D448" s="18">
        <v>1</v>
      </c>
      <c r="E448" s="58" t="s">
        <v>171</v>
      </c>
      <c r="F448" s="65"/>
      <c r="G448" s="65"/>
      <c r="H448" s="65"/>
    </row>
    <row r="449" spans="1:8" ht="27" x14ac:dyDescent="0.2">
      <c r="A449" s="57"/>
      <c r="B449" s="30"/>
      <c r="C449" s="18"/>
      <c r="D449" s="18"/>
      <c r="E449" s="58" t="s">
        <v>195</v>
      </c>
      <c r="F449" s="65"/>
      <c r="G449" s="65"/>
      <c r="H449" s="65"/>
    </row>
    <row r="450" spans="1:8" ht="39" customHeight="1" x14ac:dyDescent="0.2">
      <c r="A450" s="18">
        <v>3000</v>
      </c>
      <c r="B450" s="24" t="s">
        <v>172</v>
      </c>
      <c r="C450" s="17">
        <v>0</v>
      </c>
      <c r="D450" s="17">
        <v>0</v>
      </c>
      <c r="E450" s="54" t="s">
        <v>250</v>
      </c>
      <c r="F450" s="68">
        <f>+G450</f>
        <v>16000</v>
      </c>
      <c r="G450" s="68">
        <f>+G477</f>
        <v>16000</v>
      </c>
      <c r="H450" s="65"/>
    </row>
    <row r="451" spans="1:8" ht="13.5" customHeight="1" x14ac:dyDescent="0.2">
      <c r="A451" s="57"/>
      <c r="B451" s="24"/>
      <c r="C451" s="17"/>
      <c r="D451" s="17"/>
      <c r="E451" s="58" t="s">
        <v>1</v>
      </c>
      <c r="F451" s="65"/>
      <c r="G451" s="65"/>
      <c r="H451" s="65"/>
    </row>
    <row r="452" spans="1:8" ht="12.75" customHeight="1" x14ac:dyDescent="0.2">
      <c r="A452" s="57">
        <v>3010</v>
      </c>
      <c r="B452" s="24" t="s">
        <v>172</v>
      </c>
      <c r="C452" s="17">
        <v>1</v>
      </c>
      <c r="D452" s="17">
        <v>0</v>
      </c>
      <c r="E452" s="60" t="s">
        <v>173</v>
      </c>
      <c r="F452" s="65"/>
      <c r="G452" s="65"/>
      <c r="H452" s="65"/>
    </row>
    <row r="453" spans="1:8" ht="16.5" x14ac:dyDescent="0.2">
      <c r="A453" s="57"/>
      <c r="B453" s="24"/>
      <c r="C453" s="17"/>
      <c r="D453" s="17"/>
      <c r="E453" s="58" t="s">
        <v>6</v>
      </c>
      <c r="F453" s="65"/>
      <c r="G453" s="65"/>
      <c r="H453" s="65"/>
    </row>
    <row r="454" spans="1:8" ht="12.75" customHeight="1" x14ac:dyDescent="0.2">
      <c r="A454" s="57">
        <v>3011</v>
      </c>
      <c r="B454" s="30" t="s">
        <v>172</v>
      </c>
      <c r="C454" s="18">
        <v>1</v>
      </c>
      <c r="D454" s="18">
        <v>1</v>
      </c>
      <c r="E454" s="58" t="s">
        <v>174</v>
      </c>
      <c r="F454" s="65"/>
      <c r="G454" s="65"/>
      <c r="H454" s="65"/>
    </row>
    <row r="455" spans="1:8" ht="27" x14ac:dyDescent="0.2">
      <c r="A455" s="57"/>
      <c r="B455" s="30"/>
      <c r="C455" s="18"/>
      <c r="D455" s="18"/>
      <c r="E455" s="58" t="s">
        <v>195</v>
      </c>
      <c r="F455" s="65"/>
      <c r="G455" s="65"/>
      <c r="H455" s="65"/>
    </row>
    <row r="456" spans="1:8" ht="16.5" x14ac:dyDescent="0.2">
      <c r="A456" s="57">
        <v>3012</v>
      </c>
      <c r="B456" s="30" t="s">
        <v>172</v>
      </c>
      <c r="C456" s="18">
        <v>1</v>
      </c>
      <c r="D456" s="18">
        <v>2</v>
      </c>
      <c r="E456" s="58" t="s">
        <v>175</v>
      </c>
      <c r="F456" s="65"/>
      <c r="G456" s="65"/>
      <c r="H456" s="65"/>
    </row>
    <row r="457" spans="1:8" ht="27" x14ac:dyDescent="0.2">
      <c r="A457" s="57"/>
      <c r="B457" s="30"/>
      <c r="C457" s="18"/>
      <c r="D457" s="18"/>
      <c r="E457" s="58" t="s">
        <v>195</v>
      </c>
      <c r="F457" s="65"/>
      <c r="G457" s="65"/>
      <c r="H457" s="65"/>
    </row>
    <row r="458" spans="1:8" ht="12.75" customHeight="1" x14ac:dyDescent="0.2">
      <c r="A458" s="57">
        <v>3020</v>
      </c>
      <c r="B458" s="24" t="s">
        <v>172</v>
      </c>
      <c r="C458" s="17">
        <v>2</v>
      </c>
      <c r="D458" s="17">
        <v>0</v>
      </c>
      <c r="E458" s="60" t="s">
        <v>176</v>
      </c>
      <c r="F458" s="65"/>
      <c r="G458" s="65"/>
      <c r="H458" s="65"/>
    </row>
    <row r="459" spans="1:8" ht="14.25" customHeight="1" x14ac:dyDescent="0.2">
      <c r="A459" s="57"/>
      <c r="B459" s="24"/>
      <c r="C459" s="17"/>
      <c r="D459" s="17"/>
      <c r="E459" s="58" t="s">
        <v>6</v>
      </c>
      <c r="F459" s="65"/>
      <c r="G459" s="65"/>
      <c r="H459" s="65"/>
    </row>
    <row r="460" spans="1:8" ht="14.25" customHeight="1" x14ac:dyDescent="0.2">
      <c r="A460" s="57">
        <v>3021</v>
      </c>
      <c r="B460" s="30" t="s">
        <v>172</v>
      </c>
      <c r="C460" s="18">
        <v>2</v>
      </c>
      <c r="D460" s="18">
        <v>1</v>
      </c>
      <c r="E460" s="58" t="s">
        <v>176</v>
      </c>
      <c r="F460" s="65"/>
      <c r="G460" s="65"/>
      <c r="H460" s="65"/>
    </row>
    <row r="461" spans="1:8" ht="27" x14ac:dyDescent="0.2">
      <c r="A461" s="57"/>
      <c r="B461" s="30"/>
      <c r="C461" s="18"/>
      <c r="D461" s="18"/>
      <c r="E461" s="58" t="s">
        <v>195</v>
      </c>
      <c r="F461" s="65"/>
      <c r="G461" s="65"/>
      <c r="H461" s="65"/>
    </row>
    <row r="462" spans="1:8" ht="16.5" x14ac:dyDescent="0.2">
      <c r="A462" s="57">
        <v>3030</v>
      </c>
      <c r="B462" s="24" t="s">
        <v>172</v>
      </c>
      <c r="C462" s="17">
        <v>3</v>
      </c>
      <c r="D462" s="17">
        <v>0</v>
      </c>
      <c r="E462" s="60" t="s">
        <v>177</v>
      </c>
      <c r="F462" s="65"/>
      <c r="G462" s="65"/>
      <c r="H462" s="65"/>
    </row>
    <row r="463" spans="1:8" ht="12.75" customHeight="1" x14ac:dyDescent="0.2">
      <c r="A463" s="57"/>
      <c r="B463" s="24"/>
      <c r="C463" s="17"/>
      <c r="D463" s="17"/>
      <c r="E463" s="58" t="s">
        <v>6</v>
      </c>
      <c r="F463" s="65"/>
      <c r="G463" s="65"/>
      <c r="H463" s="65"/>
    </row>
    <row r="464" spans="1:8" ht="16.5" x14ac:dyDescent="0.2">
      <c r="A464" s="57">
        <v>3031</v>
      </c>
      <c r="B464" s="30" t="s">
        <v>172</v>
      </c>
      <c r="C464" s="18">
        <v>3</v>
      </c>
      <c r="D464" s="18">
        <v>1</v>
      </c>
      <c r="E464" s="58" t="s">
        <v>177</v>
      </c>
      <c r="F464" s="65"/>
      <c r="G464" s="65"/>
      <c r="H464" s="65"/>
    </row>
    <row r="465" spans="1:8" ht="16.5" x14ac:dyDescent="0.2">
      <c r="A465" s="57">
        <v>3040</v>
      </c>
      <c r="B465" s="24" t="s">
        <v>172</v>
      </c>
      <c r="C465" s="17">
        <v>4</v>
      </c>
      <c r="D465" s="17">
        <v>0</v>
      </c>
      <c r="E465" s="60" t="s">
        <v>178</v>
      </c>
      <c r="F465" s="65"/>
      <c r="G465" s="65"/>
      <c r="H465" s="65"/>
    </row>
    <row r="466" spans="1:8" ht="12" customHeight="1" x14ac:dyDescent="0.2">
      <c r="A466" s="57"/>
      <c r="B466" s="24"/>
      <c r="C466" s="17"/>
      <c r="D466" s="17"/>
      <c r="E466" s="58" t="s">
        <v>6</v>
      </c>
      <c r="F466" s="65"/>
      <c r="G466" s="65"/>
      <c r="H466" s="65"/>
    </row>
    <row r="467" spans="1:8" ht="16.5" x14ac:dyDescent="0.2">
      <c r="A467" s="57">
        <v>3041</v>
      </c>
      <c r="B467" s="30" t="s">
        <v>172</v>
      </c>
      <c r="C467" s="18">
        <v>4</v>
      </c>
      <c r="D467" s="18">
        <v>1</v>
      </c>
      <c r="E467" s="58" t="s">
        <v>178</v>
      </c>
      <c r="F467" s="65"/>
      <c r="G467" s="65"/>
      <c r="H467" s="65"/>
    </row>
    <row r="468" spans="1:8" ht="27" x14ac:dyDescent="0.2">
      <c r="A468" s="57"/>
      <c r="B468" s="30"/>
      <c r="C468" s="18"/>
      <c r="D468" s="18"/>
      <c r="E468" s="58" t="s">
        <v>195</v>
      </c>
      <c r="F468" s="65"/>
      <c r="G468" s="65"/>
      <c r="H468" s="65"/>
    </row>
    <row r="469" spans="1:8" ht="16.5" x14ac:dyDescent="0.2">
      <c r="A469" s="57">
        <v>3050</v>
      </c>
      <c r="B469" s="24" t="s">
        <v>172</v>
      </c>
      <c r="C469" s="17">
        <v>5</v>
      </c>
      <c r="D469" s="17">
        <v>0</v>
      </c>
      <c r="E469" s="60" t="s">
        <v>179</v>
      </c>
      <c r="F469" s="65"/>
      <c r="G469" s="65"/>
      <c r="H469" s="65"/>
    </row>
    <row r="470" spans="1:8" ht="13.5" customHeight="1" x14ac:dyDescent="0.2">
      <c r="A470" s="57"/>
      <c r="B470" s="24"/>
      <c r="C470" s="17"/>
      <c r="D470" s="17"/>
      <c r="E470" s="58" t="s">
        <v>6</v>
      </c>
      <c r="F470" s="65"/>
      <c r="G470" s="65"/>
      <c r="H470" s="65"/>
    </row>
    <row r="471" spans="1:8" ht="16.5" x14ac:dyDescent="0.2">
      <c r="A471" s="57">
        <v>3051</v>
      </c>
      <c r="B471" s="30" t="s">
        <v>172</v>
      </c>
      <c r="C471" s="18">
        <v>5</v>
      </c>
      <c r="D471" s="18">
        <v>1</v>
      </c>
      <c r="E471" s="58" t="s">
        <v>179</v>
      </c>
      <c r="F471" s="65"/>
      <c r="G471" s="65"/>
      <c r="H471" s="65"/>
    </row>
    <row r="472" spans="1:8" ht="27" x14ac:dyDescent="0.2">
      <c r="A472" s="57"/>
      <c r="B472" s="30"/>
      <c r="C472" s="18"/>
      <c r="D472" s="18"/>
      <c r="E472" s="58" t="s">
        <v>195</v>
      </c>
      <c r="F472" s="65"/>
      <c r="G472" s="65"/>
      <c r="H472" s="65"/>
    </row>
    <row r="473" spans="1:8" ht="16.5" x14ac:dyDescent="0.2">
      <c r="A473" s="57">
        <v>3060</v>
      </c>
      <c r="B473" s="24" t="s">
        <v>172</v>
      </c>
      <c r="C473" s="17">
        <v>6</v>
      </c>
      <c r="D473" s="17">
        <v>0</v>
      </c>
      <c r="E473" s="60" t="s">
        <v>180</v>
      </c>
      <c r="F473" s="65"/>
      <c r="G473" s="65"/>
      <c r="H473" s="65"/>
    </row>
    <row r="474" spans="1:8" ht="16.5" x14ac:dyDescent="0.2">
      <c r="A474" s="57"/>
      <c r="B474" s="24"/>
      <c r="C474" s="17"/>
      <c r="D474" s="17"/>
      <c r="E474" s="58" t="s">
        <v>6</v>
      </c>
      <c r="F474" s="65"/>
      <c r="G474" s="65"/>
      <c r="H474" s="65"/>
    </row>
    <row r="475" spans="1:8" ht="16.5" x14ac:dyDescent="0.2">
      <c r="A475" s="57">
        <v>3061</v>
      </c>
      <c r="B475" s="30" t="s">
        <v>172</v>
      </c>
      <c r="C475" s="18">
        <v>6</v>
      </c>
      <c r="D475" s="18">
        <v>1</v>
      </c>
      <c r="E475" s="58" t="s">
        <v>180</v>
      </c>
      <c r="F475" s="65"/>
      <c r="G475" s="65"/>
      <c r="H475" s="65"/>
    </row>
    <row r="476" spans="1:8" ht="27" x14ac:dyDescent="0.2">
      <c r="A476" s="57"/>
      <c r="B476" s="30"/>
      <c r="C476" s="18"/>
      <c r="D476" s="18"/>
      <c r="E476" s="58" t="s">
        <v>195</v>
      </c>
      <c r="F476" s="65"/>
      <c r="G476" s="65"/>
      <c r="H476" s="65"/>
    </row>
    <row r="477" spans="1:8" ht="28.5" x14ac:dyDescent="0.2">
      <c r="A477" s="57">
        <v>3070</v>
      </c>
      <c r="B477" s="24" t="s">
        <v>172</v>
      </c>
      <c r="C477" s="17">
        <v>7</v>
      </c>
      <c r="D477" s="17">
        <v>0</v>
      </c>
      <c r="E477" s="60" t="s">
        <v>181</v>
      </c>
      <c r="F477" s="68">
        <f>+G477</f>
        <v>16000</v>
      </c>
      <c r="G477" s="68">
        <f>+G479</f>
        <v>16000</v>
      </c>
      <c r="H477" s="65"/>
    </row>
    <row r="478" spans="1:8" ht="12.75" customHeight="1" x14ac:dyDescent="0.2">
      <c r="A478" s="57"/>
      <c r="B478" s="24"/>
      <c r="C478" s="17"/>
      <c r="D478" s="17"/>
      <c r="E478" s="58" t="s">
        <v>6</v>
      </c>
      <c r="F478" s="65"/>
      <c r="G478" s="65"/>
      <c r="H478" s="65"/>
    </row>
    <row r="479" spans="1:8" ht="27" x14ac:dyDescent="0.2">
      <c r="A479" s="57">
        <v>3071</v>
      </c>
      <c r="B479" s="30" t="s">
        <v>172</v>
      </c>
      <c r="C479" s="18">
        <v>7</v>
      </c>
      <c r="D479" s="18">
        <v>1</v>
      </c>
      <c r="E479" s="58" t="s">
        <v>181</v>
      </c>
      <c r="F479" s="61">
        <f>+G479</f>
        <v>16000</v>
      </c>
      <c r="G479" s="61">
        <f>+G481</f>
        <v>16000</v>
      </c>
      <c r="H479" s="65"/>
    </row>
    <row r="480" spans="1:8" ht="27" x14ac:dyDescent="0.2">
      <c r="A480" s="57"/>
      <c r="B480" s="30"/>
      <c r="C480" s="18"/>
      <c r="D480" s="18"/>
      <c r="E480" s="58" t="s">
        <v>195</v>
      </c>
      <c r="F480" s="61"/>
      <c r="G480" s="61"/>
      <c r="H480" s="65"/>
    </row>
    <row r="481" spans="1:8" ht="15" customHeight="1" x14ac:dyDescent="0.2">
      <c r="A481" s="57"/>
      <c r="B481" s="30"/>
      <c r="C481" s="18"/>
      <c r="D481" s="18"/>
      <c r="E481" s="58" t="s">
        <v>251</v>
      </c>
      <c r="F481" s="61">
        <f>+G481</f>
        <v>16000</v>
      </c>
      <c r="G481" s="61">
        <v>16000</v>
      </c>
      <c r="H481" s="65"/>
    </row>
    <row r="482" spans="1:8" ht="28.5" x14ac:dyDescent="0.2">
      <c r="A482" s="57">
        <v>3080</v>
      </c>
      <c r="B482" s="24" t="s">
        <v>172</v>
      </c>
      <c r="C482" s="17">
        <v>8</v>
      </c>
      <c r="D482" s="17">
        <v>0</v>
      </c>
      <c r="E482" s="60" t="s">
        <v>182</v>
      </c>
      <c r="F482" s="65"/>
      <c r="G482" s="65"/>
      <c r="H482" s="65"/>
    </row>
    <row r="483" spans="1:8" ht="12.75" customHeight="1" x14ac:dyDescent="0.2">
      <c r="A483" s="57"/>
      <c r="B483" s="24"/>
      <c r="C483" s="17"/>
      <c r="D483" s="17"/>
      <c r="E483" s="58" t="s">
        <v>6</v>
      </c>
      <c r="F483" s="65"/>
      <c r="G483" s="65"/>
      <c r="H483" s="65"/>
    </row>
    <row r="484" spans="1:8" ht="27" x14ac:dyDescent="0.2">
      <c r="A484" s="57">
        <v>3081</v>
      </c>
      <c r="B484" s="30" t="s">
        <v>172</v>
      </c>
      <c r="C484" s="18">
        <v>8</v>
      </c>
      <c r="D484" s="18">
        <v>1</v>
      </c>
      <c r="E484" s="58" t="s">
        <v>182</v>
      </c>
      <c r="F484" s="65"/>
      <c r="G484" s="65"/>
      <c r="H484" s="65"/>
    </row>
    <row r="485" spans="1:8" ht="15" customHeight="1" x14ac:dyDescent="0.2">
      <c r="A485" s="57"/>
      <c r="B485" s="24"/>
      <c r="C485" s="17"/>
      <c r="D485" s="17"/>
      <c r="E485" s="58" t="s">
        <v>6</v>
      </c>
      <c r="F485" s="65"/>
      <c r="G485" s="65"/>
      <c r="H485" s="65"/>
    </row>
    <row r="486" spans="1:8" ht="18" customHeight="1" x14ac:dyDescent="0.2">
      <c r="A486" s="57">
        <v>3090</v>
      </c>
      <c r="B486" s="24" t="s">
        <v>172</v>
      </c>
      <c r="C486" s="17">
        <v>9</v>
      </c>
      <c r="D486" s="17">
        <v>0</v>
      </c>
      <c r="E486" s="60" t="s">
        <v>183</v>
      </c>
      <c r="F486" s="65"/>
      <c r="G486" s="65"/>
      <c r="H486" s="65"/>
    </row>
    <row r="487" spans="1:8" ht="16.5" x14ac:dyDescent="0.2">
      <c r="A487" s="57"/>
      <c r="B487" s="24"/>
      <c r="C487" s="17"/>
      <c r="D487" s="17"/>
      <c r="E487" s="58" t="s">
        <v>6</v>
      </c>
      <c r="F487" s="65"/>
      <c r="G487" s="65"/>
      <c r="H487" s="65"/>
    </row>
    <row r="488" spans="1:8" ht="16.5" x14ac:dyDescent="0.2">
      <c r="A488" s="57">
        <v>3091</v>
      </c>
      <c r="B488" s="30" t="s">
        <v>172</v>
      </c>
      <c r="C488" s="18">
        <v>9</v>
      </c>
      <c r="D488" s="18">
        <v>1</v>
      </c>
      <c r="E488" s="58" t="s">
        <v>183</v>
      </c>
      <c r="F488" s="65"/>
      <c r="G488" s="65"/>
      <c r="H488" s="65"/>
    </row>
    <row r="489" spans="1:8" ht="27" customHeight="1" x14ac:dyDescent="0.2">
      <c r="A489" s="57"/>
      <c r="B489" s="30"/>
      <c r="C489" s="18"/>
      <c r="D489" s="18"/>
      <c r="E489" s="58" t="s">
        <v>195</v>
      </c>
      <c r="F489" s="65"/>
      <c r="G489" s="65"/>
      <c r="H489" s="65"/>
    </row>
    <row r="490" spans="1:8" ht="27" x14ac:dyDescent="0.2">
      <c r="A490" s="57">
        <v>3092</v>
      </c>
      <c r="B490" s="30" t="s">
        <v>172</v>
      </c>
      <c r="C490" s="18">
        <v>9</v>
      </c>
      <c r="D490" s="18">
        <v>2</v>
      </c>
      <c r="E490" s="58" t="s">
        <v>184</v>
      </c>
      <c r="F490" s="65"/>
      <c r="G490" s="65"/>
      <c r="H490" s="65"/>
    </row>
    <row r="491" spans="1:8" ht="27" x14ac:dyDescent="0.2">
      <c r="A491" s="57"/>
      <c r="B491" s="30"/>
      <c r="C491" s="18"/>
      <c r="D491" s="18"/>
      <c r="E491" s="58" t="s">
        <v>195</v>
      </c>
      <c r="F491" s="65"/>
      <c r="G491" s="65"/>
      <c r="H491" s="65"/>
    </row>
    <row r="492" spans="1:8" ht="33" x14ac:dyDescent="0.2">
      <c r="A492" s="18">
        <v>3100</v>
      </c>
      <c r="B492" s="24" t="s">
        <v>185</v>
      </c>
      <c r="C492" s="24" t="s">
        <v>14</v>
      </c>
      <c r="D492" s="24" t="s">
        <v>14</v>
      </c>
      <c r="E492" s="70" t="s">
        <v>252</v>
      </c>
      <c r="F492" s="68">
        <f>+G492</f>
        <v>79276.149999999994</v>
      </c>
      <c r="G492" s="68">
        <f>+G494</f>
        <v>79276.149999999994</v>
      </c>
      <c r="H492" s="65"/>
    </row>
    <row r="493" spans="1:8" ht="15" customHeight="1" x14ac:dyDescent="0.2">
      <c r="A493" s="57"/>
      <c r="B493" s="24"/>
      <c r="C493" s="17"/>
      <c r="D493" s="17"/>
      <c r="E493" s="58" t="s">
        <v>1</v>
      </c>
      <c r="F493" s="61"/>
      <c r="G493" s="61"/>
      <c r="H493" s="65"/>
    </row>
    <row r="494" spans="1:8" ht="16.5" x14ac:dyDescent="0.2">
      <c r="A494" s="57">
        <v>3110</v>
      </c>
      <c r="B494" s="25" t="s">
        <v>185</v>
      </c>
      <c r="C494" s="25" t="s">
        <v>4</v>
      </c>
      <c r="D494" s="25" t="s">
        <v>14</v>
      </c>
      <c r="E494" s="66" t="s">
        <v>186</v>
      </c>
      <c r="F494" s="68">
        <f>+G494</f>
        <v>79276.149999999994</v>
      </c>
      <c r="G494" s="68">
        <f>+G496</f>
        <v>79276.149999999994</v>
      </c>
      <c r="H494" s="65"/>
    </row>
    <row r="495" spans="1:8" ht="12.75" customHeight="1" x14ac:dyDescent="0.2">
      <c r="A495" s="57"/>
      <c r="B495" s="24"/>
      <c r="C495" s="17"/>
      <c r="D495" s="17"/>
      <c r="E495" s="58" t="s">
        <v>6</v>
      </c>
      <c r="F495" s="61"/>
      <c r="G495" s="61"/>
      <c r="H495" s="65"/>
    </row>
    <row r="496" spans="1:8" ht="16.5" x14ac:dyDescent="0.2">
      <c r="A496" s="57">
        <v>3112</v>
      </c>
      <c r="B496" s="25" t="s">
        <v>185</v>
      </c>
      <c r="C496" s="25" t="s">
        <v>4</v>
      </c>
      <c r="D496" s="25" t="s">
        <v>17</v>
      </c>
      <c r="E496" s="67" t="s">
        <v>253</v>
      </c>
      <c r="F496" s="61">
        <f>+G496</f>
        <v>79276.149999999994</v>
      </c>
      <c r="G496" s="61">
        <f>+G497+G498</f>
        <v>79276.149999999994</v>
      </c>
      <c r="H496" s="65"/>
    </row>
    <row r="497" spans="1:10" ht="27" x14ac:dyDescent="0.3">
      <c r="A497" s="57"/>
      <c r="B497" s="30"/>
      <c r="C497" s="18"/>
      <c r="D497" s="18"/>
      <c r="E497" s="58" t="s">
        <v>195</v>
      </c>
      <c r="F497" s="43"/>
      <c r="G497" s="43"/>
      <c r="H497" s="69"/>
      <c r="I497" s="8"/>
      <c r="J497" s="8"/>
    </row>
    <row r="498" spans="1:10" ht="16.5" x14ac:dyDescent="0.3">
      <c r="A498" s="57"/>
      <c r="B498" s="30"/>
      <c r="C498" s="18"/>
      <c r="D498" s="18"/>
      <c r="E498" s="58" t="s">
        <v>254</v>
      </c>
      <c r="F498" s="43">
        <f>+G498</f>
        <v>79276.149999999994</v>
      </c>
      <c r="G498" s="44">
        <f>81266.15-1000-990-5000+1000+4000</f>
        <v>79276.149999999994</v>
      </c>
      <c r="H498" s="69"/>
      <c r="I498" s="8"/>
      <c r="J498" s="8"/>
    </row>
    <row r="499" spans="1:10" ht="16.5" x14ac:dyDescent="0.3">
      <c r="B499" s="26"/>
      <c r="C499" s="27"/>
      <c r="D499" s="28"/>
      <c r="E499" s="29"/>
      <c r="F499" s="41"/>
      <c r="G499" s="41"/>
      <c r="H499" s="41"/>
      <c r="I499" s="8"/>
      <c r="J499" s="8"/>
    </row>
    <row r="500" spans="1:10" ht="16.5" x14ac:dyDescent="0.2">
      <c r="B500" s="26"/>
      <c r="C500" s="27"/>
      <c r="D500" s="33" t="s">
        <v>255</v>
      </c>
      <c r="E500" s="89" t="s">
        <v>256</v>
      </c>
      <c r="F500" s="89"/>
      <c r="G500" s="89"/>
      <c r="H500" s="89"/>
      <c r="I500" s="26"/>
      <c r="J500" s="26"/>
    </row>
    <row r="501" spans="1:10" ht="16.5" x14ac:dyDescent="0.3">
      <c r="B501" s="26"/>
      <c r="C501" s="27"/>
      <c r="D501" s="33"/>
      <c r="E501" s="31"/>
      <c r="F501" s="45"/>
      <c r="G501" s="46"/>
      <c r="H501" s="45"/>
      <c r="I501" s="8"/>
      <c r="J501" s="8"/>
    </row>
    <row r="502" spans="1:10" ht="16.5" x14ac:dyDescent="0.2">
      <c r="B502" s="26"/>
      <c r="C502" s="27"/>
      <c r="D502" s="32"/>
      <c r="E502" s="90" t="s">
        <v>259</v>
      </c>
      <c r="F502" s="90"/>
      <c r="G502" s="90"/>
      <c r="H502" s="90"/>
      <c r="I502" s="28"/>
      <c r="J502" s="28"/>
    </row>
    <row r="503" spans="1:10" ht="16.5" x14ac:dyDescent="0.3">
      <c r="B503" s="26"/>
      <c r="C503" s="27"/>
      <c r="D503" s="32"/>
      <c r="E503" s="31"/>
      <c r="F503" s="45"/>
      <c r="G503" s="45"/>
      <c r="H503" s="45"/>
      <c r="I503" s="8"/>
      <c r="J503" s="8"/>
    </row>
    <row r="504" spans="1:10" ht="16.5" x14ac:dyDescent="0.3">
      <c r="B504" s="26"/>
      <c r="C504" s="27"/>
      <c r="D504" s="28"/>
      <c r="E504" s="29"/>
      <c r="F504" s="41"/>
      <c r="G504" s="41"/>
      <c r="H504" s="41"/>
      <c r="I504" s="8"/>
      <c r="J504" s="8"/>
    </row>
  </sheetData>
  <mergeCells count="16">
    <mergeCell ref="F2:H2"/>
    <mergeCell ref="F1:H1"/>
    <mergeCell ref="E502:H502"/>
    <mergeCell ref="E500:H500"/>
    <mergeCell ref="E9:E10"/>
    <mergeCell ref="F9:F10"/>
    <mergeCell ref="G9:H9"/>
    <mergeCell ref="N369:P369"/>
    <mergeCell ref="Q369:S369"/>
    <mergeCell ref="A5:H5"/>
    <mergeCell ref="A6:H6"/>
    <mergeCell ref="A9:A10"/>
    <mergeCell ref="B9:B10"/>
    <mergeCell ref="C9:C10"/>
    <mergeCell ref="D9:D10"/>
    <mergeCell ref="G7:H7"/>
  </mergeCells>
  <phoneticPr fontId="2" type="noConversion"/>
  <printOptions horizontalCentered="1"/>
  <pageMargins left="0.23622047244094499" right="0.23622047244094499" top="0.196850393700787" bottom="0.196850393700787" header="0.31496062992126" footer="0.31496062992126"/>
  <pageSetup paperSize="9" scale="75" firstPageNumber="24" orientation="portrait" useFirstPageNumber="1" r:id="rId1"/>
  <headerFooter alignWithMargins="0"/>
  <rowBreaks count="7" manualBreakCount="7">
    <brk id="180" max="7" man="1"/>
    <brk id="219" max="7" man="1"/>
    <brk id="307" max="7" man="1"/>
    <brk id="348" max="7" man="1"/>
    <brk id="385" max="7" man="1"/>
    <brk id="422" max="7" man="1"/>
    <brk id="461" max="7" man="1"/>
  </rowBreaks>
  <colBreaks count="2" manualBreakCount="2">
    <brk id="8" max="1048575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Sheet6 </vt:lpstr>
      <vt:lpstr>'Sheet6 '!Print_Area</vt:lpstr>
      <vt:lpstr>'Sheet6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Tigran Ghandiljyan</cp:lastModifiedBy>
  <cp:revision/>
  <cp:lastPrinted>2023-03-06T08:38:00Z</cp:lastPrinted>
  <dcterms:created xsi:type="dcterms:W3CDTF">1996-10-14T23:33:28Z</dcterms:created>
  <dcterms:modified xsi:type="dcterms:W3CDTF">2023-03-06T12:34:00Z</dcterms:modified>
  <cp:category/>
  <cp:contentStatus/>
</cp:coreProperties>
</file>