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34A299B0-1891-41D4-A007-1FA88D76D23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ekamut" sheetId="1" r:id="rId1"/>
    <sheet name="gortcn" sheetId="2" r:id="rId2"/>
    <sheet name="tnt" sheetId="3" r:id="rId3"/>
    <sheet name="mnac" sheetId="4" r:id="rId4"/>
    <sheet name="tnt.gorc" sheetId="5" r:id="rId5"/>
  </sheets>
  <externalReferences>
    <externalReference r:id="rId6"/>
  </externalReferences>
  <definedNames>
    <definedName name="_Hlk102749370" localSheetId="4">tnt.gorc!$B$853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51" i="5" l="1"/>
  <c r="H851" i="5" s="1"/>
  <c r="J849" i="5"/>
  <c r="J848" i="5" s="1"/>
  <c r="J846" i="5" s="1"/>
  <c r="H845" i="5"/>
  <c r="H844" i="5"/>
  <c r="H843" i="5"/>
  <c r="H842" i="5"/>
  <c r="H841" i="5"/>
  <c r="H840" i="5"/>
  <c r="H839" i="5"/>
  <c r="H838" i="5"/>
  <c r="H837" i="5"/>
  <c r="J836" i="5"/>
  <c r="I836" i="5"/>
  <c r="H836" i="5" s="1"/>
  <c r="H835" i="5"/>
  <c r="H834" i="5"/>
  <c r="H833" i="5"/>
  <c r="J832" i="5"/>
  <c r="I832" i="5"/>
  <c r="H832" i="5" s="1"/>
  <c r="I831" i="5"/>
  <c r="H831" i="5" s="1"/>
  <c r="H830" i="5"/>
  <c r="I829" i="5"/>
  <c r="H829" i="5" s="1"/>
  <c r="J828" i="5"/>
  <c r="I828" i="5"/>
  <c r="H828" i="5" s="1"/>
  <c r="I827" i="5"/>
  <c r="H827" i="5" s="1"/>
  <c r="I826" i="5"/>
  <c r="H826" i="5" s="1"/>
  <c r="H825" i="5"/>
  <c r="J824" i="5"/>
  <c r="H823" i="5"/>
  <c r="J822" i="5"/>
  <c r="I822" i="5"/>
  <c r="H822" i="5" s="1"/>
  <c r="I821" i="5"/>
  <c r="H821" i="5" s="1"/>
  <c r="H820" i="5"/>
  <c r="H819" i="5"/>
  <c r="I818" i="5"/>
  <c r="I817" i="5" s="1"/>
  <c r="J817" i="5"/>
  <c r="I816" i="5"/>
  <c r="H816" i="5"/>
  <c r="I815" i="5"/>
  <c r="H815" i="5" s="1"/>
  <c r="H814" i="5"/>
  <c r="J813" i="5"/>
  <c r="I813" i="5"/>
  <c r="H812" i="5"/>
  <c r="H811" i="5"/>
  <c r="H810" i="5"/>
  <c r="H809" i="5"/>
  <c r="H808" i="5"/>
  <c r="J807" i="5"/>
  <c r="I807" i="5"/>
  <c r="H806" i="5"/>
  <c r="H805" i="5"/>
  <c r="H804" i="5"/>
  <c r="H803" i="5"/>
  <c r="H802" i="5"/>
  <c r="H801" i="5"/>
  <c r="H800" i="5"/>
  <c r="H799" i="5"/>
  <c r="H798" i="5"/>
  <c r="J797" i="5"/>
  <c r="J795" i="5" s="1"/>
  <c r="I797" i="5"/>
  <c r="H796" i="5"/>
  <c r="H794" i="5"/>
  <c r="H793" i="5"/>
  <c r="H792" i="5"/>
  <c r="H791" i="5"/>
  <c r="J789" i="5"/>
  <c r="I789" i="5"/>
  <c r="H789" i="5" s="1"/>
  <c r="H788" i="5"/>
  <c r="H787" i="5"/>
  <c r="H786" i="5"/>
  <c r="H785" i="5"/>
  <c r="H784" i="5"/>
  <c r="J783" i="5"/>
  <c r="I783" i="5"/>
  <c r="I782" i="5"/>
  <c r="H782" i="5" s="1"/>
  <c r="I781" i="5"/>
  <c r="H781" i="5" s="1"/>
  <c r="H780" i="5"/>
  <c r="I779" i="5"/>
  <c r="H779" i="5"/>
  <c r="H778" i="5"/>
  <c r="J777" i="5"/>
  <c r="I777" i="5"/>
  <c r="H777" i="5"/>
  <c r="H776" i="5"/>
  <c r="H775" i="5"/>
  <c r="H774" i="5"/>
  <c r="H773" i="5"/>
  <c r="H772" i="5"/>
  <c r="I771" i="5"/>
  <c r="H771" i="5" s="1"/>
  <c r="H770" i="5"/>
  <c r="I769" i="5"/>
  <c r="H769" i="5" s="1"/>
  <c r="I768" i="5"/>
  <c r="H768" i="5" s="1"/>
  <c r="I767" i="5"/>
  <c r="I753" i="5" s="1"/>
  <c r="H767" i="5"/>
  <c r="I766" i="5"/>
  <c r="H766" i="5" s="1"/>
  <c r="I765" i="5"/>
  <c r="H765" i="5" s="1"/>
  <c r="I764" i="5"/>
  <c r="H764" i="5" s="1"/>
  <c r="I763" i="5"/>
  <c r="H763" i="5" s="1"/>
  <c r="I762" i="5"/>
  <c r="H762" i="5" s="1"/>
  <c r="H761" i="5"/>
  <c r="I760" i="5"/>
  <c r="H760" i="5" s="1"/>
  <c r="I759" i="5"/>
  <c r="H759" i="5" s="1"/>
  <c r="I758" i="5"/>
  <c r="H758" i="5" s="1"/>
  <c r="I757" i="5"/>
  <c r="H757" i="5" s="1"/>
  <c r="I756" i="5"/>
  <c r="H756" i="5" s="1"/>
  <c r="I755" i="5"/>
  <c r="H755" i="5" s="1"/>
  <c r="H754" i="5"/>
  <c r="J752" i="5"/>
  <c r="H751" i="5"/>
  <c r="I750" i="5"/>
  <c r="H750" i="5" s="1"/>
  <c r="I749" i="5"/>
  <c r="I747" i="5" s="1"/>
  <c r="H747" i="5" s="1"/>
  <c r="H749" i="5"/>
  <c r="J747" i="5"/>
  <c r="H746" i="5"/>
  <c r="I745" i="5"/>
  <c r="H745" i="5"/>
  <c r="I744" i="5"/>
  <c r="H744" i="5"/>
  <c r="H743" i="5"/>
  <c r="H742" i="5"/>
  <c r="J740" i="5"/>
  <c r="I740" i="5"/>
  <c r="H740" i="5" s="1"/>
  <c r="I739" i="5"/>
  <c r="H739" i="5" s="1"/>
  <c r="I738" i="5"/>
  <c r="H738" i="5" s="1"/>
  <c r="H737" i="5"/>
  <c r="I736" i="5"/>
  <c r="H736" i="5" s="1"/>
  <c r="H734" i="5"/>
  <c r="H733" i="5"/>
  <c r="H732" i="5"/>
  <c r="J731" i="5"/>
  <c r="I731" i="5"/>
  <c r="H730" i="5"/>
  <c r="H729" i="5"/>
  <c r="J728" i="5"/>
  <c r="H728" i="5" s="1"/>
  <c r="J727" i="5"/>
  <c r="H727" i="5" s="1"/>
  <c r="I726" i="5"/>
  <c r="H726" i="5"/>
  <c r="J725" i="5"/>
  <c r="H725" i="5"/>
  <c r="I724" i="5"/>
  <c r="H724" i="5"/>
  <c r="I723" i="5"/>
  <c r="H723" i="5"/>
  <c r="I722" i="5"/>
  <c r="H722" i="5" s="1"/>
  <c r="I721" i="5"/>
  <c r="H721" i="5" s="1"/>
  <c r="I720" i="5"/>
  <c r="H720" i="5"/>
  <c r="I719" i="5"/>
  <c r="H719" i="5"/>
  <c r="I718" i="5"/>
  <c r="H718" i="5"/>
  <c r="I717" i="5"/>
  <c r="H717" i="5"/>
  <c r="I716" i="5"/>
  <c r="H716" i="5" s="1"/>
  <c r="I715" i="5"/>
  <c r="H715" i="5" s="1"/>
  <c r="I713" i="5"/>
  <c r="I711" i="5" s="1"/>
  <c r="H710" i="5"/>
  <c r="H708" i="5"/>
  <c r="H707" i="5"/>
  <c r="H706" i="5"/>
  <c r="H705" i="5"/>
  <c r="J703" i="5"/>
  <c r="I703" i="5"/>
  <c r="H703" i="5" s="1"/>
  <c r="H702" i="5"/>
  <c r="H701" i="5"/>
  <c r="H700" i="5"/>
  <c r="H699" i="5"/>
  <c r="H698" i="5"/>
  <c r="J697" i="5"/>
  <c r="I697" i="5"/>
  <c r="H697" i="5" s="1"/>
  <c r="H696" i="5"/>
  <c r="H695" i="5"/>
  <c r="I694" i="5"/>
  <c r="H694" i="5" s="1"/>
  <c r="H692" i="5"/>
  <c r="H691" i="5"/>
  <c r="H690" i="5"/>
  <c r="H689" i="5"/>
  <c r="H688" i="5"/>
  <c r="J687" i="5"/>
  <c r="H686" i="5"/>
  <c r="H685" i="5"/>
  <c r="H684" i="5"/>
  <c r="H683" i="5"/>
  <c r="H682" i="5"/>
  <c r="H681" i="5"/>
  <c r="H680" i="5"/>
  <c r="H679" i="5"/>
  <c r="H678" i="5"/>
  <c r="J677" i="5"/>
  <c r="H677" i="5"/>
  <c r="H676" i="5"/>
  <c r="H675" i="5"/>
  <c r="H674" i="5"/>
  <c r="J673" i="5"/>
  <c r="I673" i="5"/>
  <c r="H673" i="5"/>
  <c r="J672" i="5"/>
  <c r="H672" i="5" s="1"/>
  <c r="J671" i="5"/>
  <c r="H671" i="5" s="1"/>
  <c r="H670" i="5"/>
  <c r="J669" i="5"/>
  <c r="H669" i="5" s="1"/>
  <c r="H667" i="5"/>
  <c r="H666" i="5"/>
  <c r="H665" i="5"/>
  <c r="H664" i="5"/>
  <c r="H663" i="5"/>
  <c r="H662" i="5"/>
  <c r="H661" i="5"/>
  <c r="H660" i="5"/>
  <c r="I659" i="5"/>
  <c r="H659" i="5" s="1"/>
  <c r="J658" i="5"/>
  <c r="H658" i="5" s="1"/>
  <c r="I657" i="5"/>
  <c r="H657" i="5" s="1"/>
  <c r="I656" i="5"/>
  <c r="H656" i="5" s="1"/>
  <c r="I655" i="5"/>
  <c r="H655" i="5" s="1"/>
  <c r="I654" i="5"/>
  <c r="H654" i="5" s="1"/>
  <c r="J653" i="5"/>
  <c r="I653" i="5"/>
  <c r="J652" i="5"/>
  <c r="H652" i="5"/>
  <c r="J651" i="5"/>
  <c r="J643" i="5" s="1"/>
  <c r="I651" i="5"/>
  <c r="H650" i="5"/>
  <c r="H649" i="5"/>
  <c r="H648" i="5"/>
  <c r="H647" i="5"/>
  <c r="H646" i="5"/>
  <c r="I645" i="5"/>
  <c r="H645" i="5" s="1"/>
  <c r="H644" i="5"/>
  <c r="I642" i="5"/>
  <c r="H642" i="5"/>
  <c r="H641" i="5"/>
  <c r="J640" i="5"/>
  <c r="I640" i="5"/>
  <c r="H640" i="5" s="1"/>
  <c r="J639" i="5"/>
  <c r="H638" i="5"/>
  <c r="J637" i="5"/>
  <c r="H636" i="5"/>
  <c r="H635" i="5"/>
  <c r="H634" i="5"/>
  <c r="H633" i="5"/>
  <c r="H632" i="5"/>
  <c r="H631" i="5"/>
  <c r="H630" i="5"/>
  <c r="H629" i="5"/>
  <c r="H628" i="5"/>
  <c r="J627" i="5"/>
  <c r="I627" i="5"/>
  <c r="H627" i="5" s="1"/>
  <c r="H626" i="5"/>
  <c r="H625" i="5"/>
  <c r="H624" i="5"/>
  <c r="H623" i="5"/>
  <c r="H622" i="5"/>
  <c r="J621" i="5"/>
  <c r="I621" i="5"/>
  <c r="H621" i="5" s="1"/>
  <c r="H620" i="5"/>
  <c r="H619" i="5"/>
  <c r="H618" i="5"/>
  <c r="I617" i="5"/>
  <c r="H617" i="5"/>
  <c r="J615" i="5"/>
  <c r="I615" i="5"/>
  <c r="H615" i="5" s="1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J597" i="5"/>
  <c r="I597" i="5"/>
  <c r="H597" i="5" s="1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J579" i="5"/>
  <c r="I579" i="5"/>
  <c r="H579" i="5" s="1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J565" i="5"/>
  <c r="I565" i="5"/>
  <c r="H565" i="5" s="1"/>
  <c r="H564" i="5"/>
  <c r="J563" i="5"/>
  <c r="I563" i="5"/>
  <c r="H563" i="5" s="1"/>
  <c r="H562" i="5"/>
  <c r="I561" i="5"/>
  <c r="H561" i="5" s="1"/>
  <c r="I560" i="5"/>
  <c r="H560" i="5"/>
  <c r="I559" i="5"/>
  <c r="H559" i="5" s="1"/>
  <c r="I558" i="5"/>
  <c r="H558" i="5"/>
  <c r="I557" i="5"/>
  <c r="H557" i="5" s="1"/>
  <c r="I556" i="5"/>
  <c r="H556" i="5" s="1"/>
  <c r="H555" i="5"/>
  <c r="I554" i="5"/>
  <c r="H554" i="5" s="1"/>
  <c r="I553" i="5"/>
  <c r="H553" i="5" s="1"/>
  <c r="I552" i="5"/>
  <c r="H552" i="5" s="1"/>
  <c r="H551" i="5"/>
  <c r="J550" i="5"/>
  <c r="J549" i="5" s="1"/>
  <c r="I550" i="5"/>
  <c r="I549" i="5"/>
  <c r="H549" i="5" s="1"/>
  <c r="H548" i="5"/>
  <c r="H547" i="5"/>
  <c r="H546" i="5"/>
  <c r="H545" i="5"/>
  <c r="H544" i="5"/>
  <c r="H543" i="5"/>
  <c r="J542" i="5"/>
  <c r="H542" i="5" s="1"/>
  <c r="J541" i="5"/>
  <c r="J540" i="5"/>
  <c r="I540" i="5"/>
  <c r="H540" i="5" s="1"/>
  <c r="I539" i="5"/>
  <c r="H539" i="5"/>
  <c r="I538" i="5"/>
  <c r="H538" i="5" s="1"/>
  <c r="J537" i="5"/>
  <c r="I537" i="5"/>
  <c r="I535" i="5" s="1"/>
  <c r="H535" i="5" s="1"/>
  <c r="J535" i="5"/>
  <c r="J534" i="5"/>
  <c r="H534" i="5" s="1"/>
  <c r="J533" i="5"/>
  <c r="H533" i="5" s="1"/>
  <c r="J532" i="5"/>
  <c r="H532" i="5" s="1"/>
  <c r="H531" i="5"/>
  <c r="I530" i="5"/>
  <c r="H530" i="5"/>
  <c r="I529" i="5"/>
  <c r="H529" i="5" s="1"/>
  <c r="I528" i="5"/>
  <c r="H528" i="5"/>
  <c r="I527" i="5"/>
  <c r="H527" i="5" s="1"/>
  <c r="I526" i="5"/>
  <c r="H526" i="5"/>
  <c r="I525" i="5"/>
  <c r="H525" i="5" s="1"/>
  <c r="H524" i="5"/>
  <c r="J523" i="5"/>
  <c r="J522" i="5" s="1"/>
  <c r="I523" i="5"/>
  <c r="H523" i="5" s="1"/>
  <c r="H521" i="5"/>
  <c r="H520" i="5"/>
  <c r="H519" i="5"/>
  <c r="H518" i="5"/>
  <c r="H517" i="5"/>
  <c r="H516" i="5"/>
  <c r="H515" i="5"/>
  <c r="J514" i="5"/>
  <c r="H514" i="5" s="1"/>
  <c r="I513" i="5"/>
  <c r="H513" i="5" s="1"/>
  <c r="H512" i="5"/>
  <c r="I511" i="5"/>
  <c r="H510" i="5"/>
  <c r="I509" i="5"/>
  <c r="H508" i="5"/>
  <c r="H506" i="5"/>
  <c r="H505" i="5"/>
  <c r="J504" i="5"/>
  <c r="J502" i="5" s="1"/>
  <c r="H504" i="5"/>
  <c r="I502" i="5"/>
  <c r="H501" i="5"/>
  <c r="H500" i="5"/>
  <c r="H499" i="5"/>
  <c r="H498" i="5"/>
  <c r="H497" i="5"/>
  <c r="J496" i="5"/>
  <c r="H496" i="5" s="1"/>
  <c r="I496" i="5"/>
  <c r="H495" i="5"/>
  <c r="H494" i="5"/>
  <c r="H493" i="5"/>
  <c r="H492" i="5"/>
  <c r="H491" i="5"/>
  <c r="J490" i="5"/>
  <c r="I490" i="5"/>
  <c r="H490" i="5" s="1"/>
  <c r="H489" i="5"/>
  <c r="H488" i="5"/>
  <c r="H487" i="5"/>
  <c r="H486" i="5"/>
  <c r="H485" i="5"/>
  <c r="J484" i="5"/>
  <c r="I484" i="5"/>
  <c r="H484" i="5" s="1"/>
  <c r="J483" i="5"/>
  <c r="H483" i="5" s="1"/>
  <c r="J482" i="5"/>
  <c r="I482" i="5"/>
  <c r="H482" i="5" s="1"/>
  <c r="H481" i="5"/>
  <c r="J480" i="5"/>
  <c r="H480" i="5" s="1"/>
  <c r="I479" i="5"/>
  <c r="J478" i="5"/>
  <c r="H478" i="5" s="1"/>
  <c r="I477" i="5"/>
  <c r="H477" i="5" s="1"/>
  <c r="I476" i="5"/>
  <c r="H476" i="5" s="1"/>
  <c r="I475" i="5"/>
  <c r="H475" i="5" s="1"/>
  <c r="I474" i="5"/>
  <c r="H474" i="5" s="1"/>
  <c r="J473" i="5"/>
  <c r="J472" i="5" s="1"/>
  <c r="H471" i="5"/>
  <c r="H469" i="5"/>
  <c r="J468" i="5"/>
  <c r="H468" i="5" s="1"/>
  <c r="I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J445" i="5"/>
  <c r="I445" i="5"/>
  <c r="H445" i="5" s="1"/>
  <c r="H444" i="5"/>
  <c r="H443" i="5"/>
  <c r="H442" i="5"/>
  <c r="H441" i="5"/>
  <c r="H440" i="5"/>
  <c r="I439" i="5"/>
  <c r="H439" i="5"/>
  <c r="H438" i="5"/>
  <c r="I437" i="5"/>
  <c r="H437" i="5" s="1"/>
  <c r="H436" i="5"/>
  <c r="H435" i="5"/>
  <c r="H434" i="5"/>
  <c r="H433" i="5"/>
  <c r="H432" i="5"/>
  <c r="H431" i="5"/>
  <c r="H430" i="5"/>
  <c r="H429" i="5"/>
  <c r="H428" i="5"/>
  <c r="J427" i="5"/>
  <c r="H426" i="5"/>
  <c r="H425" i="5"/>
  <c r="H424" i="5"/>
  <c r="H423" i="5"/>
  <c r="H422" i="5"/>
  <c r="J421" i="5"/>
  <c r="I421" i="5"/>
  <c r="H421" i="5" s="1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J404" i="5"/>
  <c r="H404" i="5" s="1"/>
  <c r="H403" i="5"/>
  <c r="J402" i="5"/>
  <c r="H402" i="5" s="1"/>
  <c r="J401" i="5"/>
  <c r="H401" i="5" s="1"/>
  <c r="I400" i="5"/>
  <c r="H400" i="5"/>
  <c r="H399" i="5"/>
  <c r="I398" i="5"/>
  <c r="H398" i="5" s="1"/>
  <c r="H397" i="5"/>
  <c r="J396" i="5"/>
  <c r="J394" i="5" s="1"/>
  <c r="I396" i="5"/>
  <c r="I394" i="5" s="1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J380" i="5"/>
  <c r="I380" i="5"/>
  <c r="H379" i="5"/>
  <c r="H378" i="5"/>
  <c r="H377" i="5"/>
  <c r="H376" i="5"/>
  <c r="J375" i="5"/>
  <c r="H375" i="5" s="1"/>
  <c r="J374" i="5"/>
  <c r="H374" i="5" s="1"/>
  <c r="I373" i="5"/>
  <c r="H373" i="5" s="1"/>
  <c r="H372" i="5"/>
  <c r="J371" i="5"/>
  <c r="H371" i="5" s="1"/>
  <c r="I371" i="5"/>
  <c r="I365" i="5" s="1"/>
  <c r="H370" i="5"/>
  <c r="H369" i="5"/>
  <c r="H368" i="5"/>
  <c r="H367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J352" i="5"/>
  <c r="I352" i="5"/>
  <c r="H352" i="5" s="1"/>
  <c r="I351" i="5"/>
  <c r="I349" i="5" s="1"/>
  <c r="H351" i="5"/>
  <c r="H350" i="5"/>
  <c r="J347" i="5"/>
  <c r="H344" i="5"/>
  <c r="H343" i="5"/>
  <c r="H342" i="5"/>
  <c r="H341" i="5"/>
  <c r="H340" i="5"/>
  <c r="H339" i="5"/>
  <c r="H338" i="5"/>
  <c r="J337" i="5"/>
  <c r="I337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J279" i="5"/>
  <c r="I279" i="5"/>
  <c r="H279" i="5" s="1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I261" i="5"/>
  <c r="H261" i="5"/>
  <c r="H260" i="5"/>
  <c r="I259" i="5"/>
  <c r="H259" i="5" s="1"/>
  <c r="H258" i="5"/>
  <c r="J257" i="5"/>
  <c r="I257" i="5"/>
  <c r="H256" i="5"/>
  <c r="H255" i="5"/>
  <c r="H254" i="5"/>
  <c r="H253" i="5"/>
  <c r="H252" i="5"/>
  <c r="H251" i="5"/>
  <c r="J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J231" i="5"/>
  <c r="H231" i="5" s="1"/>
  <c r="H230" i="5"/>
  <c r="J229" i="5"/>
  <c r="H229" i="5"/>
  <c r="J228" i="5"/>
  <c r="H228" i="5" s="1"/>
  <c r="J227" i="5"/>
  <c r="H227" i="5" s="1"/>
  <c r="J226" i="5"/>
  <c r="H226" i="5" s="1"/>
  <c r="H225" i="5"/>
  <c r="I224" i="5"/>
  <c r="H224" i="5" s="1"/>
  <c r="I223" i="5"/>
  <c r="H223" i="5"/>
  <c r="I222" i="5"/>
  <c r="H222" i="5" s="1"/>
  <c r="I221" i="5"/>
  <c r="H221" i="5" s="1"/>
  <c r="I220" i="5"/>
  <c r="H220" i="5" s="1"/>
  <c r="I219" i="5"/>
  <c r="H219" i="5" s="1"/>
  <c r="I218" i="5"/>
  <c r="H218" i="5" s="1"/>
  <c r="I217" i="5"/>
  <c r="H217" i="5" s="1"/>
  <c r="I216" i="5"/>
  <c r="H216" i="5" s="1"/>
  <c r="H215" i="5"/>
  <c r="J214" i="5"/>
  <c r="J212" i="5" s="1"/>
  <c r="I214" i="5"/>
  <c r="H214" i="5" s="1"/>
  <c r="H213" i="5"/>
  <c r="H211" i="5"/>
  <c r="J210" i="5"/>
  <c r="H210" i="5" s="1"/>
  <c r="I209" i="5"/>
  <c r="H209" i="5" s="1"/>
  <c r="H208" i="5"/>
  <c r="J207" i="5"/>
  <c r="I207" i="5"/>
  <c r="I205" i="5" s="1"/>
  <c r="H206" i="5"/>
  <c r="J205" i="5"/>
  <c r="H204" i="5"/>
  <c r="H203" i="5"/>
  <c r="H202" i="5"/>
  <c r="H201" i="5"/>
  <c r="H200" i="5"/>
  <c r="H199" i="5"/>
  <c r="I198" i="5"/>
  <c r="H198" i="5" s="1"/>
  <c r="I197" i="5"/>
  <c r="H197" i="5"/>
  <c r="H196" i="5"/>
  <c r="H195" i="5"/>
  <c r="H194" i="5"/>
  <c r="H193" i="5"/>
  <c r="H192" i="5"/>
  <c r="H191" i="5"/>
  <c r="H190" i="5"/>
  <c r="I189" i="5"/>
  <c r="H189" i="5" s="1"/>
  <c r="J185" i="5"/>
  <c r="H185" i="5" s="1"/>
  <c r="H184" i="5"/>
  <c r="H183" i="5"/>
  <c r="H182" i="5"/>
  <c r="H181" i="5"/>
  <c r="H180" i="5"/>
  <c r="H179" i="5"/>
  <c r="H178" i="5"/>
  <c r="H177" i="5"/>
  <c r="H176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J156" i="5"/>
  <c r="H156" i="5" s="1"/>
  <c r="J155" i="5"/>
  <c r="H155" i="5"/>
  <c r="J154" i="5"/>
  <c r="H154" i="5" s="1"/>
  <c r="J153" i="5"/>
  <c r="H153" i="5"/>
  <c r="J152" i="5"/>
  <c r="H152" i="5"/>
  <c r="J151" i="5"/>
  <c r="H151" i="5" s="1"/>
  <c r="J150" i="5"/>
  <c r="H150" i="5" s="1"/>
  <c r="J149" i="5"/>
  <c r="H149" i="5"/>
  <c r="J148" i="5"/>
  <c r="H148" i="5" s="1"/>
  <c r="J147" i="5"/>
  <c r="H147" i="5"/>
  <c r="J146" i="5"/>
  <c r="H146" i="5"/>
  <c r="J145" i="5"/>
  <c r="H145" i="5" s="1"/>
  <c r="J144" i="5"/>
  <c r="H144" i="5" s="1"/>
  <c r="J143" i="5"/>
  <c r="H143" i="5"/>
  <c r="J142" i="5"/>
  <c r="H142" i="5" s="1"/>
  <c r="J141" i="5"/>
  <c r="H141" i="5"/>
  <c r="J140" i="5"/>
  <c r="H140" i="5"/>
  <c r="J139" i="5"/>
  <c r="H139" i="5" s="1"/>
  <c r="J138" i="5"/>
  <c r="H138" i="5" s="1"/>
  <c r="J137" i="5"/>
  <c r="H137" i="5"/>
  <c r="H136" i="5"/>
  <c r="J135" i="5"/>
  <c r="H135" i="5"/>
  <c r="J134" i="5"/>
  <c r="H134" i="5" s="1"/>
  <c r="I132" i="5"/>
  <c r="H132" i="5" s="1"/>
  <c r="I131" i="5"/>
  <c r="H131" i="5"/>
  <c r="I130" i="5"/>
  <c r="H130" i="5" s="1"/>
  <c r="I129" i="5"/>
  <c r="H129" i="5" s="1"/>
  <c r="I128" i="5"/>
  <c r="H128" i="5" s="1"/>
  <c r="I127" i="5"/>
  <c r="H127" i="5" s="1"/>
  <c r="I126" i="5"/>
  <c r="H126" i="5" s="1"/>
  <c r="I125" i="5"/>
  <c r="H125" i="5"/>
  <c r="I124" i="5"/>
  <c r="H124" i="5" s="1"/>
  <c r="I123" i="5"/>
  <c r="H123" i="5"/>
  <c r="I122" i="5"/>
  <c r="H122" i="5" s="1"/>
  <c r="I121" i="5"/>
  <c r="H121" i="5" s="1"/>
  <c r="I120" i="5"/>
  <c r="H120" i="5" s="1"/>
  <c r="H119" i="5"/>
  <c r="I118" i="5"/>
  <c r="H118" i="5" s="1"/>
  <c r="I117" i="5"/>
  <c r="H117" i="5"/>
  <c r="I116" i="5"/>
  <c r="H116" i="5"/>
  <c r="I115" i="5"/>
  <c r="H115" i="5" s="1"/>
  <c r="I114" i="5"/>
  <c r="H114" i="5" s="1"/>
  <c r="I113" i="5"/>
  <c r="H113" i="5"/>
  <c r="I112" i="5"/>
  <c r="H112" i="5" s="1"/>
  <c r="I111" i="5"/>
  <c r="H111" i="5"/>
  <c r="I110" i="5"/>
  <c r="H110" i="5"/>
  <c r="I109" i="5"/>
  <c r="H109" i="5" s="1"/>
  <c r="I108" i="5"/>
  <c r="H108" i="5" s="1"/>
  <c r="I107" i="5"/>
  <c r="H107" i="5"/>
  <c r="I106" i="5"/>
  <c r="H106" i="5" s="1"/>
  <c r="I105" i="5"/>
  <c r="H105" i="5"/>
  <c r="I104" i="5"/>
  <c r="H104" i="5"/>
  <c r="I103" i="5"/>
  <c r="H103" i="5" s="1"/>
  <c r="I102" i="5"/>
  <c r="H102" i="5" s="1"/>
  <c r="I101" i="5"/>
  <c r="H101" i="5"/>
  <c r="I100" i="5"/>
  <c r="H100" i="5" s="1"/>
  <c r="I99" i="5"/>
  <c r="H99" i="5"/>
  <c r="I98" i="5"/>
  <c r="H98" i="5"/>
  <c r="I97" i="5"/>
  <c r="H97" i="5" s="1"/>
  <c r="I96" i="5"/>
  <c r="H96" i="5" s="1"/>
  <c r="I95" i="5"/>
  <c r="H95" i="5"/>
  <c r="I94" i="5"/>
  <c r="H94" i="5" s="1"/>
  <c r="I93" i="5"/>
  <c r="H93" i="5"/>
  <c r="I92" i="5"/>
  <c r="H92" i="5"/>
  <c r="I91" i="5"/>
  <c r="H91" i="5" s="1"/>
  <c r="I90" i="5"/>
  <c r="H90" i="5" s="1"/>
  <c r="I89" i="5"/>
  <c r="H89" i="5"/>
  <c r="I88" i="5"/>
  <c r="H88" i="5" s="1"/>
  <c r="I87" i="5"/>
  <c r="H87" i="5"/>
  <c r="I86" i="5"/>
  <c r="H86" i="5"/>
  <c r="I85" i="5"/>
  <c r="H85" i="5" s="1"/>
  <c r="I84" i="5"/>
  <c r="H84" i="5" s="1"/>
  <c r="I83" i="5"/>
  <c r="H83" i="5"/>
  <c r="I82" i="5"/>
  <c r="H82" i="5" s="1"/>
  <c r="I81" i="5"/>
  <c r="H81" i="5"/>
  <c r="I80" i="5"/>
  <c r="H80" i="5"/>
  <c r="I79" i="5"/>
  <c r="H79" i="5" s="1"/>
  <c r="I78" i="5"/>
  <c r="H78" i="5" s="1"/>
  <c r="I77" i="5"/>
  <c r="H77" i="5"/>
  <c r="I76" i="5"/>
  <c r="H76" i="5" s="1"/>
  <c r="I75" i="5"/>
  <c r="H75" i="5"/>
  <c r="I74" i="5"/>
  <c r="H74" i="5"/>
  <c r="I73" i="5"/>
  <c r="H73" i="5" s="1"/>
  <c r="I72" i="5"/>
  <c r="H72" i="5" s="1"/>
  <c r="I71" i="5"/>
  <c r="H71" i="5"/>
  <c r="I70" i="5"/>
  <c r="H70" i="5" s="1"/>
  <c r="I69" i="5"/>
  <c r="H69" i="5"/>
  <c r="I68" i="5"/>
  <c r="H68" i="5"/>
  <c r="I67" i="5"/>
  <c r="H67" i="5" s="1"/>
  <c r="I66" i="5"/>
  <c r="H66" i="5" s="1"/>
  <c r="I65" i="5"/>
  <c r="H65" i="5"/>
  <c r="I64" i="5"/>
  <c r="H64" i="5" s="1"/>
  <c r="I63" i="5"/>
  <c r="H63" i="5"/>
  <c r="I62" i="5"/>
  <c r="H62" i="5"/>
  <c r="I61" i="5"/>
  <c r="H61" i="5" s="1"/>
  <c r="I60" i="5"/>
  <c r="H60" i="5" s="1"/>
  <c r="I59" i="5"/>
  <c r="H59" i="5"/>
  <c r="I58" i="5"/>
  <c r="H58" i="5" s="1"/>
  <c r="I57" i="5"/>
  <c r="H57" i="5"/>
  <c r="I56" i="5"/>
  <c r="H56" i="5"/>
  <c r="I55" i="5"/>
  <c r="H55" i="5" s="1"/>
  <c r="I54" i="5"/>
  <c r="H54" i="5" s="1"/>
  <c r="I53" i="5"/>
  <c r="H53" i="5"/>
  <c r="I52" i="5"/>
  <c r="H52" i="5" s="1"/>
  <c r="I51" i="5"/>
  <c r="H51" i="5"/>
  <c r="I50" i="5"/>
  <c r="H50" i="5"/>
  <c r="I49" i="5"/>
  <c r="H49" i="5" s="1"/>
  <c r="I48" i="5"/>
  <c r="H48" i="5" s="1"/>
  <c r="I47" i="5"/>
  <c r="H47" i="5"/>
  <c r="I46" i="5"/>
  <c r="H46" i="5" s="1"/>
  <c r="I45" i="5"/>
  <c r="H45" i="5"/>
  <c r="I44" i="5"/>
  <c r="H44" i="5"/>
  <c r="I43" i="5"/>
  <c r="H43" i="5" s="1"/>
  <c r="I42" i="5"/>
  <c r="H42" i="5" s="1"/>
  <c r="I41" i="5"/>
  <c r="H41" i="5"/>
  <c r="I40" i="5"/>
  <c r="H40" i="5" s="1"/>
  <c r="I39" i="5"/>
  <c r="H39" i="5"/>
  <c r="I38" i="5"/>
  <c r="H38" i="5"/>
  <c r="I37" i="5"/>
  <c r="H37" i="5" s="1"/>
  <c r="I36" i="5"/>
  <c r="H36" i="5" s="1"/>
  <c r="I35" i="5"/>
  <c r="H35" i="5"/>
  <c r="I34" i="5"/>
  <c r="H34" i="5" s="1"/>
  <c r="I33" i="5"/>
  <c r="H33" i="5"/>
  <c r="I32" i="5"/>
  <c r="H32" i="5"/>
  <c r="I31" i="5"/>
  <c r="H31" i="5" s="1"/>
  <c r="I30" i="5"/>
  <c r="H30" i="5" s="1"/>
  <c r="I29" i="5"/>
  <c r="H29" i="5"/>
  <c r="I28" i="5"/>
  <c r="H28" i="5" s="1"/>
  <c r="I27" i="5"/>
  <c r="H27" i="5"/>
  <c r="I26" i="5"/>
  <c r="H26" i="5"/>
  <c r="I25" i="5"/>
  <c r="H25" i="5" s="1"/>
  <c r="I24" i="5"/>
  <c r="H24" i="5" s="1"/>
  <c r="I23" i="5"/>
  <c r="H23" i="5"/>
  <c r="I22" i="5"/>
  <c r="H22" i="5" s="1"/>
  <c r="I21" i="5"/>
  <c r="H21" i="5"/>
  <c r="I20" i="5"/>
  <c r="H20" i="5"/>
  <c r="I19" i="5"/>
  <c r="H19" i="5" s="1"/>
  <c r="I18" i="5"/>
  <c r="H18" i="5" s="1"/>
  <c r="I17" i="5"/>
  <c r="H17" i="5"/>
  <c r="I16" i="5"/>
  <c r="H16" i="5" s="1"/>
  <c r="I15" i="5"/>
  <c r="H15" i="5" s="1"/>
  <c r="I13" i="5"/>
  <c r="I11" i="5" s="1"/>
  <c r="D98" i="4"/>
  <c r="D97" i="4"/>
  <c r="D96" i="4"/>
  <c r="F95" i="4"/>
  <c r="E95" i="4"/>
  <c r="D95" i="4" s="1"/>
  <c r="D94" i="4"/>
  <c r="D93" i="4"/>
  <c r="F91" i="4"/>
  <c r="F89" i="4" s="1"/>
  <c r="D89" i="4" s="1"/>
  <c r="D90" i="4"/>
  <c r="E89" i="4"/>
  <c r="E83" i="4" s="1"/>
  <c r="E81" i="4" s="1"/>
  <c r="D88" i="4"/>
  <c r="D87" i="4"/>
  <c r="F85" i="4"/>
  <c r="D85" i="4"/>
  <c r="D84" i="4"/>
  <c r="D82" i="4"/>
  <c r="D80" i="4"/>
  <c r="F79" i="4"/>
  <c r="D79" i="4" s="1"/>
  <c r="D78" i="4"/>
  <c r="E72" i="4"/>
  <c r="F76" i="4" s="1"/>
  <c r="D71" i="4"/>
  <c r="D70" i="4"/>
  <c r="D69" i="4"/>
  <c r="D68" i="4"/>
  <c r="D66" i="4"/>
  <c r="D65" i="4"/>
  <c r="D64" i="4"/>
  <c r="F63" i="4"/>
  <c r="E63" i="4"/>
  <c r="D63" i="4"/>
  <c r="D62" i="4"/>
  <c r="D61" i="4"/>
  <c r="D60" i="4"/>
  <c r="F58" i="4"/>
  <c r="D58" i="4" s="1"/>
  <c r="D55" i="4"/>
  <c r="D54" i="4"/>
  <c r="F52" i="4"/>
  <c r="E52" i="4"/>
  <c r="D52" i="4" s="1"/>
  <c r="D51" i="4"/>
  <c r="D50" i="4"/>
  <c r="F48" i="4"/>
  <c r="F46" i="4" s="1"/>
  <c r="E48" i="4"/>
  <c r="D48" i="4" s="1"/>
  <c r="D45" i="4"/>
  <c r="D44" i="4"/>
  <c r="F42" i="4"/>
  <c r="D42" i="4" s="1"/>
  <c r="D41" i="4"/>
  <c r="D40" i="4"/>
  <c r="F38" i="4"/>
  <c r="D38" i="4" s="1"/>
  <c r="D37" i="4"/>
  <c r="D35" i="4"/>
  <c r="D33" i="4"/>
  <c r="D32" i="4"/>
  <c r="F30" i="4"/>
  <c r="D30" i="4" s="1"/>
  <c r="D29" i="4"/>
  <c r="D27" i="4"/>
  <c r="E10" i="4"/>
  <c r="D10" i="4"/>
  <c r="F229" i="3"/>
  <c r="D229" i="3" s="1"/>
  <c r="F228" i="3"/>
  <c r="D228" i="3" s="1"/>
  <c r="F227" i="3"/>
  <c r="D227" i="3" s="1"/>
  <c r="F226" i="3"/>
  <c r="D226" i="3" s="1"/>
  <c r="F223" i="3"/>
  <c r="D223" i="3" s="1"/>
  <c r="F221" i="3"/>
  <c r="D221" i="3" s="1"/>
  <c r="F220" i="3"/>
  <c r="D220" i="3" s="1"/>
  <c r="F219" i="3"/>
  <c r="D219" i="3" s="1"/>
  <c r="F218" i="3"/>
  <c r="D218" i="3" s="1"/>
  <c r="F216" i="3"/>
  <c r="D216" i="3" s="1"/>
  <c r="F215" i="3"/>
  <c r="D215" i="3" s="1"/>
  <c r="F212" i="3"/>
  <c r="D212" i="3" s="1"/>
  <c r="F211" i="3"/>
  <c r="D211" i="3" s="1"/>
  <c r="F210" i="3"/>
  <c r="D210" i="3" s="1"/>
  <c r="D205" i="3"/>
  <c r="D204" i="3"/>
  <c r="D203" i="3"/>
  <c r="D202" i="3"/>
  <c r="F200" i="3"/>
  <c r="D200" i="3" s="1"/>
  <c r="D199" i="3"/>
  <c r="F197" i="3"/>
  <c r="D197" i="3"/>
  <c r="D196" i="3"/>
  <c r="D195" i="3"/>
  <c r="D194" i="3"/>
  <c r="D193" i="3"/>
  <c r="F191" i="3"/>
  <c r="D191" i="3" s="1"/>
  <c r="F190" i="3"/>
  <c r="D190" i="3" s="1"/>
  <c r="D189" i="3"/>
  <c r="D188" i="3"/>
  <c r="F187" i="3"/>
  <c r="D187" i="3" s="1"/>
  <c r="F184" i="3"/>
  <c r="D184" i="3"/>
  <c r="F183" i="3"/>
  <c r="D183" i="3" s="1"/>
  <c r="F182" i="3"/>
  <c r="D182" i="3" s="1"/>
  <c r="F179" i="3"/>
  <c r="D179" i="3" s="1"/>
  <c r="F178" i="3"/>
  <c r="D177" i="3"/>
  <c r="E170" i="3"/>
  <c r="D170" i="3"/>
  <c r="E169" i="3"/>
  <c r="E167" i="3" s="1"/>
  <c r="D169" i="3"/>
  <c r="F167" i="3"/>
  <c r="F142" i="3" s="1"/>
  <c r="F10" i="3" s="1"/>
  <c r="E166" i="3"/>
  <c r="D166" i="3" s="1"/>
  <c r="D163" i="3"/>
  <c r="E161" i="3"/>
  <c r="D161" i="3" s="1"/>
  <c r="D160" i="3"/>
  <c r="D159" i="3"/>
  <c r="E157" i="3"/>
  <c r="D157" i="3" s="1"/>
  <c r="D156" i="3"/>
  <c r="E154" i="3"/>
  <c r="D154" i="3" s="1"/>
  <c r="D153" i="3"/>
  <c r="E152" i="3"/>
  <c r="E148" i="3" s="1"/>
  <c r="D148" i="3" s="1"/>
  <c r="D151" i="3"/>
  <c r="D150" i="3"/>
  <c r="E147" i="3"/>
  <c r="E144" i="3" s="1"/>
  <c r="D147" i="3"/>
  <c r="D146" i="3"/>
  <c r="D141" i="3"/>
  <c r="E139" i="3"/>
  <c r="D139" i="3" s="1"/>
  <c r="E138" i="3"/>
  <c r="D138" i="3" s="1"/>
  <c r="D137" i="3"/>
  <c r="D136" i="3"/>
  <c r="D135" i="3"/>
  <c r="D133" i="3"/>
  <c r="D132" i="3"/>
  <c r="D131" i="3"/>
  <c r="E129" i="3"/>
  <c r="D129" i="3" s="1"/>
  <c r="E126" i="3"/>
  <c r="E119" i="3" s="1"/>
  <c r="D125" i="3"/>
  <c r="D124" i="3"/>
  <c r="D123" i="3"/>
  <c r="D122" i="3"/>
  <c r="D121" i="3"/>
  <c r="D118" i="3"/>
  <c r="D117" i="3"/>
  <c r="D114" i="3"/>
  <c r="D113" i="3"/>
  <c r="D112" i="3"/>
  <c r="D111" i="3"/>
  <c r="D109" i="3"/>
  <c r="E107" i="3"/>
  <c r="D107" i="3"/>
  <c r="D106" i="3"/>
  <c r="E105" i="3"/>
  <c r="D105" i="3"/>
  <c r="E103" i="3"/>
  <c r="D103" i="3" s="1"/>
  <c r="D102" i="3"/>
  <c r="D101" i="3"/>
  <c r="E99" i="3"/>
  <c r="D99" i="3"/>
  <c r="D98" i="3"/>
  <c r="D97" i="3"/>
  <c r="D95" i="3"/>
  <c r="D92" i="3"/>
  <c r="D91" i="3"/>
  <c r="D89" i="3"/>
  <c r="D88" i="3"/>
  <c r="D87" i="3"/>
  <c r="D85" i="3"/>
  <c r="D83" i="3"/>
  <c r="D82" i="3"/>
  <c r="D81" i="3"/>
  <c r="D80" i="3"/>
  <c r="D78" i="3"/>
  <c r="D77" i="3"/>
  <c r="D76" i="3"/>
  <c r="D74" i="3"/>
  <c r="D73" i="3"/>
  <c r="D72" i="3"/>
  <c r="D70" i="3"/>
  <c r="E68" i="3"/>
  <c r="D68" i="3"/>
  <c r="E67" i="3"/>
  <c r="D67" i="3" s="1"/>
  <c r="E66" i="3"/>
  <c r="D66" i="3" s="1"/>
  <c r="D65" i="3"/>
  <c r="D64" i="3"/>
  <c r="E63" i="3"/>
  <c r="D63" i="3" s="1"/>
  <c r="E62" i="3"/>
  <c r="D62" i="3" s="1"/>
  <c r="D61" i="3"/>
  <c r="E60" i="3"/>
  <c r="D60" i="3" s="1"/>
  <c r="E57" i="3"/>
  <c r="D57" i="3" s="1"/>
  <c r="E56" i="3"/>
  <c r="D56" i="3" s="1"/>
  <c r="E53" i="3"/>
  <c r="D53" i="3" s="1"/>
  <c r="E51" i="3"/>
  <c r="D51" i="3" s="1"/>
  <c r="E50" i="3"/>
  <c r="D50" i="3" s="1"/>
  <c r="E49" i="3"/>
  <c r="D49" i="3" s="1"/>
  <c r="D48" i="3"/>
  <c r="D47" i="3"/>
  <c r="E46" i="3"/>
  <c r="D46" i="3" s="1"/>
  <c r="D45" i="3"/>
  <c r="E44" i="3"/>
  <c r="D44" i="3"/>
  <c r="D43" i="3"/>
  <c r="D40" i="3"/>
  <c r="D39" i="3"/>
  <c r="E38" i="3"/>
  <c r="D38" i="3" s="1"/>
  <c r="E36" i="3"/>
  <c r="D36" i="3" s="1"/>
  <c r="D35" i="3"/>
  <c r="D34" i="3"/>
  <c r="E33" i="3"/>
  <c r="D33" i="3" s="1"/>
  <c r="E32" i="3"/>
  <c r="D32" i="3" s="1"/>
  <c r="D31" i="3"/>
  <c r="E30" i="3"/>
  <c r="D30" i="3" s="1"/>
  <c r="E29" i="3"/>
  <c r="E27" i="3" s="1"/>
  <c r="D26" i="3"/>
  <c r="D24" i="3"/>
  <c r="D22" i="3"/>
  <c r="D21" i="3"/>
  <c r="D19" i="3"/>
  <c r="D18" i="3"/>
  <c r="E17" i="3"/>
  <c r="D17" i="3"/>
  <c r="E16" i="3"/>
  <c r="D16" i="3" s="1"/>
  <c r="E12" i="3"/>
  <c r="D14" i="3"/>
  <c r="H308" i="2"/>
  <c r="G308" i="2" s="1"/>
  <c r="I306" i="2"/>
  <c r="I304" i="2" s="1"/>
  <c r="G303" i="2"/>
  <c r="G302" i="2"/>
  <c r="I300" i="2"/>
  <c r="H300" i="2"/>
  <c r="G300" i="2" s="1"/>
  <c r="G298" i="2"/>
  <c r="I296" i="2"/>
  <c r="H296" i="2"/>
  <c r="G296" i="2" s="1"/>
  <c r="H295" i="2"/>
  <c r="G295" i="2" s="1"/>
  <c r="I293" i="2"/>
  <c r="H292" i="2"/>
  <c r="G292" i="2" s="1"/>
  <c r="I290" i="2"/>
  <c r="G289" i="2"/>
  <c r="I287" i="2"/>
  <c r="H287" i="2"/>
  <c r="G287" i="2" s="1"/>
  <c r="H286" i="2"/>
  <c r="G286" i="2" s="1"/>
  <c r="I284" i="2"/>
  <c r="H284" i="2"/>
  <c r="H283" i="2"/>
  <c r="G283" i="2" s="1"/>
  <c r="I281" i="2"/>
  <c r="G280" i="2"/>
  <c r="I278" i="2"/>
  <c r="H278" i="2"/>
  <c r="G278" i="2" s="1"/>
  <c r="G277" i="2"/>
  <c r="G276" i="2"/>
  <c r="I274" i="2"/>
  <c r="H274" i="2"/>
  <c r="G271" i="2"/>
  <c r="I269" i="2"/>
  <c r="H269" i="2"/>
  <c r="G269" i="2"/>
  <c r="G268" i="2"/>
  <c r="I266" i="2"/>
  <c r="H266" i="2"/>
  <c r="G266" i="2" s="1"/>
  <c r="H265" i="2"/>
  <c r="H263" i="2" s="1"/>
  <c r="I263" i="2"/>
  <c r="G262" i="2"/>
  <c r="H261" i="2"/>
  <c r="H259" i="2" s="1"/>
  <c r="G261" i="2"/>
  <c r="I259" i="2"/>
  <c r="G258" i="2"/>
  <c r="H257" i="2"/>
  <c r="H255" i="2" s="1"/>
  <c r="I255" i="2"/>
  <c r="H254" i="2"/>
  <c r="G254" i="2" s="1"/>
  <c r="G253" i="2"/>
  <c r="I251" i="2"/>
  <c r="H251" i="2"/>
  <c r="G251" i="2" s="1"/>
  <c r="H250" i="2"/>
  <c r="H247" i="2" s="1"/>
  <c r="G247" i="2" s="1"/>
  <c r="I249" i="2"/>
  <c r="G249" i="2" s="1"/>
  <c r="I247" i="2"/>
  <c r="G246" i="2"/>
  <c r="I245" i="2"/>
  <c r="I243" i="2" s="1"/>
  <c r="H245" i="2"/>
  <c r="G245" i="2" s="1"/>
  <c r="G240" i="2"/>
  <c r="I238" i="2"/>
  <c r="H238" i="2"/>
  <c r="G238" i="2"/>
  <c r="G237" i="2"/>
  <c r="I235" i="2"/>
  <c r="H235" i="2"/>
  <c r="G235" i="2" s="1"/>
  <c r="H234" i="2"/>
  <c r="G234" i="2" s="1"/>
  <c r="G233" i="2"/>
  <c r="G232" i="2"/>
  <c r="I230" i="2"/>
  <c r="G229" i="2"/>
  <c r="G228" i="2"/>
  <c r="G227" i="2"/>
  <c r="I225" i="2"/>
  <c r="H225" i="2"/>
  <c r="G225" i="2" s="1"/>
  <c r="I224" i="2"/>
  <c r="H224" i="2"/>
  <c r="G224" i="2" s="1"/>
  <c r="G223" i="2"/>
  <c r="G222" i="2"/>
  <c r="I221" i="2"/>
  <c r="H221" i="2"/>
  <c r="G221" i="2" s="1"/>
  <c r="I220" i="2"/>
  <c r="H220" i="2"/>
  <c r="G220" i="2" s="1"/>
  <c r="G219" i="2"/>
  <c r="I218" i="2"/>
  <c r="I216" i="2" s="1"/>
  <c r="H218" i="2"/>
  <c r="G218" i="2" s="1"/>
  <c r="I215" i="2"/>
  <c r="I213" i="2" s="1"/>
  <c r="H215" i="2"/>
  <c r="H213" i="2" s="1"/>
  <c r="G210" i="2"/>
  <c r="G209" i="2"/>
  <c r="I207" i="2"/>
  <c r="H207" i="2"/>
  <c r="G207" i="2" s="1"/>
  <c r="G206" i="2"/>
  <c r="I204" i="2"/>
  <c r="H204" i="2"/>
  <c r="G204" i="2" s="1"/>
  <c r="H203" i="2"/>
  <c r="G203" i="2" s="1"/>
  <c r="I201" i="2"/>
  <c r="G200" i="2"/>
  <c r="G199" i="2"/>
  <c r="G198" i="2"/>
  <c r="G197" i="2"/>
  <c r="I195" i="2"/>
  <c r="H195" i="2"/>
  <c r="G195" i="2"/>
  <c r="G194" i="2"/>
  <c r="G193" i="2"/>
  <c r="G192" i="2"/>
  <c r="G191" i="2"/>
  <c r="I189" i="2"/>
  <c r="H189" i="2"/>
  <c r="G189" i="2" s="1"/>
  <c r="G188" i="2"/>
  <c r="G187" i="2"/>
  <c r="G186" i="2"/>
  <c r="I184" i="2"/>
  <c r="H184" i="2"/>
  <c r="I181" i="2"/>
  <c r="H181" i="2"/>
  <c r="H179" i="2" s="1"/>
  <c r="G179" i="2" s="1"/>
  <c r="G181" i="2"/>
  <c r="I179" i="2"/>
  <c r="G178" i="2"/>
  <c r="I176" i="2"/>
  <c r="H176" i="2"/>
  <c r="G176" i="2" s="1"/>
  <c r="I175" i="2"/>
  <c r="I173" i="2" s="1"/>
  <c r="H175" i="2"/>
  <c r="H173" i="2" s="1"/>
  <c r="I172" i="2"/>
  <c r="H172" i="2"/>
  <c r="G172" i="2" s="1"/>
  <c r="I170" i="2"/>
  <c r="G169" i="2"/>
  <c r="I167" i="2"/>
  <c r="H167" i="2"/>
  <c r="G167" i="2" s="1"/>
  <c r="I166" i="2"/>
  <c r="I164" i="2" s="1"/>
  <c r="H166" i="2"/>
  <c r="H164" i="2" s="1"/>
  <c r="I161" i="2"/>
  <c r="I159" i="2" s="1"/>
  <c r="H161" i="2"/>
  <c r="H159" i="2" s="1"/>
  <c r="G158" i="2"/>
  <c r="I156" i="2"/>
  <c r="H156" i="2"/>
  <c r="G155" i="2"/>
  <c r="I153" i="2"/>
  <c r="H153" i="2"/>
  <c r="G152" i="2"/>
  <c r="I150" i="2"/>
  <c r="H150" i="2"/>
  <c r="G150" i="2" s="1"/>
  <c r="I149" i="2"/>
  <c r="G149" i="2" s="1"/>
  <c r="H147" i="2"/>
  <c r="I146" i="2"/>
  <c r="I144" i="2" s="1"/>
  <c r="H146" i="2"/>
  <c r="H144" i="2"/>
  <c r="I141" i="2"/>
  <c r="G141" i="2" s="1"/>
  <c r="H139" i="2"/>
  <c r="G138" i="2"/>
  <c r="G137" i="2"/>
  <c r="G136" i="2"/>
  <c r="G135" i="2"/>
  <c r="G134" i="2"/>
  <c r="G133" i="2"/>
  <c r="G132" i="2"/>
  <c r="I130" i="2"/>
  <c r="H130" i="2"/>
  <c r="G129" i="2"/>
  <c r="H128" i="2"/>
  <c r="G128" i="2" s="1"/>
  <c r="G127" i="2"/>
  <c r="G126" i="2"/>
  <c r="I124" i="2"/>
  <c r="G123" i="2"/>
  <c r="I121" i="2"/>
  <c r="H121" i="2"/>
  <c r="G120" i="2"/>
  <c r="G119" i="2"/>
  <c r="G118" i="2"/>
  <c r="G117" i="2"/>
  <c r="I116" i="2"/>
  <c r="I114" i="2" s="1"/>
  <c r="H116" i="2"/>
  <c r="H114" i="2" s="1"/>
  <c r="G113" i="2"/>
  <c r="G112" i="2"/>
  <c r="G111" i="2"/>
  <c r="I109" i="2"/>
  <c r="H109" i="2"/>
  <c r="G109" i="2" s="1"/>
  <c r="G108" i="2"/>
  <c r="G107" i="2"/>
  <c r="G106" i="2"/>
  <c r="G105" i="2"/>
  <c r="I104" i="2"/>
  <c r="G104" i="2" s="1"/>
  <c r="G103" i="2"/>
  <c r="H101" i="2"/>
  <c r="G100" i="2"/>
  <c r="G99" i="2"/>
  <c r="G98" i="2"/>
  <c r="I97" i="2"/>
  <c r="H97" i="2"/>
  <c r="G97" i="2" s="1"/>
  <c r="I95" i="2"/>
  <c r="G94" i="2"/>
  <c r="G93" i="2"/>
  <c r="I91" i="2"/>
  <c r="H91" i="2"/>
  <c r="G91" i="2" s="1"/>
  <c r="G88" i="2"/>
  <c r="I86" i="2"/>
  <c r="H86" i="2"/>
  <c r="G86" i="2" s="1"/>
  <c r="G85" i="2"/>
  <c r="I83" i="2"/>
  <c r="H83" i="2"/>
  <c r="G83" i="2" s="1"/>
  <c r="G82" i="2"/>
  <c r="I80" i="2"/>
  <c r="H80" i="2"/>
  <c r="G80" i="2" s="1"/>
  <c r="G79" i="2"/>
  <c r="I77" i="2"/>
  <c r="H77" i="2"/>
  <c r="G77" i="2" s="1"/>
  <c r="G76" i="2"/>
  <c r="G75" i="2"/>
  <c r="I73" i="2"/>
  <c r="H73" i="2"/>
  <c r="G73" i="2" s="1"/>
  <c r="G72" i="2"/>
  <c r="I70" i="2"/>
  <c r="I63" i="2" s="1"/>
  <c r="H70" i="2"/>
  <c r="G69" i="2"/>
  <c r="G68" i="2"/>
  <c r="G67" i="2"/>
  <c r="I65" i="2"/>
  <c r="H65" i="2"/>
  <c r="G65" i="2"/>
  <c r="G62" i="2"/>
  <c r="I60" i="2"/>
  <c r="H60" i="2"/>
  <c r="G60" i="2" s="1"/>
  <c r="G58" i="2"/>
  <c r="I56" i="2"/>
  <c r="H56" i="2"/>
  <c r="G56" i="2"/>
  <c r="G55" i="2"/>
  <c r="I53" i="2"/>
  <c r="I45" i="2" s="1"/>
  <c r="H53" i="2"/>
  <c r="G53" i="2"/>
  <c r="H52" i="2"/>
  <c r="H50" i="2" s="1"/>
  <c r="G50" i="2" s="1"/>
  <c r="I50" i="2"/>
  <c r="G49" i="2"/>
  <c r="I47" i="2"/>
  <c r="H47" i="2"/>
  <c r="H45" i="2" s="1"/>
  <c r="G44" i="2"/>
  <c r="G43" i="2"/>
  <c r="G42" i="2"/>
  <c r="G41" i="2"/>
  <c r="I39" i="2"/>
  <c r="I37" i="2" s="1"/>
  <c r="H39" i="2"/>
  <c r="H37" i="2" s="1"/>
  <c r="G36" i="2"/>
  <c r="I34" i="2"/>
  <c r="H34" i="2"/>
  <c r="G34" i="2" s="1"/>
  <c r="I33" i="2"/>
  <c r="H33" i="2"/>
  <c r="H31" i="2" s="1"/>
  <c r="G33" i="2"/>
  <c r="I31" i="2"/>
  <c r="I30" i="2"/>
  <c r="I28" i="2" s="1"/>
  <c r="H30" i="2"/>
  <c r="G30" i="2" s="1"/>
  <c r="H28" i="2"/>
  <c r="G28" i="2" s="1"/>
  <c r="G27" i="2"/>
  <c r="I25" i="2"/>
  <c r="H25" i="2"/>
  <c r="G25" i="2" s="1"/>
  <c r="H24" i="2"/>
  <c r="G24" i="2"/>
  <c r="G23" i="2"/>
  <c r="G22" i="2"/>
  <c r="I20" i="2"/>
  <c r="H20" i="2"/>
  <c r="G20" i="2" s="1"/>
  <c r="G19" i="2"/>
  <c r="G18" i="2"/>
  <c r="I16" i="2"/>
  <c r="H16" i="2"/>
  <c r="G16" i="2" s="1"/>
  <c r="G15" i="2"/>
  <c r="G14" i="2"/>
  <c r="I13" i="2"/>
  <c r="I11" i="2" s="1"/>
  <c r="H13" i="2"/>
  <c r="H11" i="2" s="1"/>
  <c r="H9" i="2" s="1"/>
  <c r="D114" i="1"/>
  <c r="D113" i="1"/>
  <c r="D112" i="1"/>
  <c r="F111" i="1"/>
  <c r="E111" i="1"/>
  <c r="D111" i="1" s="1"/>
  <c r="D110" i="1"/>
  <c r="D109" i="1"/>
  <c r="F108" i="1"/>
  <c r="F64" i="1" s="1"/>
  <c r="D108" i="1"/>
  <c r="D107" i="1"/>
  <c r="D106" i="1"/>
  <c r="D105" i="1"/>
  <c r="D104" i="1"/>
  <c r="D103" i="1"/>
  <c r="E102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E79" i="1"/>
  <c r="D79" i="1"/>
  <c r="E78" i="1"/>
  <c r="D78" i="1" s="1"/>
  <c r="E73" i="1"/>
  <c r="D73" i="1" s="1"/>
  <c r="D72" i="1"/>
  <c r="D71" i="1"/>
  <c r="E70" i="1"/>
  <c r="D68" i="1"/>
  <c r="D65" i="1"/>
  <c r="D62" i="1"/>
  <c r="F61" i="1"/>
  <c r="D61" i="1" s="1"/>
  <c r="D55" i="1"/>
  <c r="E54" i="1"/>
  <c r="D54" i="1" s="1"/>
  <c r="D53" i="1"/>
  <c r="D50" i="1"/>
  <c r="D49" i="1"/>
  <c r="D48" i="1"/>
  <c r="D47" i="1"/>
  <c r="D46" i="1"/>
  <c r="D44" i="1"/>
  <c r="D41" i="1"/>
  <c r="D40" i="1"/>
  <c r="D3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E16" i="1"/>
  <c r="D16" i="1" s="1"/>
  <c r="E15" i="1"/>
  <c r="D15" i="1" s="1"/>
  <c r="E13" i="1"/>
  <c r="D13" i="1" s="1"/>
  <c r="E12" i="1"/>
  <c r="D12" i="1" s="1"/>
  <c r="E11" i="1"/>
  <c r="D11" i="1" s="1"/>
  <c r="H349" i="5" l="1"/>
  <c r="I347" i="5"/>
  <c r="H347" i="5" s="1"/>
  <c r="G31" i="2"/>
  <c r="H95" i="2"/>
  <c r="G95" i="2" s="1"/>
  <c r="I147" i="2"/>
  <c r="I182" i="2"/>
  <c r="G259" i="2"/>
  <c r="G274" i="2"/>
  <c r="G147" i="2"/>
  <c r="F45" i="1"/>
  <c r="F8" i="1" s="1"/>
  <c r="G13" i="2"/>
  <c r="G11" i="2" s="1"/>
  <c r="G47" i="2"/>
  <c r="G70" i="2"/>
  <c r="G121" i="2"/>
  <c r="G161" i="2"/>
  <c r="G250" i="2"/>
  <c r="D29" i="3"/>
  <c r="D152" i="3"/>
  <c r="F208" i="3"/>
  <c r="D208" i="3" s="1"/>
  <c r="F224" i="3"/>
  <c r="D224" i="3" s="1"/>
  <c r="D91" i="4"/>
  <c r="J365" i="5"/>
  <c r="H365" i="5" s="1"/>
  <c r="I639" i="5"/>
  <c r="H639" i="5" s="1"/>
  <c r="E69" i="1"/>
  <c r="D69" i="1" s="1"/>
  <c r="G263" i="2"/>
  <c r="J133" i="5"/>
  <c r="H502" i="5"/>
  <c r="J713" i="5"/>
  <c r="J711" i="5" s="1"/>
  <c r="J709" i="5" s="1"/>
  <c r="H813" i="5"/>
  <c r="D167" i="3"/>
  <c r="I212" i="5"/>
  <c r="H212" i="5" s="1"/>
  <c r="H479" i="5"/>
  <c r="H537" i="5"/>
  <c r="H216" i="2"/>
  <c r="G216" i="2" s="1"/>
  <c r="H290" i="2"/>
  <c r="G290" i="2" s="1"/>
  <c r="E54" i="3"/>
  <c r="D54" i="3" s="1"/>
  <c r="F185" i="3"/>
  <c r="D185" i="3" s="1"/>
  <c r="F213" i="3"/>
  <c r="D213" i="3" s="1"/>
  <c r="E67" i="4"/>
  <c r="J479" i="5"/>
  <c r="J470" i="5" s="1"/>
  <c r="H783" i="5"/>
  <c r="I824" i="5"/>
  <c r="H824" i="5" s="1"/>
  <c r="G45" i="2"/>
  <c r="E10" i="1"/>
  <c r="E9" i="1" s="1"/>
  <c r="D9" i="1" s="1"/>
  <c r="G39" i="2"/>
  <c r="G153" i="2"/>
  <c r="H201" i="2"/>
  <c r="G201" i="2" s="1"/>
  <c r="H243" i="2"/>
  <c r="G243" i="2" s="1"/>
  <c r="E41" i="3"/>
  <c r="D41" i="3" s="1"/>
  <c r="H205" i="5"/>
  <c r="H380" i="5"/>
  <c r="H651" i="5"/>
  <c r="H63" i="2"/>
  <c r="H142" i="2"/>
  <c r="H170" i="2"/>
  <c r="G170" i="2" s="1"/>
  <c r="I241" i="2"/>
  <c r="G255" i="2"/>
  <c r="F175" i="3"/>
  <c r="D175" i="3" s="1"/>
  <c r="H337" i="5"/>
  <c r="H807" i="5"/>
  <c r="G130" i="2"/>
  <c r="G146" i="2"/>
  <c r="G156" i="2"/>
  <c r="H293" i="2"/>
  <c r="G293" i="2" s="1"/>
  <c r="H207" i="5"/>
  <c r="H257" i="5"/>
  <c r="H394" i="5"/>
  <c r="I427" i="5"/>
  <c r="H427" i="5" s="1"/>
  <c r="I522" i="5"/>
  <c r="H522" i="5" s="1"/>
  <c r="H550" i="5"/>
  <c r="I643" i="5"/>
  <c r="H643" i="5" s="1"/>
  <c r="H797" i="5"/>
  <c r="I849" i="5"/>
  <c r="H849" i="5" s="1"/>
  <c r="E14" i="1"/>
  <c r="D14" i="1" s="1"/>
  <c r="G284" i="2"/>
  <c r="E46" i="4"/>
  <c r="D46" i="4" s="1"/>
  <c r="I211" i="2"/>
  <c r="H182" i="2"/>
  <c r="G182" i="2" s="1"/>
  <c r="I272" i="2"/>
  <c r="F180" i="3"/>
  <c r="D180" i="3" s="1"/>
  <c r="H653" i="5"/>
  <c r="H731" i="5"/>
  <c r="I752" i="5"/>
  <c r="H752" i="5" s="1"/>
  <c r="H753" i="5"/>
  <c r="H711" i="5"/>
  <c r="H817" i="5"/>
  <c r="H133" i="5"/>
  <c r="J13" i="5"/>
  <c r="I188" i="5"/>
  <c r="I249" i="5"/>
  <c r="H249" i="5" s="1"/>
  <c r="H396" i="5"/>
  <c r="J467" i="5"/>
  <c r="H467" i="5" s="1"/>
  <c r="I473" i="5"/>
  <c r="J511" i="5"/>
  <c r="H713" i="5"/>
  <c r="H818" i="5"/>
  <c r="I848" i="5"/>
  <c r="I693" i="5"/>
  <c r="F73" i="4"/>
  <c r="D76" i="4"/>
  <c r="F83" i="4"/>
  <c r="E34" i="4"/>
  <c r="F36" i="4"/>
  <c r="E56" i="4"/>
  <c r="D72" i="4"/>
  <c r="D12" i="3"/>
  <c r="D27" i="3"/>
  <c r="E115" i="3"/>
  <c r="D119" i="3"/>
  <c r="E58" i="3"/>
  <c r="D58" i="3" s="1"/>
  <c r="E127" i="3"/>
  <c r="D127" i="3" s="1"/>
  <c r="E164" i="3"/>
  <c r="D164" i="3" s="1"/>
  <c r="D126" i="3"/>
  <c r="D144" i="3"/>
  <c r="D178" i="3"/>
  <c r="G63" i="2"/>
  <c r="G159" i="2"/>
  <c r="I162" i="2"/>
  <c r="G37" i="2"/>
  <c r="G173" i="2"/>
  <c r="I9" i="2"/>
  <c r="G144" i="2"/>
  <c r="I142" i="2"/>
  <c r="G142" i="2" s="1"/>
  <c r="G213" i="2"/>
  <c r="G114" i="2"/>
  <c r="G164" i="2"/>
  <c r="H162" i="2"/>
  <c r="I101" i="2"/>
  <c r="I139" i="2"/>
  <c r="G139" i="2" s="1"/>
  <c r="H241" i="2"/>
  <c r="H272" i="2"/>
  <c r="G272" i="2" s="1"/>
  <c r="H281" i="2"/>
  <c r="G281" i="2" s="1"/>
  <c r="H306" i="2"/>
  <c r="G52" i="2"/>
  <c r="G116" i="2"/>
  <c r="H124" i="2"/>
  <c r="G124" i="2" s="1"/>
  <c r="G166" i="2"/>
  <c r="G175" i="2"/>
  <c r="G184" i="2"/>
  <c r="G215" i="2"/>
  <c r="H230" i="2"/>
  <c r="G230" i="2" s="1"/>
  <c r="G257" i="2"/>
  <c r="G265" i="2"/>
  <c r="D10" i="1"/>
  <c r="D70" i="1"/>
  <c r="E45" i="1"/>
  <c r="E64" i="1"/>
  <c r="G241" i="2" l="1"/>
  <c r="E142" i="3"/>
  <c r="D142" i="3" s="1"/>
  <c r="I507" i="5"/>
  <c r="I89" i="2"/>
  <c r="I795" i="5"/>
  <c r="H795" i="5" s="1"/>
  <c r="G162" i="2"/>
  <c r="F173" i="3"/>
  <c r="F171" i="3" s="1"/>
  <c r="I335" i="5"/>
  <c r="G101" i="2"/>
  <c r="H211" i="2"/>
  <c r="G211" i="2" s="1"/>
  <c r="F206" i="3"/>
  <c r="D206" i="3" s="1"/>
  <c r="D45" i="1"/>
  <c r="I687" i="5"/>
  <c r="H693" i="5"/>
  <c r="H188" i="5"/>
  <c r="I187" i="5"/>
  <c r="I175" i="5"/>
  <c r="H175" i="5" s="1"/>
  <c r="H13" i="5"/>
  <c r="J11" i="5"/>
  <c r="H511" i="5"/>
  <c r="J509" i="5"/>
  <c r="I709" i="5"/>
  <c r="H709" i="5" s="1"/>
  <c r="I846" i="5"/>
  <c r="H846" i="5" s="1"/>
  <c r="H848" i="5"/>
  <c r="I472" i="5"/>
  <c r="H473" i="5"/>
  <c r="J335" i="5"/>
  <c r="D83" i="4"/>
  <c r="F81" i="4"/>
  <c r="D81" i="4" s="1"/>
  <c r="D36" i="4"/>
  <c r="F34" i="4"/>
  <c r="F28" i="4" s="1"/>
  <c r="E28" i="4"/>
  <c r="F67" i="4"/>
  <c r="D73" i="4"/>
  <c r="D115" i="3"/>
  <c r="E93" i="3"/>
  <c r="D93" i="3" s="1"/>
  <c r="E25" i="3"/>
  <c r="I8" i="2"/>
  <c r="G9" i="2"/>
  <c r="G306" i="2"/>
  <c r="H304" i="2"/>
  <c r="G304" i="2" s="1"/>
  <c r="H89" i="2"/>
  <c r="E8" i="1"/>
  <c r="D8" i="1" s="1"/>
  <c r="D64" i="1"/>
  <c r="H335" i="5" l="1"/>
  <c r="D173" i="3"/>
  <c r="H187" i="5"/>
  <c r="I9" i="5"/>
  <c r="J9" i="5"/>
  <c r="H11" i="5"/>
  <c r="I470" i="5"/>
  <c r="H470" i="5" s="1"/>
  <c r="H472" i="5"/>
  <c r="H509" i="5"/>
  <c r="J507" i="5"/>
  <c r="H507" i="5" s="1"/>
  <c r="H687" i="5"/>
  <c r="I637" i="5"/>
  <c r="H637" i="5" s="1"/>
  <c r="D34" i="4"/>
  <c r="F56" i="4"/>
  <c r="D56" i="4" s="1"/>
  <c r="D67" i="4"/>
  <c r="D28" i="4"/>
  <c r="E26" i="4"/>
  <c r="D25" i="3"/>
  <c r="E10" i="3"/>
  <c r="D171" i="3"/>
  <c r="F8" i="3"/>
  <c r="G89" i="2"/>
  <c r="H8" i="2"/>
  <c r="G8" i="2" s="1"/>
  <c r="J8" i="5" l="1"/>
  <c r="H9" i="5"/>
  <c r="I8" i="5"/>
  <c r="H8" i="5" s="1"/>
  <c r="E24" i="4"/>
  <c r="F26" i="4"/>
  <c r="F24" i="4" s="1"/>
  <c r="E8" i="3"/>
  <c r="D8" i="3" s="1"/>
  <c r="D10" i="3"/>
  <c r="D26" i="4" l="1"/>
  <c r="D24" i="4" s="1"/>
</calcChain>
</file>

<file path=xl/sharedStrings.xml><?xml version="1.0" encoding="utf-8"?>
<sst xmlns="http://schemas.openxmlformats.org/spreadsheetml/2006/main" count="3672" uniqueCount="1304">
  <si>
    <t>Հատված_1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</si>
  <si>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</si>
  <si>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</si>
  <si>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</si>
  <si>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</si>
  <si>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</si>
  <si>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</si>
  <si>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</si>
  <si>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</si>
  <si>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</si>
  <si>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</si>
  <si>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t xml:space="preserve">այդ թվում՛ 1.ՀԱՐԿԵՐ ԵՎ ՏՈՒՐՔԵՐ  (տող 1110 + տող 1120 + տող 1130 + տող 1140 + տող 1150)               </t>
  </si>
  <si>
    <t>X</t>
  </si>
  <si>
    <t>այդ թվում`1.1 Գույքային հարկեր անշարժ գույքից (տող 1111 + տող 1112 + տող 1113)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</si>
  <si>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</si>
  <si>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</si>
  <si>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</si>
  <si>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</si>
  <si>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</si>
  <si>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</si>
  <si>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</si>
  <si>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</si>
  <si>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</si>
  <si>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</si>
  <si>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</si>
  <si>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</si>
  <si>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 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</si>
  <si>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</si>
  <si>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</si>
  <si>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</si>
  <si>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,«Առևտրի և ծառայությունների մասին,, Հայաստանի Հանրապետության օրենքով սահմանված՝ բացօթյա առևտուր կազմակերպելու թույլտվության համար</t>
  </si>
  <si>
    <t xml:space="preserve"> 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</si>
  <si>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</si>
  <si>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</si>
  <si>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</si>
  <si>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>Ավագանու սահմանած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</si>
  <si>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</si>
  <si>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տաքսիների,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</si>
  <si>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</si>
  <si>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</si>
  <si>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> Համայնքի վարչական տարածքում տեխնիկական և հատուկ նշանակության հրավառություն իրականացնելու թույլտվության համար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</si>
  <si>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</si>
  <si>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</si>
  <si>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</si>
  <si>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</si>
  <si>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</si>
  <si>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</si>
  <si>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</si>
  <si>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</si>
  <si>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</si>
  <si>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</si>
  <si>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հարկի, գույքահարկի և անշարժ գույքի հարկի գծով համայնքի բյուջե վճարումների բնագավառում բացահայտված հարկային օրենսդրության խախտումների համար հարկատուներից գանձվող տույժեր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</si>
  <si>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</si>
  <si>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</si>
  <si>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</si>
  <si>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</si>
  <si>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Համայնքի բյուջե մուտքագրվող արտաքին պաշտոնական դրամաշնորհներ` ստացված այլ պետությունների տեղական ինքնակառավարման մարմիններից կապիտալ ծախսերի ֆինանսավորման նպատակով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</si>
  <si>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</si>
  <si>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</si>
  <si>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</si>
  <si>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</si>
  <si>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</si>
  <si>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</si>
  <si>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</si>
  <si>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</si>
  <si>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</si>
  <si>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</si>
  <si>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</si>
  <si>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</si>
  <si>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</si>
  <si>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</si>
  <si>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</si>
  <si>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3.1 Տոկոսներ այդ թվում`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</si>
  <si>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</si>
  <si>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</si>
  <si>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</si>
  <si>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  (տող 1331 + տող 1332 + տող 1333 +  տող 1334)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</si>
  <si>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</si>
  <si>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</si>
  <si>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</si>
  <si>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</si>
  <si>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</si>
  <si>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</si>
  <si>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</si>
  <si>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</si>
  <si>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</si>
  <si>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</si>
  <si>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</si>
  <si>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</si>
  <si>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</si>
  <si>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</si>
  <si>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</si>
  <si>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</si>
  <si>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</si>
  <si>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</si>
  <si>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</si>
  <si>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</si>
  <si>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,«Ջրօգտագործողների ընկերությունների և ջրօգտագործողների ընկերությունների միությունների մասին,,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</si>
  <si>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</si>
  <si>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</si>
  <si>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</si>
  <si>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</si>
  <si>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</si>
  <si>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</si>
  <si>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</si>
  <si>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</si>
  <si>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</si>
  <si>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</si>
  <si>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</si>
  <si>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</si>
  <si>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</si>
  <si>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</si>
  <si>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Համայնքի բյուջե մուտքագրվող այլ կատեգորիաներում չդասակարգված ընթացիկ տրանսֆերտներ(տող 1371 + տող 1372)այդ թվում`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</si>
  <si>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</si>
  <si>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</si>
  <si>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Համայնքի բյուջե մուտքագրվող այլ կատեգորիաներում չդասակարգված կապիտալ տրանսֆերտներ   (տող 1381 + տող 1382)այդ թվում`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</si>
  <si>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</si>
  <si>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</t>
  </si>
  <si>
    <t>3.9 Այլ եկամուտներ (տող 1391 + տող 1392 + տող 1393)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</si>
  <si>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</si>
  <si>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</si>
  <si>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</si>
  <si>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              </t>
  </si>
  <si>
    <r>
      <t xml:space="preserve">ԸՆԴԱՄԵՆԸ  ԵԿԱՄՈՒՏՆԵՐ                    </t>
    </r>
    <r>
      <rPr>
        <sz val="10"/>
        <rFont val="Sylfaen"/>
        <family val="1"/>
      </rPr>
      <t>(տող 1100 + տող 1200+տող 1300)</t>
    </r>
  </si>
  <si>
    <t xml:space="preserve"> ՀԱՏՎԱԾ 2</t>
  </si>
  <si>
    <t xml:space="preserve"> ՀԱՄԱՅՆՔԻ  ԲՅՈՒՋԵԻ ԾԱԽՍԵՐԸ` ԸՍՏ ԲՅՈՒՋԵՏԱՅԻՆ ԾԱԽՍԵՐԻ  ԳՈՐԾԱՌԱԿԱՆ ԴԱՍԱԿԱՐԳՄԱՆ</t>
  </si>
  <si>
    <t xml:space="preserve">                                         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</si>
  <si>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</si>
  <si>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</si>
  <si>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</si>
  <si>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</si>
  <si>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</si>
  <si>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</si>
  <si>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Description</t>
  </si>
  <si>
    <t xml:space="preserve">  Ընդամենը (ս.7+ս.8)</t>
  </si>
  <si>
    <t xml:space="preserve">     այդ թվում`</t>
  </si>
  <si>
    <t>2</t>
  </si>
  <si>
    <t>3</t>
  </si>
  <si>
    <t>4</t>
  </si>
  <si>
    <t>5</t>
  </si>
  <si>
    <t>6</t>
  </si>
  <si>
    <t>7</t>
  </si>
  <si>
    <t>8</t>
  </si>
  <si>
    <t xml:space="preserve"> X</t>
  </si>
  <si>
    <t>01</t>
  </si>
  <si>
    <t>0</t>
  </si>
  <si>
    <t>GENERAL PUBLIC SERVICES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</si>
  <si>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</si>
  <si>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Executive and Legislative Organs, Financial and Fiscal Affairs, External Affairs</t>
  </si>
  <si>
    <t>որից`</t>
  </si>
  <si>
    <t xml:space="preserve">Օրենսդիր և գործադիր մարմիններ,պետական կառավարում </t>
  </si>
  <si>
    <t>Executive and legislative organs</t>
  </si>
  <si>
    <t xml:space="preserve">Ֆինանսական և հարկաբյուջետային հարաբերություններ </t>
  </si>
  <si>
    <t>Financial and fiscal affairs</t>
  </si>
  <si>
    <t xml:space="preserve">Արտաքին հարաբերություններ </t>
  </si>
  <si>
    <t>External affairs</t>
  </si>
  <si>
    <t>Արտաքին տնտեսական օգնություն</t>
  </si>
  <si>
    <t>Foreign Economic Aid</t>
  </si>
  <si>
    <t xml:space="preserve">                                                           </t>
  </si>
  <si>
    <t>Արտաքին տնտեսական աջակցություն</t>
  </si>
  <si>
    <t>Economic aid to developing countries and countries in transition</t>
  </si>
  <si>
    <t xml:space="preserve">Միջազգային կազմակերպությունների միջոցով տրամադրվող տնտեսական օգնություն </t>
  </si>
  <si>
    <t>Economic aid routed through international organizations</t>
  </si>
  <si>
    <t>Ընդհանուր բնույթի ծառայություններ</t>
  </si>
  <si>
    <t>General Services</t>
  </si>
  <si>
    <t xml:space="preserve">Աշխատակազմի /կադրերի/ գծով ընդհանուր բնույթի ծառայություններ </t>
  </si>
  <si>
    <t>General personnel services</t>
  </si>
  <si>
    <t xml:space="preserve">Ծրագրման և վիճակագրական ընդհանուր ծառայություններ </t>
  </si>
  <si>
    <t>Overall planning and statistical services</t>
  </si>
  <si>
    <t xml:space="preserve">Ընդհանուր բնույթի այլ ծառայություններ </t>
  </si>
  <si>
    <t>Other general services</t>
  </si>
  <si>
    <t>Ընդհանուր բնույթի հետազոտական աշխատանք</t>
  </si>
  <si>
    <t>Basic Research</t>
  </si>
  <si>
    <t xml:space="preserve">Ընդհանուր բնույթի հետազոտական աշխատանք </t>
  </si>
  <si>
    <t>Basic research</t>
  </si>
  <si>
    <t xml:space="preserve">Ընդհանուր բնույթի հանրային ծառայությունների գծով հետազոտական և նախագծային աշխատանքներ </t>
  </si>
  <si>
    <t>R&amp;D General Public Services</t>
  </si>
  <si>
    <t xml:space="preserve">Ընդհանուր բնույթի հանրային ծառայություններ գծով հետազոտական և նախագծային աշխատանքներ  </t>
  </si>
  <si>
    <t>R&amp;D General public services</t>
  </si>
  <si>
    <t>Ընդհանուր բնույթի հանրային ծառայություններ (այլ դասերին չպատկանող)</t>
  </si>
  <si>
    <t>General Services Not Elsewhere Classified</t>
  </si>
  <si>
    <t xml:space="preserve">Ընդհանուր բնույթի հանրային ծառայություններ (այլ դասերին չպատկանող) </t>
  </si>
  <si>
    <t>General services not elsewhere classified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</si>
  <si>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</si>
  <si>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</si>
  <si>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>Transfers of a General Character Between Different Levels of Government</t>
  </si>
  <si>
    <t>Transfers of a general character between different levels of government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</si>
  <si>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</si>
  <si>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</si>
  <si>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</si>
  <si>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</si>
  <si>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t>DEFENSE</t>
  </si>
  <si>
    <t>Ռազմական պաշտպանություն</t>
  </si>
  <si>
    <t>Military Defense</t>
  </si>
  <si>
    <t xml:space="preserve">Ռազմական պաշտպանություն </t>
  </si>
  <si>
    <t>Military defense</t>
  </si>
  <si>
    <t>Քաղաքացիական պաշտպանություն</t>
  </si>
  <si>
    <t>Civil Defense</t>
  </si>
  <si>
    <t xml:space="preserve">Քաղաքացիական պաշտպանություն </t>
  </si>
  <si>
    <t>Civil defense</t>
  </si>
  <si>
    <t>Արտաքին ռազմական օգնություն</t>
  </si>
  <si>
    <t>Foreign Military Aid</t>
  </si>
  <si>
    <t xml:space="preserve">Արտաքին ռազմական օգնություն </t>
  </si>
  <si>
    <t>Foreign military aid</t>
  </si>
  <si>
    <t>Հետազոտական և նախագծային աշխատանքներ պաշտպանության ոլորտում</t>
  </si>
  <si>
    <t>R&amp;D Defense</t>
  </si>
  <si>
    <t>Պաշտպանություն (այլ դասերին չպատկանող)</t>
  </si>
  <si>
    <t>Defense Not Elsewhere Classified</t>
  </si>
  <si>
    <t>Defense not elsewhere classified</t>
  </si>
  <si>
    <t>03</t>
  </si>
  <si>
    <t>PUBLIC ORDER AND SAFETY</t>
  </si>
  <si>
    <t>Հասարակական կարգ և անվտանգություն</t>
  </si>
  <si>
    <t>Police Services</t>
  </si>
  <si>
    <t>Ոստիկանություն</t>
  </si>
  <si>
    <t>Police services</t>
  </si>
  <si>
    <t>Ազգային անվտանգություն</t>
  </si>
  <si>
    <t>Պետական պահպանություն</t>
  </si>
  <si>
    <t>Փրկարար ծառայություն</t>
  </si>
  <si>
    <t>Fire Protection Services</t>
  </si>
  <si>
    <t xml:space="preserve">Փրկարար ծառայություն </t>
  </si>
  <si>
    <t>Fire protection services</t>
  </si>
  <si>
    <t>Դատական գործունեություն և իրավական պաշտպանություն</t>
  </si>
  <si>
    <t>Law Courts</t>
  </si>
  <si>
    <t xml:space="preserve">Դատարաններ </t>
  </si>
  <si>
    <t>Law courts</t>
  </si>
  <si>
    <t>Իրավական պաշտպանություն</t>
  </si>
  <si>
    <t>Դատախազություն</t>
  </si>
  <si>
    <t>Կալանավայրեր</t>
  </si>
  <si>
    <t>Prisons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</si>
  <si>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</si>
  <si>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</si>
  <si>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R&amp;D Public Order and Safety</t>
  </si>
  <si>
    <t>R&amp;D Public order and safety</t>
  </si>
  <si>
    <t>Հասարակական կարգ և անվտանգություն  (այլ դասերին չպատկանող)</t>
  </si>
  <si>
    <t>Public Order and Safety Not Elsewhere Classified</t>
  </si>
  <si>
    <t>Հասարակական կարգ և անվտանգություն (այլ դասերին չպատկանող)</t>
  </si>
  <si>
    <t>Public order and safety not elsewhere classified</t>
  </si>
  <si>
    <t>04</t>
  </si>
  <si>
    <t>ECONOMIC AFFAIRS</t>
  </si>
  <si>
    <t>Ընդհանուր բնույթի տնտեսական, առևտրային և աշխատանքի գծով հարաբերություններ</t>
  </si>
  <si>
    <t>General Economic, Commercial and Labor Affairs</t>
  </si>
  <si>
    <t xml:space="preserve">Ընդհանուր բնույթի տնտեսական և առևտրային հարաբերություններ </t>
  </si>
  <si>
    <t>General economic and commercial affairs</t>
  </si>
  <si>
    <t xml:space="preserve">Աշխատանքի հետ կապված ընդհանուր բնույթի հարաբերություններ </t>
  </si>
  <si>
    <t>General labor affairs</t>
  </si>
  <si>
    <t>Գյուղատնտեսություն, անտառային տնտեսություն, ձկնորսություն և որսորդություն</t>
  </si>
  <si>
    <t>Agriculture, Forestry, Fishing and Hunting</t>
  </si>
  <si>
    <t xml:space="preserve">Գյուղատնտեսություն </t>
  </si>
  <si>
    <t>Agriculture</t>
  </si>
  <si>
    <t xml:space="preserve">Անտառային տնտեսություն </t>
  </si>
  <si>
    <t>Forestry</t>
  </si>
  <si>
    <t>Ձկնորսություն և որսորդություն</t>
  </si>
  <si>
    <t>Fishing and hunting</t>
  </si>
  <si>
    <t>Ոռոգում</t>
  </si>
  <si>
    <t>Վառելիք և էներգետիկա</t>
  </si>
  <si>
    <t>Fuel and Energy</t>
  </si>
  <si>
    <t>Քարածուխ  և այլ կարծր բնական վառելիք</t>
  </si>
  <si>
    <t>Coal and other solid mineral fuels</t>
  </si>
  <si>
    <t xml:space="preserve">Նավթամթերք և բնական գազ </t>
  </si>
  <si>
    <t>Petroleum and natural gas</t>
  </si>
  <si>
    <t>Միջուկային վառելիք</t>
  </si>
  <si>
    <t>Nuclear fuel</t>
  </si>
  <si>
    <t>Վառելիքի այլ տեսակներ</t>
  </si>
  <si>
    <t>Other fuels</t>
  </si>
  <si>
    <t xml:space="preserve">Էլեկտրաէներգիա </t>
  </si>
  <si>
    <t>Electricity</t>
  </si>
  <si>
    <t>Ոչ էլեկտրական էներգիա</t>
  </si>
  <si>
    <t>Non-electric energy</t>
  </si>
  <si>
    <t>Լեռնաարդյունահանում, արդյունաբերություն և շինարարություն</t>
  </si>
  <si>
    <t>Mining, Manufacturing and Construction</t>
  </si>
  <si>
    <t>Հանքային ռեսուրսների արդյունահանում, բացառությամբ բնական վառելիքի</t>
  </si>
  <si>
    <t>Mining of mineral resources other than mineral fuels</t>
  </si>
  <si>
    <t xml:space="preserve">Արդյունաբերություն </t>
  </si>
  <si>
    <t>Manufacturing</t>
  </si>
  <si>
    <t xml:space="preserve">Շինարարություն </t>
  </si>
  <si>
    <t>Construction</t>
  </si>
  <si>
    <t>Տրանսպորտ</t>
  </si>
  <si>
    <t>Transport</t>
  </si>
  <si>
    <t xml:space="preserve">ճանապարհային տրանսպորտ </t>
  </si>
  <si>
    <t>Road transport</t>
  </si>
  <si>
    <t xml:space="preserve">Ջրային տրանսպորտ </t>
  </si>
  <si>
    <t>Water transport</t>
  </si>
  <si>
    <t xml:space="preserve">Երկաթուղային տրանսպորտ </t>
  </si>
  <si>
    <t>Railway transport</t>
  </si>
  <si>
    <t xml:space="preserve">Օդային տրանսպորտ </t>
  </si>
  <si>
    <t>Air transport</t>
  </si>
  <si>
    <t xml:space="preserve">Խողովակաշարային և այլ տրանսպորտ </t>
  </si>
  <si>
    <t>Pipeline and other transport</t>
  </si>
  <si>
    <t>Կապ</t>
  </si>
  <si>
    <t>Communication</t>
  </si>
  <si>
    <t xml:space="preserve">Կապ </t>
  </si>
  <si>
    <t>Այլ բնագավառներ</t>
  </si>
  <si>
    <t>Other Industries</t>
  </si>
  <si>
    <t xml:space="preserve">Մեծածախ և մանրածախ առևտուր, ապրանքների պահպանում և պահեստավորում  </t>
  </si>
  <si>
    <t>Distributive trades, storage and warehousing</t>
  </si>
  <si>
    <t>Հյուրանոցներ և հասարակական սննդի օբյեկտներ</t>
  </si>
  <si>
    <t>Hotels and restaurants</t>
  </si>
  <si>
    <t xml:space="preserve">Զբոսաշրջություն </t>
  </si>
  <si>
    <t>Tourism</t>
  </si>
  <si>
    <t xml:space="preserve">Զարգացման բազմանպատակ ծրագրեր </t>
  </si>
  <si>
    <t>Multipurpose development projects</t>
  </si>
  <si>
    <t>Տնտեսական հարաբերությունների գծով հետազոտական և նախագծային աշխատանքներ</t>
  </si>
  <si>
    <t>R&amp;D Economic Affairs</t>
  </si>
  <si>
    <t>Ընդհանուր բնույթի տնտեսական, առևտրային և աշխատանքի հարցերի գծով հետազոտական և նախագծային աշխատանքներ</t>
  </si>
  <si>
    <t>R&amp;D General economic, commercial and labor affairs</t>
  </si>
  <si>
    <t>Գյուղատնտեսության, անտառային տնտեսության, ձկնորսության և որսորդության գծով հետազոտական և նախագծային աշխատանքներ</t>
  </si>
  <si>
    <t>R&amp;D Agriculture, forestry, fishing and hunting</t>
  </si>
  <si>
    <t>Վառելիքի և էներգետիկայի գծով հետազոտական և նախագծային աշխատանքներ</t>
  </si>
  <si>
    <t>R&amp;D Fuel and energy</t>
  </si>
  <si>
    <t xml:space="preserve">Լեռնաարդյունահանման, արդյունաբերության և շինարարության գծով հետազոտական և նախագծային աշխատանքներ </t>
  </si>
  <si>
    <t>R&amp;D Mining, manufacturing and construction</t>
  </si>
  <si>
    <t>Տրանսպորտի գծով հետազոտական և նախագծային աշխատանքներ</t>
  </si>
  <si>
    <t>R&amp;D Transport</t>
  </si>
  <si>
    <t>Կապի գծով հետազոտական և նախագծային աշխատանքներ</t>
  </si>
  <si>
    <t>R&amp;D Communications</t>
  </si>
  <si>
    <t>Այլ բնագավառների գծով հետազոտական և նախագծային աշխատանքներ</t>
  </si>
  <si>
    <t>R&amp;D Other industries</t>
  </si>
  <si>
    <t>9</t>
  </si>
  <si>
    <t>Տնտեսական հարաբերություններ (այլ դասերին չպատկանող)</t>
  </si>
  <si>
    <t>Economic Affairs Not Elsewhere Classified</t>
  </si>
  <si>
    <t>Economic affairs not elsewhere classified</t>
  </si>
  <si>
    <t>05</t>
  </si>
  <si>
    <t>ENVIRONMENTAL PROTECTION</t>
  </si>
  <si>
    <t>Աղբահանում</t>
  </si>
  <si>
    <t>Waste Management</t>
  </si>
  <si>
    <t>Waste management</t>
  </si>
  <si>
    <t>Կեղտաջրերի հեռացում</t>
  </si>
  <si>
    <t>Waste Water Management</t>
  </si>
  <si>
    <t xml:space="preserve">Կեղտաջրերի հեռացում </t>
  </si>
  <si>
    <t>Waste water management</t>
  </si>
  <si>
    <t>Շրջակա միջավայրի աղտոտման դեմ պայքար</t>
  </si>
  <si>
    <t>Pollution Abatement</t>
  </si>
  <si>
    <t>Pollution abatement</t>
  </si>
  <si>
    <t>Կենսաբազմազանության և բնության  պաշտպանություն</t>
  </si>
  <si>
    <t>Protection of Biodiversity and Landscape</t>
  </si>
  <si>
    <t>Protection of biodiversity and landscape</t>
  </si>
  <si>
    <t>Շրջակա միջավայրի պաշտպանության գծով հետազոտական և նախագծային աշխատանքներ</t>
  </si>
  <si>
    <t>R&amp;D Environmental Protection</t>
  </si>
  <si>
    <t>R&amp;D Environmental protection</t>
  </si>
  <si>
    <t>Շրջակա միջավայրի պաշտպանություն (այլ դասերին չպատկանող)</t>
  </si>
  <si>
    <t>Environmental Protection Not Elsewhere Classified</t>
  </si>
  <si>
    <t>Environmental protection not elsewhere classified</t>
  </si>
  <si>
    <t>06</t>
  </si>
  <si>
    <t>HOUSING AND COMMUNITY AMENITIES</t>
  </si>
  <si>
    <t>Բնակարանային շինարարություն</t>
  </si>
  <si>
    <t>Housing Development</t>
  </si>
  <si>
    <t xml:space="preserve">Բնակարանային շինարարություն </t>
  </si>
  <si>
    <t>Housing development</t>
  </si>
  <si>
    <t>Համայնքային զարգացում</t>
  </si>
  <si>
    <t>Community Development</t>
  </si>
  <si>
    <t>Community development</t>
  </si>
  <si>
    <t>Ջրամատակարարում</t>
  </si>
  <si>
    <t>Water Supply</t>
  </si>
  <si>
    <t xml:space="preserve">Ջրամատակարարում </t>
  </si>
  <si>
    <t>Water supply</t>
  </si>
  <si>
    <t>Փողոցների լուսավորում</t>
  </si>
  <si>
    <t>Street Lighting</t>
  </si>
  <si>
    <t xml:space="preserve">Փողոցների լուսավորում </t>
  </si>
  <si>
    <t>Street lighting</t>
  </si>
  <si>
    <t xml:space="preserve">Բնակարանային շինարարության և կոմունալ ծառայությունների գծով հետազոտական և նախագծային աշխատանքներ </t>
  </si>
  <si>
    <t>R&amp;D Housing and Community Amenities</t>
  </si>
  <si>
    <t>R&amp;D Housing and community amenities</t>
  </si>
  <si>
    <t>Բնակարանային շինարարության և կոմունալ ծառայություններ (այլ դասերին չպատկանող)</t>
  </si>
  <si>
    <t>Housing and Community Amenities Not Elsewhere Classified</t>
  </si>
  <si>
    <t>Housing and community amenities not elsewhere classified</t>
  </si>
  <si>
    <t>07</t>
  </si>
  <si>
    <t>ԱՌՈՂՋԱՊԱՀՈՒԹՅՈՒՆ (տող2710+տող2720+տող2730+տող2740+տող2750+տող2760)</t>
  </si>
  <si>
    <t>HEALTH</t>
  </si>
  <si>
    <t>Բժշկական ապրանքներ, սարքեր և սարքավորումներ</t>
  </si>
  <si>
    <t>Medical products, Appliances and Equipment</t>
  </si>
  <si>
    <t>Դեղագործական ապրանքներ</t>
  </si>
  <si>
    <t>Pharmaceutical products</t>
  </si>
  <si>
    <t>Այլ բժշկական ապրանքներ</t>
  </si>
  <si>
    <t>Other medical products</t>
  </si>
  <si>
    <t>Բժշկական սարքեր և սարքավորումներ</t>
  </si>
  <si>
    <t>Therapeutic appliances and equipment</t>
  </si>
  <si>
    <t>Արտահիվանդանոցային ծառայություններ</t>
  </si>
  <si>
    <t>Outpatient Services</t>
  </si>
  <si>
    <t>Ընդհանուր բնույթի բժշկական ծառայություններ</t>
  </si>
  <si>
    <t>General medical services</t>
  </si>
  <si>
    <t>Մասնագիտացված բժշկական ծառայություններ</t>
  </si>
  <si>
    <t>Specialized medical services</t>
  </si>
  <si>
    <t xml:space="preserve">Ստոմատոլոգիական ծառայություններ </t>
  </si>
  <si>
    <t>Dental services</t>
  </si>
  <si>
    <t>Պարաբժշկական ծառայություններ</t>
  </si>
  <si>
    <t>Paramedical services</t>
  </si>
  <si>
    <t>Հիվանդանոցային ծառայություններ</t>
  </si>
  <si>
    <t>Hospital Services</t>
  </si>
  <si>
    <t xml:space="preserve">Ընդհանուր բնույթի հիվանդանոցային ծառայություններ </t>
  </si>
  <si>
    <t>General hospital services</t>
  </si>
  <si>
    <t>Մասնագիտացված հիվանդանոցային ծառայություններ</t>
  </si>
  <si>
    <t>Specialized hospital services</t>
  </si>
  <si>
    <t>Բժշկական, մոր և մանկան կենտրոնների  ծառայություններ</t>
  </si>
  <si>
    <t>Medical and maternity center services</t>
  </si>
  <si>
    <t>Հիվանդի խնամքի և առողջության վերականգնման տնային ծառայություններ</t>
  </si>
  <si>
    <t>Nursing and convalescent home services</t>
  </si>
  <si>
    <t>Հանրային առողջապահական ծառայություններ</t>
  </si>
  <si>
    <t>Public Health Services</t>
  </si>
  <si>
    <t>Public health services</t>
  </si>
  <si>
    <t xml:space="preserve">Առողջապահության գծով հետազոտական և նախագծային աշխատանքներ </t>
  </si>
  <si>
    <t>R&amp;D Health</t>
  </si>
  <si>
    <t>Առողջապահություն (այլ դասերին չպատկանող)</t>
  </si>
  <si>
    <t>Health Not Elsewhere Classified</t>
  </si>
  <si>
    <t>Առողջապահական հարակից ծառայություններ և ծրագրեր</t>
  </si>
  <si>
    <t>Health not elsewhere classified</t>
  </si>
  <si>
    <t>08</t>
  </si>
  <si>
    <t>ՀԱՆԳԻՍՏ, ՄՇԱԿՈՒՅԹ ԵՎ ԿՐՈՆ (տող2810+տող2820+տող2830+տող2840+տող2850+տող2860)</t>
  </si>
  <si>
    <t>RECREATION, CULTURE and RELIGION</t>
  </si>
  <si>
    <t>Հանգստի և սպորտի ծառայություններ</t>
  </si>
  <si>
    <t>Recreational and Sporting Services</t>
  </si>
  <si>
    <t>Recreational and sporting services</t>
  </si>
  <si>
    <t>Մշակութային ծառայություններ</t>
  </si>
  <si>
    <t>Cultural Services</t>
  </si>
  <si>
    <t>Գրադարաններ</t>
  </si>
  <si>
    <t>Թանգարաններ և ցուցասրահներ</t>
  </si>
  <si>
    <t>Մշակույթի տներ, ակումբներ, կենտրոններ</t>
  </si>
  <si>
    <t>Cultural services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</si>
  <si>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</si>
  <si>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</si>
  <si>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</si>
  <si>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</si>
  <si>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</si>
  <si>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Broadcasting and Publishing Services</t>
  </si>
  <si>
    <t>Հեռուստառադիոհաղորդումներ</t>
  </si>
  <si>
    <t>Հրատարակչություններ, խմբագրություններ</t>
  </si>
  <si>
    <t>Տեղեկատվության ձեռքբերում</t>
  </si>
  <si>
    <t>Broadcasting and publishing services</t>
  </si>
  <si>
    <t>Կրոնական և հասարակական այլ ծառայություններ</t>
  </si>
  <si>
    <t>Religious and Other Community Services</t>
  </si>
  <si>
    <t>Երիտասարդական ծրագրեր</t>
  </si>
  <si>
    <t>Քաղաքական կուսակցություններ, հասարակական կազմակերպություններ, արհմիություններ</t>
  </si>
  <si>
    <t>Religious and other community services</t>
  </si>
  <si>
    <t>Հանգստի, մշակույթի և կրոնի գծով հետազոտական և նախագծային աշխատանքներ</t>
  </si>
  <si>
    <t>R&amp;D Recreation, Culture and Religion</t>
  </si>
  <si>
    <t>R&amp;D Recreation, culture and religion</t>
  </si>
  <si>
    <t>Հանգիստ, մշակույթ և կրոն (այլ դասերին չպատկանող)</t>
  </si>
  <si>
    <t>Recreation, Culture and Religion Not Elsewhere Classified</t>
  </si>
  <si>
    <t>Recreation, culture and religion not elsewhere classified</t>
  </si>
  <si>
    <t>09</t>
  </si>
  <si>
    <t>EDUCATION</t>
  </si>
  <si>
    <t>Նախադպրոցական և տարրական ընդհանուր կրթություն</t>
  </si>
  <si>
    <t>Pre-primary and Primary Education</t>
  </si>
  <si>
    <t xml:space="preserve">Նախադպրոցական կրթություն </t>
  </si>
  <si>
    <t>Pre-primary education</t>
  </si>
  <si>
    <t xml:space="preserve">Տարրական ընդհանուր կրթություն </t>
  </si>
  <si>
    <t>Primary education</t>
  </si>
  <si>
    <t>Միջնակարգ ընդհանուր կրթություն</t>
  </si>
  <si>
    <t>Secondary Education</t>
  </si>
  <si>
    <t>Հիմնական ընդհանուր կրթություն</t>
  </si>
  <si>
    <t>Lower-secondary education</t>
  </si>
  <si>
    <t>Միջնակարգ(լրիվ) ընդհանուր կրթություն</t>
  </si>
  <si>
    <t>Upper-secondary education</t>
  </si>
  <si>
    <t>Նախնական մասնագիտական (արհեստագործական) և միջին մասնագիտական կրթություն</t>
  </si>
  <si>
    <t>Post-secondary Non-tertiary Education</t>
  </si>
  <si>
    <t>Նախնական մասնագիտական (արհեստագործական) կրթություն</t>
  </si>
  <si>
    <t>Post-secondary non-tertiary education</t>
  </si>
  <si>
    <t>Միջին մասնագիտական կրթություն</t>
  </si>
  <si>
    <t>Բարձրագույն կրթություն</t>
  </si>
  <si>
    <t>Tertiary Education</t>
  </si>
  <si>
    <t>Բարձրագույն մասնագիտական կրթություն</t>
  </si>
  <si>
    <t>First stage of tertiary education</t>
  </si>
  <si>
    <t>Հետբուհական մասնագիտական կրթություն</t>
  </si>
  <si>
    <t>Second stage of tertiary education</t>
  </si>
  <si>
    <t xml:space="preserve">Ըստ մակարդակների չդասակարգվող կրթություն </t>
  </si>
  <si>
    <t>Education Not Definable By Level</t>
  </si>
  <si>
    <t>Արտադպրոցական դաստիարակություն</t>
  </si>
  <si>
    <t>Լրացուցիչ կրթություն</t>
  </si>
  <si>
    <t>Education not definable by level</t>
  </si>
  <si>
    <t xml:space="preserve">Կրթությանը տրամադրվող օժանդակ ծառայություններ </t>
  </si>
  <si>
    <t>Susidiary Services to Education</t>
  </si>
  <si>
    <t>Susidiary services to education</t>
  </si>
  <si>
    <t>Կրթության ոլորտում հետազոտական և նախագծային աշխատանքներ</t>
  </si>
  <si>
    <t>R&amp;D Education</t>
  </si>
  <si>
    <t>Կրթություն (այլ դասերին չպատկանող)</t>
  </si>
  <si>
    <t>Education Not Elsewhere Classified</t>
  </si>
  <si>
    <t>Education not elsewhere classified</t>
  </si>
  <si>
    <t>10</t>
  </si>
  <si>
    <t>SOCIAL PROTECTION</t>
  </si>
  <si>
    <t>Վատառողջություն և անաշխատունակություն</t>
  </si>
  <si>
    <t>Sickness and Disability</t>
  </si>
  <si>
    <t>Վատառողջություն</t>
  </si>
  <si>
    <t>Sickness</t>
  </si>
  <si>
    <t>Անաշխատունակություն</t>
  </si>
  <si>
    <t>Disability</t>
  </si>
  <si>
    <t>Ծերություն</t>
  </si>
  <si>
    <t>Old Age</t>
  </si>
  <si>
    <t>Old age</t>
  </si>
  <si>
    <t xml:space="preserve">Հարազատին կորցրած անձինք </t>
  </si>
  <si>
    <t>Survivors</t>
  </si>
  <si>
    <t>Ընտանիքի անդամներ և զավակներ</t>
  </si>
  <si>
    <t>Family and Children</t>
  </si>
  <si>
    <t>Family and children</t>
  </si>
  <si>
    <t>Գործազրկություն</t>
  </si>
  <si>
    <t>Unemployment</t>
  </si>
  <si>
    <t xml:space="preserve">Բնակարանային ապահովում </t>
  </si>
  <si>
    <t>Housing</t>
  </si>
  <si>
    <t xml:space="preserve">Սոցիալական հատուկ արտոնություններ (այլ դասերին չպատկանող) </t>
  </si>
  <si>
    <t>Social Exclusion Not Elsewhere Classified</t>
  </si>
  <si>
    <t>Social exclusion not elsewhere classified</t>
  </si>
  <si>
    <t xml:space="preserve">Սոցիալական պաշտպանության ոլորտում հետազոտական և նախագծային աշխատանքներ </t>
  </si>
  <si>
    <t>R&amp;D Social Protection</t>
  </si>
  <si>
    <t>R&amp;D Social protection</t>
  </si>
  <si>
    <t>Սոցիալական պաշտպանություն (այլ դասերին չպատկանող)</t>
  </si>
  <si>
    <t>Social Protection Not Elsewhere Classified</t>
  </si>
  <si>
    <t>Social protection not elsewhere classified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</si>
  <si>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</si>
  <si>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</si>
  <si>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</si>
  <si>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</si>
  <si>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</si>
  <si>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10"/>
        <rFont val="Sylfaen"/>
        <family val="1"/>
      </rPr>
      <t xml:space="preserve">                                </t>
    </r>
  </si>
  <si>
    <r>
      <t xml:space="preserve">ԸՆԴԱՄԵՆԸ ԾԱԽՍԵՐ </t>
    </r>
    <r>
      <rPr>
        <sz val="9"/>
        <rFont val="Sylfaen"/>
        <family val="1"/>
      </rPr>
      <t>(տող2100+տող2200+տող2300+տող2400+տող2500+տող2600+տող2700+տող2800+տող2900+տող3000+տող3100)</t>
    </r>
  </si>
  <si>
    <r>
      <t xml:space="preserve">ԸՆԴՀԱՆՈՒՐ ԲՆՈՒՅԹԻ ՀԱՆՐԱՅԻՆ ԾԱՌԱՅՈՒԹՅՈՒՆՆԵՐ </t>
    </r>
    <r>
      <rPr>
        <sz val="9"/>
        <rFont val="Sylfaen"/>
        <family val="1"/>
      </rPr>
      <t xml:space="preserve">(տող2110+տող2120+տող2130+տող2140+տող2150+տող2160+տող2170+տող2180)                                                                                        </t>
    </r>
  </si>
  <si>
    <r>
      <t xml:space="preserve">ՊԱՇՏՊԱՆՈՒԹՅՈՒՆ </t>
    </r>
    <r>
      <rPr>
        <sz val="9"/>
        <rFont val="Sylfaen"/>
        <family val="1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</si>
  <si>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9"/>
        <rFont val="Sylfaen"/>
        <family val="1"/>
      </rPr>
      <t>(տող2310+տող2320+տող2330+տող2340+տող2350+տող2360+տող2370)</t>
    </r>
  </si>
  <si>
    <r>
      <t>ՏՆՏԵՍԱԿԱՆ ՀԱՐԱԲԵՐՈՒԹՅՈՒՆՆԵՐ (</t>
    </r>
    <r>
      <rPr>
        <sz val="9"/>
        <rFont val="Sylfaen"/>
        <family val="1"/>
      </rPr>
      <t>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</si>
  <si>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Sylfaen"/>
        <family val="1"/>
      </rPr>
      <t>(տող2510+տող2520+տող2530+տող2540+տող2550+տող2560)</t>
    </r>
  </si>
  <si>
    <r>
      <t xml:space="preserve">ԲՆԱԿԱՐԱՆԱՅԻՆ ՇԻՆԱՐԱՐՈՒԹՅՈՒՆ ԵՎ ԿՈՄՈՒՆԱԼ ԾԱՌԱՅՈՒԹՅՈՒՆ </t>
    </r>
    <r>
      <rPr>
        <sz val="9"/>
        <rFont val="Sylfaen"/>
        <family val="1"/>
      </rPr>
      <t>(տող3610+տող3620+տող3630+տող3640+տող3650+տող3660)</t>
    </r>
  </si>
  <si>
    <r>
      <t xml:space="preserve">ԿՐԹՈՒԹՅՈՒՆ </t>
    </r>
    <r>
      <rPr>
        <sz val="9"/>
        <rFont val="Sylfaen"/>
        <family val="1"/>
      </rPr>
      <t>(տող2910+տող2920+տող2930+տող2940+տող2950+տող2960+տող2970+տող2980)</t>
    </r>
  </si>
  <si>
    <r>
      <t xml:space="preserve">ՍՈՑԻԱԼԱԿԱՆ ՊԱՇՏՊԱՆՈՒԹՅՈՒՆ </t>
    </r>
    <r>
      <rPr>
        <sz val="9"/>
        <rFont val="Sylfaen"/>
        <family val="1"/>
      </rPr>
      <t xml:space="preserve">(տող3010+տող3020+տող3030+տող3040+տող3050+տող3060+տող3070+տող3080+տող3090) </t>
    </r>
  </si>
  <si>
    <r>
      <t>ՀԻՄՆԱԿԱՆ ԲԱԺԻՆՆԵՐԻՆ ՉԴԱՍՎՈՂ ՊԱՀՈՒՍՏԱՅԻՆ ՖՈՆԴԵՐ (</t>
    </r>
    <r>
      <rPr>
        <sz val="9"/>
        <rFont val="Sylfaen"/>
        <family val="1"/>
      </rPr>
      <t>տող3110)</t>
    </r>
  </si>
  <si>
    <t>ՀԱՏՎԱԾ 3</t>
  </si>
  <si>
    <t>ՀԱՄԱՅՆՔԻ  ԲՅՈՒՋԵԻ  ԾԱԽՍԵՐԸ`  ԸՍՏ  ԲՅՈՒՋԵՏԱՅԻՆ ԾԱԽՍԵՐԻ ՏՆՏԵՍԱԳԻՏԱԿԱՆ ԴԱՍԱԿԱՐԳՄԱՆ</t>
  </si>
  <si>
    <t xml:space="preserve">                 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</si>
  <si>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</si>
  <si>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</si>
  <si>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</si>
  <si>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t xml:space="preserve">այդ թվում` </t>
  </si>
  <si>
    <t>x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</si>
  <si>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</si>
  <si>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</si>
  <si>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</si>
  <si>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</si>
  <si>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</si>
  <si>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</si>
  <si>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</si>
  <si>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</si>
  <si>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</si>
  <si>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 xml:space="preserve"> -Սոցիալական ապահովության վճարներ</t>
  </si>
  <si>
    <t>4131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</si>
  <si>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</si>
  <si>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</si>
  <si>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</si>
  <si>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</si>
  <si>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</si>
  <si>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</si>
  <si>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</si>
  <si>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</si>
  <si>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</si>
  <si>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</si>
  <si>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</si>
  <si>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</si>
  <si>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</si>
  <si>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</si>
  <si>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</si>
  <si>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</si>
  <si>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</si>
  <si>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</si>
  <si>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</si>
  <si>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</si>
  <si>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</si>
  <si>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</si>
  <si>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</si>
  <si>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</si>
  <si>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</si>
  <si>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</si>
  <si>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</si>
  <si>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</si>
  <si>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</si>
  <si>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</si>
  <si>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</si>
  <si>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</si>
  <si>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</si>
  <si>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</si>
  <si>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-Մասնագիտական ծառայություններ</t>
  </si>
  <si>
    <t>4241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</si>
  <si>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</si>
  <si>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</si>
  <si>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</si>
  <si>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</si>
  <si>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</si>
  <si>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</si>
  <si>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</si>
  <si>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</si>
  <si>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</si>
  <si>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</si>
  <si>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</si>
  <si>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</si>
  <si>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</si>
  <si>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</si>
  <si>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</si>
  <si>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</si>
  <si>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</si>
  <si>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</si>
  <si>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</si>
  <si>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</si>
  <si>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</si>
  <si>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</si>
  <si>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</si>
  <si>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</si>
  <si>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</si>
  <si>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</si>
  <si>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</si>
  <si>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</si>
  <si>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</si>
  <si>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</si>
  <si>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</si>
  <si>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</si>
  <si>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</si>
  <si>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</si>
  <si>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</si>
  <si>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</si>
  <si>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</si>
  <si>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</si>
  <si>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</si>
  <si>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</si>
  <si>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</si>
  <si>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</si>
  <si>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</si>
  <si>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</si>
  <si>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</si>
  <si>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</si>
  <si>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</si>
  <si>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</si>
  <si>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</si>
  <si>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</si>
  <si>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</si>
  <si>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</si>
  <si>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</si>
  <si>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</si>
  <si>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>4639</t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</si>
  <si>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</si>
  <si>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</si>
  <si>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</si>
  <si>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</si>
  <si>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</si>
  <si>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</si>
  <si>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</si>
  <si>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</si>
  <si>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</si>
  <si>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</si>
  <si>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</si>
  <si>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</si>
  <si>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</si>
  <si>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</si>
  <si>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</si>
  <si>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</si>
  <si>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</si>
  <si>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</si>
  <si>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</si>
  <si>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</si>
  <si>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</si>
  <si>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</si>
  <si>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</si>
  <si>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</si>
  <si>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</si>
  <si>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-Կենսաթոշակներ</t>
  </si>
  <si>
    <t>4741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</si>
  <si>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</si>
  <si>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</si>
  <si>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</si>
  <si>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</si>
  <si>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</si>
  <si>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</si>
  <si>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</si>
  <si>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</si>
  <si>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</si>
  <si>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</si>
  <si>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</si>
  <si>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 xml:space="preserve"> -Դատարանների կողմից նշանակված տույժեր և տուգանքներ</t>
  </si>
  <si>
    <t>4831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</si>
  <si>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</si>
  <si>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</si>
  <si>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</si>
  <si>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</si>
  <si>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</si>
  <si>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</si>
  <si>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-Այլ ծախսեր</t>
  </si>
  <si>
    <t>4861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</si>
  <si>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</si>
  <si>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</si>
  <si>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</si>
  <si>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</si>
  <si>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</si>
  <si>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</si>
  <si>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</si>
  <si>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</si>
  <si>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</si>
  <si>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</si>
  <si>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</si>
  <si>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</si>
  <si>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</si>
  <si>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</si>
  <si>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</si>
  <si>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</si>
  <si>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</si>
  <si>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</si>
  <si>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</si>
  <si>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</si>
  <si>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</si>
  <si>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</si>
  <si>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</si>
  <si>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</si>
  <si>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</si>
  <si>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</si>
  <si>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</si>
  <si>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</si>
  <si>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</si>
  <si>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</si>
  <si>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</si>
  <si>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 xml:space="preserve"> -Բարձրարժեք ակտիվներ</t>
  </si>
  <si>
    <t>5311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</si>
  <si>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</si>
  <si>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</si>
  <si>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</si>
  <si>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</si>
  <si>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</si>
  <si>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</si>
  <si>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</si>
  <si>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</si>
  <si>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</si>
  <si>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t xml:space="preserve">        X</t>
  </si>
  <si>
    <t>6100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</si>
  <si>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</si>
  <si>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</si>
  <si>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</si>
  <si>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</si>
  <si>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</si>
  <si>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</si>
  <si>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</si>
  <si>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</si>
  <si>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</si>
  <si>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</si>
  <si>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t>6210</t>
  </si>
  <si>
    <t xml:space="preserve"> ՌԱԶՄԱՎԱՐԱԿԱՆ ՀԱՄԱՅՆՔԱՅԻՆ ՊԱՇԱՐՆԵՐԻ ԻՐԱՑՈՒՄԻՑ ՄՈՒՏՔԵՐ</t>
  </si>
  <si>
    <t>8211</t>
  </si>
  <si>
    <t>6220</t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</si>
  <si>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</si>
  <si>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</si>
  <si>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</si>
  <si>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</si>
  <si>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</si>
  <si>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</si>
  <si>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</si>
  <si>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</si>
  <si>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</si>
  <si>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</si>
  <si>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t>6310</t>
  </si>
  <si>
    <t>ԲԱՐՁՐԱՐԺԵՔ ԱԿՏԻՎՆԵՐԻ ԻՐԱՑՈՒՄԻՑ ՄՈՒՏՔԵՐ</t>
  </si>
  <si>
    <t>8311</t>
  </si>
  <si>
    <t>6400</t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</si>
  <si>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</si>
  <si>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</si>
  <si>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</si>
  <si>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</si>
  <si>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</si>
  <si>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</si>
  <si>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</si>
  <si>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 xml:space="preserve"> ԱՅԼ ԲՆԱԿԱՆ ԾԱԳՈՒՄ ՈՒՆԵՑՈՂ ՀԻՄՆԱԿԱՆ ՄԻՋՈՑՆԵՐԻ ԻՐՑՈՒՄԻՑ ՄՈՒՏՔԵՐ</t>
  </si>
  <si>
    <t>8413</t>
  </si>
  <si>
    <t>6440</t>
  </si>
  <si>
    <t xml:space="preserve"> ՈՉ ՆՅՈՒԹԱԿԱՆ ՉԱՐՏԱԴՐՎԱԾ ԱԿՏԻՎՆԵՐԻ ԻՐԱՑՈՒՄԻՑ ՄՈՒՏՔԵՐ</t>
  </si>
  <si>
    <t>8414</t>
  </si>
  <si>
    <r>
      <t xml:space="preserve">             ԸՆԴԱՄԵՆԸ    ԾԱԽՍԵՐ               </t>
    </r>
    <r>
      <rPr>
        <sz val="10"/>
        <rFont val="Sylfaen"/>
        <family val="1"/>
      </rPr>
      <t>(տող4050+տող5000+տող 6000)</t>
    </r>
  </si>
  <si>
    <r>
      <t xml:space="preserve">Ա.   ԸՆԹԱՑԻԿ  ԾԱԽՍԵՐ՝                </t>
    </r>
    <r>
      <rPr>
        <sz val="10"/>
        <rFont val="Sylfaen"/>
        <family val="1"/>
      </rPr>
      <t xml:space="preserve">(տող4100+տող4200+տող4300+տող4400+տող4500+ տող4600+տող4700)  </t>
    </r>
    <r>
      <rPr>
        <sz val="12"/>
        <rFont val="Sylfaen"/>
        <family val="1"/>
      </rPr>
      <t xml:space="preserve"> 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</si>
  <si>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Sylfaen"/>
        <family val="1"/>
      </rPr>
      <t xml:space="preserve">(տող4110+տող4120+տող4130)  </t>
    </r>
    <r>
      <rPr>
        <sz val="10"/>
        <rFont val="Sylfaen"/>
        <family val="1"/>
      </rPr>
      <t xml:space="preserve">  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</si>
  <si>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Sylfaen"/>
        <family val="1"/>
      </rPr>
      <t>(տող4111+տող4112+ տող4114)</t>
    </r>
  </si>
  <si>
    <r>
      <t xml:space="preserve">ՓԱՍՏԱՑԻ ՍՈՑԻԱԼԱԿԱՆ ԱՊԱՀՈՎՈՒԹՅԱՆ ՎՃԱՐՆԵՐ </t>
    </r>
    <r>
      <rPr>
        <i/>
        <sz val="8"/>
        <rFont val="Sylfaen"/>
        <family val="1"/>
      </rPr>
      <t>(տող4131)</t>
    </r>
  </si>
  <si>
    <r>
      <t xml:space="preserve">1.2. ԾԱՌԱՅՈՒԹՅՈՒՆՆԵՐԻ ԵՎ ԱՊՐԱՆՔՆԵՐԻ ՁԵՌՔ ԲԵՐՈՒՄ </t>
    </r>
    <r>
      <rPr>
        <sz val="8"/>
        <rFont val="Sylfaen"/>
        <family val="1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</si>
  <si>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Sylfaen"/>
        <family val="1"/>
      </rPr>
      <t>(տող4211+տող4212+տող4213+տող4214+տող4215+տող4216+տող4217)</t>
    </r>
  </si>
  <si>
    <r>
      <t xml:space="preserve"> ԳՈՐԾՈՒՂՈՒՄՆԵՐԻ ԵՎ ՇՐՋԱԳԱՅՈՒԹՅՈՒՆՆԵՐԻ ԾԱԽՍԵՐ </t>
    </r>
    <r>
      <rPr>
        <i/>
        <sz val="8"/>
        <rFont val="Sylfaen"/>
        <family val="1"/>
      </rPr>
      <t>(տող4221+տող4222+տող4223)</t>
    </r>
  </si>
  <si>
    <r>
      <t xml:space="preserve">ՊԱՅՄԱՆԱԳՐԱՅԻՆ ԱՅԼ ԾԱՌԱՅՈՒԹՅՈՒՆՆԵՐԻ ՁԵՌՔ ԲԵՐՈՒՄ </t>
    </r>
    <r>
      <rPr>
        <i/>
        <sz val="8"/>
        <rFont val="Sylfaen"/>
        <family val="1"/>
      </rPr>
      <t>(տող4231+տող4232+տող4233+տող4234+տող4235+տող4236+տող4237+տող4238)</t>
    </r>
  </si>
  <si>
    <r>
      <t xml:space="preserve"> ԱՅԼ ՄԱՍՆԱԳԻՏԱԿԱՆ ԾԱՌԱՅՈՒԹՅՈՒՆՆԵՐԻ ՁԵՌՔ ԲԵՐՈՒՄ </t>
    </r>
    <r>
      <rPr>
        <i/>
        <sz val="8"/>
        <rFont val="Sylfaen"/>
        <family val="1"/>
      </rPr>
      <t xml:space="preserve"> (տող 4241)</t>
    </r>
  </si>
  <si>
    <r>
      <t>ԸՆԹԱՑԻԿ ՆՈՐՈԳՈՒՄ ԵՎ ՊԱՀՊԱՆՈՒՄ (ծառայություններ և նյութեր)</t>
    </r>
    <r>
      <rPr>
        <i/>
        <sz val="8"/>
        <rFont val="Sylfaen"/>
        <family val="1"/>
      </rPr>
      <t xml:space="preserve"> (տող4251+տող4252)</t>
    </r>
  </si>
  <si>
    <r>
      <t xml:space="preserve"> ՆՅՈՒԹԵՐ </t>
    </r>
    <r>
      <rPr>
        <i/>
        <sz val="8"/>
        <rFont val="Sylfaen"/>
        <family val="1"/>
      </rPr>
      <t>(տող4261+տող4262+տող4263+տող4264+տող4265+տող4266+տող4267+տող4268)</t>
    </r>
  </si>
  <si>
    <r>
      <t xml:space="preserve"> 1.3. ՏՈԿՈՍԱՎՃԱՐՆԵՐ </t>
    </r>
    <r>
      <rPr>
        <i/>
        <sz val="8"/>
        <color indexed="8"/>
        <rFont val="Sylfaen"/>
        <family val="1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</si>
  <si>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Sylfaen"/>
        <family val="1"/>
      </rPr>
      <t>(տող4311+տող4312)</t>
    </r>
  </si>
  <si>
    <r>
      <t xml:space="preserve">ԱՐՏԱՔԻՆ ՏՈԿՈՍԱՎՃԱՐՆԵՐ </t>
    </r>
    <r>
      <rPr>
        <i/>
        <sz val="8"/>
        <color indexed="8"/>
        <rFont val="Sylfaen"/>
        <family val="1"/>
      </rPr>
      <t>(տող4321+տող4322)</t>
    </r>
  </si>
  <si>
    <r>
      <t xml:space="preserve">ՓՈԽԱՌՈՒԹՅՈՒՆՆԵՐԻ ՀԵՏ ԿԱՊՎԱԾ ՎՃԱՐՆԵՐ </t>
    </r>
    <r>
      <rPr>
        <i/>
        <sz val="8"/>
        <color indexed="8"/>
        <rFont val="Sylfaen"/>
        <family val="1"/>
      </rPr>
      <t xml:space="preserve">(տող4331+տող4332+տող4333) </t>
    </r>
  </si>
  <si>
    <r>
      <t xml:space="preserve">1.4. ՍՈՒԲՍԻԴԻԱՆԵՐ  </t>
    </r>
    <r>
      <rPr>
        <sz val="8"/>
        <color indexed="8"/>
        <rFont val="Sylfaen"/>
        <family val="1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</si>
  <si>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Sylfaen"/>
        <family val="1"/>
      </rPr>
      <t>(տող4411+տող4412)</t>
    </r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</si>
  <si>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Sylfaen"/>
        <family val="1"/>
      </rPr>
      <t>(տող4421+տող4422)</t>
    </r>
  </si>
  <si>
    <r>
      <t xml:space="preserve">1.5. ԴՐԱՄԱՇՆՈՐՀՆԵՐ </t>
    </r>
    <r>
      <rPr>
        <sz val="8"/>
        <color indexed="8"/>
        <rFont val="Sylfaen"/>
        <family val="1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</si>
  <si>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Sylfaen"/>
        <family val="1"/>
      </rPr>
      <t>(տող4511+տող4512)</t>
    </r>
  </si>
  <si>
    <r>
      <t xml:space="preserve">ԴՐԱՄԱՇՆՈՐՀՆԵՐ ՄԻՋԱԶԳԱՅԻՆ ԿԱԶՄԱԿԵՐՊՈՒԹՅՈՒՆՆԵՐԻՆ </t>
    </r>
    <r>
      <rPr>
        <i/>
        <sz val="8"/>
        <color indexed="8"/>
        <rFont val="Sylfaen"/>
        <family val="1"/>
      </rPr>
      <t>(տող4521+տող4522)</t>
    </r>
  </si>
  <si>
    <r>
      <t xml:space="preserve">ԸՆԹԱՑԻԿ ԴՐԱՄԱՇՆՈՐՀՆԵՐ ՊԵՏԱԿԱՆ ՀԱՏՎԱԾԻ ԱՅԼ ՄԱԿԱՐԴԱԿՆԵՐԻՆ </t>
    </r>
    <r>
      <rPr>
        <i/>
        <sz val="8"/>
        <color indexed="8"/>
        <rFont val="Sylfaen"/>
        <family val="1"/>
      </rPr>
      <t>(տող4531+տող4532+տող4533)</t>
    </r>
  </si>
  <si>
    <r>
      <t xml:space="preserve"> - Այլ ընթացիկ դրամաշնորհներ                                    </t>
    </r>
    <r>
      <rPr>
        <sz val="8"/>
        <rFont val="Sylfaen"/>
        <family val="1"/>
      </rPr>
      <t xml:space="preserve">  (տող 4534+տող 4537 +տող 4538)</t>
    </r>
  </si>
  <si>
    <r>
      <t xml:space="preserve"> - տեղական ինքնակառավրման մարմիններին                    </t>
    </r>
    <r>
      <rPr>
        <sz val="8"/>
        <rFont val="Sylfaen"/>
        <family val="1"/>
      </rPr>
      <t>(տող  4535+տող 4536)</t>
    </r>
  </si>
  <si>
    <r>
      <t>ԿԱՊԻՏԱԼ ԴՐԱՄԱՇՆՈՐՀՆԵՐ ՊԵՏԱԿԱՆ ՀԱՏՎԱԾԻ ԱՅԼ ՄԱԿԱՐԴԱԿՆԵՐԻՆ</t>
    </r>
    <r>
      <rPr>
        <i/>
        <sz val="8"/>
        <color indexed="8"/>
        <rFont val="Sylfaen"/>
        <family val="1"/>
      </rPr>
      <t xml:space="preserve"> (տող4541+տող4542+տող4543)</t>
    </r>
  </si>
  <si>
    <r>
      <t xml:space="preserve"> -Այլ կապիտալ դրամաշնորհներ                                         </t>
    </r>
    <r>
      <rPr>
        <sz val="8"/>
        <rFont val="Sylfaen"/>
        <family val="1"/>
      </rPr>
      <t>(տող 4544+տող 4547 +տող 4548)</t>
    </r>
  </si>
  <si>
    <r>
      <t xml:space="preserve">1.6. ՍՈՑԻԱԼԱԿԱՆ ՆՊԱՍՏՆԵՐ ԵՎ ԿԵՆՍԱԹՈՇԱԿՆԵՐ </t>
    </r>
    <r>
      <rPr>
        <i/>
        <sz val="8"/>
        <color indexed="8"/>
        <rFont val="Sylfaen"/>
        <family val="1"/>
      </rPr>
      <t>(տող4610+տող4630+տող4640)</t>
    </r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</si>
  <si>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Sylfaen"/>
        <family val="1"/>
      </rPr>
      <t xml:space="preserve">տող4631+տող4632+տող4633+տող4634) </t>
    </r>
  </si>
  <si>
    <r>
      <t xml:space="preserve"> ԿԵՆՍԱԹՈՇԱԿՆԵՐ </t>
    </r>
    <r>
      <rPr>
        <i/>
        <sz val="8"/>
        <color indexed="8"/>
        <rFont val="Sylfaen"/>
        <family val="1"/>
      </rPr>
      <t xml:space="preserve">(տող4641) </t>
    </r>
  </si>
  <si>
    <r>
      <t xml:space="preserve">1.7. ԱՅԼ ԾԱԽՍԵՐ </t>
    </r>
    <r>
      <rPr>
        <i/>
        <sz val="8"/>
        <rFont val="Sylfaen"/>
        <family val="1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</si>
  <si>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Sylfaen"/>
        <family val="1"/>
      </rPr>
      <t xml:space="preserve">(տող4711+տող4712) </t>
    </r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</si>
  <si>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Sylfaen"/>
        <family val="1"/>
      </rPr>
      <t>(տող4721+տող4722+տող4723+տող4724)</t>
    </r>
  </si>
  <si>
    <r>
      <t>ԴԱՏԱՐԱՆՆԵՐԻ ԿՈՂՄԻՑ ՆՇԱՆԱԿՎԱԾ ՏՈՒՅԺԵՐ ԵՎ ՏՈՒԳԱՆՔՆԵՐ</t>
    </r>
    <r>
      <rPr>
        <i/>
        <sz val="8"/>
        <color indexed="8"/>
        <rFont val="Sylfaen"/>
        <family val="1"/>
      </rPr>
      <t xml:space="preserve"> (տող4731)</t>
    </r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</si>
  <si>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Sylfaen"/>
        <family val="1"/>
      </rPr>
      <t>(տող4741+տող4742)</t>
    </r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</si>
  <si>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Sylfaen"/>
        <family val="1"/>
      </rPr>
      <t>(տող4751)</t>
    </r>
  </si>
  <si>
    <r>
      <t xml:space="preserve"> ԱՅԼ ԾԱԽՍԵՐ </t>
    </r>
    <r>
      <rPr>
        <i/>
        <sz val="8"/>
        <color indexed="8"/>
        <rFont val="Sylfaen"/>
        <family val="1"/>
      </rPr>
      <t>(տող4761)</t>
    </r>
  </si>
  <si>
    <r>
      <t>ՊԱՀՈՒՍՏԱՅԻՆ ՄԻՋՈՑՆԵՐ</t>
    </r>
    <r>
      <rPr>
        <i/>
        <sz val="8"/>
        <color indexed="8"/>
        <rFont val="Sylfaen"/>
        <family val="1"/>
      </rPr>
      <t xml:space="preserve"> (տող4771)</t>
    </r>
  </si>
  <si>
    <r>
      <t xml:space="preserve">Բ. ՈՉ ՖԻՆԱՆՍԱԿԱՆ ԱԿՏԻՎՆԵՐԻ ԳԾՈՎ ԾԱԽՍԵՐ                     </t>
    </r>
    <r>
      <rPr>
        <sz val="10"/>
        <color indexed="8"/>
        <rFont val="Sylfaen"/>
        <family val="1"/>
      </rPr>
      <t>(տող5100+տող5200+տող5300+տող5400)</t>
    </r>
  </si>
  <si>
    <r>
      <t xml:space="preserve">1.1. ՀԻՄՆԱԿԱՆ ՄԻՋՈՑՆԵՐ     </t>
    </r>
    <r>
      <rPr>
        <sz val="9"/>
        <color indexed="8"/>
        <rFont val="Sylfaen"/>
        <family val="1"/>
      </rPr>
      <t xml:space="preserve">                            </t>
    </r>
    <r>
      <rPr>
        <sz val="8"/>
        <color indexed="8"/>
        <rFont val="Sylfaen"/>
        <family val="1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</si>
  <si>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Sylfaen"/>
        <family val="1"/>
      </rPr>
      <t xml:space="preserve"> (տող5111+տող5112+տող5113)</t>
    </r>
  </si>
  <si>
    <r>
      <t xml:space="preserve">ՄԵՔԵՆԱՆԵՐ ԵՎ ՍԱՐՔԱՎՈՐՈՒՄՆԵՐ                                     </t>
    </r>
    <r>
      <rPr>
        <i/>
        <sz val="8"/>
        <color indexed="8"/>
        <rFont val="Sylfaen"/>
        <family val="1"/>
      </rPr>
      <t xml:space="preserve">  (տող5121+ տող5122+տող5123)</t>
    </r>
  </si>
  <si>
    <r>
      <t xml:space="preserve"> ԱՅԼ ՀԻՄՆԱԿԱՆ ՄԻՋՈՑՆԵՐ                                          </t>
    </r>
    <r>
      <rPr>
        <i/>
        <sz val="8"/>
        <color indexed="8"/>
        <rFont val="Sylfaen"/>
        <family val="1"/>
      </rPr>
      <t xml:space="preserve"> (տող 5131+տող 5132+տող 5133+ տող5134)</t>
    </r>
  </si>
  <si>
    <r>
      <t>1.2. ՊԱՇԱՐՆԵՐ</t>
    </r>
    <r>
      <rPr>
        <i/>
        <sz val="9"/>
        <color indexed="8"/>
        <rFont val="Sylfaen"/>
        <family val="1"/>
      </rPr>
      <t xml:space="preserve"> </t>
    </r>
    <r>
      <rPr>
        <i/>
        <sz val="8"/>
        <color indexed="8"/>
        <rFont val="Sylfaen"/>
        <family val="1"/>
      </rPr>
      <t>(տող5211+տող5221+տող5231+տող5241)</t>
    </r>
  </si>
  <si>
    <r>
      <t>1.3. ԲԱՐՁՐԱՐԺԵՔ ԱԿՏԻՎՆԵՐ</t>
    </r>
    <r>
      <rPr>
        <i/>
        <sz val="8"/>
        <color indexed="8"/>
        <rFont val="Sylfaen"/>
        <family val="1"/>
      </rPr>
      <t xml:space="preserve"> (տող 5311)</t>
    </r>
  </si>
  <si>
    <r>
      <t xml:space="preserve">1.4. ՉԱՐՏԱԴՐՎԱԾ ԱԿՏԻՎՆԵՐ </t>
    </r>
    <r>
      <rPr>
        <i/>
        <sz val="9"/>
        <color indexed="8"/>
        <rFont val="Sylfaen"/>
        <family val="1"/>
      </rPr>
      <t xml:space="preserve">  </t>
    </r>
    <r>
      <rPr>
        <i/>
        <sz val="8"/>
        <color indexed="8"/>
        <rFont val="Sylfaen"/>
        <family val="1"/>
      </rPr>
      <t>(տող 5411+տող 5421+տող 5431+տող5441)</t>
    </r>
  </si>
  <si>
    <r>
      <t xml:space="preserve"> Գ. ՈՉ ՖԻՆԱՆՍԱԿԱՆ ԱԿՏԻՎՆԵՐԻ ԻՐԱՑՈՒՄԻՑ ՄՈՒՏՔԵՐ </t>
    </r>
    <r>
      <rPr>
        <sz val="10"/>
        <rFont val="Sylfaen"/>
        <family val="1"/>
      </rPr>
      <t>(տող6100+տող6200+տող6300+տող6400)</t>
    </r>
  </si>
  <si>
    <r>
      <t>1.1. ՀԻՄՆԱԿԱՆ ՄԻՋՈՑՆԵՐԻ ԻՐԱՑՈՒՄԻՑ ՄՈՒՏՔԵՐ</t>
    </r>
    <r>
      <rPr>
        <sz val="8"/>
        <rFont val="Sylfaen"/>
        <family val="1"/>
      </rPr>
      <t xml:space="preserve"> (տող6110+տող6120+տող6130) </t>
    </r>
  </si>
  <si>
    <r>
      <t xml:space="preserve">1.2. ՊԱՇԱՐՆԵՐԻ ԻՐԱՑՈՒՄԻՑ ՄՈՒՏՔԵՐ </t>
    </r>
    <r>
      <rPr>
        <sz val="8"/>
        <rFont val="Sylfaen"/>
        <family val="1"/>
      </rPr>
      <t>(տող6210+տող6220)</t>
    </r>
  </si>
  <si>
    <r>
      <t xml:space="preserve">ԱՅԼ ՊԱՇԱՐՆԵՐԻ ԻՐԱՑՈՒՄԻՑ ՄՈՒՏՔԵՐ </t>
    </r>
    <r>
      <rPr>
        <i/>
        <sz val="8"/>
        <rFont val="Sylfaen"/>
        <family val="1"/>
      </rPr>
      <t>(տող6221+տող6222+տող6223)</t>
    </r>
  </si>
  <si>
    <r>
      <t xml:space="preserve">1.3. ԲԱՐՁՐԱՐԺԵՔ ԱԿՏԻՎՆԵՐԻ ԻՐԱՑՈՒՄԻՑ ՄՈՒՏՔԵՐ </t>
    </r>
    <r>
      <rPr>
        <sz val="11"/>
        <rFont val="Sylfaen"/>
        <family val="1"/>
      </rPr>
      <t xml:space="preserve"> </t>
    </r>
    <r>
      <rPr>
        <sz val="8"/>
        <rFont val="Sylfaen"/>
        <family val="1"/>
      </rPr>
      <t xml:space="preserve"> (տող 6310)</t>
    </r>
  </si>
  <si>
    <r>
      <t xml:space="preserve">1.4. ՉԱՐՏԱԴՐՎԱԾ ԱԿՏԻՎՆԵՐԻ ԻՐԱՑՈՒՄԻՑ ՄՈՒՏՔԵՐ`                               </t>
    </r>
    <r>
      <rPr>
        <sz val="8"/>
        <rFont val="Sylfaen"/>
        <family val="1"/>
      </rPr>
      <t>(տող6410+տող6420+տող6430+տող6440)</t>
    </r>
  </si>
  <si>
    <t xml:space="preserve">  ՀԱՏՎԱԾ  4</t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</si>
  <si>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</si>
  <si>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</si>
  <si>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</si>
  <si>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</si>
  <si>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</si>
  <si>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</si>
  <si>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</si>
  <si>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</si>
  <si>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</si>
  <si>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</si>
  <si>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8160), (տող 8010 - տող 8200) </t>
  </si>
  <si>
    <t>1. ՓՈԽԱՌՈՒ ՄԻՋՈՑՆԵՐ                            (տող 8111+տող 8120)</t>
  </si>
  <si>
    <t xml:space="preserve"> 1.1. Արժեթղթեր (բացառությամբ բաժնետոմսերի և կապիտալում այլ մասնակցության) (տող 8112+ տող 8113)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</si>
  <si>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</si>
  <si>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</si>
  <si>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</si>
  <si>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</si>
  <si>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</si>
  <si>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(տող 8121+տող8140) </t>
  </si>
  <si>
    <t xml:space="preserve">1.2.1. Վարկեր (տող 8122+ տող 8130) </t>
  </si>
  <si>
    <t xml:space="preserve">  - վարկերի ստացում  (տող 8123+ 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</si>
  <si>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</si>
  <si>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</si>
  <si>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</si>
  <si>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  (տող 8131+ տող 8132)</t>
  </si>
  <si>
    <t>6112</t>
  </si>
  <si>
    <t>ՀՀ պետական բյուջեին</t>
  </si>
  <si>
    <t>այլ աղբյուրներին</t>
  </si>
  <si>
    <t>1.2.2. Փոխատվություններ  (տող 8141+ տող 8150)</t>
  </si>
  <si>
    <t xml:space="preserve">  - բյուջետային փոխատվությունների ստացում   (տող 8142+ տող 8143) </t>
  </si>
  <si>
    <t>ՀՀ պետական բյուջեից</t>
  </si>
  <si>
    <t>ՀՀ այլ համայնքների բյուջեներից</t>
  </si>
  <si>
    <t xml:space="preserve">  - ստացված փոխատվությունների գումարի մարում  (տող 8151+ տող 8152) </t>
  </si>
  <si>
    <t>ՀՀ այլ համայնքների բյուջեներին</t>
  </si>
  <si>
    <t>2. ՖԻՆԱՆՍԱԿԱՆ ԱԿՏԻՎՆԵՐ              (տող8161+տող8170+տող8190-տող8197+տող8198+տող8199)</t>
  </si>
  <si>
    <t xml:space="preserve">2.1. Բաժնետոմսեր և կապիտալում այլ մասնակցություն  (տող 8162+ տող 8163 + տող 8164)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</si>
  <si>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</si>
  <si>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</si>
  <si>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</si>
  <si>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</si>
  <si>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</si>
  <si>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 (տող 8171+ տող 8172)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</si>
  <si>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</si>
  <si>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</si>
  <si>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</si>
  <si>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</si>
  <si>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                   (տող 8191+տող 8194-տող 8193)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</si>
  <si>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</si>
  <si>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</si>
  <si>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</si>
  <si>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</si>
  <si>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</si>
  <si>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</si>
  <si>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</si>
  <si>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</si>
  <si>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</si>
  <si>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</si>
  <si>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</si>
  <si>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Բ. ԱՐՏԱՔԻՆ ԱՂԲՅՈՒՐՆԵՐ                    (տող 8210)</t>
  </si>
  <si>
    <t>1. ՓՈԽԱՌՈՒ ՄԻՋՈՑՆԵՐ                              (տող 8211+տող 8220)</t>
  </si>
  <si>
    <t xml:space="preserve"> 1.1. Արժեթղթեր (բացառությամբ բաժնետոմսերի և կապիտալում այլ մասնակցության)  (տող 8212+ տող 8213)</t>
  </si>
  <si>
    <t>9121</t>
  </si>
  <si>
    <t>6121</t>
  </si>
  <si>
    <t>1.2. Վարկեր և փոխատվություններ (ստացում և մարում)                                                   (տող 8221+տող 8240)</t>
  </si>
  <si>
    <t>1.2.1. Վարկեր  (տող 8222+ տող 8230)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</si>
  <si>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</si>
  <si>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</si>
  <si>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</si>
  <si>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</si>
  <si>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 (տող 8241+ տող 8250)</t>
  </si>
  <si>
    <t xml:space="preserve">  - փոխատվությունների ստացում</t>
  </si>
  <si>
    <t xml:space="preserve">  - ստացված փոխատվությունների գումարի մարում</t>
  </si>
  <si>
    <r>
      <t xml:space="preserve"> </t>
    </r>
    <r>
      <rPr>
        <u/>
        <sz val="14"/>
        <rFont val="Arial Armenian"/>
        <family val="2"/>
      </rPr>
      <t>Ð²îì²Ì 6</t>
    </r>
  </si>
  <si>
    <t xml:space="preserve"> Ð²Ø²ÚÜøÆ  ´ÚàôæºÆ Ì²ÊêºðÀ` Àêî ´Úàôæºî²ÚÆÜ Ì²ÊêºðÆ  ¶àðÌ²è²Î²Ü ºì îÜîºê²¶Æî²Î²Ü  ¸²ê²Î²ð¶Ø²Ü</t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</si>
  <si>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</si>
  <si>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</si>
  <si>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</si>
  <si>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</si>
  <si>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</si>
  <si>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</si>
  <si>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</si>
  <si>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</si>
  <si>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</si>
  <si>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</si>
  <si>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>ÀÜ¸²ØºÜÀ Ì²Êêºð (ïáÕ2100+ïáÕ2200+ïáÕ2300+ïáÕ2400+ïáÕ2500+ïáÕ2600+ ïáÕ2700+ïáÕ2800+ïáÕ2900+ïáÕ3000+ïáÕ3100)</t>
  </si>
  <si>
    <t xml:space="preserve">ÀÜ¸Ð²Üàôð ´ÜàôÚÂÆ Ð²Üð²ÚÆÜ Ì²è²ÚàôÂÚàôÜÜºð (ïáÕ2110+ïáÕ2120+ïáÕ2130+ïáÕ2140+ïáÕ2150+ïáÕ2160+ïáÕ2170+ïáÕ2180)                                                                                        </t>
  </si>
  <si>
    <t>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</si>
  <si>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</si>
  <si>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</si>
  <si>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</si>
  <si>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³Û¹ ÃíáõÙ Í³Ëë»ñÇ í»ñÍ³ÝáõÙÁ` Áëï µÛáõç»ï³ÛÇÝ Í³Ëë»ñÇ ïÝï»ë³·Çï³Ï³Ý ¹³ë³Ï³ñ·Ù³Ý Ñá¹í³ÍÝ»ñÇ</t>
  </si>
  <si>
    <t>1.äºî²Î²Ü, îºÔ²Î²Ü ÆÜøÜ²Î²è²ì²ðØ²Ü Ø²ðØÆÜÜºðÆ, ¸ð²Üò ºÜÂ²Î² ´Úàôæºî²ÚÆÜ ÐÆØÜ²ðÎÜºðÆ ²ÞÊ²îàÔÜºðÆ ²ÞÊ²î²ì²ðÒÀª ÀÜ¸²ØºÜÀ,                                                                             ³Û¹ ÃíáõÙª</t>
  </si>
  <si>
    <t>1,1 ²ßË³ï³ÝùÇ í³ñÓ³ïñáõÃÛáõÝ</t>
  </si>
  <si>
    <t xml:space="preserve"> -²ßË³ïáÕÝ»ñÇ ³ßË³ï³í³ñÓ»ñ ¨ Ñ³í»É³í×³ñÝ»ñ</t>
  </si>
  <si>
    <t xml:space="preserve">  411100</t>
  </si>
  <si>
    <t>411100</t>
  </si>
  <si>
    <t xml:space="preserve"> - ä³ñ·¨³ïñáõÙÝ»ñ, ¹ñ³Ù³Ï³Ý Ëñ³ËáõëáõÙÝ»ñ ¨ Ñ³ïáõÏ í×³ñÝ»ñ</t>
  </si>
  <si>
    <t xml:space="preserve">  411200</t>
  </si>
  <si>
    <t>411200</t>
  </si>
  <si>
    <t xml:space="preserve"> -ø³Õ³ù³óÇ³Ï³Ý, ¹³ï³Ï³Ý ¨ å»ï³Ï³Ý Í³é³ÛáÕÝ»ñÇ å³ñ·¨³ïñáõÙ 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</si>
  <si>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</si>
  <si>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</si>
  <si>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</si>
  <si>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</si>
  <si>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</si>
  <si>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</si>
  <si>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</si>
  <si>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 êáóÇ³É³Ï³Ý ³å³ÑáíáõÃÛ³Ý í×³ñÝ»ñ </t>
  </si>
  <si>
    <t>413100</t>
  </si>
  <si>
    <t>2 Ì³é³ÛáõÃÛáõÝÝ»ñÇ ¨ ³åñ³ÝùÝ»ñÇ Ó»éù µ»ñáõÙ</t>
  </si>
  <si>
    <t>2.1 Þ³ñáõÝ³Ï³Ï³Ý Í³Ëë»ñ</t>
  </si>
  <si>
    <t xml:space="preserve"> -·áñÍ³éÝ³Ï³Ý ¨ µ³ÝÏ³ÛÇÝ Í³é³ÛáõÃÛáõÝÝ»ñÇ Í³Ëë»ñ</t>
  </si>
  <si>
    <t>421100</t>
  </si>
  <si>
    <t xml:space="preserve"> -¿Ý»ñ·»ïÇÏ  Í³é³ÛáõÃÛáõÝÝ»ñ</t>
  </si>
  <si>
    <t>421200</t>
  </si>
  <si>
    <t xml:space="preserve"> -ÎáÙáõÝ³É Í³é³ÛáõÃÛáõÝÝ»ñ</t>
  </si>
  <si>
    <t>421300</t>
  </si>
  <si>
    <t xml:space="preserve"> -Î³åÇ Í³é³ÛáõÃÛáõÝÝ»ñ</t>
  </si>
  <si>
    <t>421400</t>
  </si>
  <si>
    <t xml:space="preserve"> -²å³Ñáí³·ñ³Ï³Ý Í³Ëë»ñ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</si>
  <si>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</si>
  <si>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</si>
  <si>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</si>
  <si>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</si>
  <si>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</si>
  <si>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¶áñÍáõÕáõÙÝ»ñÇ ¨ ßñç³·³ÛáõÃÛ³Ý Í³Ëë»ñ </t>
  </si>
  <si>
    <t xml:space="preserve"> -Ü»ñùÇÝ ·áñÍáõÕáõÙÝ»ñ</t>
  </si>
  <si>
    <t>422100</t>
  </si>
  <si>
    <t xml:space="preserve"> -²ñï³ë³ÑÙ³ÝÛ³Ý ·áñÍáõÕáõÙÝ»ñÇ ·Íáí Í³Ëë»ñ</t>
  </si>
  <si>
    <t>422200</t>
  </si>
  <si>
    <t xml:space="preserve"> -²ÛÉ ïñ³Ýëåáñï³ÛÇÝ Í³Ëë»ñ</t>
  </si>
  <si>
    <t>422900</t>
  </si>
  <si>
    <t>2.3 ä³ÛÙ³Ý³·ñ³ÛÇÝ ³ÛÉ Í³é³ÛáõÃÛáõÝÝ»ñÇ Ó»éù µ»ñáõÙ</t>
  </si>
  <si>
    <t xml:space="preserve"> -ì³ñã³Ï³Ý Í³é³ÛáõÃÛáõÝÝ»ñ</t>
  </si>
  <si>
    <t>423100</t>
  </si>
  <si>
    <t xml:space="preserve"> -Ð³Ù³Ï³ñ·ã³ÛÇÝ Í³é³ÛáõÃÛáõÝÝ»ñ</t>
  </si>
  <si>
    <t>423200</t>
  </si>
  <si>
    <t xml:space="preserve"> -²ßË³ï³Ï³½ÙÇ Ù³ëÝ³·Çï³Ï³Ý ½³ñ·³óÙ³Ý Í³é³ÛáõÃÛáõÝÝ»ñ</t>
  </si>
  <si>
    <t>423300</t>
  </si>
  <si>
    <t xml:space="preserve"> -î»Õ³Ï³ïí³Ï³Ý Í³é³ÛáõÃÛáõÝÝ»ñ</t>
  </si>
  <si>
    <t>423400</t>
  </si>
  <si>
    <t xml:space="preserve"> -Î³é³í³ñã³Ï³Ý Í³é³ÛáõÃÛáõÝÝ»ñ</t>
  </si>
  <si>
    <t xml:space="preserve"> - Î»Ýó³Õ³ÛÇÝ ¨ Ñ³Ýñ³ÛÇÝ ëÝÝ¹Ç Í³é³ÛáõÃÛáõÝÝ»ñ</t>
  </si>
  <si>
    <t>423600</t>
  </si>
  <si>
    <t xml:space="preserve"> -Ü»ñÏ³Û³óáõóã³Ï³Ý Í³Ëë»ñ</t>
  </si>
  <si>
    <t>423700</t>
  </si>
  <si>
    <t xml:space="preserve"> -ÀÝ¹Ñ³Ýáõñ µÝáõÛÃÇ ³ÛÉ Í³é³ÛáõÃÛáõÝÝ»ñ</t>
  </si>
  <si>
    <t>423900</t>
  </si>
  <si>
    <t>2.4 ²ÛÉ Ù³ëÝ³·Çï³Ï³Ý Í³é³ÛáõÃÛáõÝÝ»ñÇ Ó»éù µ»ñáõÙ</t>
  </si>
  <si>
    <t xml:space="preserve"> -Ø³ëÝ³·Çï³Ï³Ý Í³é³ÛáõÃÛáõÝÝ»ñ</t>
  </si>
  <si>
    <t>424100</t>
  </si>
  <si>
    <t>2.5 ÀÝÃ³óÇÏ Ýáñá·áõÙ ¨ å³Ñå³ÝáõÙ (Í³é³ÛáõÃÛáõÝÝ»ñ ¨ ÝÛáõÃ»ñ)</t>
  </si>
  <si>
    <t xml:space="preserve"> -Þ»Ýù»ñÇ ¨ Ï³éáõÛóÝ»ñÇ ÁÝÃ³óÇÏ Ýáñá·áõÙ ¨ å³Ñå³ÝáõÙ</t>
  </si>
  <si>
    <t>425100</t>
  </si>
  <si>
    <t xml:space="preserve"> -Ø»ù»Ý³Ý»ñÇ ¨ ë³ñù³íáñáõÙÝ»ñÇ ÁÝÃ³óÇÏ Ýáñá·áõÙ ¨ å³Ñå³ÝáõÙ</t>
  </si>
  <si>
    <t>425200</t>
  </si>
  <si>
    <t>2.6  ÜÛáõÃ»ñ</t>
  </si>
  <si>
    <t xml:space="preserve"> -¶ñ³ë»ÝÛ³Ï³ÛÇÝ ÝÛáõÃ»ñ ¨ Ñ³·áõëï</t>
  </si>
  <si>
    <t>426100</t>
  </si>
  <si>
    <t xml:space="preserve"> -¶ÛáõÕ³ïÝï»ë³Ï³Ý ³åñ³ÝùÝ»ñ</t>
  </si>
  <si>
    <t>426200</t>
  </si>
  <si>
    <t xml:space="preserve"> -ì»ñ³å³ïñ³ëïÙ³Ý ¨ áõëáõóÙ³Ý ÝÛáõÃ»ñ </t>
  </si>
  <si>
    <t>426300</t>
  </si>
  <si>
    <t xml:space="preserve"> -îñ³Ýëåáñï³ÛÇÝ ÝÛáõÃ»ñ</t>
  </si>
  <si>
    <t>426400</t>
  </si>
  <si>
    <t xml:space="preserve"> -Þñç³Ï³ ÙÇç³í³ÛñÇ å³ßïå³ÝáõÃÛ³Ý ¨ ·Çï³Ï³Ý ÝÛáõÃ»ñ</t>
  </si>
  <si>
    <t>426500</t>
  </si>
  <si>
    <t xml:space="preserve"> -²éáÕç³å³Ñ³Ï³Ý  ¨ É³µáñ³ïáñ ÝÛáõÃ»ñ</t>
  </si>
  <si>
    <t>426600</t>
  </si>
  <si>
    <t xml:space="preserve"> -Î»Ýó³Õ³ÛÇÝ ¨ Ñ³Ýñ³ÛÇÝ ëÝÝ¹Ç ÝÛáõÃ»ñ</t>
  </si>
  <si>
    <t>426700</t>
  </si>
  <si>
    <t xml:space="preserve"> -Ð³ïáõÏ Ýå³ï³Ï³ÛÇÝ ³ÛÉ ÝÛáõÃ»ñ</t>
  </si>
  <si>
    <t>426900</t>
  </si>
  <si>
    <t xml:space="preserve"> -Ü»ñùÇÝ ³ñÅ»ÃÕÃ»ñÇ ïáÏáë³í×³ñÝ»ñ</t>
  </si>
  <si>
    <t>441100</t>
  </si>
  <si>
    <t xml:space="preserve"> -Ü»ñùÇÝ í³ñÏ»ñÇ ïáÏáë³í×³ñÝ»ñ</t>
  </si>
  <si>
    <t>441200</t>
  </si>
  <si>
    <t xml:space="preserve"> -²ñï³ùÇÝ ³ñÅ»ÃÕÃ»ñÇ ·Íáí ïáÏáë³í×³ñÝ»ñ</t>
  </si>
  <si>
    <t>442100</t>
  </si>
  <si>
    <t xml:space="preserve"> -²ñï³ùÇÝ í³ñÏ»ñÇ ·Íáí ïáÏáë³í×³ñÝ»ñ</t>
  </si>
  <si>
    <t>442200</t>
  </si>
  <si>
    <t>öáË³éáõÃÛáõÝÝ»ñÇ Ñ»ï Ï³åí³Í í×³ñÝ»ñ</t>
  </si>
  <si>
    <t xml:space="preserve"> -öáË³Ý³ÏÙ³Ý Ïáõñë»ñÇ µ³ó³ë³Ï³Ý ï³ñµ»ñáõÃÛáõÝ</t>
  </si>
  <si>
    <t>443100</t>
  </si>
  <si>
    <t xml:space="preserve"> -îáõÛÅ»ñ</t>
  </si>
  <si>
    <t>443200</t>
  </si>
  <si>
    <t xml:space="preserve"> -öáË³éáõÃÛáõÝÝ»ñÇ ·Íáí ïáõñù»ñ</t>
  </si>
  <si>
    <t>443300</t>
  </si>
  <si>
    <t>4. êáõµëÇ¹Ç³Ý»ñ</t>
  </si>
  <si>
    <t xml:space="preserve"> -êáõµëÇ¹Ç³Ý»ñ áã-ýÇÝ³Ýë³Ï³Ý å»ï³Ï³Ý Ï³½Ù³Ï»ñåáõÃÛáõÝÝ»ñÇÝ </t>
  </si>
  <si>
    <t>451100</t>
  </si>
  <si>
    <t xml:space="preserve"> -êáõµëÇ¹Ç³Ý»ñ ýÇÝ³Ýë³Ï³Ý å»ï³Ï³Ý Ï³½Ù³Ï»ñåáõÃÛáõÝÝ»ñÇÝ </t>
  </si>
  <si>
    <t>451200</t>
  </si>
  <si>
    <t xml:space="preserve"> -êáõµëÇ¹Ç³Ý»ñ áã å»ï³Ï³Ý áã  ýÇÝ³Ýë³Ï³Ý  Ï³½Ù³Ï»ñåáõÃÛáõÝÝ»ñÇÝ </t>
  </si>
  <si>
    <t>452100</t>
  </si>
  <si>
    <t xml:space="preserve"> -êáõµëÇ¹Ç³Ý»ñ áã å»ï³Ï³Ý   ýÇÝ³Ýë³Ï³Ý  Ï³½Ù³Ï»ñåáõÃÛáõÝÝ»ñÇÝ </t>
  </si>
  <si>
    <t>452200</t>
  </si>
  <si>
    <t>5.¸ñ³Ù³ßÝáñÑÝ»ñ</t>
  </si>
  <si>
    <t>¸ñ³Ù³ßÝáñÑÝ»ñ ûï³ñ»ñÏñÛ³ Ï³é³í³ñáõÃÛáõÝÝ»ñÇÝ</t>
  </si>
  <si>
    <t>ÀÝÃ³óÇÏ ¹ñ³Ù³ßÝáñÑÝ»ñ ûï³ñ»ñÏñÛ³ Ï³é³í³ñáõÃÛáõÝÝ»ñÇÝ</t>
  </si>
  <si>
    <t>Î³åÇï³É ¹ñ³Ù³ßÝáñÑÝ»ñ ûï³ñ»ñÏñÛ³ Ï³é³í³ñáõÃÛáõÝÝ»ñÇÝ</t>
  </si>
  <si>
    <t>¸ñ³Ù³ßÝáñÑÝ»ñ ÙÇç³½·³ÛÇÝ Ï³½Ù³Ï»ñåáõÃÛáõÝÝ»ñÇÝ</t>
  </si>
  <si>
    <t>ÀÝÃ³óÇÏ ¹ñ³Ù³ßÝáñÑÝ»ñ ÙÇç³½·³ÛÇÝ Ï³½Ù³Ï»ñåáõÃÛáõÝÝ»ñÇÝ</t>
  </si>
  <si>
    <t>Î³åÇï³É ¹ñ³Ù³ßÝáñÑ»ñ ÙÇç³½·³ÛÇÝ Ï³½Ù³Ï»ñåáõÃÛáõÝÝ»ñÇÝ</t>
  </si>
  <si>
    <t xml:space="preserve">ÀÝÃ³óÇÏ ¹ñ³Ù³ßÝáñÑÝ»ñ å»ï³Ï³Ý Ñ³ïí³ÍÇ ³ÛÉ Ù³Ï³ñ¹³ÏÝ»ñÇÝ </t>
  </si>
  <si>
    <t>ÀÝÃ³óÇÏ ¹ñ³Ù³ßÝáñÑÝ»ñ å»ï³Ï³Ý Ï³é³í³ñÙ³Ý Ñ³ïí³ÍÇÝ</t>
  </si>
  <si>
    <t>ÀÝÃ³óÇÏ ëáõµí»ÝóÇ³Ý»ñ Ñ³Ù³ÛÝùÝ»ñÇÝ</t>
  </si>
  <si>
    <t>ä»ï³Ï³Ý µÛáõç»Çó Ñ³Ù³ÛÝùÝ»ñÇ µÛáõç»Ý»ñÇÝ ýÇÝ³Ýë³Ï³Ý Ñ³Ù³Ñ³ñÃ»óÙ³Ý ëÏ½µáõÝùáí ïñíáÕ ¹áï³óÇ³Ý»ñ</t>
  </si>
  <si>
    <t>úñ»ÝùÝ»ñÇ ÏÇñ³ñÏÙ³Ý ³ñ¹ÛáõÝùáõÙ Ñ³Ù³ÛÝùÝ»ñÇ µÛáõç»Ý»ñÇ ÏáñáõëïÝ»ñÇ ÷áËÑ³ïáõóáõÙ</t>
  </si>
  <si>
    <t>²ÛÉ ÁÝÃ³óÇÏ ¹ñ³Ù³ßÝáñÑÝ»ñ Ñ³Ù³ÛÝùÝ»ñÇÝ</t>
  </si>
  <si>
    <t>ÀÝÃ³óÇÏ ¹ñ³Ù³ßÝáñÑÝ»ñ å»ï³Ï³Ý ¨ Ñ³Ù³ÛÝùÝ»ñÇ áã ³é¨ïñ³ÛÇÝ Ï³½Ù³Ï»ñåáõÃÛáõÝÝ»ñÇÝ</t>
  </si>
  <si>
    <t>ÀÝÃ³óÇÏ ¹ñ³Ù³ßÝáñÑÝ»ñ å»ï³Ï³Ý ¨ Ñ³Ù³ÛÝùÝ»ñÇ  ³é¨ïñ³ÛÇÝ Ï³½Ù³Ï»ñåáõÃÛáõÝÝ»ñÇÝ</t>
  </si>
  <si>
    <t>²ÛÉ ÁÝÃ³óÇÏ ¹ñ³Ù³ßÝáñÑÝ»ñ</t>
  </si>
  <si>
    <t xml:space="preserve">Î³åÇï³É ¹ñ³Ù³ßÝáñÑÝ»ñ å»ï³Ï³Ý Ñ³ïí³ÍÇ ³ÛÉ Ù³Ï³ñ¹³ÏÝ»ñÇÝ </t>
  </si>
  <si>
    <t>Î³åÇï³É ¹ñ³Ù³ßÝáñÑÝ»ñ å»ï³Ï³Ý Ï³é³í³ñÙ³Ý Ñ³ïí³ÍÇÝ</t>
  </si>
  <si>
    <t>Î³åÇï³É ëáõµí»ÝóÇ³Ý»ñ Ñ³Ù³ÛÝùÝ»ñÇÝ</t>
  </si>
  <si>
    <t>²ÛÉ Ï³åÇï³É ¹ñ³Ù³ßÝáñÑÝ»ñ Ñ³Ù³ÛÝùÝ»ñÇÝ</t>
  </si>
  <si>
    <t>Î³åÇï³É ¹ñ³Ù³ßÝáñÑÝ»ñ å»ï³Ï³Ý ¨ Ñ³Ù³ÛÝùÝ»ñÇ áã ³é¨ïñ³ÛÇÝ Ï³½Ù³Ï»ñåáõÃÛáõÝÝ»ñÇÝ</t>
  </si>
  <si>
    <t>Î³åÇï³É ¹ñ³Ù³ßÝáñÑÝ»ñ å»ï³Ï³Ý ¨ Ñ³Ù³ÛÝù³ÛÇÝ  ³é¨ïñ³ÛÇÝ Ï³½Ù³Ï»ñåáõÃÛáõÝÝ»ñÇÝ</t>
  </si>
  <si>
    <t xml:space="preserve">²ÛÉ Ï³åÇï³É ¹ñ³Ù³ßÝáñÑÝ»ñ </t>
  </si>
  <si>
    <t>465700</t>
  </si>
  <si>
    <t>6. êàòÆ²È²Î²Ü Üä²êîÜºð ºì ÎºÜê²ÂàÞ²ÎÜºð</t>
  </si>
  <si>
    <t xml:space="preserve">6.1 êàòÆ²È²Î²Ü ²ä²ÐàìàôÂÚ²Ü Üä²êîÜºð </t>
  </si>
  <si>
    <t xml:space="preserve"> -îÝ³ÛÇÝ ïÝï»ëáõÃÛáõÝÝ»ñÇÝ ¹ñ³Ùáí í×³ñíáÕ ëáóÇ³É³Ï³Ý ³å³ÑáíáõÃÛ³Ý í×³ñÝ»ñ</t>
  </si>
  <si>
    <t xml:space="preserve"> -êáóÇ³É³Ï³Ý ³å³ÑáíáõÃÛ³Ý µÝ»Õ»Ý Ýå³ëïÝ»ñ Í³é³ÛáõÃÛáõÝÝ»ñ Ù³ïáõóáÕÝ»ñÇÝ</t>
  </si>
  <si>
    <t xml:space="preserve">6.2 êàòÆ²È²Î²Ü ú¶ÜàôÂÚ²Ü ¸ð²Ø²Î²Ü ²ðî²Ð²ÚîàôÂÚ²Ø´ Üä²êîÜºð (´ÚàôæºÆò) </t>
  </si>
  <si>
    <t xml:space="preserve"> -ÐÇí³Ý¹áõÃÛ³Ý ¨ Ñ³ßÙ³Ý¹³ÙáõÃÛ³Ý Ýå³ëïÝ»ñ µÛáõç»Çó</t>
  </si>
  <si>
    <t>472100</t>
  </si>
  <si>
    <t xml:space="preserve"> -Ø³ÛñáõÃÛ³Ý Ýå³ëïÝ»ñ µÛáõç»Çó</t>
  </si>
  <si>
    <t>472200</t>
  </si>
  <si>
    <t xml:space="preserve"> -ºñ»Ë³Ý»ñÇ Ï³Ù ÁÝï³Ý»Ï³Ý Ýå³ëïÝ»ñ µÛáõç»Çó</t>
  </si>
  <si>
    <t>472300</t>
  </si>
  <si>
    <t xml:space="preserve"> -¶áñÍ³½ñÏáõÃÛ³Ý Ýå³ëïÝ»ñ µÛáõç»Çó</t>
  </si>
  <si>
    <t>472400</t>
  </si>
  <si>
    <t xml:space="preserve"> -Î»Ýë³Ãáß³ÏÇ ³ÝóÝ»Éáõ Ñ»ï Ï³åí³Í ¨ ï³ñÇù³ÛÇÝ Ýå³ëïÝ»ñ µÛáõç»Çó</t>
  </si>
  <si>
    <t>472500</t>
  </si>
  <si>
    <t xml:space="preserve"> -ÐáõÕ³ñÏ³íáñáõÃÛ³Ý Ýå³ëïÝ»ñ µÛáõç»Çó</t>
  </si>
  <si>
    <t>472600</t>
  </si>
  <si>
    <t xml:space="preserve"> -ÎñÃ³Ï³Ý, Ùß³ÏáõÃ³ÛÇÝ ¨ ëåáñï³ÛÇÝ Ýå³ëïÝ»ñ µÛáõç»Çó</t>
  </si>
  <si>
    <t>472700</t>
  </si>
  <si>
    <t xml:space="preserve"> -´Ý³Ï³ñ³Ý³ÛÇÝ Ýå³ëïÝ»ñ µÛáõç»Çó</t>
  </si>
  <si>
    <t>472800</t>
  </si>
  <si>
    <t xml:space="preserve"> -²ÛÉ Ýå³ëïÝ»ñ µÛáõç»Çó</t>
  </si>
  <si>
    <t>472900</t>
  </si>
  <si>
    <t>6.3 ÎºÜê²ÂàÞ²ÎÜºð</t>
  </si>
  <si>
    <t xml:space="preserve"> -Ï»Ýë³Ãáß³ÏÝ»ñ</t>
  </si>
  <si>
    <t>474100</t>
  </si>
  <si>
    <t>7. ²ÚÈ Ì²Êêºð</t>
  </si>
  <si>
    <t xml:space="preserve">7.1 ÜìÆð²îìàôÂÚàôÜÜºð àâ-Î²è²ì²ðâ²Î²Ü (Ð²ê²ð²Î²Î²Ü) Î²¼Ø²ÎºðäàôÂÚàôÜÜºðÆÜ </t>
  </si>
  <si>
    <t xml:space="preserve"> -îÝ³ÛÇÝ ïÝï»ëáõÃÛáõÝÝ»ñÇÝ Í³é³ÛáõÃÛáõÝÝ»ñ Ù³ïáõóáÕ` ß³ÑáõÛÃ ãÑ»ï³åÝ¹áÕ Ï³½Ù³Ï»ñåáõÃÛáõÝÝ»ñÇÝ ÝíÇñ³ïíáõÃÛáõÝÝ»ñ</t>
  </si>
  <si>
    <t>481100</t>
  </si>
  <si>
    <t xml:space="preserve"> -ÜíÇñ³ïíáõÃÛáõÝÝ»ñ ³ÛÉ ß³ÑáõÛÃ ãÑ»ï³åÝ¹áÕ Ï³½Ù³Ï»ñåáõÃÛáõÝÝ»ñÇÝ</t>
  </si>
  <si>
    <t>481900</t>
  </si>
  <si>
    <t>7.2 Ð²ðÎºð, ä²ðî²¸Æð ìÖ²ðÜºð ºì îàôÚÄºð, àðàÜø Î²è²ì²ðØ²Ü î²ð´ºð Ø²Î²ð¸²ÎÜºðÆ ÎàÔØÆò ÎÆð²èìàôØ ºÜ ØÆØÚ²Üò ÜÎ²îØ²Ø´</t>
  </si>
  <si>
    <t xml:space="preserve"> -²ßË³ï³í³ñÓÇ ýáÝ¹</t>
  </si>
  <si>
    <t>482100</t>
  </si>
  <si>
    <t xml:space="preserve"> -²ÛÉ Ñ³ñÏ»ñ</t>
  </si>
  <si>
    <t xml:space="preserve"> -ä³ñï³¹Çñ í×³ñÝ»ñ</t>
  </si>
  <si>
    <t>482300</t>
  </si>
  <si>
    <t xml:space="preserve"> -ä»ï³Ï³Ý Ñ³ïí³ÍÇ ï³ñµ»ñ Ù³Ï³ñ¹³ÏÝ»ñÇ ÏáÕÙÇó ÙÇÙÛ³Ýó ÝÏ³ïÙ³Ùµ ÏÇñ³éíáÕ ïáõÛÅ»ñ</t>
  </si>
  <si>
    <t>482400</t>
  </si>
  <si>
    <t>7.3 ¸²î²ð²ÜÜºðÆ ÎàÔØÆò ÜÞ²Ü²Îì²Ì îàôÚÄºð ºì îàô¶²ÜøÜºð</t>
  </si>
  <si>
    <t xml:space="preserve"> -¸³ï³ñ³ÝÝ»ñÇ ÏáÕÙÇó Ýß³Ý³Ïí³Í ïáõÛÅ»ñ ¨ ïáõ·³ÝùÝ»ñ</t>
  </si>
  <si>
    <t>483100</t>
  </si>
  <si>
    <t>7.4 ´Ü²Î²Ü ²ÔºîÜºðÆò Î²Ø ²ÚÈ ´Ü²Î²Ü ä²îÖ²èÜºðàì ²è²æ²ò²Ì ìÜ²êÜºðÆ Î²Ø ìÜ²êì²ÌøÜºðÆ ìºð²Î²Ü¶ÜàôØ</t>
  </si>
  <si>
    <t xml:space="preserve"> -´Ý³Ï³Ý ³Õ»ïÝ»ñÇó ³é³ç³ó³Í íÝ³ëí³ÍùÝ»ñÇ Ï³Ù íÝ³ëÝ»ñÇ í»ñ³Ï³Ý·ÝáõÙ</t>
  </si>
  <si>
    <t>484100</t>
  </si>
  <si>
    <t xml:space="preserve"> -²ÛÉ µÝ³Ï³Ý å³ï×³éÝ»ñáí ëï³ó³Í íÝ³ëí³ÍùÝ»ñÇ í»ñ³Ï³Ý·ÝáõÙ</t>
  </si>
  <si>
    <t>484200</t>
  </si>
  <si>
    <t>7.5 Î²è²ì²ðØ²Ü Ø²ðØÆÜÜºðÆ ¶àðÌàôÜºàôÂÚ²Ü Ðºîºì²Üøàì ²è²æ²ò²Ì ìÜ²êÜºðÆ Î²Ø ìÜ²êì²ÌøÜºðÆ ìºð²Î²Ü¶ÜàôØ</t>
  </si>
  <si>
    <t xml:space="preserve"> -Î³é³í³ñÙ³Ý Ù³ñÙÇÝÝ»ñÇ ·áñÍáõÝ»áõÃÛ³Ý Ñ»ï¨³Ýùáí ³é³ç³ó³Í íÝ³ëí³ÍùÝ»ñÇ  Ï³Ù íÝ³ëÝ»ñÇ í»ñ³Ï³Ý·ÝáõÙ </t>
  </si>
  <si>
    <t>485100</t>
  </si>
  <si>
    <t>7.6 ²ÚÈ Ì²Êêºð</t>
  </si>
  <si>
    <t xml:space="preserve"> -²ÛÉ Í³Ëë»ñ</t>
  </si>
  <si>
    <t>486100</t>
  </si>
  <si>
    <t>7.7 ä²Ðàôêî²ÚÆÜ ØÆæàòÜºð</t>
  </si>
  <si>
    <t xml:space="preserve"> -ä³Ñáõëï³ÛÇÝ ÙÇçáóÝ»ñ</t>
  </si>
  <si>
    <t>489100</t>
  </si>
  <si>
    <t>Բ, àâ-üÆÜ²Üê²Î²Ü ²ÎîÆìÜºðÆ ¶Ìàì Ì²Êêºð</t>
  </si>
  <si>
    <t>1.ÐÆØÜ²Î²Ü ØÆæàòÜºð</t>
  </si>
  <si>
    <t xml:space="preserve"> -Þ»Ýù»ñÇ ¨ ßÇÝáõÃÛáõÝÝ»ñÇ Ó»éù µ»ñáõÙ</t>
  </si>
  <si>
    <t>511100</t>
  </si>
  <si>
    <t xml:space="preserve"> -Þ»Ýù»ñÇ ¨ ßÇÝáõÃÛáõÝÝ»ñÇ Ï³éáõóáõÙ</t>
  </si>
  <si>
    <t>511200</t>
  </si>
  <si>
    <t xml:space="preserve"> -Þ»Ýù»ñÇ ¨ ßÇÝáõÃÛáõÝÝ»ñÇ Ï³åÇï³É í»ñ³Ýáñá·áõÙ</t>
  </si>
  <si>
    <t>511300</t>
  </si>
  <si>
    <t xml:space="preserve"> -îñ³Ýëåáñï³ÛÇÝ ë³ñù³íáñáõÙÝ»ñ</t>
  </si>
  <si>
    <t>512100</t>
  </si>
  <si>
    <t xml:space="preserve"> -ì³ñã³Ï³Ý ë³ñù³íáñáõÙÝ»ñ</t>
  </si>
  <si>
    <t>512200</t>
  </si>
  <si>
    <t xml:space="preserve"> -²ÛÉ Ù»ù»Ý³Ý»ñ ¨ ë³ñù³íáñáõÙÝ»ñ</t>
  </si>
  <si>
    <t>512900</t>
  </si>
  <si>
    <t xml:space="preserve"> -²×»óíáÕ ³ÏïÇíÝ»ñ</t>
  </si>
  <si>
    <t>513100</t>
  </si>
  <si>
    <t xml:space="preserve"> -àã-ÝÛáõÃ³Ï³Ý ÑÇÙÝ³Ï³Ý ÙÇçáóÝ»ñ</t>
  </si>
  <si>
    <t>513200</t>
  </si>
  <si>
    <t>-¶»á¹»½Ç³Ï³Ý ù³ñï»½³·ñ³Ï³Ý Í³Ëë»ñ</t>
  </si>
  <si>
    <t>513300</t>
  </si>
  <si>
    <t>-Ü³Ë³·Í³Ñ»ï³½áï³Ï³Ý Í³Ëë»ñ</t>
  </si>
  <si>
    <t>513400</t>
  </si>
  <si>
    <t>2.ä²Þ²ðÜºð</t>
  </si>
  <si>
    <t xml:space="preserve"> -è³½Ù³í³ñ³Ï³Ý å³ß³ñÝ»ñ</t>
  </si>
  <si>
    <t>521100</t>
  </si>
  <si>
    <t xml:space="preserve"> -ÜÛáõÃ»ñ ¨ å³ñ³·³Ý»ñ</t>
  </si>
  <si>
    <t>522100</t>
  </si>
  <si>
    <t xml:space="preserve"> -ì»ñ³í³×³éùÇ Ñ³Ù³ñ Ý³Ë³ï»ëí³Í ³åñ³ÝùÝ»ñ</t>
  </si>
  <si>
    <t>523100</t>
  </si>
  <si>
    <t xml:space="preserve"> -êå³éÙ³Ý Ýå³ï³Ïáí å³ÑíáÕ å³ß³ñÝ»ñ</t>
  </si>
  <si>
    <t>524100</t>
  </si>
  <si>
    <t>3.´²ðÒð²ðÄºø ²ÎîÆìÜºð</t>
  </si>
  <si>
    <t xml:space="preserve"> -´³ñÓñ³ñÅ»ù ³ÏïÇíÝ»ñ</t>
  </si>
  <si>
    <t>531100</t>
  </si>
  <si>
    <t>4.â²ðî²¸ðì²Ì ԱԿՏԻՎՆԵՐ</t>
  </si>
  <si>
    <t xml:space="preserve"> -ÐáÕ</t>
  </si>
  <si>
    <t>541100</t>
  </si>
  <si>
    <t xml:space="preserve"> -ÀÝ¹»ñù³ÛÇÝ ³ÏïÇíÝ»ñ</t>
  </si>
  <si>
    <t>542100</t>
  </si>
  <si>
    <t xml:space="preserve"> -²ÛÉ µÝ³Ï³Ý Í³·áõÙ áõÝ»óáÕ ³ÏïÇíÝ»ñ</t>
  </si>
  <si>
    <t>543100</t>
  </si>
  <si>
    <t xml:space="preserve"> -àã ÝÛáõÃ³Ï³Ý ã³ñï³¹ñí³Í ³ÏïÇíÝ»ñ</t>
  </si>
  <si>
    <t>544100</t>
  </si>
  <si>
    <t xml:space="preserve">üÇÝ³Ýë³Ï³Ý ¨ Ñ³ñÏ³µÛáõç»ï³ÛÇÝ Ñ³ñ³µ»ñáõÃÛáõÝÝ»ñ </t>
  </si>
  <si>
    <t>......................................................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</si>
  <si>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</si>
  <si>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</si>
  <si>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</si>
  <si>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</si>
  <si>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</si>
  <si>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</si>
  <si>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</si>
  <si>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</si>
  <si>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 xml:space="preserve"> - ì×³ñÝ»ñ êáóÇ³É³Ï³Ý ³å³Ñáí³·ñáõÃÛ³Ý å»ï³Ï³Ý ÑÇÙÝ³¹ñ³ÙÇÝ </t>
  </si>
  <si>
    <t xml:space="preserve">  413100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</si>
  <si>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</si>
  <si>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</si>
  <si>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</si>
  <si>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</si>
  <si>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  (·»ñ»½Ù³ÝÝ»ñ)</t>
  </si>
  <si>
    <t xml:space="preserve">ÀÝ¹Ñ³Ýáõñ µÝáõÛÃÇ Ñ³Ýñ³ÛÇÝ Í³é³ÛáõÃÛáõÝÝ»ñ (³ÛÉ ¹³ë»ñÇÝ ãå³ïÏ³ÝáÕ) </t>
  </si>
  <si>
    <t xml:space="preserve"> - ²ÛÉ ÁÝÃ³óÇÏ ¹ñ³Ù³ßÝáñÑÝ»ñ                                                        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</si>
  <si>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</si>
  <si>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</si>
  <si>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</si>
  <si>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</si>
  <si>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</si>
  <si>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ä²Þîä²ÜàôÂÚàôÜ (ïáÕ2210+2220+ïáÕ2230+ïáÕ2240+ïáÕ2250)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</si>
  <si>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</si>
  <si>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</si>
  <si>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</si>
  <si>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</si>
  <si>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</si>
  <si>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</si>
  <si>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</si>
  <si>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</si>
  <si>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Ð²ê²ð²Î²Î²Ü Î²ð¶, ²Üìî²Ü¶àôÂÚàôÜ ¨ ¸²î²Î²Ü ¶àðÌàôÜºàôÂÚàôÜ (ïáÕ2310+ïáÕ2320+ïáÕ2330+ïáÕ2340+ïáÕ2350+ïáÕ2360+ïáÕ2370)</t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</si>
  <si>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</si>
  <si>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</si>
  <si>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</si>
  <si>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</si>
  <si>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</si>
  <si>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</si>
  <si>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</si>
  <si>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</si>
  <si>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</si>
  <si>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</si>
  <si>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</si>
  <si>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</si>
  <si>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</si>
  <si>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</si>
  <si>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îÜîºê²Î²Ü Ð²ð²´ºðàôÂÚàôÜÜºð (ïáÕ2410+ïáÕ2420+ïáÕ2430+ïáÕ2440+ïáÕ2450+ïáÕ2460+ïáÕ2470+ïáÕ2480+ïáÕ2490)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</si>
  <si>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</si>
  <si>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</si>
  <si>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</si>
  <si>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</si>
  <si>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</si>
  <si>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</si>
  <si>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</si>
  <si>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</si>
  <si>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ì³é»ÉÇù ¨ ¿Ý»ñ·»ïÇÏ³</t>
  </si>
  <si>
    <t>ø³ñ³ÍáõË  ¨ ³ÛÉ Ï³ñÍñ µÝ³Ï³Ý í³é»ÉÇù</t>
  </si>
  <si>
    <t xml:space="preserve">Ü³íÃ³ÙÃ»ñù ¨ µÝ³Ï³Ý ·³½ </t>
  </si>
  <si>
    <t xml:space="preserve"> -²ÛÉ Ï³åÇï³É ¹ñ³Ù³ßÝáñÑÝ»ñ </t>
  </si>
  <si>
    <t>ØÇçáõÏ³ÛÇÝ í³é»ÉÇù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</si>
  <si>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</si>
  <si>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</si>
  <si>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</si>
  <si>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</si>
  <si>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</si>
  <si>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</si>
  <si>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</si>
  <si>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</si>
  <si>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</si>
  <si>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</si>
  <si>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</si>
  <si>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</si>
  <si>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</si>
  <si>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</si>
  <si>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</si>
  <si>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</si>
  <si>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</si>
  <si>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</si>
  <si>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</si>
  <si>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</si>
  <si>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</si>
  <si>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</si>
  <si>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</si>
  <si>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îÝï»ë³Ï³Ý Ñ³ñ³µ»ñáõÃÛáõÝÝ»ñ (³ÛÉ ¹³ë»ñÇÝ ãå³ïÏ³ÝáÕ)</t>
  </si>
  <si>
    <t xml:space="preserve">²ÜÞ²ðÄ ¶àôÚøÆ Æð²òàôØÆò Øàôîøºð </t>
  </si>
  <si>
    <t>Þðæ²Î² ØÆæ²ì²ÚðÆ ä²Þîä²ÜàôÂÚàôÜ (ïáÕ2510+ïáÕ2520+ïáÕ2530+ïáÕ2540+ïáÕ2550+ïáÕ2560)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</si>
  <si>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</si>
  <si>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</si>
  <si>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</si>
  <si>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</si>
  <si>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</si>
  <si>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</si>
  <si>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</si>
  <si>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 xml:space="preserve">ԲՆԱԿԱՐԱՆԱՅԻՆ ՇԻՆԱՐԱՐՈՒԹՅՈՒՆ ԵՎ ԿՈՄՈՒՆԱԼ ԾԱՌԱՅՈՒԹՅՈՒՆ </t>
  </si>
  <si>
    <t xml:space="preserve">´Ý³Ï³ñ³Ý³ÛÇÝ ßÇÝ³ñ³ñáõÃÛáõÝ </t>
  </si>
  <si>
    <t xml:space="preserve"> - Ü³Ë³·Í³Ñ»ï³½áï³Ï³Ý Í³Ëë»ñ</t>
  </si>
  <si>
    <t>Ð³Ù³ÛÝù³ÛÇÝ ½³ñ·³óáõÙ</t>
  </si>
  <si>
    <t>æñ³Ù³ï³Ï³ñ³ñáõÙ</t>
  </si>
  <si>
    <t xml:space="preserve">æñ³Ù³ï³Ï³ñ³ñáõÙ </t>
  </si>
  <si>
    <t>463700</t>
  </si>
  <si>
    <t xml:space="preserve"> -Այլ կապիտալ դրամաշնորհներ  </t>
  </si>
  <si>
    <t xml:space="preserve">öáÕáóÝ»ñÇ Éáõë³íáñáõÙ </t>
  </si>
  <si>
    <r>
      <t xml:space="preserve"> -</t>
    </r>
    <r>
      <rPr>
        <sz val="10"/>
        <rFont val="Arial Armenian"/>
        <family val="2"/>
      </rPr>
      <t>¿Ý»ñ·»ïÇÏ  Í³é³ÛáõÃÛáõÝÝ»ñ</t>
    </r>
  </si>
  <si>
    <t>´Ý³Ï³ñ³Ý³ÛÇÝ ßÇÝ³ñ³ñáõÃÛ³Ý ¨ ÏáÙáõÝ³É Í³é³ÛáõÃÛáõÝÝ»ñ (³ÛÉ ¹³ë»ñÇÝ ãå³ïÏ³ÝáÕ)</t>
  </si>
  <si>
    <r>
      <t xml:space="preserve"> -</t>
    </r>
    <r>
      <rPr>
        <i/>
        <sz val="10"/>
        <color indexed="8"/>
        <rFont val="Arial Armenian"/>
        <family val="2"/>
      </rPr>
      <t>Þ»Ýù»ñÇ ¨ ßÇÝáõÃÛáõÝÝ»ñÇ Ï³åÇï³É í»ñ³Ýáñá·áõÙ</t>
    </r>
  </si>
  <si>
    <t>´ÅßÏ³Ï³Ý ³åñ³ÝùÝ»ñ, ë³ñù»ñ ¨ ë³ñù³íáñáõÙÝ»ñ</t>
  </si>
  <si>
    <t>²èàÔæ²ä²ÐàôÂÚàôÜ (ïáÕ2710+ïáÕ2720+ïáÕ2730+ïáÕ2740+ïáÕ2750+ïáÕ2760)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</si>
  <si>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</si>
  <si>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</si>
  <si>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</si>
  <si>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</si>
  <si>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</si>
  <si>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</si>
  <si>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</si>
  <si>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</si>
  <si>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</si>
  <si>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</si>
  <si>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</si>
  <si>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</si>
  <si>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</si>
  <si>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</si>
  <si>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</si>
  <si>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</si>
  <si>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</si>
  <si>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Ð²Ü¶Æêî, ØÞ²ÎàôÚÂ ºì ÎðàÜ (ïáÕ2810+ïáÕ2820+ïáÕ2830+ïáÕ2840+ïáÕ2850+ïáÕ2860)</t>
  </si>
  <si>
    <t>Ð³Ý·ëïÇ ¨ ëåáñïÇ Í³é³ÛáõÃÛáõÝÝ»ñ</t>
  </si>
  <si>
    <t>Գրադարան</t>
  </si>
  <si>
    <t>Øß³ÏáõÛÃÇ ïÝ»ñ, ³ÏáõÙµÝ»ñ, Ï»ÝïñáÝÝ»ñ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</si>
  <si>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</si>
  <si>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</si>
  <si>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</si>
  <si>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</si>
  <si>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</si>
  <si>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</si>
  <si>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</si>
  <si>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</si>
  <si>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 xml:space="preserve"> - Այլ ընթացիկ դրամաշնորհներ  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</si>
  <si>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</si>
  <si>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</si>
  <si>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ÎðÂàôÂÚàôÜ (ïáÕ2910+ïáÕ2920+ïáÕ2930+ïáÕ2940+ïáÕ2950+ïáÕ2960+ïáÕ2970+ïáÕ2980)</t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</si>
  <si>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</si>
  <si>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</si>
  <si>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</si>
  <si>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Ü³ËÝ³Ï³Ý Ù³ëÝ³·Çï³Ï³Ý (³ñÑ»ëï³·áñÍ³Ï³Ý) ÏñÃáõÃÛáõÝ</t>
  </si>
  <si>
    <t>´³ñÓñ³·áõÛÝ Ù³ëÝ³·Çï³Ï³Ý ÏñÃáõÃÛáõÝ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</si>
  <si>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</si>
  <si>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</si>
  <si>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</si>
  <si>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</si>
  <si>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</si>
  <si>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 ¨ ³Ý³ßË³ïáõÝ³ÏáõÃÛáõÝ</t>
  </si>
  <si>
    <t xml:space="preserve">êàòÆ²È²Î²Ü ä²Þîä²ÜàôÂÚàôÜ (ïáÕ3010+ïáÕ3020+ïáÕ3030+ïáÕ3040+ïáÕ3050+ïáÕ3060+ïáÕ3070+ïáÕ3080+ïáÕ3090) 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</si>
  <si>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</si>
  <si>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</si>
  <si>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</si>
  <si>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</si>
  <si>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</si>
  <si>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</si>
  <si>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</si>
  <si>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</si>
  <si>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</si>
  <si>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t>ÐÆØÜ²Î²Ü ´²ÄÆÜÜºðÆÜ â¸²êìàÔ ä²Ðàôêî²ÚÆÜ üàÜ¸ºð (ïáÕ3110)</t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</si>
  <si>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</si>
  <si>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 xml:space="preserve">ÐÐ Ï³é³í³ñáõÃÛ³Ý ¨ Ñ³Ù³ÛÝùÝ»ñÇ å³Ñáõëï³ÛÇÝ ýáÝ¹ </t>
  </si>
  <si>
    <t>tnt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</si>
</sst>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֏_-;\-* #,##0.00\ _֏_-;_-* &quot;-&quot;??\ _֏_-;_-@_-"/>
    <numFmt numFmtId="165" formatCode="0.0"/>
    <numFmt numFmtId="166" formatCode="0.000"/>
    <numFmt numFmtId="167" formatCode="0000"/>
    <numFmt numFmtId="168" formatCode="0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4"/>
      <name val="Sylfaen"/>
      <family val="1"/>
    </font>
    <font>
      <sz val="10"/>
      <name val="Sylfaen"/>
      <family val="1"/>
    </font>
    <font>
      <sz val="14"/>
      <name val="Sylfaen"/>
      <family val="1"/>
    </font>
    <font>
      <sz val="12"/>
      <name val="Sylfaen"/>
      <family val="1"/>
    </font>
    <font>
      <sz val="8"/>
      <name val="Sylfaen"/>
      <family val="1"/>
    </font>
    <font>
      <sz val="9"/>
      <name val="Sylfaen"/>
      <family val="1"/>
    </font>
    <font>
      <sz val="10"/>
      <name val="Arial LatArm"/>
      <family val="2"/>
    </font>
    <font>
      <sz val="10"/>
      <name val="Arial Unicode MS"/>
      <family val="2"/>
      <charset val="204"/>
    </font>
    <font>
      <b/>
      <sz val="10"/>
      <name val="Sylfaen"/>
      <family val="1"/>
    </font>
    <font>
      <b/>
      <sz val="12"/>
      <name val="Sylfaen"/>
      <family val="1"/>
    </font>
    <font>
      <i/>
      <sz val="10"/>
      <name val="Sylfaen"/>
      <family val="1"/>
    </font>
    <font>
      <i/>
      <sz val="8"/>
      <name val="Sylfaen"/>
      <family val="1"/>
    </font>
    <font>
      <i/>
      <sz val="9"/>
      <name val="Sylfaen"/>
      <family val="1"/>
    </font>
    <font>
      <sz val="11"/>
      <name val="Sylfaen"/>
      <family val="1"/>
    </font>
    <font>
      <i/>
      <sz val="12"/>
      <name val="Sylfaen"/>
      <family val="1"/>
    </font>
    <font>
      <u/>
      <sz val="11"/>
      <name val="Sylfaen"/>
      <family val="1"/>
    </font>
    <font>
      <sz val="8"/>
      <color indexed="10"/>
      <name val="Sylfaen"/>
      <family val="1"/>
    </font>
    <font>
      <sz val="9"/>
      <color indexed="8"/>
      <name val="Sylfaen"/>
      <family val="1"/>
    </font>
    <font>
      <i/>
      <sz val="10"/>
      <color indexed="8"/>
      <name val="Sylfaen"/>
      <family val="1"/>
    </font>
    <font>
      <i/>
      <sz val="8"/>
      <color indexed="8"/>
      <name val="Sylfaen"/>
      <family val="1"/>
    </font>
    <font>
      <i/>
      <sz val="9"/>
      <color indexed="8"/>
      <name val="Sylfaen"/>
      <family val="1"/>
    </font>
    <font>
      <sz val="10"/>
      <color indexed="8"/>
      <name val="Sylfaen"/>
      <family val="1"/>
    </font>
    <font>
      <sz val="8"/>
      <color indexed="8"/>
      <name val="Sylfaen"/>
      <family val="1"/>
    </font>
    <font>
      <sz val="12"/>
      <color indexed="8"/>
      <name val="Sylfaen"/>
      <family val="1"/>
    </font>
    <font>
      <sz val="10"/>
      <color rgb="FFFF0000"/>
      <name val="Sylfaen"/>
      <family val="1"/>
    </font>
    <font>
      <u/>
      <sz val="12"/>
      <name val="Sylfaen"/>
      <family val="1"/>
    </font>
    <font>
      <sz val="10"/>
      <color indexed="10"/>
      <name val="Sylfaen"/>
      <family val="1"/>
    </font>
    <font>
      <sz val="14"/>
      <name val="Arial Armenian"/>
      <family val="2"/>
    </font>
    <font>
      <u/>
      <sz val="14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i/>
      <sz val="10"/>
      <name val="Arial Armenian"/>
      <family val="2"/>
    </font>
    <font>
      <i/>
      <sz val="12"/>
      <name val="Arial Armenian"/>
      <family val="2"/>
    </font>
    <font>
      <i/>
      <sz val="10"/>
      <color indexed="8"/>
      <name val="Arial Armenian"/>
      <family val="2"/>
    </font>
    <font>
      <sz val="10"/>
      <color indexed="8"/>
      <name val="Arial Armenian"/>
      <family val="2"/>
    </font>
    <font>
      <i/>
      <sz val="8"/>
      <name val="Arial Armenian"/>
      <family val="2"/>
    </font>
    <font>
      <sz val="10"/>
      <name val="Arial"/>
      <family val="2"/>
    </font>
    <font>
      <i/>
      <sz val="9"/>
      <name val="Arial Armenian"/>
      <family val="2"/>
    </font>
    <font>
      <sz val="9"/>
      <name val="Arial Armenian"/>
      <family val="2"/>
    </font>
    <font>
      <sz val="9"/>
      <color indexed="8"/>
      <name val="Arial"/>
      <family val="2"/>
    </font>
    <font>
      <sz val="9"/>
      <color indexed="8"/>
      <name val="Arial Armenian"/>
      <family val="2"/>
    </font>
    <font>
      <sz val="9"/>
      <name val="Arial"/>
      <family val="2"/>
      <charset val="204"/>
    </font>
    <font>
      <i/>
      <sz val="11"/>
      <name val="Sylfaen"/>
      <family val="1"/>
    </font>
    <font>
      <sz val="9"/>
      <color indexed="8"/>
      <name val="Arial"/>
      <family val="2"/>
      <charset val="204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3" applyNumberFormat="0" applyFill="0" applyProtection="0">
      <alignment horizontal="left" vertical="center" wrapText="1"/>
    </xf>
    <xf numFmtId="0" fontId="8" fillId="0" borderId="3" applyNumberFormat="0" applyFill="0" applyProtection="0">
      <alignment horizontal="center" vertical="center"/>
    </xf>
    <xf numFmtId="4" fontId="8" fillId="0" borderId="3" applyFill="0" applyProtection="0">
      <alignment horizontal="right" vertical="center"/>
    </xf>
    <xf numFmtId="0" fontId="40" fillId="0" borderId="0"/>
  </cellStyleXfs>
  <cellXfs count="3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49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8" fillId="0" borderId="3" xfId="2" applyFill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8" fillId="2" borderId="3" xfId="3" applyFill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2" fontId="9" fillId="0" borderId="3" xfId="4" applyNumberFormat="1" applyFont="1" applyFill="1">
      <alignment horizontal="right" vertical="center"/>
    </xf>
    <xf numFmtId="166" fontId="9" fillId="0" borderId="3" xfId="4" applyNumberFormat="1" applyFont="1" applyFill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167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167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168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166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readingOrder="1"/>
    </xf>
    <xf numFmtId="168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top" wrapText="1" readingOrder="1"/>
    </xf>
    <xf numFmtId="168" fontId="3" fillId="0" borderId="2" xfId="0" applyNumberFormat="1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0" fontId="16" fillId="0" borderId="0" xfId="0" applyFont="1"/>
    <xf numFmtId="0" fontId="12" fillId="0" borderId="2" xfId="0" applyFont="1" applyBorder="1" applyAlignment="1">
      <alignment horizontal="left" vertical="top" wrapText="1" readingOrder="1"/>
    </xf>
    <xf numFmtId="165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justify" vertical="top" wrapText="1" readingOrder="1"/>
    </xf>
    <xf numFmtId="0" fontId="7" fillId="0" borderId="2" xfId="0" applyFont="1" applyBorder="1" applyAlignment="1">
      <alignment vertical="center" wrapText="1" readingOrder="1"/>
    </xf>
    <xf numFmtId="168" fontId="12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vertical="top" wrapText="1"/>
    </xf>
    <xf numFmtId="167" fontId="3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8" fontId="13" fillId="0" borderId="0" xfId="0" applyNumberFormat="1" applyFont="1" applyAlignment="1">
      <alignment horizontal="center" vertical="top"/>
    </xf>
    <xf numFmtId="168" fontId="6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167" fontId="6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7" fontId="7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left" vertical="top" wrapText="1"/>
    </xf>
    <xf numFmtId="165" fontId="3" fillId="0" borderId="2" xfId="0" applyNumberFormat="1" applyFont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top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49" fontId="19" fillId="0" borderId="2" xfId="0" applyNumberFormat="1" applyFont="1" applyBorder="1" applyAlignment="1">
      <alignment vertical="top" wrapText="1"/>
    </xf>
    <xf numFmtId="49" fontId="19" fillId="0" borderId="2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vertical="top" wrapText="1"/>
    </xf>
    <xf numFmtId="49" fontId="23" fillId="0" borderId="2" xfId="0" applyNumberFormat="1" applyFont="1" applyBorder="1" applyAlignment="1">
      <alignment vertical="top" wrapText="1"/>
    </xf>
    <xf numFmtId="49" fontId="23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49" fontId="20" fillId="0" borderId="2" xfId="0" applyNumberFormat="1" applyFont="1" applyBorder="1" applyAlignment="1">
      <alignment vertical="center" wrapText="1"/>
    </xf>
    <xf numFmtId="0" fontId="14" fillId="3" borderId="2" xfId="0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wrapText="1"/>
    </xf>
    <xf numFmtId="0" fontId="19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wrapText="1"/>
    </xf>
    <xf numFmtId="49" fontId="3" fillId="3" borderId="2" xfId="0" applyNumberFormat="1" applyFont="1" applyFill="1" applyBorder="1" applyAlignment="1">
      <alignment horizontal="center" wrapText="1"/>
    </xf>
    <xf numFmtId="165" fontId="2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wrapText="1"/>
    </xf>
    <xf numFmtId="49" fontId="14" fillId="0" borderId="2" xfId="0" applyNumberFormat="1" applyFont="1" applyBorder="1" applyAlignment="1">
      <alignment wrapText="1"/>
    </xf>
    <xf numFmtId="49" fontId="23" fillId="0" borderId="2" xfId="0" applyNumberFormat="1" applyFont="1" applyBorder="1" applyAlignment="1">
      <alignment horizontal="center" vertical="top" wrapText="1"/>
    </xf>
    <xf numFmtId="0" fontId="12" fillId="0" borderId="0" xfId="0" applyFont="1"/>
    <xf numFmtId="49" fontId="2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top" wrapText="1"/>
    </xf>
    <xf numFmtId="49" fontId="7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wrapText="1"/>
    </xf>
    <xf numFmtId="49" fontId="7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12" fillId="3" borderId="0" xfId="0" applyFont="1" applyFill="1" applyAlignment="1">
      <alignment wrapText="1"/>
    </xf>
    <xf numFmtId="49" fontId="14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49" fontId="7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left" wrapText="1"/>
    </xf>
    <xf numFmtId="49" fontId="7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7" fillId="3" borderId="0" xfId="0" applyNumberFormat="1" applyFont="1" applyFill="1" applyAlignment="1">
      <alignment horizontal="center" vertical="top" wrapText="1"/>
    </xf>
    <xf numFmtId="49" fontId="14" fillId="3" borderId="0" xfId="0" applyNumberFormat="1" applyFont="1" applyFill="1" applyAlignment="1">
      <alignment horizontal="center" vertical="top" wrapText="1"/>
    </xf>
    <xf numFmtId="0" fontId="1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49" fontId="14" fillId="3" borderId="0" xfId="0" applyNumberFormat="1" applyFont="1" applyFill="1" applyAlignment="1">
      <alignment horizontal="center" vertical="top"/>
    </xf>
    <xf numFmtId="0" fontId="15" fillId="3" borderId="0" xfId="0" applyFont="1" applyFill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/>
    <xf numFmtId="0" fontId="3" fillId="0" borderId="2" xfId="0" applyFont="1" applyBorder="1" applyAlignment="1">
      <alignment horizontal="center" wrapText="1"/>
    </xf>
    <xf numFmtId="166" fontId="3" fillId="0" borderId="2" xfId="0" applyNumberFormat="1" applyFont="1" applyBorder="1"/>
    <xf numFmtId="0" fontId="7" fillId="3" borderId="2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3" fillId="0" borderId="2" xfId="0" applyFont="1" applyBorder="1"/>
    <xf numFmtId="165" fontId="3" fillId="0" borderId="2" xfId="0" applyNumberFormat="1" applyFont="1" applyBorder="1"/>
    <xf numFmtId="0" fontId="14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wrapText="1"/>
    </xf>
    <xf numFmtId="0" fontId="14" fillId="0" borderId="2" xfId="0" applyFont="1" applyBorder="1"/>
    <xf numFmtId="165" fontId="28" fillId="0" borderId="2" xfId="0" applyNumberFormat="1" applyFont="1" applyBorder="1" applyAlignment="1">
      <alignment vertical="center" wrapText="1"/>
    </xf>
    <xf numFmtId="165" fontId="28" fillId="0" borderId="2" xfId="0" applyNumberFormat="1" applyFont="1" applyBorder="1"/>
    <xf numFmtId="0" fontId="28" fillId="0" borderId="0" xfId="0" applyFont="1"/>
    <xf numFmtId="0" fontId="28" fillId="0" borderId="2" xfId="0" applyFont="1" applyBorder="1" applyAlignment="1">
      <alignment vertical="center" wrapText="1"/>
    </xf>
    <xf numFmtId="2" fontId="3" fillId="0" borderId="2" xfId="0" applyNumberFormat="1" applyFont="1" applyBorder="1"/>
    <xf numFmtId="2" fontId="28" fillId="0" borderId="2" xfId="0" applyNumberFormat="1" applyFont="1" applyBorder="1" applyAlignment="1">
      <alignment vertical="center" wrapText="1"/>
    </xf>
    <xf numFmtId="0" fontId="28" fillId="0" borderId="2" xfId="0" applyFont="1" applyBorder="1"/>
    <xf numFmtId="49" fontId="2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166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167" fontId="32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0" fontId="33" fillId="0" borderId="0" xfId="0" applyFont="1"/>
    <xf numFmtId="167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2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8" fontId="35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 readingOrder="1"/>
    </xf>
    <xf numFmtId="168" fontId="35" fillId="0" borderId="7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65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49" fontId="32" fillId="3" borderId="8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5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166" fontId="32" fillId="0" borderId="2" xfId="0" applyNumberFormat="1" applyFont="1" applyBorder="1" applyAlignment="1">
      <alignment horizontal="right" vertical="center" wrapText="1"/>
    </xf>
    <xf numFmtId="166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/>
    </xf>
    <xf numFmtId="168" fontId="32" fillId="0" borderId="2" xfId="0" applyNumberFormat="1" applyFont="1" applyBorder="1" applyAlignment="1">
      <alignment horizontal="center" vertical="center" wrapText="1"/>
    </xf>
    <xf numFmtId="165" fontId="32" fillId="0" borderId="2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2" fillId="0" borderId="2" xfId="0" applyFont="1" applyBorder="1" applyAlignment="1">
      <alignment horizontal="left" vertical="top" wrapText="1" readingOrder="1"/>
    </xf>
    <xf numFmtId="168" fontId="32" fillId="0" borderId="2" xfId="0" applyNumberFormat="1" applyFont="1" applyBorder="1" applyAlignment="1">
      <alignment vertical="top" wrapText="1"/>
    </xf>
    <xf numFmtId="168" fontId="32" fillId="0" borderId="2" xfId="0" applyNumberFormat="1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 readingOrder="1"/>
    </xf>
    <xf numFmtId="0" fontId="36" fillId="0" borderId="0" xfId="0" applyFont="1"/>
    <xf numFmtId="0" fontId="35" fillId="0" borderId="2" xfId="0" applyFont="1" applyBorder="1" applyAlignment="1">
      <alignment horizontal="left" vertical="top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35" fillId="3" borderId="2" xfId="0" applyFont="1" applyFill="1" applyBorder="1" applyAlignment="1">
      <alignment wrapText="1"/>
    </xf>
    <xf numFmtId="49" fontId="35" fillId="3" borderId="2" xfId="0" applyNumberFormat="1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left" vertical="center" wrapText="1"/>
    </xf>
    <xf numFmtId="49" fontId="35" fillId="0" borderId="2" xfId="0" applyNumberFormat="1" applyFont="1" applyBorder="1" applyAlignment="1">
      <alignment vertical="top" wrapText="1"/>
    </xf>
    <xf numFmtId="49" fontId="37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vertical="top" wrapText="1"/>
    </xf>
    <xf numFmtId="49" fontId="38" fillId="0" borderId="2" xfId="0" applyNumberFormat="1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vertical="top" wrapText="1"/>
    </xf>
    <xf numFmtId="49" fontId="37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horizontal="center" vertical="top" wrapText="1"/>
    </xf>
    <xf numFmtId="0" fontId="39" fillId="0" borderId="11" xfId="0" applyFont="1" applyBorder="1" applyAlignment="1">
      <alignment vertical="center"/>
    </xf>
    <xf numFmtId="49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justify" vertical="top" wrapText="1"/>
    </xf>
    <xf numFmtId="165" fontId="35" fillId="0" borderId="2" xfId="0" applyNumberFormat="1" applyFont="1" applyBorder="1" applyAlignment="1">
      <alignment horizontal="right" vertical="center"/>
    </xf>
    <xf numFmtId="49" fontId="35" fillId="0" borderId="2" xfId="5" applyNumberFormat="1" applyFont="1" applyBorder="1" applyAlignment="1">
      <alignment vertical="top" wrapText="1"/>
    </xf>
    <xf numFmtId="0" fontId="38" fillId="0" borderId="2" xfId="0" applyFont="1" applyBorder="1" applyAlignment="1">
      <alignment horizontal="left" vertical="top" wrapText="1"/>
    </xf>
    <xf numFmtId="49" fontId="38" fillId="0" borderId="2" xfId="0" applyNumberFormat="1" applyFont="1" applyBorder="1" applyAlignment="1">
      <alignment horizontal="center" vertical="top" wrapText="1"/>
    </xf>
    <xf numFmtId="0" fontId="35" fillId="0" borderId="2" xfId="0" applyFont="1" applyBorder="1" applyAlignment="1">
      <alignment horizontal="justify" vertical="top" wrapText="1" readingOrder="1"/>
    </xf>
    <xf numFmtId="0" fontId="35" fillId="0" borderId="2" xfId="0" applyFont="1" applyBorder="1" applyAlignment="1">
      <alignment horizontal="justify" vertical="center" wrapText="1" readingOrder="1"/>
    </xf>
    <xf numFmtId="0" fontId="32" fillId="0" borderId="2" xfId="0" applyFont="1" applyBorder="1" applyAlignment="1">
      <alignment vertical="center" wrapText="1" readingOrder="1"/>
    </xf>
    <xf numFmtId="168" fontId="35" fillId="0" borderId="2" xfId="0" applyNumberFormat="1" applyFont="1" applyBorder="1" applyAlignment="1">
      <alignment vertical="top" wrapText="1"/>
    </xf>
    <xf numFmtId="168" fontId="35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top" wrapText="1" readingOrder="1"/>
    </xf>
    <xf numFmtId="49" fontId="32" fillId="0" borderId="2" xfId="0" applyNumberFormat="1" applyFont="1" applyBorder="1" applyAlignment="1">
      <alignment vertical="top" wrapText="1"/>
    </xf>
    <xf numFmtId="168" fontId="34" fillId="0" borderId="2" xfId="0" applyNumberFormat="1" applyFont="1" applyBorder="1" applyAlignment="1">
      <alignment vertical="top" wrapText="1"/>
    </xf>
    <xf numFmtId="168" fontId="33" fillId="0" borderId="2" xfId="0" applyNumberFormat="1" applyFont="1" applyBorder="1" applyAlignment="1">
      <alignment vertical="top" wrapText="1"/>
    </xf>
    <xf numFmtId="49" fontId="37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justify" vertical="top" wrapText="1"/>
    </xf>
    <xf numFmtId="49" fontId="42" fillId="0" borderId="2" xfId="0" applyNumberFormat="1" applyFont="1" applyBorder="1" applyAlignment="1">
      <alignment vertical="top" wrapText="1"/>
    </xf>
    <xf numFmtId="49" fontId="43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vertical="top" wrapText="1"/>
    </xf>
    <xf numFmtId="49" fontId="38" fillId="0" borderId="2" xfId="0" applyNumberFormat="1" applyFont="1" applyBorder="1" applyAlignment="1">
      <alignment vertical="top" wrapText="1"/>
    </xf>
    <xf numFmtId="49" fontId="44" fillId="0" borderId="2" xfId="0" applyNumberFormat="1" applyFont="1" applyBorder="1" applyAlignment="1">
      <alignment vertical="top" wrapText="1"/>
    </xf>
    <xf numFmtId="0" fontId="33" fillId="0" borderId="11" xfId="0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167" fontId="32" fillId="0" borderId="2" xfId="0" applyNumberFormat="1" applyFont="1" applyBorder="1" applyAlignment="1">
      <alignment vertical="top" wrapText="1"/>
    </xf>
    <xf numFmtId="167" fontId="32" fillId="0" borderId="2" xfId="0" applyNumberFormat="1" applyFont="1" applyBorder="1" applyAlignment="1">
      <alignment vertical="center" wrapText="1"/>
    </xf>
    <xf numFmtId="49" fontId="35" fillId="0" borderId="2" xfId="0" applyNumberFormat="1" applyFont="1" applyBorder="1" applyAlignment="1">
      <alignment wrapText="1"/>
    </xf>
    <xf numFmtId="0" fontId="45" fillId="0" borderId="2" xfId="0" applyFont="1" applyBorder="1" applyAlignment="1">
      <alignment horizontal="center" vertical="center" wrapText="1"/>
    </xf>
    <xf numFmtId="165" fontId="45" fillId="0" borderId="2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top" wrapText="1" readingOrder="1"/>
    </xf>
    <xf numFmtId="0" fontId="32" fillId="0" borderId="8" xfId="0" applyFont="1" applyBorder="1" applyAlignment="1">
      <alignment horizontal="justify" vertical="top" wrapText="1"/>
    </xf>
    <xf numFmtId="49" fontId="43" fillId="0" borderId="12" xfId="0" applyNumberFormat="1" applyFont="1" applyBorder="1" applyAlignment="1">
      <alignment horizontal="center" vertical="top" wrapText="1"/>
    </xf>
    <xf numFmtId="49" fontId="47" fillId="0" borderId="2" xfId="0" applyNumberFormat="1" applyFont="1" applyBorder="1" applyAlignment="1">
      <alignment horizontal="center" vertical="top" wrapText="1"/>
    </xf>
    <xf numFmtId="49" fontId="37" fillId="0" borderId="0" xfId="0" applyNumberFormat="1" applyFont="1" applyAlignment="1">
      <alignment vertical="top" wrapText="1"/>
    </xf>
    <xf numFmtId="49" fontId="38" fillId="0" borderId="0" xfId="0" applyNumberFormat="1" applyFont="1" applyAlignment="1">
      <alignment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top" wrapText="1" readingOrder="1"/>
    </xf>
    <xf numFmtId="0" fontId="41" fillId="0" borderId="2" xfId="0" applyFont="1" applyBorder="1" applyAlignment="1">
      <alignment horizontal="left" vertical="top" wrapText="1"/>
    </xf>
    <xf numFmtId="49" fontId="32" fillId="3" borderId="2" xfId="0" applyNumberFormat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vertical="center"/>
    </xf>
    <xf numFmtId="0" fontId="4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49" fontId="33" fillId="0" borderId="0" xfId="0" applyNumberFormat="1" applyFont="1" applyAlignment="1">
      <alignment horizontal="center" vertical="top"/>
    </xf>
    <xf numFmtId="168" fontId="39" fillId="0" borderId="0" xfId="0" applyNumberFormat="1" applyFont="1" applyAlignment="1">
      <alignment horizontal="center" vertical="top"/>
    </xf>
    <xf numFmtId="168" fontId="33" fillId="0" borderId="0" xfId="0" applyNumberFormat="1" applyFont="1" applyAlignment="1">
      <alignment horizontal="center" vertical="top"/>
    </xf>
    <xf numFmtId="0" fontId="34" fillId="0" borderId="0" xfId="0" applyFont="1" applyAlignment="1">
      <alignment horizontal="left" vertical="top" wrapText="1"/>
    </xf>
    <xf numFmtId="167" fontId="33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7" fontId="42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168" fontId="12" fillId="0" borderId="4" xfId="0" applyNumberFormat="1" applyFont="1" applyBorder="1" applyAlignment="1">
      <alignment horizontal="center" vertical="center" wrapText="1"/>
    </xf>
    <xf numFmtId="168" fontId="1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8" fontId="35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 readingOrder="1"/>
    </xf>
    <xf numFmtId="168" fontId="35" fillId="0" borderId="4" xfId="0" applyNumberFormat="1" applyFont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</cellXfs>
  <cellStyles count="6">
    <cellStyle name="cntr_arm10_Bord_900" xfId="3" xr:uid="{00000000-0005-0000-0000-000000000000}"/>
    <cellStyle name="Comma" xfId="1" builtinId="3"/>
    <cellStyle name="left_arm10_BordWW_900" xfId="2" xr:uid="{00000000-0005-0000-0000-000001000000}"/>
    <cellStyle name="Normal" xfId="0" builtinId="0"/>
    <cellStyle name="Normal_Class0-Armenian" xfId="5" xr:uid="{00000000-0005-0000-0000-000002000000}"/>
    <cellStyle name="rgt_arm14_Money_900" xfId="4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yuge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xosatert"/>
      <sheetName val="ekamut"/>
      <sheetName val="gortcarn"/>
      <sheetName val="tnt"/>
      <sheetName val="mnac"/>
      <sheetName val="tnt.gorc"/>
      <sheetName val="aparat"/>
      <sheetName val="aparat ntp"/>
      <sheetName val="vektor plus"/>
      <sheetName val="01.06.01"/>
      <sheetName val="Dseghi cragir"/>
      <sheetName val="Atani cragir"/>
      <sheetName val="4.2.1"/>
      <sheetName val="handis.shenq"/>
      <sheetName val="4.7.3"/>
      <sheetName val="arancin canaparh"/>
      <sheetName val="arandzin chanapaph ntp"/>
      <sheetName val="arandzin axbahan."/>
      <sheetName val="bnak.shin.ntp"/>
      <sheetName val="arandzin komuna"/>
      <sheetName val="arandzin komunal ntp"/>
      <sheetName val="arandzin gaz"/>
      <sheetName val="poxoc.lusav."/>
      <sheetName val="ajl mshak. mijocarum"/>
      <sheetName val="8.4.3"/>
      <sheetName val="Mankapartez hoak"/>
      <sheetName val="06.1.1"/>
      <sheetName val="sport dproc"/>
      <sheetName val="mshakujti tun"/>
      <sheetName val="handisutyun"/>
      <sheetName val="gts"/>
      <sheetName val="qts partq"/>
      <sheetName val="shner"/>
      <sheetName val="zags"/>
      <sheetName val="kextajreri heracum"/>
      <sheetName val="naxagic"/>
      <sheetName val="maraton"/>
      <sheetName val="9.2.2"/>
      <sheetName val="9.3.2"/>
      <sheetName val="9.4.1"/>
      <sheetName val="mankap 1 ntpm"/>
      <sheetName val="Artadprocakan"/>
      <sheetName val="arandzin mshakujt"/>
      <sheetName val="gradaran"/>
      <sheetName val="ajl mshak.mijocarum"/>
      <sheetName val="mank hoak"/>
      <sheetName val="varc.has.ashx."/>
      <sheetName val="lorut mank"/>
      <sheetName val="Qaring mank.ntp"/>
      <sheetName val="patvir"/>
      <sheetName val="soc haraz.korcrac"/>
      <sheetName val="10.6.1"/>
      <sheetName val="Qaring mank"/>
      <sheetName val="Dsex mank"/>
      <sheetName val="Ckalov mank"/>
      <sheetName val="Tum. mank"/>
      <sheetName val="artadproc dast."/>
      <sheetName val="avtobus"/>
      <sheetName val="arandzin soc"/>
      <sheetName val="arandzin aih"/>
      <sheetName val="arandzin komunal"/>
      <sheetName val="usman varc"/>
      <sheetName val="mshakujt hushardzan"/>
      <sheetName val="eritas."/>
      <sheetName val="arandzin aroxg"/>
      <sheetName val="gerezmanner"/>
      <sheetName val="tnt.harab."/>
      <sheetName val="soc erex.cnund"/>
      <sheetName val="tnt. harab."/>
      <sheetName val="bjudj. chnax.caxs"/>
      <sheetName val="ekamut eramsjak"/>
      <sheetName val="caxser eramsjak"/>
      <sheetName val="texekanq"/>
      <sheetName val="texekutyun"/>
      <sheetName val="hastiqacucak"/>
      <sheetName val="texakan vchar"/>
    </sheetNames>
    <sheetDataSet>
      <sheetData sheetId="0"/>
      <sheetData sheetId="1">
        <row r="8">
          <cell r="E8">
            <v>285327.40000000002</v>
          </cell>
          <cell r="F8">
            <v>33470.300000000003</v>
          </cell>
        </row>
        <row r="113">
          <cell r="D113">
            <v>33470.300000000003</v>
          </cell>
          <cell r="F113">
            <v>33470.300000000003</v>
          </cell>
        </row>
      </sheetData>
      <sheetData sheetId="2">
        <row r="8">
          <cell r="H8">
            <v>285327.40000000002</v>
          </cell>
          <cell r="I8">
            <v>33470.300000000003</v>
          </cell>
        </row>
      </sheetData>
      <sheetData sheetId="3"/>
      <sheetData sheetId="4"/>
      <sheetData sheetId="5"/>
      <sheetData sheetId="6">
        <row r="31">
          <cell r="F31" t="str">
            <v>3</v>
          </cell>
        </row>
        <row r="32">
          <cell r="F32">
            <v>105900</v>
          </cell>
        </row>
        <row r="35">
          <cell r="F35">
            <v>85000</v>
          </cell>
        </row>
        <row r="36">
          <cell r="F36">
            <v>500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19450</v>
          </cell>
        </row>
        <row r="43">
          <cell r="F43">
            <v>4800</v>
          </cell>
        </row>
        <row r="44">
          <cell r="F44">
            <v>0</v>
          </cell>
        </row>
        <row r="45">
          <cell r="F45">
            <v>3000</v>
          </cell>
        </row>
        <row r="46">
          <cell r="F46">
            <v>0</v>
          </cell>
        </row>
        <row r="47">
          <cell r="F47">
            <v>1600</v>
          </cell>
        </row>
        <row r="48">
          <cell r="F48">
            <v>200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900</v>
          </cell>
        </row>
        <row r="52">
          <cell r="F52">
            <v>900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1200</v>
          </cell>
        </row>
        <row r="56">
          <cell r="F56">
            <v>0</v>
          </cell>
        </row>
        <row r="57">
          <cell r="F57">
            <v>700</v>
          </cell>
        </row>
        <row r="58">
          <cell r="F58">
            <v>0</v>
          </cell>
        </row>
        <row r="59">
          <cell r="F59">
            <v>200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300</v>
          </cell>
        </row>
        <row r="63">
          <cell r="F63">
            <v>0</v>
          </cell>
        </row>
        <row r="64">
          <cell r="F64">
            <v>1500</v>
          </cell>
        </row>
        <row r="65">
          <cell r="F65">
            <v>1500</v>
          </cell>
        </row>
        <row r="66">
          <cell r="F66">
            <v>3550</v>
          </cell>
        </row>
        <row r="67">
          <cell r="F67">
            <v>3000</v>
          </cell>
        </row>
        <row r="68">
          <cell r="F68">
            <v>550</v>
          </cell>
        </row>
        <row r="70">
          <cell r="F70">
            <v>850</v>
          </cell>
        </row>
        <row r="72">
          <cell r="F72">
            <v>300</v>
          </cell>
        </row>
        <row r="73">
          <cell r="F73">
            <v>5000</v>
          </cell>
        </row>
        <row r="75">
          <cell r="F75">
            <v>0</v>
          </cell>
        </row>
        <row r="76">
          <cell r="F76">
            <v>850</v>
          </cell>
        </row>
        <row r="77">
          <cell r="F77">
            <v>500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950</v>
          </cell>
        </row>
        <row r="132">
          <cell r="F132">
            <v>0</v>
          </cell>
        </row>
        <row r="134">
          <cell r="F134">
            <v>0</v>
          </cell>
        </row>
        <row r="135">
          <cell r="F135">
            <v>950</v>
          </cell>
        </row>
        <row r="137">
          <cell r="F137">
            <v>0</v>
          </cell>
        </row>
        <row r="138">
          <cell r="F138">
            <v>950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50">
          <cell r="F150">
            <v>0</v>
          </cell>
        </row>
        <row r="151">
          <cell r="F151">
            <v>11650</v>
          </cell>
        </row>
        <row r="155">
          <cell r="F155">
            <v>6701</v>
          </cell>
        </row>
        <row r="156">
          <cell r="F156">
            <v>2000</v>
          </cell>
        </row>
        <row r="157">
          <cell r="F157">
            <v>2000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949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</sheetData>
      <sheetData sheetId="7">
        <row r="32">
          <cell r="F32">
            <v>0</v>
          </cell>
        </row>
      </sheetData>
      <sheetData sheetId="8">
        <row r="32">
          <cell r="F32">
            <v>0</v>
          </cell>
        </row>
        <row r="57">
          <cell r="F57">
            <v>0</v>
          </cell>
        </row>
      </sheetData>
      <sheetData sheetId="9">
        <row r="32">
          <cell r="F32">
            <v>8450</v>
          </cell>
        </row>
        <row r="63">
          <cell r="F63">
            <v>800</v>
          </cell>
        </row>
        <row r="65">
          <cell r="F65">
            <v>2500</v>
          </cell>
        </row>
        <row r="67">
          <cell r="F67">
            <v>2500</v>
          </cell>
        </row>
        <row r="77">
          <cell r="F77">
            <v>2500</v>
          </cell>
        </row>
        <row r="116">
          <cell r="F116">
            <v>150</v>
          </cell>
        </row>
        <row r="134">
          <cell r="F134">
            <v>0</v>
          </cell>
        </row>
      </sheetData>
      <sheetData sheetId="10">
        <row r="165">
          <cell r="F165">
            <v>0</v>
          </cell>
        </row>
      </sheetData>
      <sheetData sheetId="11">
        <row r="32">
          <cell r="F32">
            <v>0</v>
          </cell>
        </row>
        <row r="65">
          <cell r="F65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E167">
            <v>0</v>
          </cell>
          <cell r="F167">
            <v>0</v>
          </cell>
        </row>
      </sheetData>
      <sheetData sheetId="12">
        <row r="32">
          <cell r="F32">
            <v>2100</v>
          </cell>
        </row>
        <row r="65">
          <cell r="F65">
            <v>2100</v>
          </cell>
        </row>
      </sheetData>
      <sheetData sheetId="13"/>
      <sheetData sheetId="14">
        <row r="31">
          <cell r="F31">
            <v>0</v>
          </cell>
        </row>
        <row r="104">
          <cell r="F104">
            <v>0</v>
          </cell>
        </row>
      </sheetData>
      <sheetData sheetId="15">
        <row r="32">
          <cell r="F32">
            <v>21100</v>
          </cell>
        </row>
        <row r="67">
          <cell r="F67">
            <v>1600</v>
          </cell>
        </row>
        <row r="98">
          <cell r="F98">
            <v>19500</v>
          </cell>
        </row>
        <row r="134">
          <cell r="F134">
            <v>13135.3</v>
          </cell>
        </row>
        <row r="137">
          <cell r="F137">
            <v>13135.3</v>
          </cell>
        </row>
        <row r="139">
          <cell r="F139">
            <v>6641.1</v>
          </cell>
        </row>
        <row r="140">
          <cell r="F140">
            <v>4164.2</v>
          </cell>
        </row>
        <row r="145">
          <cell r="F145">
            <v>2330</v>
          </cell>
        </row>
      </sheetData>
      <sheetData sheetId="16">
        <row r="134">
          <cell r="F134">
            <v>0</v>
          </cell>
        </row>
      </sheetData>
      <sheetData sheetId="17">
        <row r="32">
          <cell r="F32">
            <v>13000</v>
          </cell>
        </row>
        <row r="105">
          <cell r="F105">
            <v>13000</v>
          </cell>
        </row>
        <row r="132">
          <cell r="F132">
            <v>0</v>
          </cell>
        </row>
      </sheetData>
      <sheetData sheetId="18">
        <row r="134">
          <cell r="F134">
            <v>0</v>
          </cell>
        </row>
        <row r="146">
          <cell r="F146">
            <v>0</v>
          </cell>
        </row>
      </sheetData>
      <sheetData sheetId="19">
        <row r="32">
          <cell r="F32">
            <v>11000</v>
          </cell>
        </row>
        <row r="67">
          <cell r="F67">
            <v>2500</v>
          </cell>
        </row>
        <row r="98">
          <cell r="F98">
            <v>8500</v>
          </cell>
        </row>
        <row r="120">
          <cell r="F120">
            <v>0</v>
          </cell>
        </row>
        <row r="134">
          <cell r="F134">
            <v>12137</v>
          </cell>
        </row>
        <row r="140">
          <cell r="F140">
            <v>10287</v>
          </cell>
        </row>
        <row r="146">
          <cell r="F146">
            <v>1850</v>
          </cell>
        </row>
        <row r="152">
          <cell r="F152">
            <v>0</v>
          </cell>
        </row>
      </sheetData>
      <sheetData sheetId="20">
        <row r="134">
          <cell r="F134">
            <v>0</v>
          </cell>
        </row>
        <row r="140">
          <cell r="F140">
            <v>0</v>
          </cell>
        </row>
        <row r="146">
          <cell r="F146">
            <v>0</v>
          </cell>
        </row>
      </sheetData>
      <sheetData sheetId="21">
        <row r="30">
          <cell r="F30">
            <v>0</v>
          </cell>
        </row>
        <row r="132">
          <cell r="F132">
            <v>5048.6000000000004</v>
          </cell>
        </row>
        <row r="137">
          <cell r="F137">
            <v>4748.6000000000004</v>
          </cell>
        </row>
        <row r="144">
          <cell r="F144">
            <v>300</v>
          </cell>
        </row>
      </sheetData>
      <sheetData sheetId="22">
        <row r="32">
          <cell r="F32">
            <v>9300</v>
          </cell>
        </row>
        <row r="45">
          <cell r="F45">
            <v>6300</v>
          </cell>
        </row>
        <row r="67">
          <cell r="F67">
            <v>2000</v>
          </cell>
        </row>
        <row r="77">
          <cell r="F77">
            <v>1000</v>
          </cell>
        </row>
        <row r="134">
          <cell r="F134">
            <v>11499.4</v>
          </cell>
        </row>
        <row r="137">
          <cell r="F137">
            <v>11499.4</v>
          </cell>
        </row>
        <row r="139">
          <cell r="F139">
            <v>10865.4</v>
          </cell>
        </row>
        <row r="140">
          <cell r="F140">
            <v>0</v>
          </cell>
        </row>
        <row r="145">
          <cell r="F145">
            <v>634</v>
          </cell>
        </row>
      </sheetData>
      <sheetData sheetId="23">
        <row r="32">
          <cell r="F32">
            <v>7200</v>
          </cell>
        </row>
        <row r="62">
          <cell r="F62">
            <v>700</v>
          </cell>
        </row>
        <row r="63">
          <cell r="F63">
            <v>3500</v>
          </cell>
        </row>
        <row r="70">
          <cell r="F70">
            <v>0</v>
          </cell>
        </row>
        <row r="77">
          <cell r="F77">
            <v>3000</v>
          </cell>
        </row>
      </sheetData>
      <sheetData sheetId="24">
        <row r="32">
          <cell r="F32">
            <v>300</v>
          </cell>
        </row>
        <row r="99">
          <cell r="F99">
            <v>300</v>
          </cell>
        </row>
      </sheetData>
      <sheetData sheetId="25">
        <row r="150">
          <cell r="F150">
            <v>0</v>
          </cell>
        </row>
      </sheetData>
      <sheetData sheetId="26">
        <row r="31">
          <cell r="F31">
            <v>0</v>
          </cell>
        </row>
      </sheetData>
      <sheetData sheetId="27">
        <row r="34">
          <cell r="F34">
            <v>0</v>
          </cell>
        </row>
      </sheetData>
      <sheetData sheetId="28">
        <row r="31">
          <cell r="F31">
            <v>0</v>
          </cell>
        </row>
        <row r="150">
          <cell r="F150">
            <v>0</v>
          </cell>
        </row>
      </sheetData>
      <sheetData sheetId="29">
        <row r="31">
          <cell r="F31">
            <v>0</v>
          </cell>
        </row>
        <row r="150">
          <cell r="F150">
            <v>0</v>
          </cell>
        </row>
      </sheetData>
      <sheetData sheetId="30">
        <row r="31">
          <cell r="F31">
            <v>0</v>
          </cell>
        </row>
        <row r="150">
          <cell r="F150">
            <v>0</v>
          </cell>
        </row>
      </sheetData>
      <sheetData sheetId="31">
        <row r="150">
          <cell r="F150">
            <v>0</v>
          </cell>
        </row>
      </sheetData>
      <sheetData sheetId="32">
        <row r="30">
          <cell r="F30">
            <v>0</v>
          </cell>
        </row>
        <row r="149">
          <cell r="F149">
            <v>0</v>
          </cell>
        </row>
        <row r="150">
          <cell r="F150">
            <v>0</v>
          </cell>
        </row>
      </sheetData>
      <sheetData sheetId="33"/>
      <sheetData sheetId="34">
        <row r="149">
          <cell r="F149">
            <v>0</v>
          </cell>
        </row>
        <row r="150">
          <cell r="F150">
            <v>0</v>
          </cell>
        </row>
      </sheetData>
      <sheetData sheetId="35">
        <row r="30">
          <cell r="F30">
            <v>0</v>
          </cell>
        </row>
        <row r="149">
          <cell r="F149">
            <v>0</v>
          </cell>
        </row>
      </sheetData>
      <sheetData sheetId="36"/>
      <sheetData sheetId="37">
        <row r="32">
          <cell r="F32">
            <v>0</v>
          </cell>
        </row>
        <row r="103">
          <cell r="F103">
            <v>0</v>
          </cell>
        </row>
        <row r="112">
          <cell r="F112">
            <v>0</v>
          </cell>
        </row>
      </sheetData>
      <sheetData sheetId="38">
        <row r="30">
          <cell r="F30">
            <v>0</v>
          </cell>
        </row>
      </sheetData>
      <sheetData sheetId="39">
        <row r="30">
          <cell r="F30">
            <v>0</v>
          </cell>
        </row>
      </sheetData>
      <sheetData sheetId="40">
        <row r="150">
          <cell r="F150">
            <v>0</v>
          </cell>
        </row>
      </sheetData>
      <sheetData sheetId="41">
        <row r="47">
          <cell r="F47">
            <v>0</v>
          </cell>
        </row>
      </sheetData>
      <sheetData sheetId="42">
        <row r="30">
          <cell r="F30">
            <v>0</v>
          </cell>
        </row>
        <row r="132">
          <cell r="F132">
            <v>0</v>
          </cell>
        </row>
      </sheetData>
      <sheetData sheetId="43">
        <row r="30">
          <cell r="F30">
            <v>0</v>
          </cell>
        </row>
        <row r="149">
          <cell r="F149">
            <v>0</v>
          </cell>
        </row>
      </sheetData>
      <sheetData sheetId="44">
        <row r="135">
          <cell r="F135">
            <v>0</v>
          </cell>
        </row>
      </sheetData>
      <sheetData sheetId="45">
        <row r="32">
          <cell r="F32">
            <v>40874</v>
          </cell>
        </row>
        <row r="105">
          <cell r="F105">
            <v>40874</v>
          </cell>
        </row>
        <row r="151">
          <cell r="F151">
            <v>0</v>
          </cell>
        </row>
        <row r="155">
          <cell r="F155">
            <v>0</v>
          </cell>
        </row>
      </sheetData>
      <sheetData sheetId="46"/>
      <sheetData sheetId="47"/>
      <sheetData sheetId="48"/>
      <sheetData sheetId="49">
        <row r="41">
          <cell r="F41">
            <v>0</v>
          </cell>
        </row>
      </sheetData>
      <sheetData sheetId="50">
        <row r="30">
          <cell r="F30">
            <v>0</v>
          </cell>
        </row>
      </sheetData>
      <sheetData sheetId="51">
        <row r="30">
          <cell r="F30">
            <v>0</v>
          </cell>
        </row>
      </sheetData>
      <sheetData sheetId="52"/>
      <sheetData sheetId="53"/>
      <sheetData sheetId="54"/>
      <sheetData sheetId="55"/>
      <sheetData sheetId="56">
        <row r="32">
          <cell r="F32">
            <v>8350</v>
          </cell>
        </row>
        <row r="105">
          <cell r="F105">
            <v>8350</v>
          </cell>
        </row>
      </sheetData>
      <sheetData sheetId="57">
        <row r="32">
          <cell r="F32">
            <v>1572</v>
          </cell>
        </row>
        <row r="63">
          <cell r="F63">
            <v>1572</v>
          </cell>
        </row>
      </sheetData>
      <sheetData sheetId="58">
        <row r="32">
          <cell r="F32">
            <v>1800</v>
          </cell>
        </row>
        <row r="112">
          <cell r="F112">
            <v>1800</v>
          </cell>
        </row>
      </sheetData>
      <sheetData sheetId="59">
        <row r="30">
          <cell r="F30">
            <v>0</v>
          </cell>
        </row>
      </sheetData>
      <sheetData sheetId="60"/>
      <sheetData sheetId="61"/>
      <sheetData sheetId="62"/>
      <sheetData sheetId="63"/>
      <sheetData sheetId="64">
        <row r="31">
          <cell r="F31">
            <v>0</v>
          </cell>
        </row>
      </sheetData>
      <sheetData sheetId="65"/>
      <sheetData sheetId="66"/>
      <sheetData sheetId="67">
        <row r="32">
          <cell r="F32">
            <v>1500</v>
          </cell>
        </row>
        <row r="112">
          <cell r="F112">
            <v>1500</v>
          </cell>
        </row>
      </sheetData>
      <sheetData sheetId="68">
        <row r="32">
          <cell r="F32">
            <v>-20000</v>
          </cell>
        </row>
        <row r="52">
          <cell r="F52">
            <v>-20000</v>
          </cell>
        </row>
      </sheetData>
      <sheetData sheetId="69">
        <row r="32">
          <cell r="F32">
            <v>19411.099999999999</v>
          </cell>
        </row>
        <row r="150">
          <cell r="F150">
            <v>19411.099999999999</v>
          </cell>
        </row>
      </sheetData>
      <sheetData sheetId="70"/>
      <sheetData sheetId="71"/>
      <sheetData sheetId="72">
        <row r="7">
          <cell r="D7">
            <v>5300</v>
          </cell>
        </row>
        <row r="9">
          <cell r="D9">
            <v>150</v>
          </cell>
        </row>
        <row r="10">
          <cell r="D10">
            <v>28411.599999999999</v>
          </cell>
        </row>
        <row r="11">
          <cell r="D11">
            <v>43686.3</v>
          </cell>
        </row>
        <row r="14">
          <cell r="D14">
            <v>5348.4</v>
          </cell>
        </row>
        <row r="17">
          <cell r="D17">
            <v>75.8</v>
          </cell>
        </row>
      </sheetData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4"/>
  <sheetViews>
    <sheetView workbookViewId="0">
      <selection sqref="A1:F1"/>
    </sheetView>
  </sheetViews>
  <sheetFormatPr defaultRowHeight="15"/>
  <cols>
    <col min="1" max="1" width="6.42578125" style="30" customWidth="1"/>
    <col min="2" max="2" width="52.7109375" style="31" customWidth="1"/>
    <col min="3" max="3" width="7.85546875" style="31" customWidth="1"/>
    <col min="4" max="4" width="10.7109375" style="32" customWidth="1"/>
    <col min="5" max="5" width="11" style="33" customWidth="1"/>
    <col min="6" max="6" width="9.85546875" style="33" customWidth="1"/>
    <col min="7" max="256" width="9.140625" style="31"/>
    <col min="257" max="257" width="6.42578125" style="31" customWidth="1"/>
    <col min="258" max="258" width="52.7109375" style="31" customWidth="1"/>
    <col min="259" max="259" width="7.85546875" style="31" customWidth="1"/>
    <col min="260" max="260" width="10.7109375" style="31" customWidth="1"/>
    <col min="261" max="261" width="11" style="31" customWidth="1"/>
    <col min="262" max="262" width="9.85546875" style="31" customWidth="1"/>
    <col min="263" max="512" width="9.140625" style="31"/>
    <col min="513" max="513" width="6.42578125" style="31" customWidth="1"/>
    <col min="514" max="514" width="52.7109375" style="31" customWidth="1"/>
    <col min="515" max="515" width="7.85546875" style="31" customWidth="1"/>
    <col min="516" max="516" width="10.7109375" style="31" customWidth="1"/>
    <col min="517" max="517" width="11" style="31" customWidth="1"/>
    <col min="518" max="518" width="9.85546875" style="31" customWidth="1"/>
    <col min="519" max="768" width="9.140625" style="31"/>
    <col min="769" max="769" width="6.42578125" style="31" customWidth="1"/>
    <col min="770" max="770" width="52.7109375" style="31" customWidth="1"/>
    <col min="771" max="771" width="7.85546875" style="31" customWidth="1"/>
    <col min="772" max="772" width="10.7109375" style="31" customWidth="1"/>
    <col min="773" max="773" width="11" style="31" customWidth="1"/>
    <col min="774" max="774" width="9.85546875" style="31" customWidth="1"/>
    <col min="775" max="1024" width="9.140625" style="31"/>
    <col min="1025" max="1025" width="6.42578125" style="31" customWidth="1"/>
    <col min="1026" max="1026" width="52.7109375" style="31" customWidth="1"/>
    <col min="1027" max="1027" width="7.85546875" style="31" customWidth="1"/>
    <col min="1028" max="1028" width="10.7109375" style="31" customWidth="1"/>
    <col min="1029" max="1029" width="11" style="31" customWidth="1"/>
    <col min="1030" max="1030" width="9.85546875" style="31" customWidth="1"/>
    <col min="1031" max="1280" width="9.140625" style="31"/>
    <col min="1281" max="1281" width="6.42578125" style="31" customWidth="1"/>
    <col min="1282" max="1282" width="52.7109375" style="31" customWidth="1"/>
    <col min="1283" max="1283" width="7.85546875" style="31" customWidth="1"/>
    <col min="1284" max="1284" width="10.7109375" style="31" customWidth="1"/>
    <col min="1285" max="1285" width="11" style="31" customWidth="1"/>
    <col min="1286" max="1286" width="9.85546875" style="31" customWidth="1"/>
    <col min="1287" max="1536" width="9.140625" style="31"/>
    <col min="1537" max="1537" width="6.42578125" style="31" customWidth="1"/>
    <col min="1538" max="1538" width="52.7109375" style="31" customWidth="1"/>
    <col min="1539" max="1539" width="7.85546875" style="31" customWidth="1"/>
    <col min="1540" max="1540" width="10.7109375" style="31" customWidth="1"/>
    <col min="1541" max="1541" width="11" style="31" customWidth="1"/>
    <col min="1542" max="1542" width="9.85546875" style="31" customWidth="1"/>
    <col min="1543" max="1792" width="9.140625" style="31"/>
    <col min="1793" max="1793" width="6.42578125" style="31" customWidth="1"/>
    <col min="1794" max="1794" width="52.7109375" style="31" customWidth="1"/>
    <col min="1795" max="1795" width="7.85546875" style="31" customWidth="1"/>
    <col min="1796" max="1796" width="10.7109375" style="31" customWidth="1"/>
    <col min="1797" max="1797" width="11" style="31" customWidth="1"/>
    <col min="1798" max="1798" width="9.85546875" style="31" customWidth="1"/>
    <col min="1799" max="2048" width="9.140625" style="31"/>
    <col min="2049" max="2049" width="6.42578125" style="31" customWidth="1"/>
    <col min="2050" max="2050" width="52.7109375" style="31" customWidth="1"/>
    <col min="2051" max="2051" width="7.85546875" style="31" customWidth="1"/>
    <col min="2052" max="2052" width="10.7109375" style="31" customWidth="1"/>
    <col min="2053" max="2053" width="11" style="31" customWidth="1"/>
    <col min="2054" max="2054" width="9.85546875" style="31" customWidth="1"/>
    <col min="2055" max="2304" width="9.140625" style="31"/>
    <col min="2305" max="2305" width="6.42578125" style="31" customWidth="1"/>
    <col min="2306" max="2306" width="52.7109375" style="31" customWidth="1"/>
    <col min="2307" max="2307" width="7.85546875" style="31" customWidth="1"/>
    <col min="2308" max="2308" width="10.7109375" style="31" customWidth="1"/>
    <col min="2309" max="2309" width="11" style="31" customWidth="1"/>
    <col min="2310" max="2310" width="9.85546875" style="31" customWidth="1"/>
    <col min="2311" max="2560" width="9.140625" style="31"/>
    <col min="2561" max="2561" width="6.42578125" style="31" customWidth="1"/>
    <col min="2562" max="2562" width="52.7109375" style="31" customWidth="1"/>
    <col min="2563" max="2563" width="7.85546875" style="31" customWidth="1"/>
    <col min="2564" max="2564" width="10.7109375" style="31" customWidth="1"/>
    <col min="2565" max="2565" width="11" style="31" customWidth="1"/>
    <col min="2566" max="2566" width="9.85546875" style="31" customWidth="1"/>
    <col min="2567" max="2816" width="9.140625" style="31"/>
    <col min="2817" max="2817" width="6.42578125" style="31" customWidth="1"/>
    <col min="2818" max="2818" width="52.7109375" style="31" customWidth="1"/>
    <col min="2819" max="2819" width="7.85546875" style="31" customWidth="1"/>
    <col min="2820" max="2820" width="10.7109375" style="31" customWidth="1"/>
    <col min="2821" max="2821" width="11" style="31" customWidth="1"/>
    <col min="2822" max="2822" width="9.85546875" style="31" customWidth="1"/>
    <col min="2823" max="3072" width="9.140625" style="31"/>
    <col min="3073" max="3073" width="6.42578125" style="31" customWidth="1"/>
    <col min="3074" max="3074" width="52.7109375" style="31" customWidth="1"/>
    <col min="3075" max="3075" width="7.85546875" style="31" customWidth="1"/>
    <col min="3076" max="3076" width="10.7109375" style="31" customWidth="1"/>
    <col min="3077" max="3077" width="11" style="31" customWidth="1"/>
    <col min="3078" max="3078" width="9.85546875" style="31" customWidth="1"/>
    <col min="3079" max="3328" width="9.140625" style="31"/>
    <col min="3329" max="3329" width="6.42578125" style="31" customWidth="1"/>
    <col min="3330" max="3330" width="52.7109375" style="31" customWidth="1"/>
    <col min="3331" max="3331" width="7.85546875" style="31" customWidth="1"/>
    <col min="3332" max="3332" width="10.7109375" style="31" customWidth="1"/>
    <col min="3333" max="3333" width="11" style="31" customWidth="1"/>
    <col min="3334" max="3334" width="9.85546875" style="31" customWidth="1"/>
    <col min="3335" max="3584" width="9.140625" style="31"/>
    <col min="3585" max="3585" width="6.42578125" style="31" customWidth="1"/>
    <col min="3586" max="3586" width="52.7109375" style="31" customWidth="1"/>
    <col min="3587" max="3587" width="7.85546875" style="31" customWidth="1"/>
    <col min="3588" max="3588" width="10.7109375" style="31" customWidth="1"/>
    <col min="3589" max="3589" width="11" style="31" customWidth="1"/>
    <col min="3590" max="3590" width="9.85546875" style="31" customWidth="1"/>
    <col min="3591" max="3840" width="9.140625" style="31"/>
    <col min="3841" max="3841" width="6.42578125" style="31" customWidth="1"/>
    <col min="3842" max="3842" width="52.7109375" style="31" customWidth="1"/>
    <col min="3843" max="3843" width="7.85546875" style="31" customWidth="1"/>
    <col min="3844" max="3844" width="10.7109375" style="31" customWidth="1"/>
    <col min="3845" max="3845" width="11" style="31" customWidth="1"/>
    <col min="3846" max="3846" width="9.85546875" style="31" customWidth="1"/>
    <col min="3847" max="4096" width="9.140625" style="31"/>
    <col min="4097" max="4097" width="6.42578125" style="31" customWidth="1"/>
    <col min="4098" max="4098" width="52.7109375" style="31" customWidth="1"/>
    <col min="4099" max="4099" width="7.85546875" style="31" customWidth="1"/>
    <col min="4100" max="4100" width="10.7109375" style="31" customWidth="1"/>
    <col min="4101" max="4101" width="11" style="31" customWidth="1"/>
    <col min="4102" max="4102" width="9.85546875" style="31" customWidth="1"/>
    <col min="4103" max="4352" width="9.140625" style="31"/>
    <col min="4353" max="4353" width="6.42578125" style="31" customWidth="1"/>
    <col min="4354" max="4354" width="52.7109375" style="31" customWidth="1"/>
    <col min="4355" max="4355" width="7.85546875" style="31" customWidth="1"/>
    <col min="4356" max="4356" width="10.7109375" style="31" customWidth="1"/>
    <col min="4357" max="4357" width="11" style="31" customWidth="1"/>
    <col min="4358" max="4358" width="9.85546875" style="31" customWidth="1"/>
    <col min="4359" max="4608" width="9.140625" style="31"/>
    <col min="4609" max="4609" width="6.42578125" style="31" customWidth="1"/>
    <col min="4610" max="4610" width="52.7109375" style="31" customWidth="1"/>
    <col min="4611" max="4611" width="7.85546875" style="31" customWidth="1"/>
    <col min="4612" max="4612" width="10.7109375" style="31" customWidth="1"/>
    <col min="4613" max="4613" width="11" style="31" customWidth="1"/>
    <col min="4614" max="4614" width="9.85546875" style="31" customWidth="1"/>
    <col min="4615" max="4864" width="9.140625" style="31"/>
    <col min="4865" max="4865" width="6.42578125" style="31" customWidth="1"/>
    <col min="4866" max="4866" width="52.7109375" style="31" customWidth="1"/>
    <col min="4867" max="4867" width="7.85546875" style="31" customWidth="1"/>
    <col min="4868" max="4868" width="10.7109375" style="31" customWidth="1"/>
    <col min="4869" max="4869" width="11" style="31" customWidth="1"/>
    <col min="4870" max="4870" width="9.85546875" style="31" customWidth="1"/>
    <col min="4871" max="5120" width="9.140625" style="31"/>
    <col min="5121" max="5121" width="6.42578125" style="31" customWidth="1"/>
    <col min="5122" max="5122" width="52.7109375" style="31" customWidth="1"/>
    <col min="5123" max="5123" width="7.85546875" style="31" customWidth="1"/>
    <col min="5124" max="5124" width="10.7109375" style="31" customWidth="1"/>
    <col min="5125" max="5125" width="11" style="31" customWidth="1"/>
    <col min="5126" max="5126" width="9.85546875" style="31" customWidth="1"/>
    <col min="5127" max="5376" width="9.140625" style="31"/>
    <col min="5377" max="5377" width="6.42578125" style="31" customWidth="1"/>
    <col min="5378" max="5378" width="52.7109375" style="31" customWidth="1"/>
    <col min="5379" max="5379" width="7.85546875" style="31" customWidth="1"/>
    <col min="5380" max="5380" width="10.7109375" style="31" customWidth="1"/>
    <col min="5381" max="5381" width="11" style="31" customWidth="1"/>
    <col min="5382" max="5382" width="9.85546875" style="31" customWidth="1"/>
    <col min="5383" max="5632" width="9.140625" style="31"/>
    <col min="5633" max="5633" width="6.42578125" style="31" customWidth="1"/>
    <col min="5634" max="5634" width="52.7109375" style="31" customWidth="1"/>
    <col min="5635" max="5635" width="7.85546875" style="31" customWidth="1"/>
    <col min="5636" max="5636" width="10.7109375" style="31" customWidth="1"/>
    <col min="5637" max="5637" width="11" style="31" customWidth="1"/>
    <col min="5638" max="5638" width="9.85546875" style="31" customWidth="1"/>
    <col min="5639" max="5888" width="9.140625" style="31"/>
    <col min="5889" max="5889" width="6.42578125" style="31" customWidth="1"/>
    <col min="5890" max="5890" width="52.7109375" style="31" customWidth="1"/>
    <col min="5891" max="5891" width="7.85546875" style="31" customWidth="1"/>
    <col min="5892" max="5892" width="10.7109375" style="31" customWidth="1"/>
    <col min="5893" max="5893" width="11" style="31" customWidth="1"/>
    <col min="5894" max="5894" width="9.85546875" style="31" customWidth="1"/>
    <col min="5895" max="6144" width="9.140625" style="31"/>
    <col min="6145" max="6145" width="6.42578125" style="31" customWidth="1"/>
    <col min="6146" max="6146" width="52.7109375" style="31" customWidth="1"/>
    <col min="6147" max="6147" width="7.85546875" style="31" customWidth="1"/>
    <col min="6148" max="6148" width="10.7109375" style="31" customWidth="1"/>
    <col min="6149" max="6149" width="11" style="31" customWidth="1"/>
    <col min="6150" max="6150" width="9.85546875" style="31" customWidth="1"/>
    <col min="6151" max="6400" width="9.140625" style="31"/>
    <col min="6401" max="6401" width="6.42578125" style="31" customWidth="1"/>
    <col min="6402" max="6402" width="52.7109375" style="31" customWidth="1"/>
    <col min="6403" max="6403" width="7.85546875" style="31" customWidth="1"/>
    <col min="6404" max="6404" width="10.7109375" style="31" customWidth="1"/>
    <col min="6405" max="6405" width="11" style="31" customWidth="1"/>
    <col min="6406" max="6406" width="9.85546875" style="31" customWidth="1"/>
    <col min="6407" max="6656" width="9.140625" style="31"/>
    <col min="6657" max="6657" width="6.42578125" style="31" customWidth="1"/>
    <col min="6658" max="6658" width="52.7109375" style="31" customWidth="1"/>
    <col min="6659" max="6659" width="7.85546875" style="31" customWidth="1"/>
    <col min="6660" max="6660" width="10.7109375" style="31" customWidth="1"/>
    <col min="6661" max="6661" width="11" style="31" customWidth="1"/>
    <col min="6662" max="6662" width="9.85546875" style="31" customWidth="1"/>
    <col min="6663" max="6912" width="9.140625" style="31"/>
    <col min="6913" max="6913" width="6.42578125" style="31" customWidth="1"/>
    <col min="6914" max="6914" width="52.7109375" style="31" customWidth="1"/>
    <col min="6915" max="6915" width="7.85546875" style="31" customWidth="1"/>
    <col min="6916" max="6916" width="10.7109375" style="31" customWidth="1"/>
    <col min="6917" max="6917" width="11" style="31" customWidth="1"/>
    <col min="6918" max="6918" width="9.85546875" style="31" customWidth="1"/>
    <col min="6919" max="7168" width="9.140625" style="31"/>
    <col min="7169" max="7169" width="6.42578125" style="31" customWidth="1"/>
    <col min="7170" max="7170" width="52.7109375" style="31" customWidth="1"/>
    <col min="7171" max="7171" width="7.85546875" style="31" customWidth="1"/>
    <col min="7172" max="7172" width="10.7109375" style="31" customWidth="1"/>
    <col min="7173" max="7173" width="11" style="31" customWidth="1"/>
    <col min="7174" max="7174" width="9.85546875" style="31" customWidth="1"/>
    <col min="7175" max="7424" width="9.140625" style="31"/>
    <col min="7425" max="7425" width="6.42578125" style="31" customWidth="1"/>
    <col min="7426" max="7426" width="52.7109375" style="31" customWidth="1"/>
    <col min="7427" max="7427" width="7.85546875" style="31" customWidth="1"/>
    <col min="7428" max="7428" width="10.7109375" style="31" customWidth="1"/>
    <col min="7429" max="7429" width="11" style="31" customWidth="1"/>
    <col min="7430" max="7430" width="9.85546875" style="31" customWidth="1"/>
    <col min="7431" max="7680" width="9.140625" style="31"/>
    <col min="7681" max="7681" width="6.42578125" style="31" customWidth="1"/>
    <col min="7682" max="7682" width="52.7109375" style="31" customWidth="1"/>
    <col min="7683" max="7683" width="7.85546875" style="31" customWidth="1"/>
    <col min="7684" max="7684" width="10.7109375" style="31" customWidth="1"/>
    <col min="7685" max="7685" width="11" style="31" customWidth="1"/>
    <col min="7686" max="7686" width="9.85546875" style="31" customWidth="1"/>
    <col min="7687" max="7936" width="9.140625" style="31"/>
    <col min="7937" max="7937" width="6.42578125" style="31" customWidth="1"/>
    <col min="7938" max="7938" width="52.7109375" style="31" customWidth="1"/>
    <col min="7939" max="7939" width="7.85546875" style="31" customWidth="1"/>
    <col min="7940" max="7940" width="10.7109375" style="31" customWidth="1"/>
    <col min="7941" max="7941" width="11" style="31" customWidth="1"/>
    <col min="7942" max="7942" width="9.85546875" style="31" customWidth="1"/>
    <col min="7943" max="8192" width="9.140625" style="31"/>
    <col min="8193" max="8193" width="6.42578125" style="31" customWidth="1"/>
    <col min="8194" max="8194" width="52.7109375" style="31" customWidth="1"/>
    <col min="8195" max="8195" width="7.85546875" style="31" customWidth="1"/>
    <col min="8196" max="8196" width="10.7109375" style="31" customWidth="1"/>
    <col min="8197" max="8197" width="11" style="31" customWidth="1"/>
    <col min="8198" max="8198" width="9.85546875" style="31" customWidth="1"/>
    <col min="8199" max="8448" width="9.140625" style="31"/>
    <col min="8449" max="8449" width="6.42578125" style="31" customWidth="1"/>
    <col min="8450" max="8450" width="52.7109375" style="31" customWidth="1"/>
    <col min="8451" max="8451" width="7.85546875" style="31" customWidth="1"/>
    <col min="8452" max="8452" width="10.7109375" style="31" customWidth="1"/>
    <col min="8453" max="8453" width="11" style="31" customWidth="1"/>
    <col min="8454" max="8454" width="9.85546875" style="31" customWidth="1"/>
    <col min="8455" max="8704" width="9.140625" style="31"/>
    <col min="8705" max="8705" width="6.42578125" style="31" customWidth="1"/>
    <col min="8706" max="8706" width="52.7109375" style="31" customWidth="1"/>
    <col min="8707" max="8707" width="7.85546875" style="31" customWidth="1"/>
    <col min="8708" max="8708" width="10.7109375" style="31" customWidth="1"/>
    <col min="8709" max="8709" width="11" style="31" customWidth="1"/>
    <col min="8710" max="8710" width="9.85546875" style="31" customWidth="1"/>
    <col min="8711" max="8960" width="9.140625" style="31"/>
    <col min="8961" max="8961" width="6.42578125" style="31" customWidth="1"/>
    <col min="8962" max="8962" width="52.7109375" style="31" customWidth="1"/>
    <col min="8963" max="8963" width="7.85546875" style="31" customWidth="1"/>
    <col min="8964" max="8964" width="10.7109375" style="31" customWidth="1"/>
    <col min="8965" max="8965" width="11" style="31" customWidth="1"/>
    <col min="8966" max="8966" width="9.85546875" style="31" customWidth="1"/>
    <col min="8967" max="9216" width="9.140625" style="31"/>
    <col min="9217" max="9217" width="6.42578125" style="31" customWidth="1"/>
    <col min="9218" max="9218" width="52.7109375" style="31" customWidth="1"/>
    <col min="9219" max="9219" width="7.85546875" style="31" customWidth="1"/>
    <col min="9220" max="9220" width="10.7109375" style="31" customWidth="1"/>
    <col min="9221" max="9221" width="11" style="31" customWidth="1"/>
    <col min="9222" max="9222" width="9.85546875" style="31" customWidth="1"/>
    <col min="9223" max="9472" width="9.140625" style="31"/>
    <col min="9473" max="9473" width="6.42578125" style="31" customWidth="1"/>
    <col min="9474" max="9474" width="52.7109375" style="31" customWidth="1"/>
    <col min="9475" max="9475" width="7.85546875" style="31" customWidth="1"/>
    <col min="9476" max="9476" width="10.7109375" style="31" customWidth="1"/>
    <col min="9477" max="9477" width="11" style="31" customWidth="1"/>
    <col min="9478" max="9478" width="9.85546875" style="31" customWidth="1"/>
    <col min="9479" max="9728" width="9.140625" style="31"/>
    <col min="9729" max="9729" width="6.42578125" style="31" customWidth="1"/>
    <col min="9730" max="9730" width="52.7109375" style="31" customWidth="1"/>
    <col min="9731" max="9731" width="7.85546875" style="31" customWidth="1"/>
    <col min="9732" max="9732" width="10.7109375" style="31" customWidth="1"/>
    <col min="9733" max="9733" width="11" style="31" customWidth="1"/>
    <col min="9734" max="9734" width="9.85546875" style="31" customWidth="1"/>
    <col min="9735" max="9984" width="9.140625" style="31"/>
    <col min="9985" max="9985" width="6.42578125" style="31" customWidth="1"/>
    <col min="9986" max="9986" width="52.7109375" style="31" customWidth="1"/>
    <col min="9987" max="9987" width="7.85546875" style="31" customWidth="1"/>
    <col min="9988" max="9988" width="10.7109375" style="31" customWidth="1"/>
    <col min="9989" max="9989" width="11" style="31" customWidth="1"/>
    <col min="9990" max="9990" width="9.85546875" style="31" customWidth="1"/>
    <col min="9991" max="10240" width="9.140625" style="31"/>
    <col min="10241" max="10241" width="6.42578125" style="31" customWidth="1"/>
    <col min="10242" max="10242" width="52.7109375" style="31" customWidth="1"/>
    <col min="10243" max="10243" width="7.85546875" style="31" customWidth="1"/>
    <col min="10244" max="10244" width="10.7109375" style="31" customWidth="1"/>
    <col min="10245" max="10245" width="11" style="31" customWidth="1"/>
    <col min="10246" max="10246" width="9.85546875" style="31" customWidth="1"/>
    <col min="10247" max="10496" width="9.140625" style="31"/>
    <col min="10497" max="10497" width="6.42578125" style="31" customWidth="1"/>
    <col min="10498" max="10498" width="52.7109375" style="31" customWidth="1"/>
    <col min="10499" max="10499" width="7.85546875" style="31" customWidth="1"/>
    <col min="10500" max="10500" width="10.7109375" style="31" customWidth="1"/>
    <col min="10501" max="10501" width="11" style="31" customWidth="1"/>
    <col min="10502" max="10502" width="9.85546875" style="31" customWidth="1"/>
    <col min="10503" max="10752" width="9.140625" style="31"/>
    <col min="10753" max="10753" width="6.42578125" style="31" customWidth="1"/>
    <col min="10754" max="10754" width="52.7109375" style="31" customWidth="1"/>
    <col min="10755" max="10755" width="7.85546875" style="31" customWidth="1"/>
    <col min="10756" max="10756" width="10.7109375" style="31" customWidth="1"/>
    <col min="10757" max="10757" width="11" style="31" customWidth="1"/>
    <col min="10758" max="10758" width="9.85546875" style="31" customWidth="1"/>
    <col min="10759" max="11008" width="9.140625" style="31"/>
    <col min="11009" max="11009" width="6.42578125" style="31" customWidth="1"/>
    <col min="11010" max="11010" width="52.7109375" style="31" customWidth="1"/>
    <col min="11011" max="11011" width="7.85546875" style="31" customWidth="1"/>
    <col min="11012" max="11012" width="10.7109375" style="31" customWidth="1"/>
    <col min="11013" max="11013" width="11" style="31" customWidth="1"/>
    <col min="11014" max="11014" width="9.85546875" style="31" customWidth="1"/>
    <col min="11015" max="11264" width="9.140625" style="31"/>
    <col min="11265" max="11265" width="6.42578125" style="31" customWidth="1"/>
    <col min="11266" max="11266" width="52.7109375" style="31" customWidth="1"/>
    <col min="11267" max="11267" width="7.85546875" style="31" customWidth="1"/>
    <col min="11268" max="11268" width="10.7109375" style="31" customWidth="1"/>
    <col min="11269" max="11269" width="11" style="31" customWidth="1"/>
    <col min="11270" max="11270" width="9.85546875" style="31" customWidth="1"/>
    <col min="11271" max="11520" width="9.140625" style="31"/>
    <col min="11521" max="11521" width="6.42578125" style="31" customWidth="1"/>
    <col min="11522" max="11522" width="52.7109375" style="31" customWidth="1"/>
    <col min="11523" max="11523" width="7.85546875" style="31" customWidth="1"/>
    <col min="11524" max="11524" width="10.7109375" style="31" customWidth="1"/>
    <col min="11525" max="11525" width="11" style="31" customWidth="1"/>
    <col min="11526" max="11526" width="9.85546875" style="31" customWidth="1"/>
    <col min="11527" max="11776" width="9.140625" style="31"/>
    <col min="11777" max="11777" width="6.42578125" style="31" customWidth="1"/>
    <col min="11778" max="11778" width="52.7109375" style="31" customWidth="1"/>
    <col min="11779" max="11779" width="7.85546875" style="31" customWidth="1"/>
    <col min="11780" max="11780" width="10.7109375" style="31" customWidth="1"/>
    <col min="11781" max="11781" width="11" style="31" customWidth="1"/>
    <col min="11782" max="11782" width="9.85546875" style="31" customWidth="1"/>
    <col min="11783" max="12032" width="9.140625" style="31"/>
    <col min="12033" max="12033" width="6.42578125" style="31" customWidth="1"/>
    <col min="12034" max="12034" width="52.7109375" style="31" customWidth="1"/>
    <col min="12035" max="12035" width="7.85546875" style="31" customWidth="1"/>
    <col min="12036" max="12036" width="10.7109375" style="31" customWidth="1"/>
    <col min="12037" max="12037" width="11" style="31" customWidth="1"/>
    <col min="12038" max="12038" width="9.85546875" style="31" customWidth="1"/>
    <col min="12039" max="12288" width="9.140625" style="31"/>
    <col min="12289" max="12289" width="6.42578125" style="31" customWidth="1"/>
    <col min="12290" max="12290" width="52.7109375" style="31" customWidth="1"/>
    <col min="12291" max="12291" width="7.85546875" style="31" customWidth="1"/>
    <col min="12292" max="12292" width="10.7109375" style="31" customWidth="1"/>
    <col min="12293" max="12293" width="11" style="31" customWidth="1"/>
    <col min="12294" max="12294" width="9.85546875" style="31" customWidth="1"/>
    <col min="12295" max="12544" width="9.140625" style="31"/>
    <col min="12545" max="12545" width="6.42578125" style="31" customWidth="1"/>
    <col min="12546" max="12546" width="52.7109375" style="31" customWidth="1"/>
    <col min="12547" max="12547" width="7.85546875" style="31" customWidth="1"/>
    <col min="12548" max="12548" width="10.7109375" style="31" customWidth="1"/>
    <col min="12549" max="12549" width="11" style="31" customWidth="1"/>
    <col min="12550" max="12550" width="9.85546875" style="31" customWidth="1"/>
    <col min="12551" max="12800" width="9.140625" style="31"/>
    <col min="12801" max="12801" width="6.42578125" style="31" customWidth="1"/>
    <col min="12802" max="12802" width="52.7109375" style="31" customWidth="1"/>
    <col min="12803" max="12803" width="7.85546875" style="31" customWidth="1"/>
    <col min="12804" max="12804" width="10.7109375" style="31" customWidth="1"/>
    <col min="12805" max="12805" width="11" style="31" customWidth="1"/>
    <col min="12806" max="12806" width="9.85546875" style="31" customWidth="1"/>
    <col min="12807" max="13056" width="9.140625" style="31"/>
    <col min="13057" max="13057" width="6.42578125" style="31" customWidth="1"/>
    <col min="13058" max="13058" width="52.7109375" style="31" customWidth="1"/>
    <col min="13059" max="13059" width="7.85546875" style="31" customWidth="1"/>
    <col min="13060" max="13060" width="10.7109375" style="31" customWidth="1"/>
    <col min="13061" max="13061" width="11" style="31" customWidth="1"/>
    <col min="13062" max="13062" width="9.85546875" style="31" customWidth="1"/>
    <col min="13063" max="13312" width="9.140625" style="31"/>
    <col min="13313" max="13313" width="6.42578125" style="31" customWidth="1"/>
    <col min="13314" max="13314" width="52.7109375" style="31" customWidth="1"/>
    <col min="13315" max="13315" width="7.85546875" style="31" customWidth="1"/>
    <col min="13316" max="13316" width="10.7109375" style="31" customWidth="1"/>
    <col min="13317" max="13317" width="11" style="31" customWidth="1"/>
    <col min="13318" max="13318" width="9.85546875" style="31" customWidth="1"/>
    <col min="13319" max="13568" width="9.140625" style="31"/>
    <col min="13569" max="13569" width="6.42578125" style="31" customWidth="1"/>
    <col min="13570" max="13570" width="52.7109375" style="31" customWidth="1"/>
    <col min="13571" max="13571" width="7.85546875" style="31" customWidth="1"/>
    <col min="13572" max="13572" width="10.7109375" style="31" customWidth="1"/>
    <col min="13573" max="13573" width="11" style="31" customWidth="1"/>
    <col min="13574" max="13574" width="9.85546875" style="31" customWidth="1"/>
    <col min="13575" max="13824" width="9.140625" style="31"/>
    <col min="13825" max="13825" width="6.42578125" style="31" customWidth="1"/>
    <col min="13826" max="13826" width="52.7109375" style="31" customWidth="1"/>
    <col min="13827" max="13827" width="7.85546875" style="31" customWidth="1"/>
    <col min="13828" max="13828" width="10.7109375" style="31" customWidth="1"/>
    <col min="13829" max="13829" width="11" style="31" customWidth="1"/>
    <col min="13830" max="13830" width="9.85546875" style="31" customWidth="1"/>
    <col min="13831" max="14080" width="9.140625" style="31"/>
    <col min="14081" max="14081" width="6.42578125" style="31" customWidth="1"/>
    <col min="14082" max="14082" width="52.7109375" style="31" customWidth="1"/>
    <col min="14083" max="14083" width="7.85546875" style="31" customWidth="1"/>
    <col min="14084" max="14084" width="10.7109375" style="31" customWidth="1"/>
    <col min="14085" max="14085" width="11" style="31" customWidth="1"/>
    <col min="14086" max="14086" width="9.85546875" style="31" customWidth="1"/>
    <col min="14087" max="14336" width="9.140625" style="31"/>
    <col min="14337" max="14337" width="6.42578125" style="31" customWidth="1"/>
    <col min="14338" max="14338" width="52.7109375" style="31" customWidth="1"/>
    <col min="14339" max="14339" width="7.85546875" style="31" customWidth="1"/>
    <col min="14340" max="14340" width="10.7109375" style="31" customWidth="1"/>
    <col min="14341" max="14341" width="11" style="31" customWidth="1"/>
    <col min="14342" max="14342" width="9.85546875" style="31" customWidth="1"/>
    <col min="14343" max="14592" width="9.140625" style="31"/>
    <col min="14593" max="14593" width="6.42578125" style="31" customWidth="1"/>
    <col min="14594" max="14594" width="52.7109375" style="31" customWidth="1"/>
    <col min="14595" max="14595" width="7.85546875" style="31" customWidth="1"/>
    <col min="14596" max="14596" width="10.7109375" style="31" customWidth="1"/>
    <col min="14597" max="14597" width="11" style="31" customWidth="1"/>
    <col min="14598" max="14598" width="9.85546875" style="31" customWidth="1"/>
    <col min="14599" max="14848" width="9.140625" style="31"/>
    <col min="14849" max="14849" width="6.42578125" style="31" customWidth="1"/>
    <col min="14850" max="14850" width="52.7109375" style="31" customWidth="1"/>
    <col min="14851" max="14851" width="7.85546875" style="31" customWidth="1"/>
    <col min="14852" max="14852" width="10.7109375" style="31" customWidth="1"/>
    <col min="14853" max="14853" width="11" style="31" customWidth="1"/>
    <col min="14854" max="14854" width="9.85546875" style="31" customWidth="1"/>
    <col min="14855" max="15104" width="9.140625" style="31"/>
    <col min="15105" max="15105" width="6.42578125" style="31" customWidth="1"/>
    <col min="15106" max="15106" width="52.7109375" style="31" customWidth="1"/>
    <col min="15107" max="15107" width="7.85546875" style="31" customWidth="1"/>
    <col min="15108" max="15108" width="10.7109375" style="31" customWidth="1"/>
    <col min="15109" max="15109" width="11" style="31" customWidth="1"/>
    <col min="15110" max="15110" width="9.85546875" style="31" customWidth="1"/>
    <col min="15111" max="15360" width="9.140625" style="31"/>
    <col min="15361" max="15361" width="6.42578125" style="31" customWidth="1"/>
    <col min="15362" max="15362" width="52.7109375" style="31" customWidth="1"/>
    <col min="15363" max="15363" width="7.85546875" style="31" customWidth="1"/>
    <col min="15364" max="15364" width="10.7109375" style="31" customWidth="1"/>
    <col min="15365" max="15365" width="11" style="31" customWidth="1"/>
    <col min="15366" max="15366" width="9.85546875" style="31" customWidth="1"/>
    <col min="15367" max="15616" width="9.140625" style="31"/>
    <col min="15617" max="15617" width="6.42578125" style="31" customWidth="1"/>
    <col min="15618" max="15618" width="52.7109375" style="31" customWidth="1"/>
    <col min="15619" max="15619" width="7.85546875" style="31" customWidth="1"/>
    <col min="15620" max="15620" width="10.7109375" style="31" customWidth="1"/>
    <col min="15621" max="15621" width="11" style="31" customWidth="1"/>
    <col min="15622" max="15622" width="9.85546875" style="31" customWidth="1"/>
    <col min="15623" max="15872" width="9.140625" style="31"/>
    <col min="15873" max="15873" width="6.42578125" style="31" customWidth="1"/>
    <col min="15874" max="15874" width="52.7109375" style="31" customWidth="1"/>
    <col min="15875" max="15875" width="7.85546875" style="31" customWidth="1"/>
    <col min="15876" max="15876" width="10.7109375" style="31" customWidth="1"/>
    <col min="15877" max="15877" width="11" style="31" customWidth="1"/>
    <col min="15878" max="15878" width="9.85546875" style="31" customWidth="1"/>
    <col min="15879" max="16128" width="9.140625" style="31"/>
    <col min="16129" max="16129" width="6.42578125" style="31" customWidth="1"/>
    <col min="16130" max="16130" width="52.7109375" style="31" customWidth="1"/>
    <col min="16131" max="16131" width="7.85546875" style="31" customWidth="1"/>
    <col min="16132" max="16132" width="10.7109375" style="31" customWidth="1"/>
    <col min="16133" max="16133" width="11" style="31" customWidth="1"/>
    <col min="16134" max="16134" width="9.85546875" style="31" customWidth="1"/>
    <col min="16135" max="16384" width="9.140625" style="31"/>
  </cols>
  <sheetData>
    <row r="1" spans="1:6" s="1" customFormat="1" ht="19.5">
      <c r="A1" s="328" t="s">
        <v>0</v>
      </c>
      <c r="B1" s="328"/>
      <c r="C1" s="328"/>
      <c r="D1" s="328"/>
      <c r="E1" s="328"/>
      <c r="F1" s="328"/>
    </row>
    <row r="2" spans="1:6" s="2" customFormat="1" ht="19.5">
      <c r="A2" s="329" t="s">
        <v>1</v>
      </c>
      <c r="B2" s="329"/>
      <c r="C2" s="329"/>
      <c r="D2" s="329"/>
      <c r="E2" s="329"/>
      <c r="F2" s="329"/>
    </row>
    <row r="3" spans="1:6" s="1" customFormat="1" ht="6.75" customHeight="1">
      <c r="A3" s="3"/>
      <c r="B3" s="4"/>
      <c r="C3" s="5"/>
      <c r="D3" s="4"/>
    </row>
    <row r="4" spans="1:6" s="8" customFormat="1">
      <c r="A4" s="6"/>
      <c r="B4" s="7"/>
      <c r="C4" s="7"/>
      <c r="E4" s="330" t="s">
        <v>2</v>
      </c>
      <c r="F4" s="330"/>
    </row>
    <row r="5" spans="1:6" s="8" customFormat="1" ht="12.75" customHeight="1">
      <c r="A5" s="331" t="s">
        <v>3</v>
      </c>
      <c r="B5" s="332" t="s">
        <v>4</v>
      </c>
      <c r="C5" s="332" t="s">
        <v>5</v>
      </c>
      <c r="D5" s="332" t="s">
        <v>6</v>
      </c>
      <c r="E5" s="11" t="s">
        <v>7</v>
      </c>
      <c r="F5" s="11"/>
    </row>
    <row r="6" spans="1:6" s="8" customFormat="1" ht="30">
      <c r="A6" s="331"/>
      <c r="B6" s="332"/>
      <c r="C6" s="332"/>
      <c r="D6" s="332"/>
      <c r="E6" s="10" t="s">
        <v>8</v>
      </c>
      <c r="F6" s="10" t="s">
        <v>9</v>
      </c>
    </row>
    <row r="7" spans="1:6" s="16" customFormat="1">
      <c r="A7" s="12" t="s">
        <v>10</v>
      </c>
      <c r="B7" s="10">
        <v>2</v>
      </c>
      <c r="C7" s="13">
        <v>3</v>
      </c>
      <c r="D7" s="14">
        <v>4</v>
      </c>
      <c r="E7" s="14">
        <v>5</v>
      </c>
      <c r="F7" s="15">
        <v>6</v>
      </c>
    </row>
    <row r="8" spans="1:6" s="8" customFormat="1" ht="30.75" customHeight="1">
      <c r="A8" s="17">
        <v>1000</v>
      </c>
      <c r="B8" s="18" t="s">
        <v>123</v>
      </c>
      <c r="C8" s="10"/>
      <c r="D8" s="19">
        <f>E8+F8-F113</f>
        <v>285327.40000000002</v>
      </c>
      <c r="E8" s="19">
        <f>E9+E54+E64</f>
        <v>285327.40000000002</v>
      </c>
      <c r="F8" s="19">
        <f>F45+F108+F113</f>
        <v>33470.300000000003</v>
      </c>
    </row>
    <row r="9" spans="1:6" s="8" customFormat="1" ht="31.5" customHeight="1">
      <c r="A9" s="17">
        <v>1100</v>
      </c>
      <c r="B9" s="20" t="s">
        <v>11</v>
      </c>
      <c r="C9" s="13">
        <v>7100</v>
      </c>
      <c r="D9" s="19">
        <f>E9</f>
        <v>78822.2</v>
      </c>
      <c r="E9" s="19">
        <f>E10+E14+E16+E34+E41</f>
        <v>78822.2</v>
      </c>
      <c r="F9" s="21" t="s">
        <v>12</v>
      </c>
    </row>
    <row r="10" spans="1:6" s="8" customFormat="1" ht="35.25" customHeight="1">
      <c r="A10" s="17">
        <v>1110</v>
      </c>
      <c r="B10" s="20" t="s">
        <v>13</v>
      </c>
      <c r="C10" s="13">
        <v>7131</v>
      </c>
      <c r="D10" s="19">
        <f t="shared" ref="D10:D53" si="0">E10</f>
        <v>33861.599999999999</v>
      </c>
      <c r="E10" s="19">
        <f>E11+E12+E13</f>
        <v>33861.599999999999</v>
      </c>
      <c r="F10" s="21" t="s">
        <v>12</v>
      </c>
    </row>
    <row r="11" spans="1:6" s="8" customFormat="1" ht="27.75" customHeight="1">
      <c r="A11" s="22" t="s">
        <v>14</v>
      </c>
      <c r="B11" s="23" t="s">
        <v>15</v>
      </c>
      <c r="C11" s="13"/>
      <c r="D11" s="19">
        <f t="shared" si="0"/>
        <v>150</v>
      </c>
      <c r="E11" s="21">
        <f>[1]texekanq!D9</f>
        <v>150</v>
      </c>
      <c r="F11" s="21" t="s">
        <v>12</v>
      </c>
    </row>
    <row r="12" spans="1:6" s="8" customFormat="1" ht="24.75" customHeight="1">
      <c r="A12" s="22" t="s">
        <v>16</v>
      </c>
      <c r="B12" s="23" t="s">
        <v>17</v>
      </c>
      <c r="C12" s="13"/>
      <c r="D12" s="19">
        <f t="shared" si="0"/>
        <v>5300</v>
      </c>
      <c r="E12" s="21">
        <f>[1]texekanq!D7</f>
        <v>5300</v>
      </c>
      <c r="F12" s="21" t="s">
        <v>12</v>
      </c>
    </row>
    <row r="13" spans="1:6" s="8" customFormat="1" ht="24.75" customHeight="1">
      <c r="A13" s="24">
        <v>1113</v>
      </c>
      <c r="B13" s="20" t="s">
        <v>18</v>
      </c>
      <c r="C13" s="13"/>
      <c r="D13" s="19">
        <f>E13</f>
        <v>28411.599999999999</v>
      </c>
      <c r="E13" s="21">
        <f>[1]texekanq!D10</f>
        <v>28411.599999999999</v>
      </c>
      <c r="F13" s="21"/>
    </row>
    <row r="14" spans="1:6" s="8" customFormat="1" ht="14.25" customHeight="1">
      <c r="A14" s="17">
        <v>1120</v>
      </c>
      <c r="B14" s="25" t="s">
        <v>19</v>
      </c>
      <c r="C14" s="13">
        <v>7136</v>
      </c>
      <c r="D14" s="19">
        <f t="shared" si="0"/>
        <v>43686.3</v>
      </c>
      <c r="E14" s="19">
        <f>E15</f>
        <v>43686.3</v>
      </c>
      <c r="F14" s="21" t="s">
        <v>12</v>
      </c>
    </row>
    <row r="15" spans="1:6" s="8" customFormat="1" ht="16.5" customHeight="1">
      <c r="A15" s="22" t="s">
        <v>20</v>
      </c>
      <c r="B15" s="23" t="s">
        <v>21</v>
      </c>
      <c r="C15" s="13"/>
      <c r="D15" s="19">
        <f t="shared" si="0"/>
        <v>43686.3</v>
      </c>
      <c r="E15" s="21">
        <f>[1]texekanq!D11</f>
        <v>43686.3</v>
      </c>
      <c r="F15" s="21" t="s">
        <v>12</v>
      </c>
    </row>
    <row r="16" spans="1:6" s="8" customFormat="1" ht="55.5" customHeight="1">
      <c r="A16" s="17">
        <v>1130</v>
      </c>
      <c r="B16" s="20" t="s">
        <v>22</v>
      </c>
      <c r="C16" s="13">
        <v>7145</v>
      </c>
      <c r="D16" s="19">
        <f t="shared" si="0"/>
        <v>1274.3</v>
      </c>
      <c r="E16" s="21">
        <f>E17+E18+E19+E20+E21+E22+E23+E24+E25+E26+E27+E28+E29+E30+E31+E33+E32+E33+E34+E35</f>
        <v>1274.3</v>
      </c>
      <c r="F16" s="21" t="s">
        <v>12</v>
      </c>
    </row>
    <row r="17" spans="1:8" s="8" customFormat="1" ht="39.75" customHeight="1">
      <c r="A17" s="24">
        <v>11301</v>
      </c>
      <c r="B17" s="20" t="s">
        <v>23</v>
      </c>
      <c r="C17" s="13"/>
      <c r="D17" s="19">
        <f t="shared" si="0"/>
        <v>200</v>
      </c>
      <c r="E17" s="21">
        <v>200</v>
      </c>
      <c r="F17" s="21" t="s">
        <v>12</v>
      </c>
    </row>
    <row r="18" spans="1:8" s="8" customFormat="1" ht="63.75">
      <c r="A18" s="24">
        <v>11302</v>
      </c>
      <c r="B18" s="20" t="s">
        <v>24</v>
      </c>
      <c r="C18" s="13"/>
      <c r="D18" s="19">
        <f t="shared" si="0"/>
        <v>10</v>
      </c>
      <c r="E18" s="21">
        <v>10</v>
      </c>
      <c r="F18" s="21" t="s">
        <v>12</v>
      </c>
    </row>
    <row r="19" spans="1:8" s="8" customFormat="1" ht="31.5" customHeight="1">
      <c r="A19" s="24">
        <v>11303</v>
      </c>
      <c r="B19" s="20" t="s">
        <v>25</v>
      </c>
      <c r="C19" s="13"/>
      <c r="D19" s="19">
        <f t="shared" si="0"/>
        <v>0</v>
      </c>
      <c r="E19" s="21">
        <v>0</v>
      </c>
      <c r="F19" s="21" t="s">
        <v>12</v>
      </c>
    </row>
    <row r="20" spans="1:8" s="8" customFormat="1" ht="69" customHeight="1">
      <c r="A20" s="24">
        <v>11304</v>
      </c>
      <c r="B20" s="20" t="s">
        <v>26</v>
      </c>
      <c r="C20" s="13"/>
      <c r="D20" s="19">
        <f t="shared" si="0"/>
        <v>200</v>
      </c>
      <c r="E20" s="21">
        <v>200</v>
      </c>
      <c r="F20" s="21" t="s">
        <v>12</v>
      </c>
    </row>
    <row r="21" spans="1:8" s="8" customFormat="1" ht="81.75" customHeight="1">
      <c r="A21" s="24">
        <v>11305</v>
      </c>
      <c r="B21" s="20" t="s">
        <v>27</v>
      </c>
      <c r="C21" s="13"/>
      <c r="D21" s="19">
        <f t="shared" si="0"/>
        <v>0</v>
      </c>
      <c r="E21" s="21">
        <v>0</v>
      </c>
      <c r="F21" s="21" t="s">
        <v>12</v>
      </c>
    </row>
    <row r="22" spans="1:8" s="8" customFormat="1" ht="39" customHeight="1">
      <c r="A22" s="24">
        <v>11306</v>
      </c>
      <c r="B22" s="20" t="s">
        <v>28</v>
      </c>
      <c r="C22" s="13"/>
      <c r="D22" s="19">
        <f t="shared" si="0"/>
        <v>0</v>
      </c>
      <c r="E22" s="21">
        <v>0</v>
      </c>
      <c r="F22" s="21" t="s">
        <v>12</v>
      </c>
    </row>
    <row r="23" spans="1:8" s="8" customFormat="1" ht="60.75" customHeight="1">
      <c r="A23" s="24">
        <v>11307</v>
      </c>
      <c r="B23" s="20" t="s">
        <v>29</v>
      </c>
      <c r="C23" s="13"/>
      <c r="D23" s="19">
        <f t="shared" si="0"/>
        <v>734.3</v>
      </c>
      <c r="E23" s="21">
        <v>734.3</v>
      </c>
      <c r="F23" s="21" t="s">
        <v>12</v>
      </c>
    </row>
    <row r="24" spans="1:8" s="8" customFormat="1" ht="50.25" customHeight="1">
      <c r="A24" s="24">
        <v>11308</v>
      </c>
      <c r="B24" s="20" t="s">
        <v>30</v>
      </c>
      <c r="C24" s="13"/>
      <c r="D24" s="19">
        <f t="shared" si="0"/>
        <v>20</v>
      </c>
      <c r="E24" s="21">
        <v>20</v>
      </c>
      <c r="F24" s="21" t="s">
        <v>12</v>
      </c>
      <c r="H24" s="8" t="s">
        <v>31</v>
      </c>
    </row>
    <row r="25" spans="1:8" s="8" customFormat="1" ht="68.25" customHeight="1">
      <c r="A25" s="24">
        <v>11309</v>
      </c>
      <c r="B25" s="20" t="s">
        <v>32</v>
      </c>
      <c r="C25" s="13"/>
      <c r="D25" s="19">
        <f t="shared" si="0"/>
        <v>0</v>
      </c>
      <c r="E25" s="21">
        <v>0</v>
      </c>
      <c r="F25" s="21" t="s">
        <v>12</v>
      </c>
    </row>
    <row r="26" spans="1:8" s="8" customFormat="1" ht="66.75" customHeight="1">
      <c r="A26" s="24">
        <v>11310</v>
      </c>
      <c r="B26" s="20" t="s">
        <v>33</v>
      </c>
      <c r="C26" s="13"/>
      <c r="D26" s="19">
        <f t="shared" si="0"/>
        <v>70</v>
      </c>
      <c r="E26" s="21">
        <v>70</v>
      </c>
      <c r="F26" s="21" t="s">
        <v>12</v>
      </c>
    </row>
    <row r="27" spans="1:8" s="8" customFormat="1" ht="40.5" customHeight="1">
      <c r="A27" s="24">
        <v>11311</v>
      </c>
      <c r="B27" s="20" t="s">
        <v>34</v>
      </c>
      <c r="C27" s="13"/>
      <c r="D27" s="19">
        <f t="shared" si="0"/>
        <v>40</v>
      </c>
      <c r="E27" s="21">
        <v>40</v>
      </c>
      <c r="F27" s="21" t="s">
        <v>12</v>
      </c>
    </row>
    <row r="28" spans="1:8" s="8" customFormat="1" ht="27.75" customHeight="1">
      <c r="A28" s="24">
        <v>11312</v>
      </c>
      <c r="B28" s="20" t="s">
        <v>35</v>
      </c>
      <c r="C28" s="13"/>
      <c r="D28" s="19">
        <f t="shared" si="0"/>
        <v>0</v>
      </c>
      <c r="E28" s="21">
        <v>0</v>
      </c>
      <c r="F28" s="21" t="s">
        <v>12</v>
      </c>
    </row>
    <row r="29" spans="1:8" s="8" customFormat="1" ht="27.75" customHeight="1">
      <c r="A29" s="24">
        <v>11313</v>
      </c>
      <c r="B29" s="20" t="s">
        <v>36</v>
      </c>
      <c r="C29" s="13"/>
      <c r="D29" s="19">
        <f t="shared" si="0"/>
        <v>0</v>
      </c>
      <c r="E29" s="21">
        <v>0</v>
      </c>
      <c r="F29" s="21" t="s">
        <v>12</v>
      </c>
    </row>
    <row r="30" spans="1:8" s="8" customFormat="1" ht="49.5" customHeight="1">
      <c r="A30" s="24">
        <v>11314</v>
      </c>
      <c r="B30" s="20" t="s">
        <v>37</v>
      </c>
      <c r="C30" s="13"/>
      <c r="D30" s="19">
        <f t="shared" si="0"/>
        <v>0</v>
      </c>
      <c r="E30" s="21">
        <v>0</v>
      </c>
      <c r="F30" s="21" t="s">
        <v>12</v>
      </c>
    </row>
    <row r="31" spans="1:8" s="8" customFormat="1" ht="27.75" customHeight="1">
      <c r="A31" s="24">
        <v>11315</v>
      </c>
      <c r="B31" s="20" t="s">
        <v>38</v>
      </c>
      <c r="C31" s="13"/>
      <c r="D31" s="19">
        <f t="shared" si="0"/>
        <v>0</v>
      </c>
      <c r="E31" s="21">
        <v>0</v>
      </c>
      <c r="F31" s="21" t="s">
        <v>12</v>
      </c>
    </row>
    <row r="32" spans="1:8" s="8" customFormat="1" ht="13.5" customHeight="1">
      <c r="A32" s="24">
        <v>11316</v>
      </c>
      <c r="B32" s="20" t="s">
        <v>39</v>
      </c>
      <c r="C32" s="13"/>
      <c r="D32" s="19">
        <f t="shared" si="0"/>
        <v>0</v>
      </c>
      <c r="E32" s="21">
        <v>0</v>
      </c>
      <c r="F32" s="21" t="s">
        <v>12</v>
      </c>
    </row>
    <row r="33" spans="1:6" s="8" customFormat="1" ht="41.25" customHeight="1">
      <c r="A33" s="24">
        <v>11317</v>
      </c>
      <c r="B33" s="20" t="s">
        <v>40</v>
      </c>
      <c r="C33" s="13"/>
      <c r="D33" s="19">
        <f t="shared" si="0"/>
        <v>0</v>
      </c>
      <c r="E33" s="21">
        <v>0</v>
      </c>
      <c r="F33" s="21" t="s">
        <v>12</v>
      </c>
    </row>
    <row r="34" spans="1:6" s="8" customFormat="1" ht="27.75" customHeight="1">
      <c r="A34" s="24">
        <v>11318</v>
      </c>
      <c r="B34" s="20" t="s">
        <v>41</v>
      </c>
      <c r="C34" s="13">
        <v>7146</v>
      </c>
      <c r="D34" s="19">
        <f t="shared" si="0"/>
        <v>0</v>
      </c>
      <c r="E34" s="21">
        <v>0</v>
      </c>
      <c r="F34" s="21" t="s">
        <v>12</v>
      </c>
    </row>
    <row r="35" spans="1:6" s="8" customFormat="1" ht="40.5" customHeight="1">
      <c r="A35" s="24">
        <v>11319</v>
      </c>
      <c r="B35" s="20" t="s">
        <v>42</v>
      </c>
      <c r="C35" s="26"/>
      <c r="D35" s="19">
        <f t="shared" si="0"/>
        <v>0</v>
      </c>
      <c r="E35" s="21">
        <v>0</v>
      </c>
      <c r="F35" s="21"/>
    </row>
    <row r="36" spans="1:6" s="8" customFormat="1" ht="13.5" customHeight="1">
      <c r="A36" s="24">
        <v>1140</v>
      </c>
      <c r="B36" s="20" t="s">
        <v>43</v>
      </c>
      <c r="C36" s="13"/>
      <c r="D36" s="19">
        <f t="shared" si="0"/>
        <v>0</v>
      </c>
      <c r="E36" s="21">
        <v>0</v>
      </c>
      <c r="F36" s="21" t="s">
        <v>12</v>
      </c>
    </row>
    <row r="37" spans="1:6" s="8" customFormat="1" ht="27" customHeight="1">
      <c r="A37" s="24">
        <v>1141</v>
      </c>
      <c r="B37" s="20" t="s">
        <v>44</v>
      </c>
      <c r="C37" s="26"/>
      <c r="D37" s="19"/>
      <c r="E37" s="21">
        <v>0</v>
      </c>
      <c r="F37" s="21"/>
    </row>
    <row r="38" spans="1:6" s="8" customFormat="1" ht="0.75" hidden="1" customHeight="1">
      <c r="A38" s="24">
        <v>1142</v>
      </c>
      <c r="B38" s="20" t="s">
        <v>45</v>
      </c>
      <c r="C38" s="26"/>
      <c r="D38" s="19"/>
      <c r="E38" s="21">
        <v>0</v>
      </c>
      <c r="F38" s="21"/>
    </row>
    <row r="39" spans="1:6" s="8" customFormat="1" ht="15" customHeight="1">
      <c r="A39" s="24">
        <v>1150</v>
      </c>
      <c r="B39" s="20" t="s">
        <v>46</v>
      </c>
      <c r="C39" s="13"/>
      <c r="D39" s="19">
        <f t="shared" si="0"/>
        <v>0</v>
      </c>
      <c r="E39" s="21">
        <v>0</v>
      </c>
      <c r="F39" s="21" t="s">
        <v>12</v>
      </c>
    </row>
    <row r="40" spans="1:6" s="8" customFormat="1" ht="27.75" hidden="1" customHeight="1">
      <c r="A40" s="24">
        <v>1151</v>
      </c>
      <c r="B40" s="20" t="s">
        <v>47</v>
      </c>
      <c r="C40" s="13"/>
      <c r="D40" s="19">
        <f t="shared" si="0"/>
        <v>0</v>
      </c>
      <c r="E40" s="21">
        <v>0</v>
      </c>
      <c r="F40" s="21" t="s">
        <v>12</v>
      </c>
    </row>
    <row r="41" spans="1:6" s="8" customFormat="1" ht="10.5" customHeight="1">
      <c r="A41" s="24">
        <v>1152</v>
      </c>
      <c r="B41" s="20" t="s">
        <v>48</v>
      </c>
      <c r="C41" s="13">
        <v>7161</v>
      </c>
      <c r="D41" s="19">
        <f t="shared" si="0"/>
        <v>0</v>
      </c>
      <c r="E41" s="21">
        <v>0</v>
      </c>
      <c r="F41" s="21" t="s">
        <v>12</v>
      </c>
    </row>
    <row r="42" spans="1:6" s="8" customFormat="1" ht="25.5" customHeight="1">
      <c r="A42" s="24">
        <v>1153</v>
      </c>
      <c r="B42" s="20" t="s">
        <v>49</v>
      </c>
      <c r="C42" s="26"/>
      <c r="D42" s="19"/>
      <c r="E42" s="21">
        <v>0</v>
      </c>
      <c r="F42" s="21"/>
    </row>
    <row r="43" spans="1:6" s="8" customFormat="1" ht="30" customHeight="1">
      <c r="A43" s="24">
        <v>1154</v>
      </c>
      <c r="B43" s="20" t="s">
        <v>50</v>
      </c>
      <c r="C43" s="26"/>
      <c r="D43" s="19"/>
      <c r="E43" s="21">
        <v>0</v>
      </c>
      <c r="F43" s="21"/>
    </row>
    <row r="44" spans="1:6" s="8" customFormat="1" ht="30.75" customHeight="1">
      <c r="A44" s="24">
        <v>1155</v>
      </c>
      <c r="B44" s="20" t="s">
        <v>51</v>
      </c>
      <c r="C44" s="13"/>
      <c r="D44" s="19">
        <f t="shared" si="0"/>
        <v>0</v>
      </c>
      <c r="E44" s="21">
        <v>0</v>
      </c>
      <c r="F44" s="21" t="s">
        <v>12</v>
      </c>
    </row>
    <row r="45" spans="1:6" s="8" customFormat="1" ht="26.25" customHeight="1">
      <c r="A45" s="24">
        <v>1200</v>
      </c>
      <c r="B45" s="20" t="s">
        <v>52</v>
      </c>
      <c r="C45" s="26"/>
      <c r="D45" s="19">
        <f>E45+F45</f>
        <v>189401</v>
      </c>
      <c r="E45" s="21">
        <f>E54</f>
        <v>189401</v>
      </c>
      <c r="F45" s="21">
        <f>F61</f>
        <v>0</v>
      </c>
    </row>
    <row r="46" spans="1:6" s="8" customFormat="1" ht="25.5">
      <c r="A46" s="24">
        <v>1210</v>
      </c>
      <c r="B46" s="20" t="s">
        <v>53</v>
      </c>
      <c r="C46" s="13"/>
      <c r="D46" s="19">
        <f t="shared" si="0"/>
        <v>0</v>
      </c>
      <c r="E46" s="21">
        <v>0</v>
      </c>
      <c r="F46" s="21" t="s">
        <v>12</v>
      </c>
    </row>
    <row r="47" spans="1:6" s="8" customFormat="1" ht="32.25" customHeight="1">
      <c r="A47" s="24">
        <v>1211</v>
      </c>
      <c r="B47" s="20" t="s">
        <v>54</v>
      </c>
      <c r="C47" s="13"/>
      <c r="D47" s="19">
        <f t="shared" si="0"/>
        <v>0</v>
      </c>
      <c r="E47" s="21">
        <v>0</v>
      </c>
      <c r="F47" s="21" t="s">
        <v>12</v>
      </c>
    </row>
    <row r="48" spans="1:6" s="8" customFormat="1" ht="21.75" customHeight="1">
      <c r="A48" s="24">
        <v>1220</v>
      </c>
      <c r="B48" s="20" t="s">
        <v>55</v>
      </c>
      <c r="C48" s="13"/>
      <c r="D48" s="19">
        <f t="shared" si="0"/>
        <v>0</v>
      </c>
      <c r="E48" s="21">
        <v>0</v>
      </c>
      <c r="F48" s="21" t="s">
        <v>12</v>
      </c>
    </row>
    <row r="49" spans="1:6" s="8" customFormat="1" ht="24" customHeight="1">
      <c r="A49" s="24">
        <v>1221</v>
      </c>
      <c r="B49" s="20" t="s">
        <v>56</v>
      </c>
      <c r="C49" s="13"/>
      <c r="D49" s="19">
        <f t="shared" si="0"/>
        <v>0</v>
      </c>
      <c r="E49" s="21">
        <v>0</v>
      </c>
      <c r="F49" s="21" t="s">
        <v>12</v>
      </c>
    </row>
    <row r="50" spans="1:6" s="8" customFormat="1" ht="26.25" customHeight="1">
      <c r="A50" s="24">
        <v>1230</v>
      </c>
      <c r="B50" s="20" t="s">
        <v>57</v>
      </c>
      <c r="C50" s="13">
        <v>7300</v>
      </c>
      <c r="D50" s="19">
        <f t="shared" si="0"/>
        <v>0</v>
      </c>
      <c r="E50" s="21">
        <v>0</v>
      </c>
      <c r="F50" s="21"/>
    </row>
    <row r="51" spans="1:6" s="8" customFormat="1" ht="53.25" customHeight="1">
      <c r="A51" s="24">
        <v>1231</v>
      </c>
      <c r="B51" s="20" t="s">
        <v>58</v>
      </c>
      <c r="C51" s="26"/>
      <c r="D51" s="19"/>
      <c r="E51" s="21">
        <v>0</v>
      </c>
      <c r="F51" s="21"/>
    </row>
    <row r="52" spans="1:6" s="8" customFormat="1" ht="37.5" customHeight="1">
      <c r="A52" s="24">
        <v>1240</v>
      </c>
      <c r="B52" s="20" t="s">
        <v>59</v>
      </c>
      <c r="C52" s="26"/>
      <c r="D52" s="19"/>
      <c r="E52" s="21">
        <v>0</v>
      </c>
      <c r="F52" s="21"/>
    </row>
    <row r="53" spans="1:6" s="8" customFormat="1" ht="51">
      <c r="A53" s="24">
        <v>1241</v>
      </c>
      <c r="B53" s="20" t="s">
        <v>60</v>
      </c>
      <c r="C53" s="13">
        <v>7311</v>
      </c>
      <c r="D53" s="19">
        <f t="shared" si="0"/>
        <v>0</v>
      </c>
      <c r="E53" s="21">
        <v>0</v>
      </c>
      <c r="F53" s="21" t="s">
        <v>12</v>
      </c>
    </row>
    <row r="54" spans="1:6" s="8" customFormat="1" ht="38.25">
      <c r="A54" s="24">
        <v>1250</v>
      </c>
      <c r="B54" s="20" t="s">
        <v>61</v>
      </c>
      <c r="C54" s="26"/>
      <c r="D54" s="19">
        <f>E54</f>
        <v>189401</v>
      </c>
      <c r="E54" s="19">
        <f>E55</f>
        <v>189401</v>
      </c>
      <c r="F54" s="21"/>
    </row>
    <row r="55" spans="1:6" s="8" customFormat="1" ht="25.5">
      <c r="A55" s="24">
        <v>1251</v>
      </c>
      <c r="B55" s="20" t="s">
        <v>62</v>
      </c>
      <c r="C55" s="27"/>
      <c r="D55" s="19">
        <f>E55</f>
        <v>189401</v>
      </c>
      <c r="E55" s="19">
        <v>189401</v>
      </c>
      <c r="F55" s="21" t="s">
        <v>12</v>
      </c>
    </row>
    <row r="56" spans="1:6" s="8" customFormat="1" ht="25.5">
      <c r="A56" s="24">
        <v>1252</v>
      </c>
      <c r="B56" s="20" t="s">
        <v>63</v>
      </c>
      <c r="C56" s="27">
        <v>7312</v>
      </c>
      <c r="D56" s="28">
        <v>0</v>
      </c>
      <c r="E56" s="28">
        <v>0</v>
      </c>
      <c r="F56" s="28" t="s">
        <v>12</v>
      </c>
    </row>
    <row r="57" spans="1:6" s="8" customFormat="1" ht="51">
      <c r="A57" s="24">
        <v>1253</v>
      </c>
      <c r="B57" s="20" t="s">
        <v>64</v>
      </c>
      <c r="C57" s="13"/>
      <c r="D57" s="28">
        <v>0</v>
      </c>
      <c r="E57" s="28"/>
      <c r="F57" s="28" t="s">
        <v>12</v>
      </c>
    </row>
    <row r="58" spans="1:6" s="8" customFormat="1" ht="27.75" customHeight="1">
      <c r="A58" s="24">
        <v>1254</v>
      </c>
      <c r="B58" s="20" t="s">
        <v>65</v>
      </c>
      <c r="C58" s="27"/>
      <c r="D58" s="28">
        <v>0</v>
      </c>
      <c r="E58" s="28"/>
      <c r="F58" s="28" t="s">
        <v>12</v>
      </c>
    </row>
    <row r="59" spans="1:6" s="8" customFormat="1" ht="27" customHeight="1">
      <c r="A59" s="24">
        <v>1255</v>
      </c>
      <c r="B59" s="20" t="s">
        <v>66</v>
      </c>
      <c r="C59" s="27">
        <v>7321</v>
      </c>
      <c r="D59" s="28">
        <v>0</v>
      </c>
      <c r="E59" s="28"/>
      <c r="F59" s="28" t="s">
        <v>12</v>
      </c>
    </row>
    <row r="60" spans="1:6" s="8" customFormat="1" ht="27.75" hidden="1" customHeight="1">
      <c r="A60" s="24">
        <v>1256</v>
      </c>
      <c r="B60" s="20" t="s">
        <v>67</v>
      </c>
      <c r="C60" s="13"/>
      <c r="D60" s="28">
        <v>0</v>
      </c>
      <c r="E60" s="28">
        <v>0</v>
      </c>
      <c r="F60" s="28" t="s">
        <v>12</v>
      </c>
    </row>
    <row r="61" spans="1:6" s="8" customFormat="1" ht="27.75" customHeight="1">
      <c r="A61" s="24">
        <v>1260</v>
      </c>
      <c r="B61" s="20" t="s">
        <v>68</v>
      </c>
      <c r="C61" s="27"/>
      <c r="D61" s="19">
        <f>F61</f>
        <v>0</v>
      </c>
      <c r="E61" s="21" t="s">
        <v>12</v>
      </c>
      <c r="F61" s="21">
        <f>F62</f>
        <v>0</v>
      </c>
    </row>
    <row r="62" spans="1:6" s="8" customFormat="1" ht="27.75" customHeight="1">
      <c r="A62" s="24">
        <v>1261</v>
      </c>
      <c r="B62" s="20" t="s">
        <v>69</v>
      </c>
      <c r="C62" s="27">
        <v>7322</v>
      </c>
      <c r="D62" s="19">
        <f>F62</f>
        <v>0</v>
      </c>
      <c r="E62" s="21" t="s">
        <v>12</v>
      </c>
      <c r="F62" s="21"/>
    </row>
    <row r="63" spans="1:6" s="8" customFormat="1" ht="27.75" hidden="1" customHeight="1">
      <c r="A63" s="24">
        <v>1262</v>
      </c>
      <c r="B63" s="20" t="s">
        <v>70</v>
      </c>
      <c r="C63" s="13"/>
      <c r="D63" s="19"/>
      <c r="E63" s="21"/>
      <c r="F63" s="21"/>
    </row>
    <row r="64" spans="1:6" s="8" customFormat="1" ht="43.5" customHeight="1">
      <c r="A64" s="24">
        <v>1300</v>
      </c>
      <c r="B64" s="20" t="s">
        <v>71</v>
      </c>
      <c r="C64" s="27"/>
      <c r="D64" s="19">
        <f>E64+F64-D113</f>
        <v>17104.199999999997</v>
      </c>
      <c r="E64" s="21">
        <f>E69+E78+E102+E105+E114</f>
        <v>17104.2</v>
      </c>
      <c r="F64" s="21">
        <f>F108+F113</f>
        <v>33470.300000000003</v>
      </c>
    </row>
    <row r="65" spans="1:6" s="8" customFormat="1" ht="27.75" customHeight="1">
      <c r="A65" s="24">
        <v>1310</v>
      </c>
      <c r="B65" s="20" t="s">
        <v>72</v>
      </c>
      <c r="C65" s="13"/>
      <c r="D65" s="19">
        <f>E65</f>
        <v>0</v>
      </c>
      <c r="E65" s="19">
        <v>0</v>
      </c>
      <c r="F65" s="21" t="s">
        <v>12</v>
      </c>
    </row>
    <row r="66" spans="1:6" s="8" customFormat="1" ht="27.75" hidden="1" customHeight="1">
      <c r="A66" s="24">
        <v>1311</v>
      </c>
      <c r="B66" s="20" t="s">
        <v>73</v>
      </c>
      <c r="C66" s="26"/>
      <c r="D66" s="19"/>
      <c r="E66" s="19"/>
      <c r="F66" s="21"/>
    </row>
    <row r="67" spans="1:6" s="8" customFormat="1" ht="27.75" customHeight="1">
      <c r="A67" s="24">
        <v>1320</v>
      </c>
      <c r="B67" s="20" t="s">
        <v>74</v>
      </c>
      <c r="C67" s="26"/>
      <c r="D67" s="19"/>
      <c r="E67" s="19"/>
      <c r="F67" s="21"/>
    </row>
    <row r="68" spans="1:6" s="8" customFormat="1" ht="38.25">
      <c r="A68" s="24">
        <v>1321</v>
      </c>
      <c r="B68" s="20" t="s">
        <v>75</v>
      </c>
      <c r="C68" s="13"/>
      <c r="D68" s="19">
        <f t="shared" ref="D68:D73" si="1">E68</f>
        <v>0</v>
      </c>
      <c r="E68" s="21">
        <v>0</v>
      </c>
      <c r="F68" s="21" t="s">
        <v>12</v>
      </c>
    </row>
    <row r="69" spans="1:6" s="8" customFormat="1" ht="25.5">
      <c r="A69" s="24">
        <v>1330</v>
      </c>
      <c r="B69" s="20" t="s">
        <v>76</v>
      </c>
      <c r="C69" s="27"/>
      <c r="D69" s="19">
        <f t="shared" si="1"/>
        <v>5424.2</v>
      </c>
      <c r="E69" s="21">
        <f>E70+E73</f>
        <v>5424.2</v>
      </c>
      <c r="F69" s="21" t="s">
        <v>12</v>
      </c>
    </row>
    <row r="70" spans="1:6" s="8" customFormat="1" ht="25.5">
      <c r="A70" s="24">
        <v>1331</v>
      </c>
      <c r="B70" s="20" t="s">
        <v>77</v>
      </c>
      <c r="C70" s="27"/>
      <c r="D70" s="19">
        <f t="shared" si="1"/>
        <v>5348.4</v>
      </c>
      <c r="E70" s="21">
        <f>[1]texekanq!D14</f>
        <v>5348.4</v>
      </c>
      <c r="F70" s="21"/>
    </row>
    <row r="71" spans="1:6" s="8" customFormat="1" ht="31.5" customHeight="1">
      <c r="A71" s="24">
        <v>1332</v>
      </c>
      <c r="B71" s="20" t="s">
        <v>78</v>
      </c>
      <c r="C71" s="13"/>
      <c r="D71" s="19">
        <f t="shared" si="1"/>
        <v>0</v>
      </c>
      <c r="E71" s="21">
        <v>0</v>
      </c>
      <c r="F71" s="21" t="s">
        <v>12</v>
      </c>
    </row>
    <row r="72" spans="1:6" s="8" customFormat="1" ht="32.25" customHeight="1">
      <c r="A72" s="24">
        <v>1333</v>
      </c>
      <c r="B72" s="20" t="s">
        <v>79</v>
      </c>
      <c r="C72" s="13"/>
      <c r="D72" s="19">
        <f t="shared" si="1"/>
        <v>0</v>
      </c>
      <c r="E72" s="21"/>
      <c r="F72" s="21" t="s">
        <v>12</v>
      </c>
    </row>
    <row r="73" spans="1:6" s="8" customFormat="1">
      <c r="A73" s="24">
        <v>1334</v>
      </c>
      <c r="B73" s="20" t="s">
        <v>80</v>
      </c>
      <c r="C73" s="27"/>
      <c r="D73" s="19">
        <f t="shared" si="1"/>
        <v>75.8</v>
      </c>
      <c r="E73" s="21">
        <f>[1]texekanq!D17</f>
        <v>75.8</v>
      </c>
      <c r="F73" s="21" t="s">
        <v>12</v>
      </c>
    </row>
    <row r="74" spans="1:6" s="8" customFormat="1" ht="27.75" customHeight="1">
      <c r="A74" s="24">
        <v>1340</v>
      </c>
      <c r="B74" s="20" t="s">
        <v>81</v>
      </c>
      <c r="C74" s="27"/>
      <c r="D74" s="28">
        <v>0</v>
      </c>
      <c r="E74" s="28">
        <v>0</v>
      </c>
      <c r="F74" s="28" t="s">
        <v>12</v>
      </c>
    </row>
    <row r="75" spans="1:6" s="8" customFormat="1" ht="27.75" customHeight="1">
      <c r="A75" s="24">
        <v>1341</v>
      </c>
      <c r="B75" s="20" t="s">
        <v>82</v>
      </c>
      <c r="C75" s="13">
        <v>7332</v>
      </c>
      <c r="D75" s="28">
        <v>0</v>
      </c>
      <c r="E75" s="28"/>
      <c r="F75" s="28" t="s">
        <v>12</v>
      </c>
    </row>
    <row r="76" spans="1:6" s="8" customFormat="1" ht="30" customHeight="1">
      <c r="A76" s="24">
        <v>1342</v>
      </c>
      <c r="B76" s="20" t="s">
        <v>83</v>
      </c>
      <c r="C76" s="26"/>
      <c r="D76" s="28">
        <v>0</v>
      </c>
      <c r="E76" s="28"/>
      <c r="F76" s="28" t="s">
        <v>12</v>
      </c>
    </row>
    <row r="77" spans="1:6" s="8" customFormat="1" ht="27.75" customHeight="1">
      <c r="A77" s="24">
        <v>1343</v>
      </c>
      <c r="B77" s="20" t="s">
        <v>84</v>
      </c>
      <c r="C77" s="26"/>
      <c r="D77" s="28">
        <v>0</v>
      </c>
      <c r="E77" s="28"/>
      <c r="F77" s="28" t="s">
        <v>12</v>
      </c>
    </row>
    <row r="78" spans="1:6" s="8" customFormat="1" ht="25.5">
      <c r="A78" s="24">
        <v>1350</v>
      </c>
      <c r="B78" s="20" t="s">
        <v>85</v>
      </c>
      <c r="C78" s="27"/>
      <c r="D78" s="28">
        <f>E78</f>
        <v>7880</v>
      </c>
      <c r="E78" s="28">
        <f>E79+E100</f>
        <v>7880</v>
      </c>
      <c r="F78" s="28" t="s">
        <v>12</v>
      </c>
    </row>
    <row r="79" spans="1:6" s="8" customFormat="1" ht="76.5">
      <c r="A79" s="24">
        <v>1351</v>
      </c>
      <c r="B79" s="20" t="s">
        <v>86</v>
      </c>
      <c r="C79" s="27"/>
      <c r="D79" s="28">
        <f>E79</f>
        <v>7580</v>
      </c>
      <c r="E79" s="28">
        <f>E84+E86+E87+E92+E93+E97+E98</f>
        <v>7580</v>
      </c>
      <c r="F79" s="28" t="s">
        <v>12</v>
      </c>
    </row>
    <row r="80" spans="1:6" s="8" customFormat="1" ht="51">
      <c r="A80" s="24">
        <v>13501</v>
      </c>
      <c r="B80" s="20" t="s">
        <v>87</v>
      </c>
      <c r="C80" s="13">
        <v>7400</v>
      </c>
      <c r="D80" s="28">
        <f t="shared" ref="D80:D114" si="2">E80</f>
        <v>0</v>
      </c>
      <c r="E80" s="28"/>
      <c r="F80" s="28" t="s">
        <v>12</v>
      </c>
    </row>
    <row r="81" spans="1:6" s="8" customFormat="1" ht="32.25" customHeight="1">
      <c r="A81" s="24">
        <v>13502</v>
      </c>
      <c r="B81" s="20" t="s">
        <v>88</v>
      </c>
      <c r="C81" s="26"/>
      <c r="D81" s="28">
        <f t="shared" si="2"/>
        <v>0</v>
      </c>
      <c r="E81" s="28"/>
      <c r="F81" s="28" t="s">
        <v>12</v>
      </c>
    </row>
    <row r="82" spans="1:6" s="8" customFormat="1" ht="28.5" customHeight="1">
      <c r="A82" s="24">
        <v>13503</v>
      </c>
      <c r="B82" s="20" t="s">
        <v>89</v>
      </c>
      <c r="C82" s="26"/>
      <c r="D82" s="28">
        <f t="shared" si="2"/>
        <v>0</v>
      </c>
      <c r="E82" s="28"/>
      <c r="F82" s="28" t="s">
        <v>12</v>
      </c>
    </row>
    <row r="83" spans="1:6" s="8" customFormat="1" ht="14.25" customHeight="1">
      <c r="A83" s="24">
        <v>13504</v>
      </c>
      <c r="B83" s="20" t="s">
        <v>90</v>
      </c>
      <c r="C83" s="13">
        <v>7411</v>
      </c>
      <c r="D83" s="28">
        <f t="shared" si="2"/>
        <v>0</v>
      </c>
      <c r="E83" s="28"/>
      <c r="F83" s="28" t="s">
        <v>12</v>
      </c>
    </row>
    <row r="84" spans="1:6" s="8" customFormat="1" ht="25.5">
      <c r="A84" s="24">
        <v>13505</v>
      </c>
      <c r="B84" s="20" t="s">
        <v>91</v>
      </c>
      <c r="C84" s="26"/>
      <c r="D84" s="28">
        <f t="shared" si="2"/>
        <v>50</v>
      </c>
      <c r="E84" s="28">
        <v>50</v>
      </c>
      <c r="F84" s="28" t="s">
        <v>12</v>
      </c>
    </row>
    <row r="85" spans="1:6" s="8" customFormat="1" ht="25.5">
      <c r="A85" s="24">
        <v>13506</v>
      </c>
      <c r="B85" s="20" t="s">
        <v>92</v>
      </c>
      <c r="C85" s="27"/>
      <c r="D85" s="28">
        <f t="shared" si="2"/>
        <v>0</v>
      </c>
      <c r="E85" s="28"/>
      <c r="F85" s="28" t="s">
        <v>12</v>
      </c>
    </row>
    <row r="86" spans="1:6" s="8" customFormat="1" ht="12.75" customHeight="1">
      <c r="A86" s="24">
        <v>13507</v>
      </c>
      <c r="B86" s="20" t="s">
        <v>93</v>
      </c>
      <c r="C86" s="13">
        <v>7412</v>
      </c>
      <c r="D86" s="28">
        <f t="shared" si="2"/>
        <v>2950</v>
      </c>
      <c r="E86" s="28">
        <v>2950</v>
      </c>
      <c r="F86" s="28" t="s">
        <v>12</v>
      </c>
    </row>
    <row r="87" spans="1:6" s="8" customFormat="1" ht="76.5">
      <c r="A87" s="24">
        <v>13508</v>
      </c>
      <c r="B87" s="20" t="s">
        <v>94</v>
      </c>
      <c r="C87" s="26"/>
      <c r="D87" s="28">
        <f t="shared" si="2"/>
        <v>1000</v>
      </c>
      <c r="E87" s="28">
        <v>1000</v>
      </c>
      <c r="F87" s="28" t="s">
        <v>12</v>
      </c>
    </row>
    <row r="88" spans="1:6" s="8" customFormat="1" ht="24.75" customHeight="1">
      <c r="A88" s="24">
        <v>13509</v>
      </c>
      <c r="B88" s="20" t="s">
        <v>95</v>
      </c>
      <c r="C88" s="27"/>
      <c r="D88" s="28">
        <f t="shared" si="2"/>
        <v>0</v>
      </c>
      <c r="E88" s="28"/>
      <c r="F88" s="28" t="s">
        <v>12</v>
      </c>
    </row>
    <row r="89" spans="1:6" s="8" customFormat="1" ht="51">
      <c r="A89" s="24">
        <v>13510</v>
      </c>
      <c r="B89" s="20" t="s">
        <v>96</v>
      </c>
      <c r="C89" s="13">
        <v>7415</v>
      </c>
      <c r="D89" s="28">
        <f t="shared" si="2"/>
        <v>0</v>
      </c>
      <c r="E89" s="28"/>
      <c r="F89" s="28" t="s">
        <v>12</v>
      </c>
    </row>
    <row r="90" spans="1:6" s="8" customFormat="1" ht="89.25">
      <c r="A90" s="24">
        <v>13511</v>
      </c>
      <c r="B90" s="20" t="s">
        <v>97</v>
      </c>
      <c r="C90" s="26"/>
      <c r="D90" s="28">
        <f t="shared" si="2"/>
        <v>0</v>
      </c>
      <c r="E90" s="28"/>
      <c r="F90" s="28" t="s">
        <v>12</v>
      </c>
    </row>
    <row r="91" spans="1:6" s="8" customFormat="1" ht="27.75" customHeight="1">
      <c r="A91" s="24">
        <v>13512</v>
      </c>
      <c r="B91" s="20" t="s">
        <v>98</v>
      </c>
      <c r="C91" s="26"/>
      <c r="D91" s="28">
        <f t="shared" si="2"/>
        <v>0</v>
      </c>
      <c r="E91" s="28"/>
      <c r="F91" s="28" t="s">
        <v>12</v>
      </c>
    </row>
    <row r="92" spans="1:6" s="8" customFormat="1" ht="35.25" customHeight="1">
      <c r="A92" s="24">
        <v>13513</v>
      </c>
      <c r="B92" s="20" t="s">
        <v>99</v>
      </c>
      <c r="C92" s="27"/>
      <c r="D92" s="28">
        <f t="shared" si="2"/>
        <v>2700</v>
      </c>
      <c r="E92" s="28">
        <v>2700</v>
      </c>
      <c r="F92" s="28" t="s">
        <v>12</v>
      </c>
    </row>
    <row r="93" spans="1:6" s="8" customFormat="1" ht="51">
      <c r="A93" s="24">
        <v>13514</v>
      </c>
      <c r="B93" s="20" t="s">
        <v>100</v>
      </c>
      <c r="C93" s="27"/>
      <c r="D93" s="28">
        <f t="shared" si="2"/>
        <v>630</v>
      </c>
      <c r="E93" s="28">
        <v>630</v>
      </c>
      <c r="F93" s="28" t="s">
        <v>12</v>
      </c>
    </row>
    <row r="94" spans="1:6" s="8" customFormat="1" ht="76.5">
      <c r="A94" s="24">
        <v>13515</v>
      </c>
      <c r="B94" s="20" t="s">
        <v>101</v>
      </c>
      <c r="C94" s="27"/>
      <c r="D94" s="28">
        <f t="shared" si="2"/>
        <v>0</v>
      </c>
      <c r="E94" s="28"/>
      <c r="F94" s="28" t="s">
        <v>12</v>
      </c>
    </row>
    <row r="95" spans="1:6" s="8" customFormat="1" ht="15.75" customHeight="1">
      <c r="A95" s="24">
        <v>13516</v>
      </c>
      <c r="B95" s="20" t="s">
        <v>102</v>
      </c>
      <c r="C95" s="27"/>
      <c r="D95" s="28">
        <f t="shared" si="2"/>
        <v>0</v>
      </c>
      <c r="E95" s="28"/>
      <c r="F95" s="28" t="s">
        <v>12</v>
      </c>
    </row>
    <row r="96" spans="1:6" s="8" customFormat="1" ht="25.5" customHeight="1">
      <c r="A96" s="24">
        <v>13517</v>
      </c>
      <c r="B96" s="20" t="s">
        <v>103</v>
      </c>
      <c r="C96" s="13">
        <v>7421</v>
      </c>
      <c r="D96" s="28">
        <f t="shared" si="2"/>
        <v>0</v>
      </c>
      <c r="E96" s="28"/>
      <c r="F96" s="28" t="s">
        <v>12</v>
      </c>
    </row>
    <row r="97" spans="1:6" s="8" customFormat="1" ht="42.75" customHeight="1">
      <c r="A97" s="24">
        <v>13518</v>
      </c>
      <c r="B97" s="20" t="s">
        <v>104</v>
      </c>
      <c r="C97" s="26"/>
      <c r="D97" s="28">
        <f t="shared" si="2"/>
        <v>100</v>
      </c>
      <c r="E97" s="28">
        <v>100</v>
      </c>
      <c r="F97" s="28" t="s">
        <v>12</v>
      </c>
    </row>
    <row r="98" spans="1:6" s="8" customFormat="1" ht="17.25" customHeight="1">
      <c r="A98" s="24">
        <v>13519</v>
      </c>
      <c r="B98" s="20" t="s">
        <v>105</v>
      </c>
      <c r="C98" s="26"/>
      <c r="D98" s="28">
        <f t="shared" si="2"/>
        <v>150</v>
      </c>
      <c r="E98" s="28">
        <v>150</v>
      </c>
      <c r="F98" s="28" t="s">
        <v>12</v>
      </c>
    </row>
    <row r="99" spans="1:6" s="8" customFormat="1" ht="27.75" customHeight="1">
      <c r="A99" s="24">
        <v>13520</v>
      </c>
      <c r="B99" s="20" t="s">
        <v>106</v>
      </c>
      <c r="C99" s="27"/>
      <c r="D99" s="28">
        <f t="shared" si="2"/>
        <v>0</v>
      </c>
      <c r="E99" s="28"/>
      <c r="F99" s="28" t="s">
        <v>12</v>
      </c>
    </row>
    <row r="100" spans="1:6" s="8" customFormat="1" ht="38.25">
      <c r="A100" s="24">
        <v>1352</v>
      </c>
      <c r="B100" s="20" t="s">
        <v>107</v>
      </c>
      <c r="C100" s="13"/>
      <c r="D100" s="28">
        <f t="shared" si="2"/>
        <v>300</v>
      </c>
      <c r="E100" s="28">
        <v>300</v>
      </c>
      <c r="F100" s="28" t="s">
        <v>12</v>
      </c>
    </row>
    <row r="101" spans="1:6" s="8" customFormat="1" ht="25.5">
      <c r="A101" s="24">
        <v>1353</v>
      </c>
      <c r="B101" s="20" t="s">
        <v>108</v>
      </c>
      <c r="C101" s="13"/>
      <c r="D101" s="28">
        <f t="shared" si="2"/>
        <v>0</v>
      </c>
      <c r="E101" s="28"/>
      <c r="F101" s="28" t="s">
        <v>12</v>
      </c>
    </row>
    <row r="102" spans="1:6" s="8" customFormat="1" ht="80.25" customHeight="1">
      <c r="A102" s="24">
        <v>1360</v>
      </c>
      <c r="B102" s="20" t="s">
        <v>109</v>
      </c>
      <c r="C102" s="13">
        <v>7422</v>
      </c>
      <c r="D102" s="28">
        <f t="shared" si="2"/>
        <v>0</v>
      </c>
      <c r="E102" s="28">
        <f>E103+E104</f>
        <v>0</v>
      </c>
      <c r="F102" s="28" t="s">
        <v>12</v>
      </c>
    </row>
    <row r="103" spans="1:6" s="8" customFormat="1" ht="54" customHeight="1">
      <c r="A103" s="24">
        <v>1361</v>
      </c>
      <c r="B103" s="20" t="s">
        <v>110</v>
      </c>
      <c r="C103" s="26"/>
      <c r="D103" s="28">
        <f t="shared" si="2"/>
        <v>0</v>
      </c>
      <c r="E103" s="28"/>
      <c r="F103" s="28" t="s">
        <v>12</v>
      </c>
    </row>
    <row r="104" spans="1:6" s="8" customFormat="1" ht="58.5" customHeight="1">
      <c r="A104" s="24">
        <v>1362</v>
      </c>
      <c r="B104" s="20" t="s">
        <v>111</v>
      </c>
      <c r="C104" s="26"/>
      <c r="D104" s="28">
        <f t="shared" si="2"/>
        <v>0</v>
      </c>
      <c r="E104" s="28"/>
      <c r="F104" s="28" t="s">
        <v>12</v>
      </c>
    </row>
    <row r="105" spans="1:6" s="8" customFormat="1" ht="38.25">
      <c r="A105" s="24">
        <v>1370</v>
      </c>
      <c r="B105" s="20" t="s">
        <v>112</v>
      </c>
      <c r="C105" s="25"/>
      <c r="D105" s="28">
        <f t="shared" si="2"/>
        <v>0</v>
      </c>
      <c r="E105" s="28"/>
      <c r="F105" s="28" t="s">
        <v>12</v>
      </c>
    </row>
    <row r="106" spans="1:6" s="8" customFormat="1" ht="102">
      <c r="A106" s="24">
        <v>1371</v>
      </c>
      <c r="B106" s="20" t="s">
        <v>113</v>
      </c>
      <c r="C106" s="13"/>
      <c r="D106" s="28">
        <f t="shared" si="2"/>
        <v>0</v>
      </c>
      <c r="E106" s="28"/>
      <c r="F106" s="28" t="s">
        <v>12</v>
      </c>
    </row>
    <row r="107" spans="1:6" s="8" customFormat="1" ht="102">
      <c r="A107" s="24">
        <v>1372</v>
      </c>
      <c r="B107" s="20" t="s">
        <v>114</v>
      </c>
      <c r="C107" s="13">
        <v>7431</v>
      </c>
      <c r="D107" s="28">
        <f t="shared" si="2"/>
        <v>0</v>
      </c>
      <c r="E107" s="28"/>
      <c r="F107" s="28" t="s">
        <v>12</v>
      </c>
    </row>
    <row r="108" spans="1:6" s="8" customFormat="1" ht="32.25" customHeight="1">
      <c r="A108" s="24">
        <v>1380</v>
      </c>
      <c r="B108" s="20" t="s">
        <v>115</v>
      </c>
      <c r="C108" s="26"/>
      <c r="D108" s="28" t="str">
        <f t="shared" si="2"/>
        <v>X</v>
      </c>
      <c r="E108" s="28" t="s">
        <v>12</v>
      </c>
      <c r="F108" s="28">
        <f>F109</f>
        <v>0</v>
      </c>
    </row>
    <row r="109" spans="1:6" s="8" customFormat="1" ht="27.75" customHeight="1">
      <c r="A109" s="24">
        <v>1381</v>
      </c>
      <c r="B109" s="20" t="s">
        <v>116</v>
      </c>
      <c r="C109" s="26"/>
      <c r="D109" s="28" t="str">
        <f t="shared" si="2"/>
        <v>X</v>
      </c>
      <c r="E109" s="28" t="s">
        <v>12</v>
      </c>
      <c r="F109" s="28"/>
    </row>
    <row r="110" spans="1:6" s="8" customFormat="1" ht="15" customHeight="1">
      <c r="A110" s="24">
        <v>1382</v>
      </c>
      <c r="B110" s="20" t="s">
        <v>117</v>
      </c>
      <c r="C110" s="27"/>
      <c r="D110" s="28" t="str">
        <f t="shared" si="2"/>
        <v>X</v>
      </c>
      <c r="E110" s="28" t="s">
        <v>12</v>
      </c>
      <c r="F110" s="28"/>
    </row>
    <row r="111" spans="1:6" s="8" customFormat="1" ht="18.75" customHeight="1">
      <c r="A111" s="24">
        <v>1390</v>
      </c>
      <c r="B111" s="20" t="s">
        <v>118</v>
      </c>
      <c r="C111" s="27"/>
      <c r="D111" s="28">
        <f t="shared" si="2"/>
        <v>3800</v>
      </c>
      <c r="E111" s="28">
        <f>E114</f>
        <v>3800</v>
      </c>
      <c r="F111" s="28">
        <f>F112+F113+F114</f>
        <v>33470.300000000003</v>
      </c>
    </row>
    <row r="112" spans="1:6" s="8" customFormat="1" ht="15" customHeight="1">
      <c r="A112" s="24">
        <v>1391</v>
      </c>
      <c r="B112" s="20" t="s">
        <v>119</v>
      </c>
      <c r="C112" s="13">
        <v>7441</v>
      </c>
      <c r="D112" s="28" t="str">
        <f t="shared" si="2"/>
        <v>X</v>
      </c>
      <c r="E112" s="28" t="s">
        <v>12</v>
      </c>
      <c r="F112" s="28"/>
    </row>
    <row r="113" spans="1:16" s="8" customFormat="1" ht="41.25" customHeight="1">
      <c r="A113" s="24">
        <v>1392</v>
      </c>
      <c r="B113" s="20" t="s">
        <v>120</v>
      </c>
      <c r="C113" s="26"/>
      <c r="D113" s="28">
        <f>F113</f>
        <v>33470.300000000003</v>
      </c>
      <c r="E113" s="28">
        <v>0</v>
      </c>
      <c r="F113" s="29">
        <v>33470.300000000003</v>
      </c>
    </row>
    <row r="114" spans="1:16" s="8" customFormat="1" ht="38.25">
      <c r="A114" s="24">
        <v>1393</v>
      </c>
      <c r="B114" s="20" t="s">
        <v>121</v>
      </c>
      <c r="C114" s="26"/>
      <c r="D114" s="28">
        <f t="shared" si="2"/>
        <v>3800</v>
      </c>
      <c r="E114" s="28">
        <v>3800</v>
      </c>
      <c r="F114" s="28"/>
      <c r="P114" s="8" t="s">
        <v>122</v>
      </c>
    </row>
    <row r="115" spans="1:16" s="8" customFormat="1">
      <c r="A115" s="30"/>
      <c r="B115" s="31"/>
      <c r="C115" s="31"/>
    </row>
    <row r="116" spans="1:16" s="8" customFormat="1" ht="21" customHeight="1">
      <c r="A116" s="30"/>
      <c r="B116" s="31"/>
      <c r="C116" s="31"/>
    </row>
    <row r="117" spans="1:16" s="8" customFormat="1" ht="10.5" customHeight="1">
      <c r="A117" s="30"/>
      <c r="B117" s="31"/>
      <c r="C117" s="31"/>
      <c r="D117" s="31"/>
      <c r="E117" s="31"/>
      <c r="F117" s="31"/>
    </row>
    <row r="118" spans="1:16" s="8" customFormat="1" ht="25.5" customHeight="1">
      <c r="A118" s="30"/>
      <c r="B118" s="31"/>
      <c r="C118" s="31"/>
      <c r="D118" s="31"/>
      <c r="E118" s="31"/>
      <c r="F118" s="31"/>
    </row>
    <row r="119" spans="1:16" s="8" customFormat="1" ht="27.75" hidden="1" customHeight="1">
      <c r="A119" s="30"/>
      <c r="B119" s="31"/>
      <c r="C119" s="31"/>
      <c r="D119" s="31"/>
      <c r="E119" s="31"/>
      <c r="F119" s="31"/>
    </row>
    <row r="120" spans="1:16" s="8" customFormat="1" ht="27.75" hidden="1" customHeight="1">
      <c r="A120" s="30"/>
      <c r="B120" s="31"/>
      <c r="C120" s="31"/>
      <c r="D120" s="31"/>
      <c r="E120" s="31"/>
      <c r="F120" s="31"/>
    </row>
    <row r="121" spans="1:16" s="8" customFormat="1" ht="25.5" customHeight="1">
      <c r="A121" s="30"/>
      <c r="B121" s="31"/>
      <c r="C121" s="31"/>
      <c r="D121" s="31"/>
      <c r="E121" s="31"/>
      <c r="F121" s="31"/>
    </row>
    <row r="122" spans="1:16" s="8" customFormat="1" ht="12.75" customHeight="1">
      <c r="A122" s="30"/>
      <c r="B122" s="31"/>
      <c r="C122" s="31"/>
      <c r="D122" s="31"/>
      <c r="E122" s="31"/>
      <c r="F122" s="31"/>
    </row>
    <row r="123" spans="1:16" s="8" customFormat="1" ht="15" customHeight="1">
      <c r="A123" s="30"/>
      <c r="B123" s="31"/>
      <c r="C123" s="31"/>
      <c r="D123" s="31"/>
      <c r="E123" s="31"/>
      <c r="F123" s="31"/>
    </row>
    <row r="124" spans="1:16" s="8" customFormat="1" ht="27.75" hidden="1" customHeight="1">
      <c r="A124" s="30"/>
      <c r="B124" s="31"/>
      <c r="C124" s="31"/>
      <c r="D124" s="31"/>
      <c r="E124" s="31"/>
      <c r="F124" s="31"/>
    </row>
    <row r="125" spans="1:16" s="8" customFormat="1" ht="27.75" hidden="1" customHeight="1">
      <c r="A125" s="30"/>
      <c r="B125" s="31"/>
      <c r="C125" s="31"/>
      <c r="D125" s="31"/>
      <c r="E125" s="31"/>
      <c r="F125" s="31"/>
    </row>
    <row r="126" spans="1:16" s="8" customFormat="1" ht="25.5" customHeight="1">
      <c r="A126" s="30"/>
      <c r="B126" s="31"/>
      <c r="C126" s="31"/>
      <c r="D126" s="31"/>
      <c r="E126" s="31"/>
      <c r="F126" s="31"/>
    </row>
    <row r="127" spans="1:16" s="8" customFormat="1" ht="30" customHeight="1">
      <c r="A127" s="30"/>
      <c r="B127" s="31"/>
      <c r="C127" s="31"/>
      <c r="D127" s="31"/>
      <c r="E127" s="31"/>
      <c r="F127" s="31"/>
    </row>
    <row r="128" spans="1:16" s="8" customFormat="1">
      <c r="A128" s="31"/>
      <c r="B128" s="31"/>
      <c r="C128" s="31"/>
      <c r="D128" s="31"/>
      <c r="E128" s="31"/>
      <c r="F128" s="31"/>
    </row>
    <row r="129" spans="1:6" s="8" customFormat="1">
      <c r="A129" s="31"/>
      <c r="B129" s="31"/>
      <c r="C129" s="31"/>
      <c r="D129" s="31"/>
      <c r="E129" s="31"/>
      <c r="F129" s="31"/>
    </row>
    <row r="130" spans="1:6" s="8" customFormat="1">
      <c r="A130" s="31"/>
      <c r="B130" s="31"/>
      <c r="C130" s="31"/>
      <c r="D130" s="31"/>
      <c r="E130" s="31"/>
      <c r="F130" s="31"/>
    </row>
    <row r="131" spans="1:6">
      <c r="A131" s="31"/>
      <c r="D131" s="31"/>
      <c r="E131" s="31"/>
      <c r="F131" s="31"/>
    </row>
    <row r="132" spans="1:6">
      <c r="A132" s="31"/>
      <c r="D132" s="31"/>
      <c r="E132" s="31"/>
      <c r="F132" s="31"/>
    </row>
    <row r="133" spans="1:6">
      <c r="A133" s="31"/>
      <c r="D133" s="31"/>
      <c r="E133" s="31"/>
      <c r="F133" s="31"/>
    </row>
    <row r="134" spans="1:6">
      <c r="A134" s="31"/>
      <c r="D134" s="31"/>
      <c r="E134" s="31"/>
      <c r="F134" s="31"/>
    </row>
    <row r="135" spans="1:6">
      <c r="A135" s="31"/>
      <c r="D135" s="31"/>
      <c r="E135" s="31"/>
      <c r="F135" s="31"/>
    </row>
    <row r="136" spans="1:6">
      <c r="A136" s="31"/>
      <c r="D136" s="31"/>
      <c r="E136" s="31"/>
      <c r="F136" s="31"/>
    </row>
    <row r="137" spans="1:6">
      <c r="A137" s="31"/>
      <c r="D137" s="31"/>
      <c r="E137" s="31"/>
      <c r="F137" s="31"/>
    </row>
    <row r="138" spans="1:6">
      <c r="A138" s="31"/>
      <c r="D138" s="31"/>
      <c r="E138" s="31"/>
      <c r="F138" s="31"/>
    </row>
    <row r="139" spans="1:6">
      <c r="A139" s="31"/>
      <c r="D139" s="31"/>
      <c r="E139" s="31"/>
      <c r="F139" s="31"/>
    </row>
    <row r="140" spans="1:6">
      <c r="A140" s="31"/>
      <c r="D140" s="31"/>
      <c r="E140" s="31"/>
      <c r="F140" s="31"/>
    </row>
    <row r="141" spans="1:6">
      <c r="A141" s="31"/>
      <c r="D141" s="31"/>
      <c r="E141" s="31"/>
      <c r="F141" s="31"/>
    </row>
    <row r="142" spans="1:6">
      <c r="A142" s="31"/>
      <c r="D142" s="31"/>
      <c r="E142" s="31"/>
      <c r="F142" s="31"/>
    </row>
    <row r="143" spans="1:6">
      <c r="A143" s="31"/>
      <c r="D143" s="31"/>
      <c r="E143" s="31"/>
      <c r="F143" s="31"/>
    </row>
    <row r="144" spans="1:6">
      <c r="A144" s="31"/>
      <c r="D144" s="31"/>
      <c r="E144" s="31"/>
      <c r="F144" s="31"/>
    </row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  <row r="353" s="31" customFormat="1"/>
    <row r="354" s="31" customFormat="1"/>
    <row r="355" s="31" customFormat="1"/>
    <row r="356" s="31" customFormat="1"/>
    <row r="357" s="31" customFormat="1"/>
    <row r="358" s="31" customFormat="1"/>
    <row r="359" s="31" customFormat="1"/>
    <row r="360" s="31" customFormat="1"/>
    <row r="361" s="31" customFormat="1"/>
    <row r="362" s="31" customFormat="1"/>
    <row r="363" s="31" customFormat="1"/>
    <row r="364" s="31" customFormat="1"/>
    <row r="365" s="31" customFormat="1"/>
    <row r="366" s="31" customFormat="1"/>
    <row r="367" s="31" customFormat="1"/>
    <row r="368" s="31" customFormat="1"/>
    <row r="369" s="31" customFormat="1"/>
    <row r="370" s="31" customFormat="1"/>
    <row r="371" s="31" customFormat="1"/>
    <row r="372" s="31" customFormat="1"/>
    <row r="373" s="31" customFormat="1"/>
    <row r="374" s="31" customFormat="1"/>
    <row r="375" s="31" customFormat="1"/>
    <row r="376" s="31" customFormat="1"/>
    <row r="377" s="31" customFormat="1"/>
    <row r="378" s="31" customFormat="1"/>
    <row r="379" s="31" customFormat="1"/>
    <row r="380" s="31" customFormat="1"/>
    <row r="381" s="31" customFormat="1"/>
    <row r="382" s="31" customFormat="1"/>
    <row r="383" s="31" customFormat="1"/>
    <row r="384" s="31" customFormat="1"/>
    <row r="385" s="31" customFormat="1"/>
    <row r="386" s="31" customFormat="1"/>
    <row r="387" s="31" customFormat="1"/>
    <row r="388" s="31" customFormat="1"/>
    <row r="389" s="31" customFormat="1"/>
    <row r="390" s="31" customFormat="1"/>
    <row r="391" s="31" customFormat="1"/>
    <row r="392" s="31" customFormat="1"/>
    <row r="393" s="31" customFormat="1"/>
    <row r="394" s="31" customFormat="1"/>
    <row r="395" s="31" customFormat="1"/>
    <row r="396" s="31" customFormat="1"/>
    <row r="397" s="31" customFormat="1"/>
    <row r="398" s="31" customFormat="1"/>
    <row r="399" s="31" customFormat="1"/>
    <row r="400" s="31" customFormat="1"/>
    <row r="401" s="31" customFormat="1"/>
    <row r="402" s="31" customFormat="1"/>
    <row r="403" s="31" customFormat="1"/>
    <row r="404" s="31" customFormat="1"/>
    <row r="405" s="31" customFormat="1"/>
    <row r="406" s="31" customFormat="1"/>
    <row r="407" s="31" customFormat="1"/>
    <row r="408" s="31" customFormat="1"/>
    <row r="409" s="31" customFormat="1"/>
    <row r="410" s="31" customFormat="1"/>
    <row r="411" s="31" customFormat="1"/>
    <row r="412" s="31" customFormat="1"/>
    <row r="413" s="31" customFormat="1"/>
    <row r="414" s="31" customFormat="1"/>
    <row r="415" s="31" customFormat="1"/>
    <row r="416" s="31" customFormat="1"/>
    <row r="417" s="31" customFormat="1"/>
    <row r="418" s="31" customFormat="1"/>
    <row r="419" s="31" customFormat="1"/>
    <row r="420" s="31" customFormat="1"/>
    <row r="421" s="31" customFormat="1"/>
    <row r="422" s="31" customFormat="1"/>
    <row r="423" s="31" customFormat="1"/>
    <row r="424" s="31" customFormat="1"/>
    <row r="425" s="31" customFormat="1"/>
    <row r="426" s="31" customFormat="1"/>
    <row r="427" s="31" customFormat="1"/>
    <row r="428" s="31" customFormat="1"/>
    <row r="429" s="31" customFormat="1"/>
    <row r="430" s="31" customFormat="1"/>
    <row r="431" s="31" customFormat="1"/>
    <row r="432" s="31" customFormat="1"/>
    <row r="433" s="31" customFormat="1"/>
    <row r="434" s="31" customFormat="1"/>
    <row r="435" s="31" customFormat="1"/>
    <row r="436" s="31" customFormat="1"/>
    <row r="437" s="31" customFormat="1"/>
    <row r="438" s="31" customFormat="1"/>
    <row r="439" s="31" customFormat="1"/>
    <row r="440" s="31" customFormat="1"/>
    <row r="441" s="31" customFormat="1"/>
    <row r="442" s="31" customFormat="1"/>
    <row r="443" s="31" customFormat="1"/>
    <row r="444" s="31" customFormat="1"/>
    <row r="445" s="31" customFormat="1"/>
    <row r="446" s="31" customFormat="1"/>
    <row r="447" s="31" customFormat="1"/>
    <row r="448" s="31" customFormat="1"/>
    <row r="449" s="31" customFormat="1"/>
    <row r="450" s="31" customFormat="1"/>
    <row r="451" s="31" customFormat="1"/>
    <row r="452" s="31" customFormat="1"/>
    <row r="453" s="31" customFormat="1"/>
    <row r="454" s="31" customFormat="1"/>
    <row r="455" s="31" customFormat="1"/>
    <row r="456" s="31" customFormat="1"/>
    <row r="457" s="31" customFormat="1"/>
    <row r="458" s="31" customFormat="1"/>
    <row r="459" s="31" customFormat="1"/>
    <row r="460" s="31" customFormat="1"/>
    <row r="461" s="31" customFormat="1"/>
    <row r="462" s="31" customFormat="1"/>
    <row r="463" s="31" customFormat="1"/>
    <row r="464" s="31" customFormat="1"/>
    <row r="465" s="31" customFormat="1"/>
    <row r="466" s="31" customFormat="1"/>
    <row r="467" s="31" customFormat="1"/>
    <row r="468" s="31" customFormat="1"/>
    <row r="469" s="31" customFormat="1"/>
    <row r="470" s="31" customFormat="1"/>
    <row r="471" s="31" customFormat="1"/>
    <row r="472" s="31" customFormat="1"/>
    <row r="473" s="31" customFormat="1"/>
    <row r="474" s="31" customFormat="1"/>
    <row r="475" s="31" customFormat="1"/>
    <row r="476" s="31" customFormat="1"/>
    <row r="477" s="31" customFormat="1"/>
    <row r="478" s="31" customFormat="1"/>
    <row r="479" s="31" customFormat="1"/>
    <row r="480" s="31" customFormat="1"/>
    <row r="481" s="31" customFormat="1"/>
    <row r="482" s="31" customFormat="1"/>
    <row r="483" s="31" customFormat="1"/>
    <row r="484" s="31" customFormat="1"/>
    <row r="485" s="31" customFormat="1"/>
    <row r="486" s="31" customFormat="1"/>
    <row r="487" s="31" customFormat="1"/>
    <row r="488" s="31" customFormat="1"/>
    <row r="489" s="31" customFormat="1"/>
    <row r="490" s="31" customFormat="1"/>
    <row r="491" s="31" customFormat="1"/>
    <row r="492" s="31" customFormat="1"/>
    <row r="493" s="31" customFormat="1"/>
    <row r="494" s="31" customFormat="1"/>
    <row r="495" s="31" customFormat="1"/>
    <row r="496" s="31" customFormat="1"/>
    <row r="497" s="31" customFormat="1"/>
    <row r="498" s="31" customFormat="1"/>
    <row r="499" s="31" customFormat="1"/>
    <row r="500" s="31" customFormat="1"/>
    <row r="501" s="31" customFormat="1"/>
    <row r="502" s="31" customFormat="1"/>
    <row r="503" s="31" customFormat="1"/>
    <row r="504" s="31" customFormat="1"/>
    <row r="505" s="31" customFormat="1"/>
    <row r="506" s="31" customFormat="1"/>
    <row r="507" s="31" customFormat="1"/>
    <row r="508" s="31" customFormat="1"/>
    <row r="509" s="31" customFormat="1"/>
    <row r="510" s="31" customFormat="1"/>
    <row r="511" s="31" customFormat="1"/>
    <row r="512" s="31" customFormat="1"/>
    <row r="513" s="31" customFormat="1"/>
    <row r="514" s="31" customFormat="1"/>
    <row r="515" s="31" customFormat="1"/>
    <row r="516" s="31" customFormat="1"/>
    <row r="517" s="31" customFormat="1"/>
    <row r="518" s="31" customFormat="1"/>
    <row r="519" s="31" customFormat="1"/>
    <row r="520" s="31" customFormat="1"/>
    <row r="521" s="31" customFormat="1"/>
    <row r="522" s="31" customFormat="1"/>
    <row r="523" s="31" customFormat="1"/>
    <row r="524" s="31" customFormat="1"/>
    <row r="525" s="31" customFormat="1"/>
    <row r="526" s="31" customFormat="1"/>
    <row r="527" s="31" customFormat="1"/>
    <row r="528" s="31" customFormat="1"/>
    <row r="529" s="31" customFormat="1"/>
    <row r="530" s="31" customFormat="1"/>
    <row r="531" s="31" customFormat="1"/>
    <row r="532" s="31" customFormat="1"/>
    <row r="533" s="31" customFormat="1"/>
    <row r="534" s="31" customFormat="1"/>
    <row r="535" s="31" customFormat="1"/>
    <row r="536" s="31" customFormat="1"/>
    <row r="537" s="31" customFormat="1"/>
    <row r="538" s="31" customFormat="1"/>
    <row r="539" s="31" customFormat="1"/>
    <row r="540" s="31" customFormat="1"/>
    <row r="541" s="31" customFormat="1"/>
    <row r="542" s="31" customFormat="1"/>
    <row r="543" s="31" customFormat="1"/>
    <row r="544" s="31" customFormat="1"/>
    <row r="545" s="31" customFormat="1"/>
    <row r="546" s="31" customFormat="1"/>
    <row r="547" s="31" customFormat="1"/>
    <row r="548" s="31" customFormat="1"/>
    <row r="549" s="31" customFormat="1"/>
    <row r="550" s="31" customFormat="1"/>
    <row r="551" s="31" customFormat="1"/>
    <row r="552" s="31" customFormat="1"/>
    <row r="553" s="31" customFormat="1"/>
    <row r="554" s="31" customFormat="1"/>
    <row r="555" s="31" customFormat="1"/>
    <row r="556" s="31" customFormat="1"/>
    <row r="557" s="31" customFormat="1"/>
    <row r="558" s="31" customFormat="1"/>
    <row r="559" s="31" customFormat="1"/>
    <row r="560" s="31" customFormat="1"/>
    <row r="561" s="31" customFormat="1"/>
    <row r="562" s="31" customFormat="1"/>
    <row r="563" s="31" customFormat="1"/>
    <row r="564" s="31" customFormat="1"/>
    <row r="565" s="31" customFormat="1"/>
    <row r="566" s="31" customFormat="1"/>
    <row r="567" s="31" customFormat="1"/>
    <row r="568" s="31" customFormat="1"/>
    <row r="569" s="31" customFormat="1"/>
    <row r="570" s="31" customFormat="1"/>
    <row r="571" s="31" customFormat="1"/>
    <row r="572" s="31" customFormat="1"/>
    <row r="573" s="31" customFormat="1"/>
    <row r="574" s="31" customFormat="1"/>
    <row r="575" s="31" customFormat="1"/>
    <row r="576" s="31" customFormat="1"/>
    <row r="577" s="31" customFormat="1"/>
    <row r="578" s="31" customFormat="1"/>
    <row r="579" s="31" customFormat="1"/>
    <row r="580" s="31" customFormat="1"/>
    <row r="581" s="31" customFormat="1"/>
    <row r="582" s="31" customFormat="1"/>
    <row r="583" s="31" customFormat="1"/>
    <row r="584" s="31" customFormat="1"/>
    <row r="585" s="31" customFormat="1"/>
    <row r="586" s="31" customFormat="1"/>
    <row r="587" s="31" customFormat="1"/>
    <row r="588" s="31" customFormat="1"/>
    <row r="589" s="31" customFormat="1"/>
    <row r="590" s="31" customFormat="1"/>
    <row r="591" s="31" customFormat="1"/>
    <row r="592" s="31" customFormat="1"/>
    <row r="593" spans="1:6">
      <c r="A593" s="31"/>
      <c r="D593" s="31"/>
      <c r="E593" s="31"/>
      <c r="F593" s="31"/>
    </row>
    <row r="594" spans="1:6">
      <c r="A594" s="31"/>
      <c r="D594" s="31"/>
      <c r="E594" s="31"/>
      <c r="F594" s="31"/>
    </row>
    <row r="595" spans="1:6">
      <c r="A595" s="31"/>
      <c r="D595" s="31"/>
      <c r="E595" s="31"/>
      <c r="F595" s="31"/>
    </row>
    <row r="596" spans="1:6">
      <c r="A596" s="31"/>
      <c r="D596" s="31"/>
      <c r="E596" s="31"/>
      <c r="F596" s="31"/>
    </row>
    <row r="597" spans="1:6">
      <c r="A597" s="31"/>
      <c r="D597" s="31"/>
      <c r="E597" s="31"/>
      <c r="F597" s="31"/>
    </row>
    <row r="598" spans="1:6">
      <c r="A598" s="31"/>
      <c r="D598" s="31"/>
      <c r="E598" s="31"/>
      <c r="F598" s="31"/>
    </row>
    <row r="599" spans="1:6">
      <c r="A599" s="31"/>
      <c r="D599" s="31"/>
      <c r="E599" s="31"/>
      <c r="F599" s="31"/>
    </row>
    <row r="600" spans="1:6">
      <c r="A600" s="31"/>
      <c r="D600" s="31"/>
      <c r="E600" s="31"/>
      <c r="F600" s="31"/>
    </row>
    <row r="601" spans="1:6">
      <c r="A601" s="31"/>
      <c r="D601" s="31"/>
      <c r="E601" s="31"/>
      <c r="F601" s="31"/>
    </row>
    <row r="602" spans="1:6">
      <c r="D602" s="31"/>
      <c r="E602" s="31"/>
      <c r="F602" s="31"/>
    </row>
    <row r="603" spans="1:6">
      <c r="D603" s="31"/>
      <c r="E603" s="31"/>
      <c r="F603" s="31"/>
    </row>
    <row r="604" spans="1:6">
      <c r="D604" s="31"/>
      <c r="E604" s="31"/>
      <c r="F604" s="31"/>
    </row>
    <row r="605" spans="1:6">
      <c r="D605" s="31"/>
      <c r="E605" s="31"/>
      <c r="F605" s="31"/>
    </row>
    <row r="606" spans="1:6">
      <c r="D606" s="31"/>
      <c r="E606" s="31"/>
      <c r="F606" s="31"/>
    </row>
    <row r="607" spans="1:6">
      <c r="D607" s="31"/>
      <c r="E607" s="31"/>
      <c r="F607" s="31"/>
    </row>
    <row r="608" spans="1:6">
      <c r="D608" s="31"/>
      <c r="E608" s="31"/>
      <c r="F608" s="31"/>
    </row>
    <row r="609" spans="4:6">
      <c r="D609" s="31"/>
      <c r="E609" s="31"/>
      <c r="F609" s="31"/>
    </row>
    <row r="610" spans="4:6">
      <c r="D610" s="31"/>
      <c r="E610" s="31"/>
      <c r="F610" s="31"/>
    </row>
    <row r="611" spans="4:6">
      <c r="D611" s="31"/>
      <c r="E611" s="31"/>
      <c r="F611" s="31"/>
    </row>
    <row r="612" spans="4:6">
      <c r="D612" s="31"/>
      <c r="E612" s="31"/>
      <c r="F612" s="31"/>
    </row>
    <row r="613" spans="4:6">
      <c r="D613" s="31"/>
      <c r="E613" s="31"/>
      <c r="F613" s="31"/>
    </row>
    <row r="614" spans="4:6">
      <c r="D614" s="31"/>
      <c r="E614" s="31"/>
      <c r="F614" s="31"/>
    </row>
    <row r="615" spans="4:6">
      <c r="D615" s="31"/>
      <c r="E615" s="31"/>
      <c r="F615" s="31"/>
    </row>
    <row r="616" spans="4:6">
      <c r="D616" s="31"/>
      <c r="E616" s="31"/>
      <c r="F616" s="31"/>
    </row>
    <row r="617" spans="4:6">
      <c r="D617" s="31"/>
      <c r="E617" s="31"/>
      <c r="F617" s="31"/>
    </row>
    <row r="618" spans="4:6">
      <c r="D618" s="31"/>
      <c r="E618" s="31"/>
      <c r="F618" s="31"/>
    </row>
    <row r="619" spans="4:6">
      <c r="D619" s="31"/>
      <c r="E619" s="31"/>
      <c r="F619" s="31"/>
    </row>
    <row r="620" spans="4:6">
      <c r="D620" s="31"/>
      <c r="E620" s="31"/>
      <c r="F620" s="31"/>
    </row>
    <row r="621" spans="4:6">
      <c r="D621" s="31"/>
      <c r="E621" s="31"/>
      <c r="F621" s="31"/>
    </row>
    <row r="622" spans="4:6">
      <c r="D622" s="31"/>
      <c r="E622" s="31"/>
      <c r="F622" s="31"/>
    </row>
    <row r="623" spans="4:6">
      <c r="D623" s="31"/>
      <c r="E623" s="31"/>
      <c r="F623" s="31"/>
    </row>
    <row r="624" spans="4:6">
      <c r="D624" s="31"/>
      <c r="E624" s="31"/>
      <c r="F624" s="31"/>
    </row>
    <row r="625" spans="4:6">
      <c r="D625" s="31"/>
      <c r="E625" s="31"/>
      <c r="F625" s="31"/>
    </row>
    <row r="626" spans="4:6">
      <c r="D626" s="31"/>
      <c r="E626" s="31"/>
      <c r="F626" s="31"/>
    </row>
    <row r="627" spans="4:6">
      <c r="D627" s="31"/>
      <c r="E627" s="31"/>
      <c r="F627" s="31"/>
    </row>
    <row r="628" spans="4:6">
      <c r="D628" s="31"/>
      <c r="E628" s="31"/>
      <c r="F628" s="31"/>
    </row>
    <row r="629" spans="4:6">
      <c r="D629" s="31"/>
      <c r="E629" s="31"/>
      <c r="F629" s="31"/>
    </row>
    <row r="630" spans="4:6">
      <c r="D630" s="31"/>
      <c r="E630" s="31"/>
      <c r="F630" s="31"/>
    </row>
    <row r="631" spans="4:6">
      <c r="D631" s="31"/>
      <c r="E631" s="31"/>
      <c r="F631" s="31"/>
    </row>
    <row r="632" spans="4:6">
      <c r="D632" s="31"/>
      <c r="E632" s="31"/>
      <c r="F632" s="31"/>
    </row>
    <row r="633" spans="4:6">
      <c r="D633" s="31"/>
      <c r="E633" s="31"/>
      <c r="F633" s="31"/>
    </row>
    <row r="634" spans="4:6">
      <c r="D634" s="31"/>
      <c r="E634" s="31"/>
      <c r="F634" s="31"/>
    </row>
    <row r="635" spans="4:6">
      <c r="D635" s="31"/>
      <c r="E635" s="31"/>
      <c r="F635" s="31"/>
    </row>
    <row r="636" spans="4:6">
      <c r="D636" s="31"/>
      <c r="E636" s="31"/>
      <c r="F636" s="31"/>
    </row>
    <row r="637" spans="4:6">
      <c r="D637" s="31"/>
      <c r="E637" s="31"/>
      <c r="F637" s="31"/>
    </row>
    <row r="638" spans="4:6">
      <c r="D638" s="31"/>
      <c r="E638" s="31"/>
      <c r="F638" s="31"/>
    </row>
    <row r="639" spans="4:6">
      <c r="D639" s="31"/>
      <c r="E639" s="31"/>
      <c r="F639" s="31"/>
    </row>
    <row r="640" spans="4:6">
      <c r="D640" s="31"/>
      <c r="E640" s="31"/>
      <c r="F640" s="31"/>
    </row>
    <row r="641" spans="4:6">
      <c r="D641" s="31"/>
      <c r="E641" s="31"/>
      <c r="F641" s="31"/>
    </row>
    <row r="642" spans="4:6">
      <c r="D642" s="31"/>
      <c r="E642" s="31"/>
      <c r="F642" s="31"/>
    </row>
    <row r="643" spans="4:6">
      <c r="D643" s="31"/>
      <c r="E643" s="31"/>
      <c r="F643" s="31"/>
    </row>
    <row r="644" spans="4:6">
      <c r="D644" s="31"/>
      <c r="E644" s="31"/>
      <c r="F644" s="31"/>
    </row>
    <row r="645" spans="4:6">
      <c r="D645" s="31"/>
      <c r="E645" s="31"/>
      <c r="F645" s="31"/>
    </row>
    <row r="646" spans="4:6">
      <c r="D646" s="31"/>
      <c r="E646" s="31"/>
      <c r="F646" s="31"/>
    </row>
    <row r="647" spans="4:6">
      <c r="D647" s="31"/>
      <c r="E647" s="31"/>
      <c r="F647" s="31"/>
    </row>
    <row r="648" spans="4:6">
      <c r="D648" s="31"/>
      <c r="E648" s="31"/>
      <c r="F648" s="31"/>
    </row>
    <row r="649" spans="4:6">
      <c r="D649" s="31"/>
      <c r="E649" s="31"/>
      <c r="F649" s="31"/>
    </row>
    <row r="650" spans="4:6">
      <c r="D650" s="31"/>
      <c r="E650" s="31"/>
      <c r="F650" s="31"/>
    </row>
    <row r="651" spans="4:6">
      <c r="D651" s="31"/>
      <c r="E651" s="31"/>
      <c r="F651" s="31"/>
    </row>
    <row r="652" spans="4:6">
      <c r="D652" s="31"/>
      <c r="E652" s="31"/>
      <c r="F652" s="31"/>
    </row>
    <row r="653" spans="4:6">
      <c r="D653" s="31"/>
      <c r="E653" s="31"/>
      <c r="F653" s="31"/>
    </row>
    <row r="654" spans="4:6">
      <c r="D654" s="31"/>
      <c r="E654" s="31"/>
      <c r="F654" s="31"/>
    </row>
    <row r="655" spans="4:6">
      <c r="D655" s="31"/>
      <c r="E655" s="31"/>
      <c r="F655" s="31"/>
    </row>
    <row r="656" spans="4:6">
      <c r="D656" s="31"/>
      <c r="E656" s="31"/>
      <c r="F656" s="31"/>
    </row>
    <row r="657" spans="4:6">
      <c r="D657" s="31"/>
      <c r="E657" s="31"/>
      <c r="F657" s="31"/>
    </row>
    <row r="658" spans="4:6">
      <c r="D658" s="31"/>
      <c r="E658" s="31"/>
      <c r="F658" s="31"/>
    </row>
    <row r="659" spans="4:6">
      <c r="D659" s="31"/>
      <c r="E659" s="31"/>
      <c r="F659" s="31"/>
    </row>
    <row r="660" spans="4:6">
      <c r="D660" s="31"/>
      <c r="E660" s="31"/>
      <c r="F660" s="31"/>
    </row>
    <row r="661" spans="4:6">
      <c r="D661" s="31"/>
      <c r="E661" s="31"/>
      <c r="F661" s="31"/>
    </row>
    <row r="662" spans="4:6">
      <c r="D662" s="31"/>
      <c r="E662" s="31"/>
      <c r="F662" s="31"/>
    </row>
    <row r="663" spans="4:6">
      <c r="D663" s="31"/>
      <c r="E663" s="31"/>
      <c r="F663" s="31"/>
    </row>
    <row r="664" spans="4:6">
      <c r="D664" s="31"/>
      <c r="E664" s="31"/>
      <c r="F664" s="31"/>
    </row>
    <row r="665" spans="4:6">
      <c r="D665" s="31"/>
      <c r="E665" s="31"/>
      <c r="F665" s="31"/>
    </row>
    <row r="666" spans="4:6">
      <c r="D666" s="31"/>
      <c r="E666" s="31"/>
      <c r="F666" s="31"/>
    </row>
    <row r="667" spans="4:6">
      <c r="D667" s="31"/>
      <c r="E667" s="31"/>
      <c r="F667" s="31"/>
    </row>
    <row r="668" spans="4:6">
      <c r="D668" s="31"/>
      <c r="E668" s="31"/>
      <c r="F668" s="31"/>
    </row>
    <row r="669" spans="4:6">
      <c r="D669" s="31"/>
      <c r="E669" s="31"/>
      <c r="F669" s="31"/>
    </row>
    <row r="670" spans="4:6">
      <c r="D670" s="31"/>
      <c r="E670" s="31"/>
      <c r="F670" s="31"/>
    </row>
    <row r="671" spans="4:6">
      <c r="D671" s="31"/>
      <c r="E671" s="31"/>
      <c r="F671" s="31"/>
    </row>
    <row r="672" spans="4:6">
      <c r="D672" s="31"/>
      <c r="E672" s="31"/>
      <c r="F672" s="31"/>
    </row>
    <row r="673" spans="4:6">
      <c r="D673" s="31"/>
      <c r="E673" s="31"/>
      <c r="F673" s="31"/>
    </row>
    <row r="674" spans="4:6">
      <c r="D674" s="31"/>
      <c r="E674" s="31"/>
      <c r="F674" s="31"/>
    </row>
    <row r="675" spans="4:6">
      <c r="D675" s="31"/>
      <c r="E675" s="31"/>
      <c r="F675" s="31"/>
    </row>
    <row r="676" spans="4:6">
      <c r="D676" s="31"/>
      <c r="E676" s="31"/>
      <c r="F676" s="31"/>
    </row>
    <row r="677" spans="4:6">
      <c r="D677" s="31"/>
      <c r="E677" s="31"/>
      <c r="F677" s="31"/>
    </row>
    <row r="678" spans="4:6">
      <c r="D678" s="31"/>
      <c r="E678" s="31"/>
      <c r="F678" s="31"/>
    </row>
    <row r="679" spans="4:6">
      <c r="D679" s="31"/>
      <c r="E679" s="31"/>
      <c r="F679" s="31"/>
    </row>
    <row r="680" spans="4:6">
      <c r="D680" s="31"/>
      <c r="E680" s="31"/>
      <c r="F680" s="31"/>
    </row>
    <row r="681" spans="4:6">
      <c r="D681" s="31"/>
      <c r="E681" s="31"/>
      <c r="F681" s="31"/>
    </row>
    <row r="682" spans="4:6">
      <c r="D682" s="31"/>
      <c r="E682" s="31"/>
      <c r="F682" s="31"/>
    </row>
    <row r="683" spans="4:6">
      <c r="D683" s="31"/>
      <c r="E683" s="31"/>
      <c r="F683" s="31"/>
    </row>
    <row r="684" spans="4:6">
      <c r="D684" s="31"/>
      <c r="E684" s="31"/>
      <c r="F684" s="31"/>
    </row>
    <row r="685" spans="4:6">
      <c r="D685" s="31"/>
      <c r="E685" s="31"/>
      <c r="F685" s="31"/>
    </row>
    <row r="686" spans="4:6">
      <c r="D686" s="31"/>
      <c r="E686" s="31"/>
      <c r="F686" s="31"/>
    </row>
    <row r="687" spans="4:6">
      <c r="D687" s="31"/>
      <c r="E687" s="31"/>
      <c r="F687" s="31"/>
    </row>
    <row r="688" spans="4:6">
      <c r="D688" s="31"/>
      <c r="E688" s="31"/>
      <c r="F688" s="31"/>
    </row>
    <row r="689" spans="4:6">
      <c r="D689" s="31"/>
      <c r="E689" s="31"/>
      <c r="F689" s="31"/>
    </row>
    <row r="690" spans="4:6">
      <c r="D690" s="31"/>
      <c r="E690" s="31"/>
      <c r="F690" s="31"/>
    </row>
    <row r="691" spans="4:6">
      <c r="D691" s="31"/>
      <c r="E691" s="31"/>
      <c r="F691" s="31"/>
    </row>
    <row r="692" spans="4:6">
      <c r="D692" s="31"/>
      <c r="E692" s="31"/>
      <c r="F692" s="31"/>
    </row>
    <row r="693" spans="4:6">
      <c r="D693" s="31"/>
      <c r="E693" s="31"/>
      <c r="F693" s="31"/>
    </row>
    <row r="694" spans="4:6">
      <c r="D694" s="31"/>
      <c r="E694" s="31"/>
      <c r="F694" s="31"/>
    </row>
    <row r="695" spans="4:6">
      <c r="D695" s="31"/>
      <c r="E695" s="31"/>
      <c r="F695" s="31"/>
    </row>
    <row r="696" spans="4:6">
      <c r="D696" s="31"/>
      <c r="E696" s="31"/>
      <c r="F696" s="31"/>
    </row>
    <row r="697" spans="4:6">
      <c r="D697" s="31"/>
      <c r="E697" s="31"/>
      <c r="F697" s="31"/>
    </row>
    <row r="698" spans="4:6">
      <c r="D698" s="31"/>
      <c r="E698" s="31"/>
      <c r="F698" s="31"/>
    </row>
    <row r="699" spans="4:6">
      <c r="D699" s="31"/>
      <c r="E699" s="31"/>
      <c r="F699" s="31"/>
    </row>
    <row r="700" spans="4:6">
      <c r="D700" s="31"/>
      <c r="E700" s="31"/>
      <c r="F700" s="31"/>
    </row>
    <row r="701" spans="4:6">
      <c r="D701" s="31"/>
      <c r="E701" s="31"/>
      <c r="F701" s="31"/>
    </row>
    <row r="702" spans="4:6">
      <c r="D702" s="31"/>
      <c r="E702" s="31"/>
      <c r="F702" s="31"/>
    </row>
    <row r="703" spans="4:6">
      <c r="D703" s="31"/>
      <c r="E703" s="31"/>
      <c r="F703" s="31"/>
    </row>
    <row r="704" spans="4:6">
      <c r="D704" s="31"/>
      <c r="E704" s="31"/>
      <c r="F704" s="31"/>
    </row>
    <row r="705" spans="4:6">
      <c r="D705" s="31"/>
      <c r="E705" s="31"/>
      <c r="F705" s="31"/>
    </row>
    <row r="706" spans="4:6">
      <c r="D706" s="31"/>
      <c r="E706" s="31"/>
      <c r="F706" s="31"/>
    </row>
    <row r="707" spans="4:6">
      <c r="D707" s="31"/>
      <c r="E707" s="31"/>
      <c r="F707" s="31"/>
    </row>
    <row r="708" spans="4:6">
      <c r="D708" s="31"/>
      <c r="E708" s="31"/>
      <c r="F708" s="31"/>
    </row>
    <row r="709" spans="4:6">
      <c r="D709" s="31"/>
      <c r="E709" s="31"/>
      <c r="F709" s="31"/>
    </row>
    <row r="710" spans="4:6">
      <c r="D710" s="31"/>
      <c r="E710" s="31"/>
      <c r="F710" s="31"/>
    </row>
    <row r="711" spans="4:6">
      <c r="D711" s="31"/>
      <c r="E711" s="31"/>
      <c r="F711" s="31"/>
    </row>
    <row r="712" spans="4:6">
      <c r="D712" s="31"/>
      <c r="E712" s="31"/>
      <c r="F712" s="31"/>
    </row>
    <row r="713" spans="4:6">
      <c r="D713" s="31"/>
      <c r="E713" s="31"/>
      <c r="F713" s="31"/>
    </row>
    <row r="714" spans="4:6">
      <c r="D714" s="31"/>
      <c r="E714" s="31"/>
      <c r="F714" s="31"/>
    </row>
    <row r="715" spans="4:6">
      <c r="D715" s="31"/>
      <c r="E715" s="31"/>
      <c r="F715" s="31"/>
    </row>
    <row r="716" spans="4:6">
      <c r="D716" s="31"/>
      <c r="E716" s="31"/>
      <c r="F716" s="31"/>
    </row>
    <row r="717" spans="4:6">
      <c r="D717" s="31"/>
      <c r="E717" s="31"/>
      <c r="F717" s="31"/>
    </row>
    <row r="718" spans="4:6">
      <c r="D718" s="31"/>
      <c r="E718" s="31"/>
      <c r="F718" s="31"/>
    </row>
    <row r="719" spans="4:6">
      <c r="D719" s="31"/>
      <c r="E719" s="31"/>
      <c r="F719" s="31"/>
    </row>
    <row r="720" spans="4:6">
      <c r="D720" s="31"/>
      <c r="E720" s="31"/>
      <c r="F720" s="31"/>
    </row>
    <row r="721" spans="4:6">
      <c r="D721" s="31"/>
      <c r="E721" s="31"/>
      <c r="F721" s="31"/>
    </row>
    <row r="722" spans="4:6">
      <c r="D722" s="31"/>
      <c r="E722" s="31"/>
      <c r="F722" s="31"/>
    </row>
    <row r="723" spans="4:6">
      <c r="D723" s="31"/>
      <c r="E723" s="31"/>
      <c r="F723" s="31"/>
    </row>
    <row r="724" spans="4:6">
      <c r="D724" s="31"/>
      <c r="E724" s="31"/>
      <c r="F724" s="31"/>
    </row>
    <row r="725" spans="4:6">
      <c r="D725" s="31"/>
      <c r="E725" s="31"/>
      <c r="F725" s="31"/>
    </row>
    <row r="726" spans="4:6">
      <c r="D726" s="31"/>
      <c r="E726" s="31"/>
      <c r="F726" s="31"/>
    </row>
    <row r="727" spans="4:6">
      <c r="D727" s="31"/>
      <c r="E727" s="31"/>
      <c r="F727" s="31"/>
    </row>
    <row r="728" spans="4:6">
      <c r="D728" s="31"/>
      <c r="E728" s="31"/>
      <c r="F728" s="31"/>
    </row>
    <row r="729" spans="4:6">
      <c r="D729" s="31"/>
      <c r="E729" s="31"/>
      <c r="F729" s="31"/>
    </row>
    <row r="730" spans="4:6">
      <c r="D730" s="31"/>
      <c r="E730" s="31"/>
      <c r="F730" s="31"/>
    </row>
    <row r="731" spans="4:6">
      <c r="D731" s="31"/>
      <c r="E731" s="31"/>
      <c r="F731" s="31"/>
    </row>
    <row r="732" spans="4:6">
      <c r="D732" s="31"/>
      <c r="E732" s="31"/>
      <c r="F732" s="31"/>
    </row>
    <row r="733" spans="4:6">
      <c r="D733" s="31"/>
      <c r="E733" s="31"/>
      <c r="F733" s="31"/>
    </row>
    <row r="734" spans="4:6">
      <c r="D734" s="31"/>
      <c r="E734" s="31"/>
      <c r="F734" s="31"/>
    </row>
    <row r="735" spans="4:6">
      <c r="D735" s="31"/>
      <c r="E735" s="31"/>
      <c r="F735" s="31"/>
    </row>
    <row r="736" spans="4:6">
      <c r="D736" s="31"/>
      <c r="E736" s="31"/>
      <c r="F736" s="31"/>
    </row>
    <row r="737" spans="4:6">
      <c r="D737" s="31"/>
      <c r="E737" s="31"/>
      <c r="F737" s="31"/>
    </row>
    <row r="738" spans="4:6">
      <c r="D738" s="31"/>
      <c r="E738" s="31"/>
      <c r="F738" s="31"/>
    </row>
    <row r="739" spans="4:6">
      <c r="D739" s="31"/>
      <c r="E739" s="31"/>
      <c r="F739" s="31"/>
    </row>
    <row r="740" spans="4:6">
      <c r="D740" s="31"/>
      <c r="E740" s="31"/>
      <c r="F740" s="31"/>
    </row>
    <row r="741" spans="4:6">
      <c r="D741" s="31"/>
      <c r="E741" s="31"/>
      <c r="F741" s="31"/>
    </row>
    <row r="742" spans="4:6">
      <c r="D742" s="31"/>
      <c r="E742" s="31"/>
      <c r="F742" s="31"/>
    </row>
    <row r="743" spans="4:6">
      <c r="D743" s="31"/>
      <c r="E743" s="31"/>
      <c r="F743" s="31"/>
    </row>
    <row r="744" spans="4:6">
      <c r="D744" s="31"/>
      <c r="E744" s="31"/>
      <c r="F744" s="31"/>
    </row>
    <row r="745" spans="4:6">
      <c r="D745" s="31"/>
      <c r="E745" s="31"/>
      <c r="F745" s="31"/>
    </row>
    <row r="746" spans="4:6">
      <c r="D746" s="31"/>
      <c r="E746" s="31"/>
      <c r="F746" s="31"/>
    </row>
    <row r="747" spans="4:6">
      <c r="D747" s="31"/>
      <c r="E747" s="31"/>
      <c r="F747" s="31"/>
    </row>
    <row r="748" spans="4:6">
      <c r="D748" s="31"/>
      <c r="E748" s="31"/>
      <c r="F748" s="31"/>
    </row>
    <row r="749" spans="4:6">
      <c r="D749" s="31"/>
      <c r="E749" s="31"/>
      <c r="F749" s="31"/>
    </row>
    <row r="750" spans="4:6">
      <c r="D750" s="31"/>
      <c r="E750" s="31"/>
      <c r="F750" s="31"/>
    </row>
    <row r="751" spans="4:6">
      <c r="D751" s="31"/>
      <c r="E751" s="31"/>
      <c r="F751" s="31"/>
    </row>
    <row r="752" spans="4:6">
      <c r="D752" s="31"/>
      <c r="E752" s="31"/>
      <c r="F752" s="31"/>
    </row>
    <row r="753" spans="4:6">
      <c r="D753" s="31"/>
      <c r="E753" s="31"/>
      <c r="F753" s="31"/>
    </row>
    <row r="754" spans="4:6">
      <c r="D754" s="31"/>
      <c r="E754" s="31"/>
      <c r="F754" s="31"/>
    </row>
    <row r="755" spans="4:6">
      <c r="D755" s="31"/>
      <c r="E755" s="31"/>
      <c r="F755" s="31"/>
    </row>
    <row r="756" spans="4:6">
      <c r="D756" s="31"/>
      <c r="E756" s="31"/>
      <c r="F756" s="31"/>
    </row>
    <row r="757" spans="4:6">
      <c r="D757" s="31"/>
      <c r="E757" s="31"/>
      <c r="F757" s="31"/>
    </row>
    <row r="758" spans="4:6">
      <c r="D758" s="31"/>
      <c r="E758" s="31"/>
      <c r="F758" s="31"/>
    </row>
    <row r="759" spans="4:6">
      <c r="D759" s="31"/>
      <c r="E759" s="31"/>
      <c r="F759" s="31"/>
    </row>
    <row r="760" spans="4:6">
      <c r="D760" s="31"/>
      <c r="E760" s="31"/>
      <c r="F760" s="31"/>
    </row>
    <row r="761" spans="4:6">
      <c r="D761" s="31"/>
      <c r="E761" s="31"/>
      <c r="F761" s="31"/>
    </row>
    <row r="762" spans="4:6">
      <c r="D762" s="31"/>
      <c r="E762" s="31"/>
      <c r="F762" s="31"/>
    </row>
    <row r="763" spans="4:6">
      <c r="D763" s="31"/>
      <c r="E763" s="31"/>
      <c r="F763" s="31"/>
    </row>
    <row r="764" spans="4:6">
      <c r="D764" s="31"/>
      <c r="E764" s="31"/>
      <c r="F764" s="31"/>
    </row>
    <row r="765" spans="4:6">
      <c r="D765" s="31"/>
      <c r="E765" s="31"/>
      <c r="F765" s="31"/>
    </row>
    <row r="766" spans="4:6">
      <c r="D766" s="31"/>
      <c r="E766" s="31"/>
      <c r="F766" s="31"/>
    </row>
    <row r="767" spans="4:6">
      <c r="D767" s="31"/>
      <c r="E767" s="31"/>
      <c r="F767" s="31"/>
    </row>
    <row r="768" spans="4:6">
      <c r="D768" s="31"/>
      <c r="E768" s="31"/>
      <c r="F768" s="31"/>
    </row>
    <row r="769" spans="4:6">
      <c r="D769" s="31"/>
      <c r="E769" s="31"/>
      <c r="F769" s="31"/>
    </row>
    <row r="770" spans="4:6">
      <c r="D770" s="31"/>
      <c r="E770" s="31"/>
      <c r="F770" s="31"/>
    </row>
    <row r="771" spans="4:6">
      <c r="D771" s="31"/>
      <c r="E771" s="31"/>
      <c r="F771" s="31"/>
    </row>
    <row r="772" spans="4:6">
      <c r="D772" s="31"/>
      <c r="E772" s="31"/>
      <c r="F772" s="31"/>
    </row>
    <row r="773" spans="4:6">
      <c r="D773" s="31"/>
      <c r="E773" s="31"/>
      <c r="F773" s="31"/>
    </row>
    <row r="774" spans="4:6">
      <c r="D774" s="31"/>
      <c r="E774" s="31"/>
      <c r="F774" s="31"/>
    </row>
    <row r="775" spans="4:6">
      <c r="D775" s="31"/>
      <c r="E775" s="31"/>
      <c r="F775" s="31"/>
    </row>
    <row r="776" spans="4:6">
      <c r="D776" s="31"/>
      <c r="E776" s="31"/>
      <c r="F776" s="31"/>
    </row>
    <row r="777" spans="4:6">
      <c r="D777" s="31"/>
      <c r="E777" s="31"/>
      <c r="F777" s="31"/>
    </row>
    <row r="778" spans="4:6">
      <c r="D778" s="31"/>
      <c r="E778" s="31"/>
      <c r="F778" s="31"/>
    </row>
    <row r="779" spans="4:6">
      <c r="D779" s="31"/>
      <c r="E779" s="31"/>
      <c r="F779" s="31"/>
    </row>
    <row r="780" spans="4:6">
      <c r="D780" s="31"/>
      <c r="E780" s="31"/>
      <c r="F780" s="31"/>
    </row>
    <row r="781" spans="4:6">
      <c r="D781" s="31"/>
      <c r="E781" s="31"/>
      <c r="F781" s="31"/>
    </row>
    <row r="782" spans="4:6">
      <c r="D782" s="31"/>
      <c r="E782" s="31"/>
      <c r="F782" s="31"/>
    </row>
    <row r="783" spans="4:6">
      <c r="D783" s="31"/>
      <c r="E783" s="31"/>
      <c r="F783" s="31"/>
    </row>
    <row r="784" spans="4:6">
      <c r="D784" s="31"/>
      <c r="E784" s="31"/>
      <c r="F784" s="31"/>
    </row>
    <row r="785" spans="4:6">
      <c r="D785" s="31"/>
      <c r="E785" s="31"/>
      <c r="F785" s="31"/>
    </row>
    <row r="786" spans="4:6">
      <c r="D786" s="31"/>
      <c r="E786" s="31"/>
      <c r="F786" s="31"/>
    </row>
    <row r="787" spans="4:6">
      <c r="D787" s="31"/>
      <c r="E787" s="31"/>
      <c r="F787" s="31"/>
    </row>
    <row r="788" spans="4:6">
      <c r="D788" s="31"/>
      <c r="E788" s="31"/>
      <c r="F788" s="31"/>
    </row>
    <row r="789" spans="4:6">
      <c r="D789" s="31"/>
      <c r="E789" s="31"/>
      <c r="F789" s="31"/>
    </row>
    <row r="790" spans="4:6">
      <c r="D790" s="31"/>
      <c r="E790" s="31"/>
      <c r="F790" s="31"/>
    </row>
    <row r="791" spans="4:6">
      <c r="D791" s="31"/>
      <c r="E791" s="31"/>
      <c r="F791" s="31"/>
    </row>
    <row r="792" spans="4:6">
      <c r="D792" s="31"/>
      <c r="E792" s="31"/>
      <c r="F792" s="31"/>
    </row>
    <row r="793" spans="4:6">
      <c r="D793" s="31"/>
      <c r="E793" s="31"/>
      <c r="F793" s="31"/>
    </row>
    <row r="794" spans="4:6">
      <c r="D794" s="31"/>
      <c r="E794" s="31"/>
      <c r="F794" s="31"/>
    </row>
    <row r="795" spans="4:6">
      <c r="D795" s="31"/>
      <c r="E795" s="31"/>
      <c r="F795" s="31"/>
    </row>
    <row r="796" spans="4:6">
      <c r="D796" s="31"/>
      <c r="E796" s="31"/>
      <c r="F796" s="31"/>
    </row>
    <row r="797" spans="4:6">
      <c r="D797" s="31"/>
      <c r="E797" s="31"/>
      <c r="F797" s="31"/>
    </row>
    <row r="798" spans="4:6">
      <c r="D798" s="31"/>
      <c r="E798" s="31"/>
      <c r="F798" s="31"/>
    </row>
    <row r="799" spans="4:6">
      <c r="D799" s="31"/>
      <c r="E799" s="31"/>
      <c r="F799" s="31"/>
    </row>
    <row r="800" spans="4:6">
      <c r="D800" s="31"/>
      <c r="E800" s="31"/>
      <c r="F800" s="31"/>
    </row>
    <row r="801" spans="4:6">
      <c r="D801" s="31"/>
      <c r="E801" s="31"/>
      <c r="F801" s="31"/>
    </row>
    <row r="802" spans="4:6">
      <c r="D802" s="31"/>
      <c r="E802" s="31"/>
      <c r="F802" s="31"/>
    </row>
    <row r="803" spans="4:6">
      <c r="D803" s="31"/>
      <c r="E803" s="31"/>
      <c r="F803" s="31"/>
    </row>
    <row r="804" spans="4:6">
      <c r="D804" s="31"/>
      <c r="E804" s="31"/>
      <c r="F804" s="31"/>
    </row>
    <row r="805" spans="4:6">
      <c r="D805" s="31"/>
      <c r="E805" s="31"/>
      <c r="F805" s="31"/>
    </row>
    <row r="806" spans="4:6">
      <c r="D806" s="31"/>
      <c r="E806" s="31"/>
      <c r="F806" s="31"/>
    </row>
    <row r="807" spans="4:6">
      <c r="D807" s="31"/>
      <c r="E807" s="31"/>
      <c r="F807" s="31"/>
    </row>
    <row r="808" spans="4:6">
      <c r="D808" s="31"/>
      <c r="E808" s="31"/>
      <c r="F808" s="31"/>
    </row>
    <row r="809" spans="4:6">
      <c r="D809" s="31"/>
      <c r="E809" s="31"/>
      <c r="F809" s="31"/>
    </row>
    <row r="810" spans="4:6">
      <c r="D810" s="31"/>
      <c r="E810" s="31"/>
      <c r="F810" s="31"/>
    </row>
    <row r="811" spans="4:6">
      <c r="D811" s="31"/>
      <c r="E811" s="31"/>
      <c r="F811" s="31"/>
    </row>
    <row r="812" spans="4:6">
      <c r="D812" s="31"/>
      <c r="E812" s="31"/>
      <c r="F812" s="31"/>
    </row>
    <row r="813" spans="4:6">
      <c r="D813" s="31"/>
      <c r="E813" s="31"/>
      <c r="F813" s="31"/>
    </row>
    <row r="814" spans="4:6">
      <c r="D814" s="31"/>
      <c r="E814" s="31"/>
      <c r="F814" s="31"/>
    </row>
    <row r="815" spans="4:6">
      <c r="D815" s="31"/>
      <c r="E815" s="31"/>
      <c r="F815" s="31"/>
    </row>
    <row r="816" spans="4:6">
      <c r="D816" s="31"/>
      <c r="E816" s="31"/>
      <c r="F816" s="31"/>
    </row>
    <row r="817" spans="4:6">
      <c r="D817" s="31"/>
      <c r="E817" s="31"/>
      <c r="F817" s="31"/>
    </row>
    <row r="818" spans="4:6">
      <c r="D818" s="31"/>
      <c r="E818" s="31"/>
      <c r="F818" s="31"/>
    </row>
    <row r="819" spans="4:6">
      <c r="D819" s="31"/>
      <c r="E819" s="31"/>
      <c r="F819" s="31"/>
    </row>
    <row r="820" spans="4:6">
      <c r="D820" s="31"/>
      <c r="E820" s="31"/>
      <c r="F820" s="31"/>
    </row>
    <row r="821" spans="4:6">
      <c r="D821" s="31"/>
      <c r="E821" s="31"/>
      <c r="F821" s="31"/>
    </row>
    <row r="822" spans="4:6">
      <c r="D822" s="31"/>
      <c r="E822" s="31"/>
      <c r="F822" s="31"/>
    </row>
    <row r="823" spans="4:6">
      <c r="D823" s="31"/>
      <c r="E823" s="31"/>
      <c r="F823" s="31"/>
    </row>
    <row r="824" spans="4:6">
      <c r="D824" s="31"/>
      <c r="E824" s="31"/>
      <c r="F824" s="31"/>
    </row>
    <row r="825" spans="4:6">
      <c r="D825" s="31"/>
      <c r="E825" s="31"/>
      <c r="F825" s="31"/>
    </row>
    <row r="826" spans="4:6">
      <c r="D826" s="31"/>
      <c r="E826" s="31"/>
      <c r="F826" s="31"/>
    </row>
    <row r="827" spans="4:6">
      <c r="D827" s="31"/>
      <c r="E827" s="31"/>
      <c r="F827" s="31"/>
    </row>
    <row r="828" spans="4:6">
      <c r="D828" s="31"/>
      <c r="E828" s="31"/>
      <c r="F828" s="31"/>
    </row>
    <row r="829" spans="4:6">
      <c r="D829" s="31"/>
      <c r="E829" s="31"/>
      <c r="F829" s="31"/>
    </row>
    <row r="830" spans="4:6">
      <c r="D830" s="31"/>
      <c r="E830" s="31"/>
      <c r="F830" s="31"/>
    </row>
    <row r="831" spans="4:6">
      <c r="D831" s="31"/>
      <c r="E831" s="31"/>
      <c r="F831" s="31"/>
    </row>
    <row r="832" spans="4:6">
      <c r="D832" s="31"/>
      <c r="E832" s="31"/>
      <c r="F832" s="31"/>
    </row>
    <row r="833" spans="4:6">
      <c r="D833" s="31"/>
      <c r="E833" s="31"/>
      <c r="F833" s="31"/>
    </row>
    <row r="834" spans="4:6">
      <c r="D834" s="31"/>
      <c r="E834" s="31"/>
      <c r="F834" s="31"/>
    </row>
    <row r="835" spans="4:6">
      <c r="D835" s="31"/>
      <c r="E835" s="31"/>
      <c r="F835" s="31"/>
    </row>
    <row r="836" spans="4:6">
      <c r="D836" s="31"/>
      <c r="E836" s="31"/>
      <c r="F836" s="31"/>
    </row>
    <row r="837" spans="4:6">
      <c r="D837" s="31"/>
      <c r="E837" s="31"/>
      <c r="F837" s="31"/>
    </row>
    <row r="838" spans="4:6">
      <c r="D838" s="31"/>
      <c r="E838" s="31"/>
      <c r="F838" s="31"/>
    </row>
    <row r="839" spans="4:6">
      <c r="D839" s="31"/>
      <c r="E839" s="31"/>
      <c r="F839" s="31"/>
    </row>
    <row r="840" spans="4:6">
      <c r="D840" s="31"/>
      <c r="E840" s="31"/>
      <c r="F840" s="31"/>
    </row>
    <row r="841" spans="4:6">
      <c r="D841" s="31"/>
      <c r="E841" s="31"/>
      <c r="F841" s="31"/>
    </row>
    <row r="842" spans="4:6">
      <c r="D842" s="31"/>
      <c r="E842" s="31"/>
      <c r="F842" s="31"/>
    </row>
    <row r="843" spans="4:6">
      <c r="D843" s="31"/>
      <c r="E843" s="31"/>
      <c r="F843" s="31"/>
    </row>
    <row r="844" spans="4:6">
      <c r="D844" s="31"/>
      <c r="E844" s="31"/>
      <c r="F844" s="31"/>
    </row>
    <row r="845" spans="4:6">
      <c r="D845" s="31"/>
      <c r="E845" s="31"/>
      <c r="F845" s="31"/>
    </row>
    <row r="846" spans="4:6">
      <c r="D846" s="31"/>
      <c r="E846" s="31"/>
      <c r="F846" s="31"/>
    </row>
    <row r="847" spans="4:6">
      <c r="D847" s="31"/>
      <c r="E847" s="31"/>
      <c r="F847" s="31"/>
    </row>
    <row r="848" spans="4:6">
      <c r="D848" s="31"/>
      <c r="E848" s="31"/>
      <c r="F848" s="31"/>
    </row>
    <row r="849" spans="4:6">
      <c r="D849" s="31"/>
      <c r="E849" s="31"/>
      <c r="F849" s="31"/>
    </row>
    <row r="850" spans="4:6">
      <c r="D850" s="31"/>
      <c r="E850" s="31"/>
      <c r="F850" s="31"/>
    </row>
    <row r="851" spans="4:6">
      <c r="D851" s="31"/>
      <c r="E851" s="31"/>
      <c r="F851" s="31"/>
    </row>
    <row r="852" spans="4:6">
      <c r="D852" s="31"/>
      <c r="E852" s="31"/>
      <c r="F852" s="31"/>
    </row>
    <row r="853" spans="4:6">
      <c r="D853" s="31"/>
      <c r="E853" s="31"/>
      <c r="F853" s="31"/>
    </row>
    <row r="854" spans="4:6">
      <c r="D854" s="31"/>
      <c r="E854" s="31"/>
      <c r="F854" s="31"/>
    </row>
  </sheetData>
  <mergeCells count="7">
    <mergeCell ref="A1:F1"/>
    <mergeCell ref="A2:F2"/>
    <mergeCell ref="E4:F4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2"/>
  <sheetViews>
    <sheetView workbookViewId="0">
      <selection activeCell="G8" sqref="G8"/>
    </sheetView>
  </sheetViews>
  <sheetFormatPr defaultRowHeight="18"/>
  <cols>
    <col min="1" max="1" width="5.140625" style="3" customWidth="1"/>
    <col min="2" max="2" width="5.140625" style="90" customWidth="1"/>
    <col min="3" max="3" width="6.28515625" style="91" customWidth="1"/>
    <col min="4" max="4" width="5.7109375" style="92" customWidth="1"/>
    <col min="5" max="5" width="45.28515625" style="85" customWidth="1"/>
    <col min="6" max="6" width="47.5703125" style="86" hidden="1" customWidth="1"/>
    <col min="7" max="7" width="11.5703125" style="2" customWidth="1"/>
    <col min="8" max="8" width="10.42578125" style="2" customWidth="1"/>
    <col min="9" max="9" width="10.85546875" style="2" customWidth="1"/>
    <col min="10" max="10" width="12.85546875" style="2" bestFit="1" customWidth="1"/>
    <col min="11" max="11" width="10.7109375" style="2" customWidth="1"/>
    <col min="12" max="12" width="10.28515625" style="2" customWidth="1"/>
    <col min="13" max="256" width="9.140625" style="2"/>
    <col min="257" max="258" width="5.140625" style="2" customWidth="1"/>
    <col min="259" max="259" width="6.28515625" style="2" customWidth="1"/>
    <col min="260" max="260" width="5.7109375" style="2" customWidth="1"/>
    <col min="261" max="261" width="45.28515625" style="2" customWidth="1"/>
    <col min="262" max="262" width="0" style="2" hidden="1" customWidth="1"/>
    <col min="263" max="263" width="11.5703125" style="2" customWidth="1"/>
    <col min="264" max="264" width="10.42578125" style="2" customWidth="1"/>
    <col min="265" max="265" width="10.85546875" style="2" customWidth="1"/>
    <col min="266" max="266" width="12.85546875" style="2" bestFit="1" customWidth="1"/>
    <col min="267" max="267" width="10.7109375" style="2" customWidth="1"/>
    <col min="268" max="268" width="10.28515625" style="2" customWidth="1"/>
    <col min="269" max="512" width="9.140625" style="2"/>
    <col min="513" max="514" width="5.140625" style="2" customWidth="1"/>
    <col min="515" max="515" width="6.28515625" style="2" customWidth="1"/>
    <col min="516" max="516" width="5.7109375" style="2" customWidth="1"/>
    <col min="517" max="517" width="45.28515625" style="2" customWidth="1"/>
    <col min="518" max="518" width="0" style="2" hidden="1" customWidth="1"/>
    <col min="519" max="519" width="11.5703125" style="2" customWidth="1"/>
    <col min="520" max="520" width="10.42578125" style="2" customWidth="1"/>
    <col min="521" max="521" width="10.85546875" style="2" customWidth="1"/>
    <col min="522" max="522" width="12.85546875" style="2" bestFit="1" customWidth="1"/>
    <col min="523" max="523" width="10.7109375" style="2" customWidth="1"/>
    <col min="524" max="524" width="10.28515625" style="2" customWidth="1"/>
    <col min="525" max="768" width="9.140625" style="2"/>
    <col min="769" max="770" width="5.140625" style="2" customWidth="1"/>
    <col min="771" max="771" width="6.28515625" style="2" customWidth="1"/>
    <col min="772" max="772" width="5.7109375" style="2" customWidth="1"/>
    <col min="773" max="773" width="45.28515625" style="2" customWidth="1"/>
    <col min="774" max="774" width="0" style="2" hidden="1" customWidth="1"/>
    <col min="775" max="775" width="11.5703125" style="2" customWidth="1"/>
    <col min="776" max="776" width="10.42578125" style="2" customWidth="1"/>
    <col min="777" max="777" width="10.85546875" style="2" customWidth="1"/>
    <col min="778" max="778" width="12.85546875" style="2" bestFit="1" customWidth="1"/>
    <col min="779" max="779" width="10.7109375" style="2" customWidth="1"/>
    <col min="780" max="780" width="10.28515625" style="2" customWidth="1"/>
    <col min="781" max="1024" width="9.140625" style="2"/>
    <col min="1025" max="1026" width="5.140625" style="2" customWidth="1"/>
    <col min="1027" max="1027" width="6.28515625" style="2" customWidth="1"/>
    <col min="1028" max="1028" width="5.7109375" style="2" customWidth="1"/>
    <col min="1029" max="1029" width="45.28515625" style="2" customWidth="1"/>
    <col min="1030" max="1030" width="0" style="2" hidden="1" customWidth="1"/>
    <col min="1031" max="1031" width="11.5703125" style="2" customWidth="1"/>
    <col min="1032" max="1032" width="10.42578125" style="2" customWidth="1"/>
    <col min="1033" max="1033" width="10.85546875" style="2" customWidth="1"/>
    <col min="1034" max="1034" width="12.85546875" style="2" bestFit="1" customWidth="1"/>
    <col min="1035" max="1035" width="10.7109375" style="2" customWidth="1"/>
    <col min="1036" max="1036" width="10.28515625" style="2" customWidth="1"/>
    <col min="1037" max="1280" width="9.140625" style="2"/>
    <col min="1281" max="1282" width="5.140625" style="2" customWidth="1"/>
    <col min="1283" max="1283" width="6.28515625" style="2" customWidth="1"/>
    <col min="1284" max="1284" width="5.7109375" style="2" customWidth="1"/>
    <col min="1285" max="1285" width="45.28515625" style="2" customWidth="1"/>
    <col min="1286" max="1286" width="0" style="2" hidden="1" customWidth="1"/>
    <col min="1287" max="1287" width="11.5703125" style="2" customWidth="1"/>
    <col min="1288" max="1288" width="10.42578125" style="2" customWidth="1"/>
    <col min="1289" max="1289" width="10.85546875" style="2" customWidth="1"/>
    <col min="1290" max="1290" width="12.85546875" style="2" bestFit="1" customWidth="1"/>
    <col min="1291" max="1291" width="10.7109375" style="2" customWidth="1"/>
    <col min="1292" max="1292" width="10.28515625" style="2" customWidth="1"/>
    <col min="1293" max="1536" width="9.140625" style="2"/>
    <col min="1537" max="1538" width="5.140625" style="2" customWidth="1"/>
    <col min="1539" max="1539" width="6.28515625" style="2" customWidth="1"/>
    <col min="1540" max="1540" width="5.7109375" style="2" customWidth="1"/>
    <col min="1541" max="1541" width="45.28515625" style="2" customWidth="1"/>
    <col min="1542" max="1542" width="0" style="2" hidden="1" customWidth="1"/>
    <col min="1543" max="1543" width="11.5703125" style="2" customWidth="1"/>
    <col min="1544" max="1544" width="10.42578125" style="2" customWidth="1"/>
    <col min="1545" max="1545" width="10.85546875" style="2" customWidth="1"/>
    <col min="1546" max="1546" width="12.85546875" style="2" bestFit="1" customWidth="1"/>
    <col min="1547" max="1547" width="10.7109375" style="2" customWidth="1"/>
    <col min="1548" max="1548" width="10.28515625" style="2" customWidth="1"/>
    <col min="1549" max="1792" width="9.140625" style="2"/>
    <col min="1793" max="1794" width="5.140625" style="2" customWidth="1"/>
    <col min="1795" max="1795" width="6.28515625" style="2" customWidth="1"/>
    <col min="1796" max="1796" width="5.7109375" style="2" customWidth="1"/>
    <col min="1797" max="1797" width="45.28515625" style="2" customWidth="1"/>
    <col min="1798" max="1798" width="0" style="2" hidden="1" customWidth="1"/>
    <col min="1799" max="1799" width="11.5703125" style="2" customWidth="1"/>
    <col min="1800" max="1800" width="10.42578125" style="2" customWidth="1"/>
    <col min="1801" max="1801" width="10.85546875" style="2" customWidth="1"/>
    <col min="1802" max="1802" width="12.85546875" style="2" bestFit="1" customWidth="1"/>
    <col min="1803" max="1803" width="10.7109375" style="2" customWidth="1"/>
    <col min="1804" max="1804" width="10.28515625" style="2" customWidth="1"/>
    <col min="1805" max="2048" width="9.140625" style="2"/>
    <col min="2049" max="2050" width="5.140625" style="2" customWidth="1"/>
    <col min="2051" max="2051" width="6.28515625" style="2" customWidth="1"/>
    <col min="2052" max="2052" width="5.7109375" style="2" customWidth="1"/>
    <col min="2053" max="2053" width="45.28515625" style="2" customWidth="1"/>
    <col min="2054" max="2054" width="0" style="2" hidden="1" customWidth="1"/>
    <col min="2055" max="2055" width="11.5703125" style="2" customWidth="1"/>
    <col min="2056" max="2056" width="10.42578125" style="2" customWidth="1"/>
    <col min="2057" max="2057" width="10.85546875" style="2" customWidth="1"/>
    <col min="2058" max="2058" width="12.85546875" style="2" bestFit="1" customWidth="1"/>
    <col min="2059" max="2059" width="10.7109375" style="2" customWidth="1"/>
    <col min="2060" max="2060" width="10.28515625" style="2" customWidth="1"/>
    <col min="2061" max="2304" width="9.140625" style="2"/>
    <col min="2305" max="2306" width="5.140625" style="2" customWidth="1"/>
    <col min="2307" max="2307" width="6.28515625" style="2" customWidth="1"/>
    <col min="2308" max="2308" width="5.7109375" style="2" customWidth="1"/>
    <col min="2309" max="2309" width="45.28515625" style="2" customWidth="1"/>
    <col min="2310" max="2310" width="0" style="2" hidden="1" customWidth="1"/>
    <col min="2311" max="2311" width="11.5703125" style="2" customWidth="1"/>
    <col min="2312" max="2312" width="10.42578125" style="2" customWidth="1"/>
    <col min="2313" max="2313" width="10.85546875" style="2" customWidth="1"/>
    <col min="2314" max="2314" width="12.85546875" style="2" bestFit="1" customWidth="1"/>
    <col min="2315" max="2315" width="10.7109375" style="2" customWidth="1"/>
    <col min="2316" max="2316" width="10.28515625" style="2" customWidth="1"/>
    <col min="2317" max="2560" width="9.140625" style="2"/>
    <col min="2561" max="2562" width="5.140625" style="2" customWidth="1"/>
    <col min="2563" max="2563" width="6.28515625" style="2" customWidth="1"/>
    <col min="2564" max="2564" width="5.7109375" style="2" customWidth="1"/>
    <col min="2565" max="2565" width="45.28515625" style="2" customWidth="1"/>
    <col min="2566" max="2566" width="0" style="2" hidden="1" customWidth="1"/>
    <col min="2567" max="2567" width="11.5703125" style="2" customWidth="1"/>
    <col min="2568" max="2568" width="10.42578125" style="2" customWidth="1"/>
    <col min="2569" max="2569" width="10.85546875" style="2" customWidth="1"/>
    <col min="2570" max="2570" width="12.85546875" style="2" bestFit="1" customWidth="1"/>
    <col min="2571" max="2571" width="10.7109375" style="2" customWidth="1"/>
    <col min="2572" max="2572" width="10.28515625" style="2" customWidth="1"/>
    <col min="2573" max="2816" width="9.140625" style="2"/>
    <col min="2817" max="2818" width="5.140625" style="2" customWidth="1"/>
    <col min="2819" max="2819" width="6.28515625" style="2" customWidth="1"/>
    <col min="2820" max="2820" width="5.7109375" style="2" customWidth="1"/>
    <col min="2821" max="2821" width="45.28515625" style="2" customWidth="1"/>
    <col min="2822" max="2822" width="0" style="2" hidden="1" customWidth="1"/>
    <col min="2823" max="2823" width="11.5703125" style="2" customWidth="1"/>
    <col min="2824" max="2824" width="10.42578125" style="2" customWidth="1"/>
    <col min="2825" max="2825" width="10.85546875" style="2" customWidth="1"/>
    <col min="2826" max="2826" width="12.85546875" style="2" bestFit="1" customWidth="1"/>
    <col min="2827" max="2827" width="10.7109375" style="2" customWidth="1"/>
    <col min="2828" max="2828" width="10.28515625" style="2" customWidth="1"/>
    <col min="2829" max="3072" width="9.140625" style="2"/>
    <col min="3073" max="3074" width="5.140625" style="2" customWidth="1"/>
    <col min="3075" max="3075" width="6.28515625" style="2" customWidth="1"/>
    <col min="3076" max="3076" width="5.7109375" style="2" customWidth="1"/>
    <col min="3077" max="3077" width="45.28515625" style="2" customWidth="1"/>
    <col min="3078" max="3078" width="0" style="2" hidden="1" customWidth="1"/>
    <col min="3079" max="3079" width="11.5703125" style="2" customWidth="1"/>
    <col min="3080" max="3080" width="10.42578125" style="2" customWidth="1"/>
    <col min="3081" max="3081" width="10.85546875" style="2" customWidth="1"/>
    <col min="3082" max="3082" width="12.85546875" style="2" bestFit="1" customWidth="1"/>
    <col min="3083" max="3083" width="10.7109375" style="2" customWidth="1"/>
    <col min="3084" max="3084" width="10.28515625" style="2" customWidth="1"/>
    <col min="3085" max="3328" width="9.140625" style="2"/>
    <col min="3329" max="3330" width="5.140625" style="2" customWidth="1"/>
    <col min="3331" max="3331" width="6.28515625" style="2" customWidth="1"/>
    <col min="3332" max="3332" width="5.7109375" style="2" customWidth="1"/>
    <col min="3333" max="3333" width="45.28515625" style="2" customWidth="1"/>
    <col min="3334" max="3334" width="0" style="2" hidden="1" customWidth="1"/>
    <col min="3335" max="3335" width="11.5703125" style="2" customWidth="1"/>
    <col min="3336" max="3336" width="10.42578125" style="2" customWidth="1"/>
    <col min="3337" max="3337" width="10.85546875" style="2" customWidth="1"/>
    <col min="3338" max="3338" width="12.85546875" style="2" bestFit="1" customWidth="1"/>
    <col min="3339" max="3339" width="10.7109375" style="2" customWidth="1"/>
    <col min="3340" max="3340" width="10.28515625" style="2" customWidth="1"/>
    <col min="3341" max="3584" width="9.140625" style="2"/>
    <col min="3585" max="3586" width="5.140625" style="2" customWidth="1"/>
    <col min="3587" max="3587" width="6.28515625" style="2" customWidth="1"/>
    <col min="3588" max="3588" width="5.7109375" style="2" customWidth="1"/>
    <col min="3589" max="3589" width="45.28515625" style="2" customWidth="1"/>
    <col min="3590" max="3590" width="0" style="2" hidden="1" customWidth="1"/>
    <col min="3591" max="3591" width="11.5703125" style="2" customWidth="1"/>
    <col min="3592" max="3592" width="10.42578125" style="2" customWidth="1"/>
    <col min="3593" max="3593" width="10.85546875" style="2" customWidth="1"/>
    <col min="3594" max="3594" width="12.85546875" style="2" bestFit="1" customWidth="1"/>
    <col min="3595" max="3595" width="10.7109375" style="2" customWidth="1"/>
    <col min="3596" max="3596" width="10.28515625" style="2" customWidth="1"/>
    <col min="3597" max="3840" width="9.140625" style="2"/>
    <col min="3841" max="3842" width="5.140625" style="2" customWidth="1"/>
    <col min="3843" max="3843" width="6.28515625" style="2" customWidth="1"/>
    <col min="3844" max="3844" width="5.7109375" style="2" customWidth="1"/>
    <col min="3845" max="3845" width="45.28515625" style="2" customWidth="1"/>
    <col min="3846" max="3846" width="0" style="2" hidden="1" customWidth="1"/>
    <col min="3847" max="3847" width="11.5703125" style="2" customWidth="1"/>
    <col min="3848" max="3848" width="10.42578125" style="2" customWidth="1"/>
    <col min="3849" max="3849" width="10.85546875" style="2" customWidth="1"/>
    <col min="3850" max="3850" width="12.85546875" style="2" bestFit="1" customWidth="1"/>
    <col min="3851" max="3851" width="10.7109375" style="2" customWidth="1"/>
    <col min="3852" max="3852" width="10.28515625" style="2" customWidth="1"/>
    <col min="3853" max="4096" width="9.140625" style="2"/>
    <col min="4097" max="4098" width="5.140625" style="2" customWidth="1"/>
    <col min="4099" max="4099" width="6.28515625" style="2" customWidth="1"/>
    <col min="4100" max="4100" width="5.7109375" style="2" customWidth="1"/>
    <col min="4101" max="4101" width="45.28515625" style="2" customWidth="1"/>
    <col min="4102" max="4102" width="0" style="2" hidden="1" customWidth="1"/>
    <col min="4103" max="4103" width="11.5703125" style="2" customWidth="1"/>
    <col min="4104" max="4104" width="10.42578125" style="2" customWidth="1"/>
    <col min="4105" max="4105" width="10.85546875" style="2" customWidth="1"/>
    <col min="4106" max="4106" width="12.85546875" style="2" bestFit="1" customWidth="1"/>
    <col min="4107" max="4107" width="10.7109375" style="2" customWidth="1"/>
    <col min="4108" max="4108" width="10.28515625" style="2" customWidth="1"/>
    <col min="4109" max="4352" width="9.140625" style="2"/>
    <col min="4353" max="4354" width="5.140625" style="2" customWidth="1"/>
    <col min="4355" max="4355" width="6.28515625" style="2" customWidth="1"/>
    <col min="4356" max="4356" width="5.7109375" style="2" customWidth="1"/>
    <col min="4357" max="4357" width="45.28515625" style="2" customWidth="1"/>
    <col min="4358" max="4358" width="0" style="2" hidden="1" customWidth="1"/>
    <col min="4359" max="4359" width="11.5703125" style="2" customWidth="1"/>
    <col min="4360" max="4360" width="10.42578125" style="2" customWidth="1"/>
    <col min="4361" max="4361" width="10.85546875" style="2" customWidth="1"/>
    <col min="4362" max="4362" width="12.85546875" style="2" bestFit="1" customWidth="1"/>
    <col min="4363" max="4363" width="10.7109375" style="2" customWidth="1"/>
    <col min="4364" max="4364" width="10.28515625" style="2" customWidth="1"/>
    <col min="4365" max="4608" width="9.140625" style="2"/>
    <col min="4609" max="4610" width="5.140625" style="2" customWidth="1"/>
    <col min="4611" max="4611" width="6.28515625" style="2" customWidth="1"/>
    <col min="4612" max="4612" width="5.7109375" style="2" customWidth="1"/>
    <col min="4613" max="4613" width="45.28515625" style="2" customWidth="1"/>
    <col min="4614" max="4614" width="0" style="2" hidden="1" customWidth="1"/>
    <col min="4615" max="4615" width="11.5703125" style="2" customWidth="1"/>
    <col min="4616" max="4616" width="10.42578125" style="2" customWidth="1"/>
    <col min="4617" max="4617" width="10.85546875" style="2" customWidth="1"/>
    <col min="4618" max="4618" width="12.85546875" style="2" bestFit="1" customWidth="1"/>
    <col min="4619" max="4619" width="10.7109375" style="2" customWidth="1"/>
    <col min="4620" max="4620" width="10.28515625" style="2" customWidth="1"/>
    <col min="4621" max="4864" width="9.140625" style="2"/>
    <col min="4865" max="4866" width="5.140625" style="2" customWidth="1"/>
    <col min="4867" max="4867" width="6.28515625" style="2" customWidth="1"/>
    <col min="4868" max="4868" width="5.7109375" style="2" customWidth="1"/>
    <col min="4869" max="4869" width="45.28515625" style="2" customWidth="1"/>
    <col min="4870" max="4870" width="0" style="2" hidden="1" customWidth="1"/>
    <col min="4871" max="4871" width="11.5703125" style="2" customWidth="1"/>
    <col min="4872" max="4872" width="10.42578125" style="2" customWidth="1"/>
    <col min="4873" max="4873" width="10.85546875" style="2" customWidth="1"/>
    <col min="4874" max="4874" width="12.85546875" style="2" bestFit="1" customWidth="1"/>
    <col min="4875" max="4875" width="10.7109375" style="2" customWidth="1"/>
    <col min="4876" max="4876" width="10.28515625" style="2" customWidth="1"/>
    <col min="4877" max="5120" width="9.140625" style="2"/>
    <col min="5121" max="5122" width="5.140625" style="2" customWidth="1"/>
    <col min="5123" max="5123" width="6.28515625" style="2" customWidth="1"/>
    <col min="5124" max="5124" width="5.7109375" style="2" customWidth="1"/>
    <col min="5125" max="5125" width="45.28515625" style="2" customWidth="1"/>
    <col min="5126" max="5126" width="0" style="2" hidden="1" customWidth="1"/>
    <col min="5127" max="5127" width="11.5703125" style="2" customWidth="1"/>
    <col min="5128" max="5128" width="10.42578125" style="2" customWidth="1"/>
    <col min="5129" max="5129" width="10.85546875" style="2" customWidth="1"/>
    <col min="5130" max="5130" width="12.85546875" style="2" bestFit="1" customWidth="1"/>
    <col min="5131" max="5131" width="10.7109375" style="2" customWidth="1"/>
    <col min="5132" max="5132" width="10.28515625" style="2" customWidth="1"/>
    <col min="5133" max="5376" width="9.140625" style="2"/>
    <col min="5377" max="5378" width="5.140625" style="2" customWidth="1"/>
    <col min="5379" max="5379" width="6.28515625" style="2" customWidth="1"/>
    <col min="5380" max="5380" width="5.7109375" style="2" customWidth="1"/>
    <col min="5381" max="5381" width="45.28515625" style="2" customWidth="1"/>
    <col min="5382" max="5382" width="0" style="2" hidden="1" customWidth="1"/>
    <col min="5383" max="5383" width="11.5703125" style="2" customWidth="1"/>
    <col min="5384" max="5384" width="10.42578125" style="2" customWidth="1"/>
    <col min="5385" max="5385" width="10.85546875" style="2" customWidth="1"/>
    <col min="5386" max="5386" width="12.85546875" style="2" bestFit="1" customWidth="1"/>
    <col min="5387" max="5387" width="10.7109375" style="2" customWidth="1"/>
    <col min="5388" max="5388" width="10.28515625" style="2" customWidth="1"/>
    <col min="5389" max="5632" width="9.140625" style="2"/>
    <col min="5633" max="5634" width="5.140625" style="2" customWidth="1"/>
    <col min="5635" max="5635" width="6.28515625" style="2" customWidth="1"/>
    <col min="5636" max="5636" width="5.7109375" style="2" customWidth="1"/>
    <col min="5637" max="5637" width="45.28515625" style="2" customWidth="1"/>
    <col min="5638" max="5638" width="0" style="2" hidden="1" customWidth="1"/>
    <col min="5639" max="5639" width="11.5703125" style="2" customWidth="1"/>
    <col min="5640" max="5640" width="10.42578125" style="2" customWidth="1"/>
    <col min="5641" max="5641" width="10.85546875" style="2" customWidth="1"/>
    <col min="5642" max="5642" width="12.85546875" style="2" bestFit="1" customWidth="1"/>
    <col min="5643" max="5643" width="10.7109375" style="2" customWidth="1"/>
    <col min="5644" max="5644" width="10.28515625" style="2" customWidth="1"/>
    <col min="5645" max="5888" width="9.140625" style="2"/>
    <col min="5889" max="5890" width="5.140625" style="2" customWidth="1"/>
    <col min="5891" max="5891" width="6.28515625" style="2" customWidth="1"/>
    <col min="5892" max="5892" width="5.7109375" style="2" customWidth="1"/>
    <col min="5893" max="5893" width="45.28515625" style="2" customWidth="1"/>
    <col min="5894" max="5894" width="0" style="2" hidden="1" customWidth="1"/>
    <col min="5895" max="5895" width="11.5703125" style="2" customWidth="1"/>
    <col min="5896" max="5896" width="10.42578125" style="2" customWidth="1"/>
    <col min="5897" max="5897" width="10.85546875" style="2" customWidth="1"/>
    <col min="5898" max="5898" width="12.85546875" style="2" bestFit="1" customWidth="1"/>
    <col min="5899" max="5899" width="10.7109375" style="2" customWidth="1"/>
    <col min="5900" max="5900" width="10.28515625" style="2" customWidth="1"/>
    <col min="5901" max="6144" width="9.140625" style="2"/>
    <col min="6145" max="6146" width="5.140625" style="2" customWidth="1"/>
    <col min="6147" max="6147" width="6.28515625" style="2" customWidth="1"/>
    <col min="6148" max="6148" width="5.7109375" style="2" customWidth="1"/>
    <col min="6149" max="6149" width="45.28515625" style="2" customWidth="1"/>
    <col min="6150" max="6150" width="0" style="2" hidden="1" customWidth="1"/>
    <col min="6151" max="6151" width="11.5703125" style="2" customWidth="1"/>
    <col min="6152" max="6152" width="10.42578125" style="2" customWidth="1"/>
    <col min="6153" max="6153" width="10.85546875" style="2" customWidth="1"/>
    <col min="6154" max="6154" width="12.85546875" style="2" bestFit="1" customWidth="1"/>
    <col min="6155" max="6155" width="10.7109375" style="2" customWidth="1"/>
    <col min="6156" max="6156" width="10.28515625" style="2" customWidth="1"/>
    <col min="6157" max="6400" width="9.140625" style="2"/>
    <col min="6401" max="6402" width="5.140625" style="2" customWidth="1"/>
    <col min="6403" max="6403" width="6.28515625" style="2" customWidth="1"/>
    <col min="6404" max="6404" width="5.7109375" style="2" customWidth="1"/>
    <col min="6405" max="6405" width="45.28515625" style="2" customWidth="1"/>
    <col min="6406" max="6406" width="0" style="2" hidden="1" customWidth="1"/>
    <col min="6407" max="6407" width="11.5703125" style="2" customWidth="1"/>
    <col min="6408" max="6408" width="10.42578125" style="2" customWidth="1"/>
    <col min="6409" max="6409" width="10.85546875" style="2" customWidth="1"/>
    <col min="6410" max="6410" width="12.85546875" style="2" bestFit="1" customWidth="1"/>
    <col min="6411" max="6411" width="10.7109375" style="2" customWidth="1"/>
    <col min="6412" max="6412" width="10.28515625" style="2" customWidth="1"/>
    <col min="6413" max="6656" width="9.140625" style="2"/>
    <col min="6657" max="6658" width="5.140625" style="2" customWidth="1"/>
    <col min="6659" max="6659" width="6.28515625" style="2" customWidth="1"/>
    <col min="6660" max="6660" width="5.7109375" style="2" customWidth="1"/>
    <col min="6661" max="6661" width="45.28515625" style="2" customWidth="1"/>
    <col min="6662" max="6662" width="0" style="2" hidden="1" customWidth="1"/>
    <col min="6663" max="6663" width="11.5703125" style="2" customWidth="1"/>
    <col min="6664" max="6664" width="10.42578125" style="2" customWidth="1"/>
    <col min="6665" max="6665" width="10.85546875" style="2" customWidth="1"/>
    <col min="6666" max="6666" width="12.85546875" style="2" bestFit="1" customWidth="1"/>
    <col min="6667" max="6667" width="10.7109375" style="2" customWidth="1"/>
    <col min="6668" max="6668" width="10.28515625" style="2" customWidth="1"/>
    <col min="6669" max="6912" width="9.140625" style="2"/>
    <col min="6913" max="6914" width="5.140625" style="2" customWidth="1"/>
    <col min="6915" max="6915" width="6.28515625" style="2" customWidth="1"/>
    <col min="6916" max="6916" width="5.7109375" style="2" customWidth="1"/>
    <col min="6917" max="6917" width="45.28515625" style="2" customWidth="1"/>
    <col min="6918" max="6918" width="0" style="2" hidden="1" customWidth="1"/>
    <col min="6919" max="6919" width="11.5703125" style="2" customWidth="1"/>
    <col min="6920" max="6920" width="10.42578125" style="2" customWidth="1"/>
    <col min="6921" max="6921" width="10.85546875" style="2" customWidth="1"/>
    <col min="6922" max="6922" width="12.85546875" style="2" bestFit="1" customWidth="1"/>
    <col min="6923" max="6923" width="10.7109375" style="2" customWidth="1"/>
    <col min="6924" max="6924" width="10.28515625" style="2" customWidth="1"/>
    <col min="6925" max="7168" width="9.140625" style="2"/>
    <col min="7169" max="7170" width="5.140625" style="2" customWidth="1"/>
    <col min="7171" max="7171" width="6.28515625" style="2" customWidth="1"/>
    <col min="7172" max="7172" width="5.7109375" style="2" customWidth="1"/>
    <col min="7173" max="7173" width="45.28515625" style="2" customWidth="1"/>
    <col min="7174" max="7174" width="0" style="2" hidden="1" customWidth="1"/>
    <col min="7175" max="7175" width="11.5703125" style="2" customWidth="1"/>
    <col min="7176" max="7176" width="10.42578125" style="2" customWidth="1"/>
    <col min="7177" max="7177" width="10.85546875" style="2" customWidth="1"/>
    <col min="7178" max="7178" width="12.85546875" style="2" bestFit="1" customWidth="1"/>
    <col min="7179" max="7179" width="10.7109375" style="2" customWidth="1"/>
    <col min="7180" max="7180" width="10.28515625" style="2" customWidth="1"/>
    <col min="7181" max="7424" width="9.140625" style="2"/>
    <col min="7425" max="7426" width="5.140625" style="2" customWidth="1"/>
    <col min="7427" max="7427" width="6.28515625" style="2" customWidth="1"/>
    <col min="7428" max="7428" width="5.7109375" style="2" customWidth="1"/>
    <col min="7429" max="7429" width="45.28515625" style="2" customWidth="1"/>
    <col min="7430" max="7430" width="0" style="2" hidden="1" customWidth="1"/>
    <col min="7431" max="7431" width="11.5703125" style="2" customWidth="1"/>
    <col min="7432" max="7432" width="10.42578125" style="2" customWidth="1"/>
    <col min="7433" max="7433" width="10.85546875" style="2" customWidth="1"/>
    <col min="7434" max="7434" width="12.85546875" style="2" bestFit="1" customWidth="1"/>
    <col min="7435" max="7435" width="10.7109375" style="2" customWidth="1"/>
    <col min="7436" max="7436" width="10.28515625" style="2" customWidth="1"/>
    <col min="7437" max="7680" width="9.140625" style="2"/>
    <col min="7681" max="7682" width="5.140625" style="2" customWidth="1"/>
    <col min="7683" max="7683" width="6.28515625" style="2" customWidth="1"/>
    <col min="7684" max="7684" width="5.7109375" style="2" customWidth="1"/>
    <col min="7685" max="7685" width="45.28515625" style="2" customWidth="1"/>
    <col min="7686" max="7686" width="0" style="2" hidden="1" customWidth="1"/>
    <col min="7687" max="7687" width="11.5703125" style="2" customWidth="1"/>
    <col min="7688" max="7688" width="10.42578125" style="2" customWidth="1"/>
    <col min="7689" max="7689" width="10.85546875" style="2" customWidth="1"/>
    <col min="7690" max="7690" width="12.85546875" style="2" bestFit="1" customWidth="1"/>
    <col min="7691" max="7691" width="10.7109375" style="2" customWidth="1"/>
    <col min="7692" max="7692" width="10.28515625" style="2" customWidth="1"/>
    <col min="7693" max="7936" width="9.140625" style="2"/>
    <col min="7937" max="7938" width="5.140625" style="2" customWidth="1"/>
    <col min="7939" max="7939" width="6.28515625" style="2" customWidth="1"/>
    <col min="7940" max="7940" width="5.7109375" style="2" customWidth="1"/>
    <col min="7941" max="7941" width="45.28515625" style="2" customWidth="1"/>
    <col min="7942" max="7942" width="0" style="2" hidden="1" customWidth="1"/>
    <col min="7943" max="7943" width="11.5703125" style="2" customWidth="1"/>
    <col min="7944" max="7944" width="10.42578125" style="2" customWidth="1"/>
    <col min="7945" max="7945" width="10.85546875" style="2" customWidth="1"/>
    <col min="7946" max="7946" width="12.85546875" style="2" bestFit="1" customWidth="1"/>
    <col min="7947" max="7947" width="10.7109375" style="2" customWidth="1"/>
    <col min="7948" max="7948" width="10.28515625" style="2" customWidth="1"/>
    <col min="7949" max="8192" width="9.140625" style="2"/>
    <col min="8193" max="8194" width="5.140625" style="2" customWidth="1"/>
    <col min="8195" max="8195" width="6.28515625" style="2" customWidth="1"/>
    <col min="8196" max="8196" width="5.7109375" style="2" customWidth="1"/>
    <col min="8197" max="8197" width="45.28515625" style="2" customWidth="1"/>
    <col min="8198" max="8198" width="0" style="2" hidden="1" customWidth="1"/>
    <col min="8199" max="8199" width="11.5703125" style="2" customWidth="1"/>
    <col min="8200" max="8200" width="10.42578125" style="2" customWidth="1"/>
    <col min="8201" max="8201" width="10.85546875" style="2" customWidth="1"/>
    <col min="8202" max="8202" width="12.85546875" style="2" bestFit="1" customWidth="1"/>
    <col min="8203" max="8203" width="10.7109375" style="2" customWidth="1"/>
    <col min="8204" max="8204" width="10.28515625" style="2" customWidth="1"/>
    <col min="8205" max="8448" width="9.140625" style="2"/>
    <col min="8449" max="8450" width="5.140625" style="2" customWidth="1"/>
    <col min="8451" max="8451" width="6.28515625" style="2" customWidth="1"/>
    <col min="8452" max="8452" width="5.7109375" style="2" customWidth="1"/>
    <col min="8453" max="8453" width="45.28515625" style="2" customWidth="1"/>
    <col min="8454" max="8454" width="0" style="2" hidden="1" customWidth="1"/>
    <col min="8455" max="8455" width="11.5703125" style="2" customWidth="1"/>
    <col min="8456" max="8456" width="10.42578125" style="2" customWidth="1"/>
    <col min="8457" max="8457" width="10.85546875" style="2" customWidth="1"/>
    <col min="8458" max="8458" width="12.85546875" style="2" bestFit="1" customWidth="1"/>
    <col min="8459" max="8459" width="10.7109375" style="2" customWidth="1"/>
    <col min="8460" max="8460" width="10.28515625" style="2" customWidth="1"/>
    <col min="8461" max="8704" width="9.140625" style="2"/>
    <col min="8705" max="8706" width="5.140625" style="2" customWidth="1"/>
    <col min="8707" max="8707" width="6.28515625" style="2" customWidth="1"/>
    <col min="8708" max="8708" width="5.7109375" style="2" customWidth="1"/>
    <col min="8709" max="8709" width="45.28515625" style="2" customWidth="1"/>
    <col min="8710" max="8710" width="0" style="2" hidden="1" customWidth="1"/>
    <col min="8711" max="8711" width="11.5703125" style="2" customWidth="1"/>
    <col min="8712" max="8712" width="10.42578125" style="2" customWidth="1"/>
    <col min="8713" max="8713" width="10.85546875" style="2" customWidth="1"/>
    <col min="8714" max="8714" width="12.85546875" style="2" bestFit="1" customWidth="1"/>
    <col min="8715" max="8715" width="10.7109375" style="2" customWidth="1"/>
    <col min="8716" max="8716" width="10.28515625" style="2" customWidth="1"/>
    <col min="8717" max="8960" width="9.140625" style="2"/>
    <col min="8961" max="8962" width="5.140625" style="2" customWidth="1"/>
    <col min="8963" max="8963" width="6.28515625" style="2" customWidth="1"/>
    <col min="8964" max="8964" width="5.7109375" style="2" customWidth="1"/>
    <col min="8965" max="8965" width="45.28515625" style="2" customWidth="1"/>
    <col min="8966" max="8966" width="0" style="2" hidden="1" customWidth="1"/>
    <col min="8967" max="8967" width="11.5703125" style="2" customWidth="1"/>
    <col min="8968" max="8968" width="10.42578125" style="2" customWidth="1"/>
    <col min="8969" max="8969" width="10.85546875" style="2" customWidth="1"/>
    <col min="8970" max="8970" width="12.85546875" style="2" bestFit="1" customWidth="1"/>
    <col min="8971" max="8971" width="10.7109375" style="2" customWidth="1"/>
    <col min="8972" max="8972" width="10.28515625" style="2" customWidth="1"/>
    <col min="8973" max="9216" width="9.140625" style="2"/>
    <col min="9217" max="9218" width="5.140625" style="2" customWidth="1"/>
    <col min="9219" max="9219" width="6.28515625" style="2" customWidth="1"/>
    <col min="9220" max="9220" width="5.7109375" style="2" customWidth="1"/>
    <col min="9221" max="9221" width="45.28515625" style="2" customWidth="1"/>
    <col min="9222" max="9222" width="0" style="2" hidden="1" customWidth="1"/>
    <col min="9223" max="9223" width="11.5703125" style="2" customWidth="1"/>
    <col min="9224" max="9224" width="10.42578125" style="2" customWidth="1"/>
    <col min="9225" max="9225" width="10.85546875" style="2" customWidth="1"/>
    <col min="9226" max="9226" width="12.85546875" style="2" bestFit="1" customWidth="1"/>
    <col min="9227" max="9227" width="10.7109375" style="2" customWidth="1"/>
    <col min="9228" max="9228" width="10.28515625" style="2" customWidth="1"/>
    <col min="9229" max="9472" width="9.140625" style="2"/>
    <col min="9473" max="9474" width="5.140625" style="2" customWidth="1"/>
    <col min="9475" max="9475" width="6.28515625" style="2" customWidth="1"/>
    <col min="9476" max="9476" width="5.7109375" style="2" customWidth="1"/>
    <col min="9477" max="9477" width="45.28515625" style="2" customWidth="1"/>
    <col min="9478" max="9478" width="0" style="2" hidden="1" customWidth="1"/>
    <col min="9479" max="9479" width="11.5703125" style="2" customWidth="1"/>
    <col min="9480" max="9480" width="10.42578125" style="2" customWidth="1"/>
    <col min="9481" max="9481" width="10.85546875" style="2" customWidth="1"/>
    <col min="9482" max="9482" width="12.85546875" style="2" bestFit="1" customWidth="1"/>
    <col min="9483" max="9483" width="10.7109375" style="2" customWidth="1"/>
    <col min="9484" max="9484" width="10.28515625" style="2" customWidth="1"/>
    <col min="9485" max="9728" width="9.140625" style="2"/>
    <col min="9729" max="9730" width="5.140625" style="2" customWidth="1"/>
    <col min="9731" max="9731" width="6.28515625" style="2" customWidth="1"/>
    <col min="9732" max="9732" width="5.7109375" style="2" customWidth="1"/>
    <col min="9733" max="9733" width="45.28515625" style="2" customWidth="1"/>
    <col min="9734" max="9734" width="0" style="2" hidden="1" customWidth="1"/>
    <col min="9735" max="9735" width="11.5703125" style="2" customWidth="1"/>
    <col min="9736" max="9736" width="10.42578125" style="2" customWidth="1"/>
    <col min="9737" max="9737" width="10.85546875" style="2" customWidth="1"/>
    <col min="9738" max="9738" width="12.85546875" style="2" bestFit="1" customWidth="1"/>
    <col min="9739" max="9739" width="10.7109375" style="2" customWidth="1"/>
    <col min="9740" max="9740" width="10.28515625" style="2" customWidth="1"/>
    <col min="9741" max="9984" width="9.140625" style="2"/>
    <col min="9985" max="9986" width="5.140625" style="2" customWidth="1"/>
    <col min="9987" max="9987" width="6.28515625" style="2" customWidth="1"/>
    <col min="9988" max="9988" width="5.7109375" style="2" customWidth="1"/>
    <col min="9989" max="9989" width="45.28515625" style="2" customWidth="1"/>
    <col min="9990" max="9990" width="0" style="2" hidden="1" customWidth="1"/>
    <col min="9991" max="9991" width="11.5703125" style="2" customWidth="1"/>
    <col min="9992" max="9992" width="10.42578125" style="2" customWidth="1"/>
    <col min="9993" max="9993" width="10.85546875" style="2" customWidth="1"/>
    <col min="9994" max="9994" width="12.85546875" style="2" bestFit="1" customWidth="1"/>
    <col min="9995" max="9995" width="10.7109375" style="2" customWidth="1"/>
    <col min="9996" max="9996" width="10.28515625" style="2" customWidth="1"/>
    <col min="9997" max="10240" width="9.140625" style="2"/>
    <col min="10241" max="10242" width="5.140625" style="2" customWidth="1"/>
    <col min="10243" max="10243" width="6.28515625" style="2" customWidth="1"/>
    <col min="10244" max="10244" width="5.7109375" style="2" customWidth="1"/>
    <col min="10245" max="10245" width="45.28515625" style="2" customWidth="1"/>
    <col min="10246" max="10246" width="0" style="2" hidden="1" customWidth="1"/>
    <col min="10247" max="10247" width="11.5703125" style="2" customWidth="1"/>
    <col min="10248" max="10248" width="10.42578125" style="2" customWidth="1"/>
    <col min="10249" max="10249" width="10.85546875" style="2" customWidth="1"/>
    <col min="10250" max="10250" width="12.85546875" style="2" bestFit="1" customWidth="1"/>
    <col min="10251" max="10251" width="10.7109375" style="2" customWidth="1"/>
    <col min="10252" max="10252" width="10.28515625" style="2" customWidth="1"/>
    <col min="10253" max="10496" width="9.140625" style="2"/>
    <col min="10497" max="10498" width="5.140625" style="2" customWidth="1"/>
    <col min="10499" max="10499" width="6.28515625" style="2" customWidth="1"/>
    <col min="10500" max="10500" width="5.7109375" style="2" customWidth="1"/>
    <col min="10501" max="10501" width="45.28515625" style="2" customWidth="1"/>
    <col min="10502" max="10502" width="0" style="2" hidden="1" customWidth="1"/>
    <col min="10503" max="10503" width="11.5703125" style="2" customWidth="1"/>
    <col min="10504" max="10504" width="10.42578125" style="2" customWidth="1"/>
    <col min="10505" max="10505" width="10.85546875" style="2" customWidth="1"/>
    <col min="10506" max="10506" width="12.85546875" style="2" bestFit="1" customWidth="1"/>
    <col min="10507" max="10507" width="10.7109375" style="2" customWidth="1"/>
    <col min="10508" max="10508" width="10.28515625" style="2" customWidth="1"/>
    <col min="10509" max="10752" width="9.140625" style="2"/>
    <col min="10753" max="10754" width="5.140625" style="2" customWidth="1"/>
    <col min="10755" max="10755" width="6.28515625" style="2" customWidth="1"/>
    <col min="10756" max="10756" width="5.7109375" style="2" customWidth="1"/>
    <col min="10757" max="10757" width="45.28515625" style="2" customWidth="1"/>
    <col min="10758" max="10758" width="0" style="2" hidden="1" customWidth="1"/>
    <col min="10759" max="10759" width="11.5703125" style="2" customWidth="1"/>
    <col min="10760" max="10760" width="10.42578125" style="2" customWidth="1"/>
    <col min="10761" max="10761" width="10.85546875" style="2" customWidth="1"/>
    <col min="10762" max="10762" width="12.85546875" style="2" bestFit="1" customWidth="1"/>
    <col min="10763" max="10763" width="10.7109375" style="2" customWidth="1"/>
    <col min="10764" max="10764" width="10.28515625" style="2" customWidth="1"/>
    <col min="10765" max="11008" width="9.140625" style="2"/>
    <col min="11009" max="11010" width="5.140625" style="2" customWidth="1"/>
    <col min="11011" max="11011" width="6.28515625" style="2" customWidth="1"/>
    <col min="11012" max="11012" width="5.7109375" style="2" customWidth="1"/>
    <col min="11013" max="11013" width="45.28515625" style="2" customWidth="1"/>
    <col min="11014" max="11014" width="0" style="2" hidden="1" customWidth="1"/>
    <col min="11015" max="11015" width="11.5703125" style="2" customWidth="1"/>
    <col min="11016" max="11016" width="10.42578125" style="2" customWidth="1"/>
    <col min="11017" max="11017" width="10.85546875" style="2" customWidth="1"/>
    <col min="11018" max="11018" width="12.85546875" style="2" bestFit="1" customWidth="1"/>
    <col min="11019" max="11019" width="10.7109375" style="2" customWidth="1"/>
    <col min="11020" max="11020" width="10.28515625" style="2" customWidth="1"/>
    <col min="11021" max="11264" width="9.140625" style="2"/>
    <col min="11265" max="11266" width="5.140625" style="2" customWidth="1"/>
    <col min="11267" max="11267" width="6.28515625" style="2" customWidth="1"/>
    <col min="11268" max="11268" width="5.7109375" style="2" customWidth="1"/>
    <col min="11269" max="11269" width="45.28515625" style="2" customWidth="1"/>
    <col min="11270" max="11270" width="0" style="2" hidden="1" customWidth="1"/>
    <col min="11271" max="11271" width="11.5703125" style="2" customWidth="1"/>
    <col min="11272" max="11272" width="10.42578125" style="2" customWidth="1"/>
    <col min="11273" max="11273" width="10.85546875" style="2" customWidth="1"/>
    <col min="11274" max="11274" width="12.85546875" style="2" bestFit="1" customWidth="1"/>
    <col min="11275" max="11275" width="10.7109375" style="2" customWidth="1"/>
    <col min="11276" max="11276" width="10.28515625" style="2" customWidth="1"/>
    <col min="11277" max="11520" width="9.140625" style="2"/>
    <col min="11521" max="11522" width="5.140625" style="2" customWidth="1"/>
    <col min="11523" max="11523" width="6.28515625" style="2" customWidth="1"/>
    <col min="11524" max="11524" width="5.7109375" style="2" customWidth="1"/>
    <col min="11525" max="11525" width="45.28515625" style="2" customWidth="1"/>
    <col min="11526" max="11526" width="0" style="2" hidden="1" customWidth="1"/>
    <col min="11527" max="11527" width="11.5703125" style="2" customWidth="1"/>
    <col min="11528" max="11528" width="10.42578125" style="2" customWidth="1"/>
    <col min="11529" max="11529" width="10.85546875" style="2" customWidth="1"/>
    <col min="11530" max="11530" width="12.85546875" style="2" bestFit="1" customWidth="1"/>
    <col min="11531" max="11531" width="10.7109375" style="2" customWidth="1"/>
    <col min="11532" max="11532" width="10.28515625" style="2" customWidth="1"/>
    <col min="11533" max="11776" width="9.140625" style="2"/>
    <col min="11777" max="11778" width="5.140625" style="2" customWidth="1"/>
    <col min="11779" max="11779" width="6.28515625" style="2" customWidth="1"/>
    <col min="11780" max="11780" width="5.7109375" style="2" customWidth="1"/>
    <col min="11781" max="11781" width="45.28515625" style="2" customWidth="1"/>
    <col min="11782" max="11782" width="0" style="2" hidden="1" customWidth="1"/>
    <col min="11783" max="11783" width="11.5703125" style="2" customWidth="1"/>
    <col min="11784" max="11784" width="10.42578125" style="2" customWidth="1"/>
    <col min="11785" max="11785" width="10.85546875" style="2" customWidth="1"/>
    <col min="11786" max="11786" width="12.85546875" style="2" bestFit="1" customWidth="1"/>
    <col min="11787" max="11787" width="10.7109375" style="2" customWidth="1"/>
    <col min="11788" max="11788" width="10.28515625" style="2" customWidth="1"/>
    <col min="11789" max="12032" width="9.140625" style="2"/>
    <col min="12033" max="12034" width="5.140625" style="2" customWidth="1"/>
    <col min="12035" max="12035" width="6.28515625" style="2" customWidth="1"/>
    <col min="12036" max="12036" width="5.7109375" style="2" customWidth="1"/>
    <col min="12037" max="12037" width="45.28515625" style="2" customWidth="1"/>
    <col min="12038" max="12038" width="0" style="2" hidden="1" customWidth="1"/>
    <col min="12039" max="12039" width="11.5703125" style="2" customWidth="1"/>
    <col min="12040" max="12040" width="10.42578125" style="2" customWidth="1"/>
    <col min="12041" max="12041" width="10.85546875" style="2" customWidth="1"/>
    <col min="12042" max="12042" width="12.85546875" style="2" bestFit="1" customWidth="1"/>
    <col min="12043" max="12043" width="10.7109375" style="2" customWidth="1"/>
    <col min="12044" max="12044" width="10.28515625" style="2" customWidth="1"/>
    <col min="12045" max="12288" width="9.140625" style="2"/>
    <col min="12289" max="12290" width="5.140625" style="2" customWidth="1"/>
    <col min="12291" max="12291" width="6.28515625" style="2" customWidth="1"/>
    <col min="12292" max="12292" width="5.7109375" style="2" customWidth="1"/>
    <col min="12293" max="12293" width="45.28515625" style="2" customWidth="1"/>
    <col min="12294" max="12294" width="0" style="2" hidden="1" customWidth="1"/>
    <col min="12295" max="12295" width="11.5703125" style="2" customWidth="1"/>
    <col min="12296" max="12296" width="10.42578125" style="2" customWidth="1"/>
    <col min="12297" max="12297" width="10.85546875" style="2" customWidth="1"/>
    <col min="12298" max="12298" width="12.85546875" style="2" bestFit="1" customWidth="1"/>
    <col min="12299" max="12299" width="10.7109375" style="2" customWidth="1"/>
    <col min="12300" max="12300" width="10.28515625" style="2" customWidth="1"/>
    <col min="12301" max="12544" width="9.140625" style="2"/>
    <col min="12545" max="12546" width="5.140625" style="2" customWidth="1"/>
    <col min="12547" max="12547" width="6.28515625" style="2" customWidth="1"/>
    <col min="12548" max="12548" width="5.7109375" style="2" customWidth="1"/>
    <col min="12549" max="12549" width="45.28515625" style="2" customWidth="1"/>
    <col min="12550" max="12550" width="0" style="2" hidden="1" customWidth="1"/>
    <col min="12551" max="12551" width="11.5703125" style="2" customWidth="1"/>
    <col min="12552" max="12552" width="10.42578125" style="2" customWidth="1"/>
    <col min="12553" max="12553" width="10.85546875" style="2" customWidth="1"/>
    <col min="12554" max="12554" width="12.85546875" style="2" bestFit="1" customWidth="1"/>
    <col min="12555" max="12555" width="10.7109375" style="2" customWidth="1"/>
    <col min="12556" max="12556" width="10.28515625" style="2" customWidth="1"/>
    <col min="12557" max="12800" width="9.140625" style="2"/>
    <col min="12801" max="12802" width="5.140625" style="2" customWidth="1"/>
    <col min="12803" max="12803" width="6.28515625" style="2" customWidth="1"/>
    <col min="12804" max="12804" width="5.7109375" style="2" customWidth="1"/>
    <col min="12805" max="12805" width="45.28515625" style="2" customWidth="1"/>
    <col min="12806" max="12806" width="0" style="2" hidden="1" customWidth="1"/>
    <col min="12807" max="12807" width="11.5703125" style="2" customWidth="1"/>
    <col min="12808" max="12808" width="10.42578125" style="2" customWidth="1"/>
    <col min="12809" max="12809" width="10.85546875" style="2" customWidth="1"/>
    <col min="12810" max="12810" width="12.85546875" style="2" bestFit="1" customWidth="1"/>
    <col min="12811" max="12811" width="10.7109375" style="2" customWidth="1"/>
    <col min="12812" max="12812" width="10.28515625" style="2" customWidth="1"/>
    <col min="12813" max="13056" width="9.140625" style="2"/>
    <col min="13057" max="13058" width="5.140625" style="2" customWidth="1"/>
    <col min="13059" max="13059" width="6.28515625" style="2" customWidth="1"/>
    <col min="13060" max="13060" width="5.7109375" style="2" customWidth="1"/>
    <col min="13061" max="13061" width="45.28515625" style="2" customWidth="1"/>
    <col min="13062" max="13062" width="0" style="2" hidden="1" customWidth="1"/>
    <col min="13063" max="13063" width="11.5703125" style="2" customWidth="1"/>
    <col min="13064" max="13064" width="10.42578125" style="2" customWidth="1"/>
    <col min="13065" max="13065" width="10.85546875" style="2" customWidth="1"/>
    <col min="13066" max="13066" width="12.85546875" style="2" bestFit="1" customWidth="1"/>
    <col min="13067" max="13067" width="10.7109375" style="2" customWidth="1"/>
    <col min="13068" max="13068" width="10.28515625" style="2" customWidth="1"/>
    <col min="13069" max="13312" width="9.140625" style="2"/>
    <col min="13313" max="13314" width="5.140625" style="2" customWidth="1"/>
    <col min="13315" max="13315" width="6.28515625" style="2" customWidth="1"/>
    <col min="13316" max="13316" width="5.7109375" style="2" customWidth="1"/>
    <col min="13317" max="13317" width="45.28515625" style="2" customWidth="1"/>
    <col min="13318" max="13318" width="0" style="2" hidden="1" customWidth="1"/>
    <col min="13319" max="13319" width="11.5703125" style="2" customWidth="1"/>
    <col min="13320" max="13320" width="10.42578125" style="2" customWidth="1"/>
    <col min="13321" max="13321" width="10.85546875" style="2" customWidth="1"/>
    <col min="13322" max="13322" width="12.85546875" style="2" bestFit="1" customWidth="1"/>
    <col min="13323" max="13323" width="10.7109375" style="2" customWidth="1"/>
    <col min="13324" max="13324" width="10.28515625" style="2" customWidth="1"/>
    <col min="13325" max="13568" width="9.140625" style="2"/>
    <col min="13569" max="13570" width="5.140625" style="2" customWidth="1"/>
    <col min="13571" max="13571" width="6.28515625" style="2" customWidth="1"/>
    <col min="13572" max="13572" width="5.7109375" style="2" customWidth="1"/>
    <col min="13573" max="13573" width="45.28515625" style="2" customWidth="1"/>
    <col min="13574" max="13574" width="0" style="2" hidden="1" customWidth="1"/>
    <col min="13575" max="13575" width="11.5703125" style="2" customWidth="1"/>
    <col min="13576" max="13576" width="10.42578125" style="2" customWidth="1"/>
    <col min="13577" max="13577" width="10.85546875" style="2" customWidth="1"/>
    <col min="13578" max="13578" width="12.85546875" style="2" bestFit="1" customWidth="1"/>
    <col min="13579" max="13579" width="10.7109375" style="2" customWidth="1"/>
    <col min="13580" max="13580" width="10.28515625" style="2" customWidth="1"/>
    <col min="13581" max="13824" width="9.140625" style="2"/>
    <col min="13825" max="13826" width="5.140625" style="2" customWidth="1"/>
    <col min="13827" max="13827" width="6.28515625" style="2" customWidth="1"/>
    <col min="13828" max="13828" width="5.7109375" style="2" customWidth="1"/>
    <col min="13829" max="13829" width="45.28515625" style="2" customWidth="1"/>
    <col min="13830" max="13830" width="0" style="2" hidden="1" customWidth="1"/>
    <col min="13831" max="13831" width="11.5703125" style="2" customWidth="1"/>
    <col min="13832" max="13832" width="10.42578125" style="2" customWidth="1"/>
    <col min="13833" max="13833" width="10.85546875" style="2" customWidth="1"/>
    <col min="13834" max="13834" width="12.85546875" style="2" bestFit="1" customWidth="1"/>
    <col min="13835" max="13835" width="10.7109375" style="2" customWidth="1"/>
    <col min="13836" max="13836" width="10.28515625" style="2" customWidth="1"/>
    <col min="13837" max="14080" width="9.140625" style="2"/>
    <col min="14081" max="14082" width="5.140625" style="2" customWidth="1"/>
    <col min="14083" max="14083" width="6.28515625" style="2" customWidth="1"/>
    <col min="14084" max="14084" width="5.7109375" style="2" customWidth="1"/>
    <col min="14085" max="14085" width="45.28515625" style="2" customWidth="1"/>
    <col min="14086" max="14086" width="0" style="2" hidden="1" customWidth="1"/>
    <col min="14087" max="14087" width="11.5703125" style="2" customWidth="1"/>
    <col min="14088" max="14088" width="10.42578125" style="2" customWidth="1"/>
    <col min="14089" max="14089" width="10.85546875" style="2" customWidth="1"/>
    <col min="14090" max="14090" width="12.85546875" style="2" bestFit="1" customWidth="1"/>
    <col min="14091" max="14091" width="10.7109375" style="2" customWidth="1"/>
    <col min="14092" max="14092" width="10.28515625" style="2" customWidth="1"/>
    <col min="14093" max="14336" width="9.140625" style="2"/>
    <col min="14337" max="14338" width="5.140625" style="2" customWidth="1"/>
    <col min="14339" max="14339" width="6.28515625" style="2" customWidth="1"/>
    <col min="14340" max="14340" width="5.7109375" style="2" customWidth="1"/>
    <col min="14341" max="14341" width="45.28515625" style="2" customWidth="1"/>
    <col min="14342" max="14342" width="0" style="2" hidden="1" customWidth="1"/>
    <col min="14343" max="14343" width="11.5703125" style="2" customWidth="1"/>
    <col min="14344" max="14344" width="10.42578125" style="2" customWidth="1"/>
    <col min="14345" max="14345" width="10.85546875" style="2" customWidth="1"/>
    <col min="14346" max="14346" width="12.85546875" style="2" bestFit="1" customWidth="1"/>
    <col min="14347" max="14347" width="10.7109375" style="2" customWidth="1"/>
    <col min="14348" max="14348" width="10.28515625" style="2" customWidth="1"/>
    <col min="14349" max="14592" width="9.140625" style="2"/>
    <col min="14593" max="14594" width="5.140625" style="2" customWidth="1"/>
    <col min="14595" max="14595" width="6.28515625" style="2" customWidth="1"/>
    <col min="14596" max="14596" width="5.7109375" style="2" customWidth="1"/>
    <col min="14597" max="14597" width="45.28515625" style="2" customWidth="1"/>
    <col min="14598" max="14598" width="0" style="2" hidden="1" customWidth="1"/>
    <col min="14599" max="14599" width="11.5703125" style="2" customWidth="1"/>
    <col min="14600" max="14600" width="10.42578125" style="2" customWidth="1"/>
    <col min="14601" max="14601" width="10.85546875" style="2" customWidth="1"/>
    <col min="14602" max="14602" width="12.85546875" style="2" bestFit="1" customWidth="1"/>
    <col min="14603" max="14603" width="10.7109375" style="2" customWidth="1"/>
    <col min="14604" max="14604" width="10.28515625" style="2" customWidth="1"/>
    <col min="14605" max="14848" width="9.140625" style="2"/>
    <col min="14849" max="14850" width="5.140625" style="2" customWidth="1"/>
    <col min="14851" max="14851" width="6.28515625" style="2" customWidth="1"/>
    <col min="14852" max="14852" width="5.7109375" style="2" customWidth="1"/>
    <col min="14853" max="14853" width="45.28515625" style="2" customWidth="1"/>
    <col min="14854" max="14854" width="0" style="2" hidden="1" customWidth="1"/>
    <col min="14855" max="14855" width="11.5703125" style="2" customWidth="1"/>
    <col min="14856" max="14856" width="10.42578125" style="2" customWidth="1"/>
    <col min="14857" max="14857" width="10.85546875" style="2" customWidth="1"/>
    <col min="14858" max="14858" width="12.85546875" style="2" bestFit="1" customWidth="1"/>
    <col min="14859" max="14859" width="10.7109375" style="2" customWidth="1"/>
    <col min="14860" max="14860" width="10.28515625" style="2" customWidth="1"/>
    <col min="14861" max="15104" width="9.140625" style="2"/>
    <col min="15105" max="15106" width="5.140625" style="2" customWidth="1"/>
    <col min="15107" max="15107" width="6.28515625" style="2" customWidth="1"/>
    <col min="15108" max="15108" width="5.7109375" style="2" customWidth="1"/>
    <col min="15109" max="15109" width="45.28515625" style="2" customWidth="1"/>
    <col min="15110" max="15110" width="0" style="2" hidden="1" customWidth="1"/>
    <col min="15111" max="15111" width="11.5703125" style="2" customWidth="1"/>
    <col min="15112" max="15112" width="10.42578125" style="2" customWidth="1"/>
    <col min="15113" max="15113" width="10.85546875" style="2" customWidth="1"/>
    <col min="15114" max="15114" width="12.85546875" style="2" bestFit="1" customWidth="1"/>
    <col min="15115" max="15115" width="10.7109375" style="2" customWidth="1"/>
    <col min="15116" max="15116" width="10.28515625" style="2" customWidth="1"/>
    <col min="15117" max="15360" width="9.140625" style="2"/>
    <col min="15361" max="15362" width="5.140625" style="2" customWidth="1"/>
    <col min="15363" max="15363" width="6.28515625" style="2" customWidth="1"/>
    <col min="15364" max="15364" width="5.7109375" style="2" customWidth="1"/>
    <col min="15365" max="15365" width="45.28515625" style="2" customWidth="1"/>
    <col min="15366" max="15366" width="0" style="2" hidden="1" customWidth="1"/>
    <col min="15367" max="15367" width="11.5703125" style="2" customWidth="1"/>
    <col min="15368" max="15368" width="10.42578125" style="2" customWidth="1"/>
    <col min="15369" max="15369" width="10.85546875" style="2" customWidth="1"/>
    <col min="15370" max="15370" width="12.85546875" style="2" bestFit="1" customWidth="1"/>
    <col min="15371" max="15371" width="10.7109375" style="2" customWidth="1"/>
    <col min="15372" max="15372" width="10.28515625" style="2" customWidth="1"/>
    <col min="15373" max="15616" width="9.140625" style="2"/>
    <col min="15617" max="15618" width="5.140625" style="2" customWidth="1"/>
    <col min="15619" max="15619" width="6.28515625" style="2" customWidth="1"/>
    <col min="15620" max="15620" width="5.7109375" style="2" customWidth="1"/>
    <col min="15621" max="15621" width="45.28515625" style="2" customWidth="1"/>
    <col min="15622" max="15622" width="0" style="2" hidden="1" customWidth="1"/>
    <col min="15623" max="15623" width="11.5703125" style="2" customWidth="1"/>
    <col min="15624" max="15624" width="10.42578125" style="2" customWidth="1"/>
    <col min="15625" max="15625" width="10.85546875" style="2" customWidth="1"/>
    <col min="15626" max="15626" width="12.85546875" style="2" bestFit="1" customWidth="1"/>
    <col min="15627" max="15627" width="10.7109375" style="2" customWidth="1"/>
    <col min="15628" max="15628" width="10.28515625" style="2" customWidth="1"/>
    <col min="15629" max="15872" width="9.140625" style="2"/>
    <col min="15873" max="15874" width="5.140625" style="2" customWidth="1"/>
    <col min="15875" max="15875" width="6.28515625" style="2" customWidth="1"/>
    <col min="15876" max="15876" width="5.7109375" style="2" customWidth="1"/>
    <col min="15877" max="15877" width="45.28515625" style="2" customWidth="1"/>
    <col min="15878" max="15878" width="0" style="2" hidden="1" customWidth="1"/>
    <col min="15879" max="15879" width="11.5703125" style="2" customWidth="1"/>
    <col min="15880" max="15880" width="10.42578125" style="2" customWidth="1"/>
    <col min="15881" max="15881" width="10.85546875" style="2" customWidth="1"/>
    <col min="15882" max="15882" width="12.85546875" style="2" bestFit="1" customWidth="1"/>
    <col min="15883" max="15883" width="10.7109375" style="2" customWidth="1"/>
    <col min="15884" max="15884" width="10.28515625" style="2" customWidth="1"/>
    <col min="15885" max="16128" width="9.140625" style="2"/>
    <col min="16129" max="16130" width="5.140625" style="2" customWidth="1"/>
    <col min="16131" max="16131" width="6.28515625" style="2" customWidth="1"/>
    <col min="16132" max="16132" width="5.7109375" style="2" customWidth="1"/>
    <col min="16133" max="16133" width="45.28515625" style="2" customWidth="1"/>
    <col min="16134" max="16134" width="0" style="2" hidden="1" customWidth="1"/>
    <col min="16135" max="16135" width="11.5703125" style="2" customWidth="1"/>
    <col min="16136" max="16136" width="10.42578125" style="2" customWidth="1"/>
    <col min="16137" max="16137" width="10.85546875" style="2" customWidth="1"/>
    <col min="16138" max="16138" width="12.85546875" style="2" bestFit="1" customWidth="1"/>
    <col min="16139" max="16139" width="10.7109375" style="2" customWidth="1"/>
    <col min="16140" max="16140" width="10.28515625" style="2" customWidth="1"/>
    <col min="16141" max="16384" width="9.140625" style="2"/>
  </cols>
  <sheetData>
    <row r="1" spans="1:13" ht="19.5">
      <c r="A1" s="328" t="s">
        <v>124</v>
      </c>
      <c r="B1" s="328"/>
      <c r="C1" s="328"/>
      <c r="D1" s="328"/>
      <c r="E1" s="328"/>
      <c r="F1" s="328"/>
      <c r="G1" s="328"/>
      <c r="H1" s="328"/>
      <c r="I1" s="4"/>
    </row>
    <row r="2" spans="1:13" ht="15.75" customHeight="1">
      <c r="A2" s="333" t="s">
        <v>125</v>
      </c>
      <c r="B2" s="333"/>
      <c r="C2" s="333"/>
      <c r="D2" s="333"/>
      <c r="E2" s="333"/>
      <c r="F2" s="333"/>
      <c r="G2" s="333"/>
      <c r="H2" s="333"/>
      <c r="I2" s="34"/>
    </row>
    <row r="3" spans="1:13" ht="0.75" customHeight="1">
      <c r="A3" s="1" t="s">
        <v>510</v>
      </c>
      <c r="B3" s="35"/>
      <c r="C3" s="36"/>
      <c r="D3" s="36"/>
      <c r="E3" s="37"/>
      <c r="F3" s="1"/>
      <c r="I3" s="1"/>
    </row>
    <row r="4" spans="1:13" ht="18.75" thickBot="1">
      <c r="B4" s="38"/>
      <c r="C4" s="39"/>
      <c r="D4" s="39"/>
      <c r="E4" s="40"/>
      <c r="F4" s="2"/>
      <c r="G4" s="5" t="s">
        <v>127</v>
      </c>
      <c r="H4" s="5"/>
      <c r="I4" s="41"/>
    </row>
    <row r="5" spans="1:13" s="44" customFormat="1" ht="15" customHeight="1">
      <c r="A5" s="332" t="s">
        <v>128</v>
      </c>
      <c r="B5" s="334" t="s">
        <v>129</v>
      </c>
      <c r="C5" s="335" t="s">
        <v>130</v>
      </c>
      <c r="D5" s="335" t="s">
        <v>131</v>
      </c>
      <c r="E5" s="336" t="s">
        <v>132</v>
      </c>
      <c r="F5" s="337" t="s">
        <v>133</v>
      </c>
      <c r="G5" s="332" t="s">
        <v>134</v>
      </c>
      <c r="H5" s="339" t="s">
        <v>135</v>
      </c>
      <c r="I5" s="339"/>
    </row>
    <row r="6" spans="1:13" s="46" customFormat="1" ht="25.5" customHeight="1">
      <c r="A6" s="332"/>
      <c r="B6" s="334"/>
      <c r="C6" s="335"/>
      <c r="D6" s="335"/>
      <c r="E6" s="336"/>
      <c r="F6" s="338"/>
      <c r="G6" s="332"/>
      <c r="H6" s="15" t="s">
        <v>8</v>
      </c>
      <c r="I6" s="15" t="s">
        <v>9</v>
      </c>
      <c r="J6" s="45"/>
      <c r="K6" s="45"/>
      <c r="L6" s="45"/>
    </row>
    <row r="7" spans="1:13" s="46" customFormat="1">
      <c r="A7" s="47" t="s">
        <v>10</v>
      </c>
      <c r="B7" s="47" t="s">
        <v>136</v>
      </c>
      <c r="C7" s="47" t="s">
        <v>137</v>
      </c>
      <c r="D7" s="47" t="s">
        <v>138</v>
      </c>
      <c r="E7" s="47" t="s">
        <v>139</v>
      </c>
      <c r="F7" s="48"/>
      <c r="G7" s="47" t="s">
        <v>140</v>
      </c>
      <c r="H7" s="47" t="s">
        <v>141</v>
      </c>
      <c r="I7" s="47" t="s">
        <v>142</v>
      </c>
      <c r="J7" s="49"/>
      <c r="K7" s="49"/>
      <c r="L7" s="49"/>
    </row>
    <row r="8" spans="1:13" s="55" customFormat="1" ht="38.25" customHeight="1">
      <c r="A8" s="9">
        <v>2000</v>
      </c>
      <c r="B8" s="50" t="s">
        <v>143</v>
      </c>
      <c r="C8" s="51" t="s">
        <v>12</v>
      </c>
      <c r="D8" s="52" t="s">
        <v>12</v>
      </c>
      <c r="E8" s="53" t="s">
        <v>511</v>
      </c>
      <c r="F8" s="42"/>
      <c r="G8" s="54">
        <f>H8+I8</f>
        <v>318797.7</v>
      </c>
      <c r="H8" s="54">
        <f>H9+H45+H63+H89+H142+H162+H182+H211+H241+H272+H304</f>
        <v>285327.40000000002</v>
      </c>
      <c r="I8" s="54">
        <f>I9+I45+I63+I89+I142+I162+I182+I211+I241+I272+I304</f>
        <v>33470.300000000003</v>
      </c>
      <c r="K8" s="56"/>
    </row>
    <row r="9" spans="1:13" s="61" customFormat="1" ht="41.25" customHeight="1">
      <c r="A9" s="57">
        <v>2100</v>
      </c>
      <c r="B9" s="12" t="s">
        <v>144</v>
      </c>
      <c r="C9" s="12" t="s">
        <v>145</v>
      </c>
      <c r="D9" s="12" t="s">
        <v>145</v>
      </c>
      <c r="E9" s="58" t="s">
        <v>512</v>
      </c>
      <c r="F9" s="59" t="s">
        <v>146</v>
      </c>
      <c r="G9" s="60">
        <f>H9+I9</f>
        <v>126000</v>
      </c>
      <c r="H9" s="60">
        <f>H11+H16+H20+H25+H28+H31+H34+H37</f>
        <v>114350</v>
      </c>
      <c r="I9" s="54">
        <f>I11+I16+I20+I25+I28+I31+I34+I37</f>
        <v>11650</v>
      </c>
      <c r="K9" s="56"/>
    </row>
    <row r="10" spans="1:13" ht="12" customHeight="1">
      <c r="A10" s="62"/>
      <c r="B10" s="12"/>
      <c r="C10" s="12"/>
      <c r="D10" s="12"/>
      <c r="E10" s="63" t="s">
        <v>7</v>
      </c>
      <c r="F10" s="64"/>
      <c r="G10" s="60"/>
      <c r="H10" s="60"/>
      <c r="I10" s="60"/>
      <c r="K10" s="56"/>
    </row>
    <row r="11" spans="1:13" s="67" customFormat="1" ht="38.25">
      <c r="A11" s="62">
        <v>2110</v>
      </c>
      <c r="B11" s="12" t="s">
        <v>144</v>
      </c>
      <c r="C11" s="12" t="s">
        <v>10</v>
      </c>
      <c r="D11" s="12" t="s">
        <v>145</v>
      </c>
      <c r="E11" s="65" t="s">
        <v>147</v>
      </c>
      <c r="F11" s="66" t="s">
        <v>148</v>
      </c>
      <c r="G11" s="60">
        <f>SUM(G13:G15)</f>
        <v>117550</v>
      </c>
      <c r="H11" s="60">
        <f>SUM(H13:H15)</f>
        <v>105900</v>
      </c>
      <c r="I11" s="54">
        <f>SUM(I13:I15)</f>
        <v>11650</v>
      </c>
      <c r="K11" s="56"/>
    </row>
    <row r="12" spans="1:13" s="67" customFormat="1" ht="14.25" customHeight="1">
      <c r="A12" s="62"/>
      <c r="B12" s="12"/>
      <c r="C12" s="12"/>
      <c r="D12" s="12"/>
      <c r="E12" s="63" t="s">
        <v>149</v>
      </c>
      <c r="F12" s="68"/>
      <c r="G12" s="69"/>
      <c r="H12" s="69"/>
      <c r="I12" s="69"/>
      <c r="K12" s="56"/>
    </row>
    <row r="13" spans="1:13" ht="16.5" customHeight="1">
      <c r="A13" s="62">
        <v>2111</v>
      </c>
      <c r="B13" s="12" t="s">
        <v>144</v>
      </c>
      <c r="C13" s="12" t="s">
        <v>10</v>
      </c>
      <c r="D13" s="12" t="s">
        <v>10</v>
      </c>
      <c r="E13" s="63" t="s">
        <v>150</v>
      </c>
      <c r="F13" s="64" t="s">
        <v>151</v>
      </c>
      <c r="G13" s="60">
        <f>H13+I13</f>
        <v>117550</v>
      </c>
      <c r="H13" s="60">
        <f>[1]aparat!F32+'[1]aparat ntp'!F32</f>
        <v>105900</v>
      </c>
      <c r="I13" s="54">
        <f>[1]aparat!F151</f>
        <v>11650</v>
      </c>
      <c r="K13" s="56"/>
    </row>
    <row r="14" spans="1:13" ht="16.5" customHeight="1">
      <c r="A14" s="62">
        <v>2112</v>
      </c>
      <c r="B14" s="12" t="s">
        <v>144</v>
      </c>
      <c r="C14" s="12" t="s">
        <v>10</v>
      </c>
      <c r="D14" s="12" t="s">
        <v>136</v>
      </c>
      <c r="E14" s="63" t="s">
        <v>152</v>
      </c>
      <c r="F14" s="64" t="s">
        <v>153</v>
      </c>
      <c r="G14" s="60">
        <f t="shared" ref="G14:G77" si="0">H14+I14</f>
        <v>0</v>
      </c>
      <c r="H14" s="60"/>
      <c r="I14" s="60"/>
      <c r="K14" s="56"/>
    </row>
    <row r="15" spans="1:13">
      <c r="A15" s="62">
        <v>2113</v>
      </c>
      <c r="B15" s="12" t="s">
        <v>144</v>
      </c>
      <c r="C15" s="12" t="s">
        <v>10</v>
      </c>
      <c r="D15" s="12" t="s">
        <v>137</v>
      </c>
      <c r="E15" s="63" t="s">
        <v>154</v>
      </c>
      <c r="F15" s="64" t="s">
        <v>155</v>
      </c>
      <c r="G15" s="60">
        <f t="shared" si="0"/>
        <v>0</v>
      </c>
      <c r="H15" s="60"/>
      <c r="I15" s="60"/>
      <c r="K15" s="56"/>
    </row>
    <row r="16" spans="1:13">
      <c r="A16" s="62">
        <v>2120</v>
      </c>
      <c r="B16" s="12" t="s">
        <v>144</v>
      </c>
      <c r="C16" s="12" t="s">
        <v>136</v>
      </c>
      <c r="D16" s="12" t="s">
        <v>145</v>
      </c>
      <c r="E16" s="65" t="s">
        <v>156</v>
      </c>
      <c r="F16" s="70" t="s">
        <v>157</v>
      </c>
      <c r="G16" s="60">
        <f t="shared" si="0"/>
        <v>0</v>
      </c>
      <c r="H16" s="60">
        <f>H18+H19</f>
        <v>0</v>
      </c>
      <c r="I16" s="60">
        <f>I18+I19</f>
        <v>0</v>
      </c>
      <c r="K16" s="56"/>
      <c r="M16" s="2" t="s">
        <v>158</v>
      </c>
    </row>
    <row r="17" spans="1:11" s="67" customFormat="1" ht="10.5" customHeight="1">
      <c r="A17" s="62"/>
      <c r="B17" s="12"/>
      <c r="C17" s="12"/>
      <c r="D17" s="12"/>
      <c r="E17" s="63" t="s">
        <v>149</v>
      </c>
      <c r="F17" s="68"/>
      <c r="G17" s="60"/>
      <c r="H17" s="69"/>
      <c r="I17" s="69"/>
      <c r="K17" s="56"/>
    </row>
    <row r="18" spans="1:11" ht="16.5" customHeight="1">
      <c r="A18" s="62">
        <v>2121</v>
      </c>
      <c r="B18" s="12" t="s">
        <v>144</v>
      </c>
      <c r="C18" s="12" t="s">
        <v>136</v>
      </c>
      <c r="D18" s="12" t="s">
        <v>10</v>
      </c>
      <c r="E18" s="71" t="s">
        <v>159</v>
      </c>
      <c r="F18" s="64" t="s">
        <v>160</v>
      </c>
      <c r="G18" s="60">
        <f t="shared" si="0"/>
        <v>0</v>
      </c>
      <c r="H18" s="60"/>
      <c r="I18" s="60"/>
      <c r="K18" s="56"/>
    </row>
    <row r="19" spans="1:11" ht="25.5">
      <c r="A19" s="62">
        <v>2122</v>
      </c>
      <c r="B19" s="12" t="s">
        <v>144</v>
      </c>
      <c r="C19" s="12" t="s">
        <v>136</v>
      </c>
      <c r="D19" s="12" t="s">
        <v>136</v>
      </c>
      <c r="E19" s="63" t="s">
        <v>161</v>
      </c>
      <c r="F19" s="64" t="s">
        <v>162</v>
      </c>
      <c r="G19" s="60">
        <f t="shared" si="0"/>
        <v>0</v>
      </c>
      <c r="H19" s="60"/>
      <c r="I19" s="60"/>
      <c r="K19" s="56"/>
    </row>
    <row r="20" spans="1:11">
      <c r="A20" s="62">
        <v>2130</v>
      </c>
      <c r="B20" s="12" t="s">
        <v>144</v>
      </c>
      <c r="C20" s="12" t="s">
        <v>137</v>
      </c>
      <c r="D20" s="12" t="s">
        <v>145</v>
      </c>
      <c r="E20" s="65" t="s">
        <v>163</v>
      </c>
      <c r="F20" s="72" t="s">
        <v>164</v>
      </c>
      <c r="G20" s="60">
        <f t="shared" si="0"/>
        <v>0</v>
      </c>
      <c r="H20" s="60">
        <f>SUM(H22:H24)</f>
        <v>0</v>
      </c>
      <c r="I20" s="60">
        <f>SUM(I22:I24)</f>
        <v>0</v>
      </c>
      <c r="K20" s="56"/>
    </row>
    <row r="21" spans="1:11" s="67" customFormat="1" ht="12.75" customHeight="1">
      <c r="A21" s="62"/>
      <c r="B21" s="12"/>
      <c r="C21" s="12"/>
      <c r="D21" s="12"/>
      <c r="E21" s="63" t="s">
        <v>149</v>
      </c>
      <c r="F21" s="68"/>
      <c r="G21" s="60"/>
      <c r="H21" s="69"/>
      <c r="I21" s="69"/>
      <c r="K21" s="56"/>
    </row>
    <row r="22" spans="1:11" ht="25.5">
      <c r="A22" s="62">
        <v>2131</v>
      </c>
      <c r="B22" s="12" t="s">
        <v>144</v>
      </c>
      <c r="C22" s="12" t="s">
        <v>137</v>
      </c>
      <c r="D22" s="12" t="s">
        <v>10</v>
      </c>
      <c r="E22" s="63" t="s">
        <v>165</v>
      </c>
      <c r="F22" s="64" t="s">
        <v>166</v>
      </c>
      <c r="G22" s="60">
        <f t="shared" si="0"/>
        <v>0</v>
      </c>
      <c r="H22" s="60"/>
      <c r="I22" s="60"/>
      <c r="K22" s="56"/>
    </row>
    <row r="23" spans="1:11" ht="14.25" customHeight="1">
      <c r="A23" s="62">
        <v>2132</v>
      </c>
      <c r="B23" s="12" t="s">
        <v>144</v>
      </c>
      <c r="C23" s="12" t="s">
        <v>137</v>
      </c>
      <c r="D23" s="12" t="s">
        <v>136</v>
      </c>
      <c r="E23" s="63" t="s">
        <v>167</v>
      </c>
      <c r="F23" s="64" t="s">
        <v>168</v>
      </c>
      <c r="G23" s="60">
        <f t="shared" si="0"/>
        <v>0</v>
      </c>
      <c r="H23" s="60"/>
      <c r="I23" s="60"/>
      <c r="K23" s="56"/>
    </row>
    <row r="24" spans="1:11">
      <c r="A24" s="62">
        <v>2133</v>
      </c>
      <c r="B24" s="12" t="s">
        <v>144</v>
      </c>
      <c r="C24" s="12" t="s">
        <v>137</v>
      </c>
      <c r="D24" s="12" t="s">
        <v>137</v>
      </c>
      <c r="E24" s="63" t="s">
        <v>169</v>
      </c>
      <c r="F24" s="64" t="s">
        <v>170</v>
      </c>
      <c r="G24" s="60">
        <f t="shared" si="0"/>
        <v>0</v>
      </c>
      <c r="H24" s="60">
        <f>'[1]vektor plus'!F32</f>
        <v>0</v>
      </c>
      <c r="I24" s="60"/>
      <c r="K24" s="56"/>
    </row>
    <row r="25" spans="1:11" ht="12.75" customHeight="1">
      <c r="A25" s="62">
        <v>2140</v>
      </c>
      <c r="B25" s="12" t="s">
        <v>144</v>
      </c>
      <c r="C25" s="12" t="s">
        <v>138</v>
      </c>
      <c r="D25" s="12" t="s">
        <v>145</v>
      </c>
      <c r="E25" s="65" t="s">
        <v>171</v>
      </c>
      <c r="F25" s="68" t="s">
        <v>172</v>
      </c>
      <c r="G25" s="60">
        <f t="shared" si="0"/>
        <v>0</v>
      </c>
      <c r="H25" s="60">
        <f>H27</f>
        <v>0</v>
      </c>
      <c r="I25" s="60">
        <f>I27</f>
        <v>0</v>
      </c>
      <c r="K25" s="56"/>
    </row>
    <row r="26" spans="1:11" s="67" customFormat="1" ht="10.5" hidden="1" customHeight="1">
      <c r="A26" s="62"/>
      <c r="B26" s="12"/>
      <c r="C26" s="12"/>
      <c r="D26" s="12"/>
      <c r="E26" s="63" t="s">
        <v>149</v>
      </c>
      <c r="F26" s="68"/>
      <c r="G26" s="60"/>
      <c r="H26" s="69"/>
      <c r="I26" s="69"/>
      <c r="K26" s="56"/>
    </row>
    <row r="27" spans="1:11">
      <c r="A27" s="62">
        <v>2141</v>
      </c>
      <c r="B27" s="12" t="s">
        <v>144</v>
      </c>
      <c r="C27" s="12" t="s">
        <v>138</v>
      </c>
      <c r="D27" s="12" t="s">
        <v>10</v>
      </c>
      <c r="E27" s="63" t="s">
        <v>173</v>
      </c>
      <c r="F27" s="73" t="s">
        <v>174</v>
      </c>
      <c r="G27" s="60">
        <f t="shared" si="0"/>
        <v>0</v>
      </c>
      <c r="H27" s="60"/>
      <c r="I27" s="60"/>
      <c r="K27" s="56"/>
    </row>
    <row r="28" spans="1:11" ht="24.75" customHeight="1">
      <c r="A28" s="62">
        <v>2150</v>
      </c>
      <c r="B28" s="12" t="s">
        <v>144</v>
      </c>
      <c r="C28" s="12" t="s">
        <v>139</v>
      </c>
      <c r="D28" s="12" t="s">
        <v>145</v>
      </c>
      <c r="E28" s="65" t="s">
        <v>175</v>
      </c>
      <c r="F28" s="68" t="s">
        <v>176</v>
      </c>
      <c r="G28" s="60">
        <f t="shared" si="0"/>
        <v>0</v>
      </c>
      <c r="H28" s="60">
        <f>H30</f>
        <v>0</v>
      </c>
      <c r="I28" s="60">
        <f>I30</f>
        <v>0</v>
      </c>
      <c r="K28" s="56"/>
    </row>
    <row r="29" spans="1:11" s="67" customFormat="1" ht="0.75" hidden="1" customHeight="1">
      <c r="A29" s="62"/>
      <c r="B29" s="12"/>
      <c r="C29" s="12"/>
      <c r="D29" s="12"/>
      <c r="E29" s="63" t="s">
        <v>149</v>
      </c>
      <c r="F29" s="68"/>
      <c r="G29" s="60"/>
      <c r="H29" s="69"/>
      <c r="I29" s="69"/>
      <c r="K29" s="56"/>
    </row>
    <row r="30" spans="1:11" ht="25.5">
      <c r="A30" s="62">
        <v>2151</v>
      </c>
      <c r="B30" s="12" t="s">
        <v>144</v>
      </c>
      <c r="C30" s="12" t="s">
        <v>139</v>
      </c>
      <c r="D30" s="12" t="s">
        <v>10</v>
      </c>
      <c r="E30" s="63" t="s">
        <v>177</v>
      </c>
      <c r="F30" s="73" t="s">
        <v>178</v>
      </c>
      <c r="G30" s="60">
        <f t="shared" si="0"/>
        <v>0</v>
      </c>
      <c r="H30" s="60">
        <f>[1]naxagic!F30</f>
        <v>0</v>
      </c>
      <c r="I30" s="60">
        <f>[1]naxagic!F149</f>
        <v>0</v>
      </c>
      <c r="K30" s="56"/>
    </row>
    <row r="31" spans="1:11" ht="25.5">
      <c r="A31" s="62">
        <v>2160</v>
      </c>
      <c r="B31" s="12" t="s">
        <v>144</v>
      </c>
      <c r="C31" s="12" t="s">
        <v>140</v>
      </c>
      <c r="D31" s="12" t="s">
        <v>145</v>
      </c>
      <c r="E31" s="65" t="s">
        <v>179</v>
      </c>
      <c r="F31" s="68" t="s">
        <v>180</v>
      </c>
      <c r="G31" s="60">
        <f t="shared" si="0"/>
        <v>8450</v>
      </c>
      <c r="H31" s="60">
        <f>H33</f>
        <v>8450</v>
      </c>
      <c r="I31" s="60">
        <f>I33</f>
        <v>0</v>
      </c>
      <c r="K31" s="56"/>
    </row>
    <row r="32" spans="1:11" s="67" customFormat="1" ht="10.5" hidden="1" customHeight="1">
      <c r="A32" s="62"/>
      <c r="B32" s="12"/>
      <c r="C32" s="12"/>
      <c r="D32" s="12"/>
      <c r="E32" s="63" t="s">
        <v>149</v>
      </c>
      <c r="F32" s="68"/>
      <c r="G32" s="60"/>
      <c r="H32" s="69"/>
      <c r="I32" s="69"/>
      <c r="K32" s="56"/>
    </row>
    <row r="33" spans="1:11" ht="25.5">
      <c r="A33" s="62">
        <v>2161</v>
      </c>
      <c r="B33" s="12" t="s">
        <v>144</v>
      </c>
      <c r="C33" s="12" t="s">
        <v>140</v>
      </c>
      <c r="D33" s="12" t="s">
        <v>10</v>
      </c>
      <c r="E33" s="63" t="s">
        <v>181</v>
      </c>
      <c r="F33" s="64" t="s">
        <v>182</v>
      </c>
      <c r="G33" s="74">
        <f t="shared" si="0"/>
        <v>8450</v>
      </c>
      <c r="H33" s="60">
        <f>'[1]01.06.01'!F32+'[1]Atani cragir'!F32</f>
        <v>8450</v>
      </c>
      <c r="I33" s="74">
        <f>'[1]01.06.01'!F134+'[1]Atani cragir'!F165+'[1]Dseghi cragir'!F165</f>
        <v>0</v>
      </c>
      <c r="K33" s="56"/>
    </row>
    <row r="34" spans="1:11" ht="14.25" hidden="1" customHeight="1">
      <c r="A34" s="62">
        <v>2170</v>
      </c>
      <c r="B34" s="12" t="s">
        <v>144</v>
      </c>
      <c r="C34" s="12" t="s">
        <v>141</v>
      </c>
      <c r="D34" s="12" t="s">
        <v>145</v>
      </c>
      <c r="E34" s="65" t="s">
        <v>183</v>
      </c>
      <c r="F34" s="64"/>
      <c r="G34" s="60">
        <f t="shared" si="0"/>
        <v>0</v>
      </c>
      <c r="H34" s="60">
        <f>H36</f>
        <v>0</v>
      </c>
      <c r="I34" s="60">
        <f>I36</f>
        <v>0</v>
      </c>
      <c r="K34" s="56"/>
    </row>
    <row r="35" spans="1:11" s="67" customFormat="1" ht="10.5" hidden="1" customHeight="1">
      <c r="A35" s="62"/>
      <c r="B35" s="12"/>
      <c r="C35" s="12"/>
      <c r="D35" s="12"/>
      <c r="E35" s="63" t="s">
        <v>149</v>
      </c>
      <c r="F35" s="68"/>
      <c r="G35" s="60"/>
      <c r="H35" s="69"/>
      <c r="I35" s="69"/>
      <c r="K35" s="56"/>
    </row>
    <row r="36" spans="1:11" hidden="1">
      <c r="A36" s="62">
        <v>2171</v>
      </c>
      <c r="B36" s="12" t="s">
        <v>144</v>
      </c>
      <c r="C36" s="12" t="s">
        <v>141</v>
      </c>
      <c r="D36" s="12" t="s">
        <v>10</v>
      </c>
      <c r="E36" s="63" t="s">
        <v>183</v>
      </c>
      <c r="F36" s="64"/>
      <c r="G36" s="60">
        <f t="shared" si="0"/>
        <v>0</v>
      </c>
      <c r="H36" s="60"/>
      <c r="I36" s="60"/>
      <c r="K36" s="56"/>
    </row>
    <row r="37" spans="1:11" ht="28.5" hidden="1" customHeight="1">
      <c r="A37" s="62">
        <v>2180</v>
      </c>
      <c r="B37" s="12" t="s">
        <v>144</v>
      </c>
      <c r="C37" s="12" t="s">
        <v>142</v>
      </c>
      <c r="D37" s="12" t="s">
        <v>145</v>
      </c>
      <c r="E37" s="65" t="s">
        <v>184</v>
      </c>
      <c r="F37" s="68" t="s">
        <v>185</v>
      </c>
      <c r="G37" s="60">
        <f t="shared" si="0"/>
        <v>0</v>
      </c>
      <c r="H37" s="60">
        <f>H39</f>
        <v>0</v>
      </c>
      <c r="I37" s="60">
        <f>I39</f>
        <v>0</v>
      </c>
      <c r="K37" s="56"/>
    </row>
    <row r="38" spans="1:11" s="67" customFormat="1" ht="10.5" hidden="1" customHeight="1">
      <c r="A38" s="62"/>
      <c r="B38" s="12"/>
      <c r="C38" s="12"/>
      <c r="D38" s="12"/>
      <c r="E38" s="63" t="s">
        <v>149</v>
      </c>
      <c r="F38" s="68"/>
      <c r="G38" s="60"/>
      <c r="H38" s="69"/>
      <c r="I38" s="69"/>
      <c r="K38" s="56"/>
    </row>
    <row r="39" spans="1:11" ht="30" hidden="1">
      <c r="A39" s="62">
        <v>2181</v>
      </c>
      <c r="B39" s="12" t="s">
        <v>144</v>
      </c>
      <c r="C39" s="12" t="s">
        <v>142</v>
      </c>
      <c r="D39" s="12" t="s">
        <v>10</v>
      </c>
      <c r="E39" s="63" t="s">
        <v>184</v>
      </c>
      <c r="F39" s="73" t="s">
        <v>186</v>
      </c>
      <c r="G39" s="60">
        <f t="shared" si="0"/>
        <v>0</v>
      </c>
      <c r="H39" s="60">
        <f>H41+H42</f>
        <v>0</v>
      </c>
      <c r="I39" s="60">
        <f>I41+I42</f>
        <v>0</v>
      </c>
      <c r="K39" s="56"/>
    </row>
    <row r="40" spans="1:11" ht="12" hidden="1" customHeight="1">
      <c r="A40" s="62"/>
      <c r="B40" s="12"/>
      <c r="C40" s="12"/>
      <c r="D40" s="12"/>
      <c r="E40" s="63" t="s">
        <v>149</v>
      </c>
      <c r="F40" s="73"/>
      <c r="G40" s="60"/>
      <c r="H40" s="60"/>
      <c r="I40" s="60"/>
      <c r="K40" s="56"/>
    </row>
    <row r="41" spans="1:11" hidden="1">
      <c r="A41" s="62">
        <v>2182</v>
      </c>
      <c r="B41" s="12" t="s">
        <v>144</v>
      </c>
      <c r="C41" s="12" t="s">
        <v>142</v>
      </c>
      <c r="D41" s="12" t="s">
        <v>10</v>
      </c>
      <c r="E41" s="63" t="s">
        <v>187</v>
      </c>
      <c r="F41" s="73"/>
      <c r="G41" s="60">
        <f t="shared" si="0"/>
        <v>0</v>
      </c>
      <c r="H41" s="60"/>
      <c r="I41" s="60"/>
      <c r="K41" s="56"/>
    </row>
    <row r="42" spans="1:11" hidden="1">
      <c r="A42" s="62">
        <v>2183</v>
      </c>
      <c r="B42" s="12" t="s">
        <v>144</v>
      </c>
      <c r="C42" s="12" t="s">
        <v>142</v>
      </c>
      <c r="D42" s="12" t="s">
        <v>10</v>
      </c>
      <c r="E42" s="63" t="s">
        <v>188</v>
      </c>
      <c r="F42" s="73"/>
      <c r="G42" s="60">
        <f t="shared" si="0"/>
        <v>0</v>
      </c>
      <c r="H42" s="60"/>
      <c r="I42" s="60"/>
      <c r="K42" s="56"/>
    </row>
    <row r="43" spans="1:11" ht="24.75" hidden="1" customHeight="1">
      <c r="A43" s="62">
        <v>2184</v>
      </c>
      <c r="B43" s="12" t="s">
        <v>144</v>
      </c>
      <c r="C43" s="12" t="s">
        <v>142</v>
      </c>
      <c r="D43" s="12" t="s">
        <v>10</v>
      </c>
      <c r="E43" s="63" t="s">
        <v>189</v>
      </c>
      <c r="F43" s="73"/>
      <c r="G43" s="60">
        <f t="shared" si="0"/>
        <v>0</v>
      </c>
      <c r="H43" s="60"/>
      <c r="I43" s="60"/>
      <c r="K43" s="56"/>
    </row>
    <row r="44" spans="1:11" ht="15" hidden="1" customHeight="1">
      <c r="A44" s="62"/>
      <c r="B44" s="12"/>
      <c r="C44" s="12"/>
      <c r="D44" s="12"/>
      <c r="E44" s="63"/>
      <c r="F44" s="73"/>
      <c r="G44" s="60">
        <f t="shared" si="0"/>
        <v>0</v>
      </c>
      <c r="H44" s="60"/>
      <c r="I44" s="60"/>
      <c r="K44" s="56"/>
    </row>
    <row r="45" spans="1:11" s="61" customFormat="1" ht="25.5" customHeight="1">
      <c r="A45" s="57">
        <v>2200</v>
      </c>
      <c r="B45" s="12" t="s">
        <v>190</v>
      </c>
      <c r="C45" s="12" t="s">
        <v>145</v>
      </c>
      <c r="D45" s="12" t="s">
        <v>145</v>
      </c>
      <c r="E45" s="58" t="s">
        <v>513</v>
      </c>
      <c r="F45" s="10" t="s">
        <v>191</v>
      </c>
      <c r="G45" s="60">
        <f t="shared" si="0"/>
        <v>0</v>
      </c>
      <c r="H45" s="60">
        <f>H47+H50+H53+H56+H60</f>
        <v>0</v>
      </c>
      <c r="I45" s="60">
        <f>I47+I50+I53+I56+I60</f>
        <v>0</v>
      </c>
      <c r="K45" s="56"/>
    </row>
    <row r="46" spans="1:11" ht="11.25" hidden="1" customHeight="1">
      <c r="A46" s="62"/>
      <c r="B46" s="12"/>
      <c r="C46" s="12"/>
      <c r="D46" s="12"/>
      <c r="E46" s="63" t="s">
        <v>7</v>
      </c>
      <c r="F46" s="64"/>
      <c r="G46" s="60"/>
      <c r="H46" s="60"/>
      <c r="I46" s="60"/>
      <c r="K46" s="56"/>
    </row>
    <row r="47" spans="1:11" ht="14.25" hidden="1" customHeight="1">
      <c r="A47" s="62">
        <v>2210</v>
      </c>
      <c r="B47" s="12" t="s">
        <v>190</v>
      </c>
      <c r="C47" s="12" t="s">
        <v>10</v>
      </c>
      <c r="D47" s="12" t="s">
        <v>145</v>
      </c>
      <c r="E47" s="65" t="s">
        <v>192</v>
      </c>
      <c r="F47" s="75" t="s">
        <v>193</v>
      </c>
      <c r="G47" s="60">
        <f t="shared" si="0"/>
        <v>0</v>
      </c>
      <c r="H47" s="60">
        <f>H49</f>
        <v>0</v>
      </c>
      <c r="I47" s="60">
        <f>I49</f>
        <v>0</v>
      </c>
      <c r="K47" s="56"/>
    </row>
    <row r="48" spans="1:11" s="67" customFormat="1" ht="10.5" hidden="1" customHeight="1">
      <c r="A48" s="62"/>
      <c r="B48" s="12"/>
      <c r="C48" s="12"/>
      <c r="D48" s="12"/>
      <c r="E48" s="63" t="s">
        <v>149</v>
      </c>
      <c r="F48" s="68"/>
      <c r="G48" s="60"/>
      <c r="H48" s="69"/>
      <c r="I48" s="69"/>
      <c r="K48" s="56"/>
    </row>
    <row r="49" spans="1:11" hidden="1">
      <c r="A49" s="62">
        <v>2211</v>
      </c>
      <c r="B49" s="12" t="s">
        <v>190</v>
      </c>
      <c r="C49" s="12" t="s">
        <v>10</v>
      </c>
      <c r="D49" s="12" t="s">
        <v>10</v>
      </c>
      <c r="E49" s="63" t="s">
        <v>194</v>
      </c>
      <c r="F49" s="73" t="s">
        <v>195</v>
      </c>
      <c r="G49" s="60">
        <f t="shared" si="0"/>
        <v>0</v>
      </c>
      <c r="H49" s="60"/>
      <c r="I49" s="60"/>
      <c r="K49" s="56"/>
    </row>
    <row r="50" spans="1:11" ht="13.5" hidden="1" customHeight="1">
      <c r="A50" s="62">
        <v>2220</v>
      </c>
      <c r="B50" s="12" t="s">
        <v>190</v>
      </c>
      <c r="C50" s="12" t="s">
        <v>136</v>
      </c>
      <c r="D50" s="12" t="s">
        <v>145</v>
      </c>
      <c r="E50" s="65" t="s">
        <v>196</v>
      </c>
      <c r="F50" s="75" t="s">
        <v>197</v>
      </c>
      <c r="G50" s="60">
        <f t="shared" si="0"/>
        <v>0</v>
      </c>
      <c r="H50" s="60">
        <f>H52</f>
        <v>0</v>
      </c>
      <c r="I50" s="60">
        <f>I52</f>
        <v>0</v>
      </c>
      <c r="K50" s="56"/>
    </row>
    <row r="51" spans="1:11" s="67" customFormat="1" ht="0.75" hidden="1" customHeight="1">
      <c r="A51" s="62"/>
      <c r="B51" s="12"/>
      <c r="C51" s="12"/>
      <c r="D51" s="12"/>
      <c r="E51" s="63" t="s">
        <v>149</v>
      </c>
      <c r="F51" s="68"/>
      <c r="G51" s="60"/>
      <c r="H51" s="69"/>
      <c r="I51" s="69"/>
      <c r="K51" s="56"/>
    </row>
    <row r="52" spans="1:11" hidden="1">
      <c r="A52" s="62">
        <v>2221</v>
      </c>
      <c r="B52" s="12" t="s">
        <v>190</v>
      </c>
      <c r="C52" s="12" t="s">
        <v>136</v>
      </c>
      <c r="D52" s="12" t="s">
        <v>10</v>
      </c>
      <c r="E52" s="63" t="s">
        <v>198</v>
      </c>
      <c r="F52" s="73" t="s">
        <v>199</v>
      </c>
      <c r="G52" s="60">
        <f t="shared" si="0"/>
        <v>0</v>
      </c>
      <c r="H52" s="60">
        <f>'[1]arandzin aih'!F30</f>
        <v>0</v>
      </c>
      <c r="I52" s="60"/>
      <c r="K52" s="56"/>
    </row>
    <row r="53" spans="1:11" hidden="1">
      <c r="A53" s="62">
        <v>2230</v>
      </c>
      <c r="B53" s="12" t="s">
        <v>190</v>
      </c>
      <c r="C53" s="12" t="s">
        <v>137</v>
      </c>
      <c r="D53" s="12" t="s">
        <v>145</v>
      </c>
      <c r="E53" s="65" t="s">
        <v>200</v>
      </c>
      <c r="F53" s="75" t="s">
        <v>201</v>
      </c>
      <c r="G53" s="60">
        <f t="shared" si="0"/>
        <v>0</v>
      </c>
      <c r="H53" s="60">
        <f>H55</f>
        <v>0</v>
      </c>
      <c r="I53" s="60">
        <f>I55</f>
        <v>0</v>
      </c>
      <c r="K53" s="56"/>
    </row>
    <row r="54" spans="1:11" s="67" customFormat="1" ht="10.5" hidden="1" customHeight="1">
      <c r="A54" s="62"/>
      <c r="B54" s="12"/>
      <c r="C54" s="12"/>
      <c r="D54" s="12"/>
      <c r="E54" s="63" t="s">
        <v>149</v>
      </c>
      <c r="F54" s="68"/>
      <c r="G54" s="60"/>
      <c r="H54" s="69"/>
      <c r="I54" s="69"/>
      <c r="K54" s="56"/>
    </row>
    <row r="55" spans="1:11" hidden="1">
      <c r="A55" s="62">
        <v>2231</v>
      </c>
      <c r="B55" s="12" t="s">
        <v>190</v>
      </c>
      <c r="C55" s="12" t="s">
        <v>137</v>
      </c>
      <c r="D55" s="12" t="s">
        <v>10</v>
      </c>
      <c r="E55" s="63" t="s">
        <v>202</v>
      </c>
      <c r="F55" s="73" t="s">
        <v>203</v>
      </c>
      <c r="G55" s="60">
        <f t="shared" si="0"/>
        <v>0</v>
      </c>
      <c r="H55" s="60"/>
      <c r="I55" s="60"/>
      <c r="K55" s="56"/>
    </row>
    <row r="56" spans="1:11" ht="25.5" hidden="1">
      <c r="A56" s="62">
        <v>2240</v>
      </c>
      <c r="B56" s="12" t="s">
        <v>190</v>
      </c>
      <c r="C56" s="12" t="s">
        <v>138</v>
      </c>
      <c r="D56" s="12" t="s">
        <v>145</v>
      </c>
      <c r="E56" s="65" t="s">
        <v>204</v>
      </c>
      <c r="F56" s="68" t="s">
        <v>205</v>
      </c>
      <c r="G56" s="60">
        <f t="shared" si="0"/>
        <v>0</v>
      </c>
      <c r="H56" s="60">
        <f>H58</f>
        <v>0</v>
      </c>
      <c r="I56" s="60">
        <f>I58</f>
        <v>0</v>
      </c>
      <c r="K56" s="56"/>
    </row>
    <row r="57" spans="1:11" s="67" customFormat="1" ht="10.5" hidden="1" customHeight="1">
      <c r="A57" s="62"/>
      <c r="B57" s="12"/>
      <c r="C57" s="12"/>
      <c r="D57" s="12"/>
      <c r="E57" s="63" t="s">
        <v>149</v>
      </c>
      <c r="F57" s="68"/>
      <c r="G57" s="60"/>
      <c r="H57" s="69"/>
      <c r="I57" s="69"/>
      <c r="K57" s="56"/>
    </row>
    <row r="58" spans="1:11" ht="25.5" hidden="1">
      <c r="A58" s="62">
        <v>2241</v>
      </c>
      <c r="B58" s="12" t="s">
        <v>190</v>
      </c>
      <c r="C58" s="12" t="s">
        <v>138</v>
      </c>
      <c r="D58" s="12" t="s">
        <v>10</v>
      </c>
      <c r="E58" s="63" t="s">
        <v>204</v>
      </c>
      <c r="F58" s="73" t="s">
        <v>205</v>
      </c>
      <c r="G58" s="60">
        <f t="shared" si="0"/>
        <v>0</v>
      </c>
      <c r="H58" s="60"/>
      <c r="I58" s="60"/>
      <c r="K58" s="56"/>
    </row>
    <row r="59" spans="1:11" s="67" customFormat="1" ht="10.5" hidden="1" customHeight="1">
      <c r="A59" s="62"/>
      <c r="B59" s="12"/>
      <c r="C59" s="12"/>
      <c r="D59" s="12"/>
      <c r="E59" s="63" t="s">
        <v>149</v>
      </c>
      <c r="F59" s="68"/>
      <c r="G59" s="60"/>
      <c r="H59" s="69"/>
      <c r="I59" s="69"/>
      <c r="K59" s="56"/>
    </row>
    <row r="60" spans="1:11" ht="14.25" hidden="1" customHeight="1">
      <c r="A60" s="62">
        <v>2250</v>
      </c>
      <c r="B60" s="12" t="s">
        <v>190</v>
      </c>
      <c r="C60" s="12" t="s">
        <v>139</v>
      </c>
      <c r="D60" s="12" t="s">
        <v>145</v>
      </c>
      <c r="E60" s="65" t="s">
        <v>206</v>
      </c>
      <c r="F60" s="68" t="s">
        <v>207</v>
      </c>
      <c r="G60" s="60">
        <f t="shared" si="0"/>
        <v>0</v>
      </c>
      <c r="H60" s="60">
        <f>H62</f>
        <v>0</v>
      </c>
      <c r="I60" s="60">
        <f>I62</f>
        <v>0</v>
      </c>
      <c r="K60" s="56"/>
    </row>
    <row r="61" spans="1:11" s="67" customFormat="1" ht="0.75" hidden="1" customHeight="1">
      <c r="A61" s="62"/>
      <c r="B61" s="12"/>
      <c r="C61" s="12"/>
      <c r="D61" s="12"/>
      <c r="E61" s="63" t="s">
        <v>149</v>
      </c>
      <c r="F61" s="68"/>
      <c r="G61" s="60"/>
      <c r="H61" s="69"/>
      <c r="I61" s="69"/>
      <c r="K61" s="56"/>
    </row>
    <row r="62" spans="1:11" ht="0.75" customHeight="1">
      <c r="A62" s="62">
        <v>2251</v>
      </c>
      <c r="B62" s="12" t="s">
        <v>190</v>
      </c>
      <c r="C62" s="12" t="s">
        <v>139</v>
      </c>
      <c r="D62" s="12" t="s">
        <v>10</v>
      </c>
      <c r="E62" s="63" t="s">
        <v>206</v>
      </c>
      <c r="F62" s="73" t="s">
        <v>208</v>
      </c>
      <c r="G62" s="60">
        <f t="shared" si="0"/>
        <v>0</v>
      </c>
      <c r="H62" s="60"/>
      <c r="I62" s="60"/>
      <c r="K62" s="56"/>
    </row>
    <row r="63" spans="1:11" s="61" customFormat="1" ht="48.75" customHeight="1">
      <c r="A63" s="57">
        <v>2300</v>
      </c>
      <c r="B63" s="12" t="s">
        <v>209</v>
      </c>
      <c r="C63" s="12" t="s">
        <v>145</v>
      </c>
      <c r="D63" s="12" t="s">
        <v>145</v>
      </c>
      <c r="E63" s="58" t="s">
        <v>514</v>
      </c>
      <c r="F63" s="10" t="s">
        <v>210</v>
      </c>
      <c r="G63" s="60">
        <f t="shared" si="0"/>
        <v>0</v>
      </c>
      <c r="H63" s="60">
        <f>H65+H70+H73+H77+H80+H83+H86</f>
        <v>0</v>
      </c>
      <c r="I63" s="60">
        <f>I65+I70+I73+I77+I80+I83+I86</f>
        <v>0</v>
      </c>
      <c r="K63" s="56"/>
    </row>
    <row r="64" spans="1:11" ht="11.25" hidden="1" customHeight="1">
      <c r="A64" s="62"/>
      <c r="B64" s="12"/>
      <c r="C64" s="12"/>
      <c r="D64" s="12"/>
      <c r="E64" s="63" t="s">
        <v>7</v>
      </c>
      <c r="F64" s="64"/>
      <c r="G64" s="60"/>
      <c r="H64" s="60"/>
      <c r="I64" s="60"/>
      <c r="K64" s="56"/>
    </row>
    <row r="65" spans="1:11" ht="0.75" customHeight="1">
      <c r="A65" s="62">
        <v>2310</v>
      </c>
      <c r="B65" s="12" t="s">
        <v>209</v>
      </c>
      <c r="C65" s="12" t="s">
        <v>10</v>
      </c>
      <c r="D65" s="12" t="s">
        <v>145</v>
      </c>
      <c r="E65" s="65" t="s">
        <v>211</v>
      </c>
      <c r="F65" s="68" t="s">
        <v>212</v>
      </c>
      <c r="G65" s="60">
        <f t="shared" si="0"/>
        <v>0</v>
      </c>
      <c r="H65" s="60">
        <f>H67+H68+H69</f>
        <v>0</v>
      </c>
      <c r="I65" s="60">
        <f>I67+I68+I69</f>
        <v>0</v>
      </c>
      <c r="K65" s="56"/>
    </row>
    <row r="66" spans="1:11" s="67" customFormat="1" ht="0.75" hidden="1" customHeight="1">
      <c r="A66" s="62"/>
      <c r="B66" s="12"/>
      <c r="C66" s="12"/>
      <c r="D66" s="12"/>
      <c r="E66" s="63" t="s">
        <v>149</v>
      </c>
      <c r="F66" s="68"/>
      <c r="G66" s="60"/>
      <c r="H66" s="69"/>
      <c r="I66" s="69"/>
      <c r="K66" s="56"/>
    </row>
    <row r="67" spans="1:11" hidden="1">
      <c r="A67" s="62">
        <v>2311</v>
      </c>
      <c r="B67" s="12" t="s">
        <v>209</v>
      </c>
      <c r="C67" s="12" t="s">
        <v>10</v>
      </c>
      <c r="D67" s="12" t="s">
        <v>10</v>
      </c>
      <c r="E67" s="63" t="s">
        <v>213</v>
      </c>
      <c r="F67" s="73" t="s">
        <v>214</v>
      </c>
      <c r="G67" s="60">
        <f t="shared" si="0"/>
        <v>0</v>
      </c>
      <c r="H67" s="60"/>
      <c r="I67" s="60"/>
      <c r="K67" s="56"/>
    </row>
    <row r="68" spans="1:11" hidden="1">
      <c r="A68" s="62">
        <v>2312</v>
      </c>
      <c r="B68" s="12" t="s">
        <v>209</v>
      </c>
      <c r="C68" s="12" t="s">
        <v>10</v>
      </c>
      <c r="D68" s="12" t="s">
        <v>136</v>
      </c>
      <c r="E68" s="63" t="s">
        <v>215</v>
      </c>
      <c r="F68" s="73"/>
      <c r="G68" s="60">
        <f t="shared" si="0"/>
        <v>0</v>
      </c>
      <c r="H68" s="60"/>
      <c r="I68" s="60"/>
      <c r="K68" s="56"/>
    </row>
    <row r="69" spans="1:11" hidden="1">
      <c r="A69" s="62">
        <v>2313</v>
      </c>
      <c r="B69" s="12" t="s">
        <v>209</v>
      </c>
      <c r="C69" s="12" t="s">
        <v>10</v>
      </c>
      <c r="D69" s="12" t="s">
        <v>137</v>
      </c>
      <c r="E69" s="63" t="s">
        <v>216</v>
      </c>
      <c r="F69" s="73"/>
      <c r="G69" s="60">
        <f t="shared" si="0"/>
        <v>0</v>
      </c>
      <c r="H69" s="60"/>
      <c r="I69" s="60"/>
      <c r="K69" s="56"/>
    </row>
    <row r="70" spans="1:11" ht="14.25" hidden="1" customHeight="1">
      <c r="A70" s="62">
        <v>2320</v>
      </c>
      <c r="B70" s="12" t="s">
        <v>209</v>
      </c>
      <c r="C70" s="12" t="s">
        <v>136</v>
      </c>
      <c r="D70" s="12" t="s">
        <v>145</v>
      </c>
      <c r="E70" s="65" t="s">
        <v>217</v>
      </c>
      <c r="F70" s="68" t="s">
        <v>218</v>
      </c>
      <c r="G70" s="60">
        <f t="shared" si="0"/>
        <v>0</v>
      </c>
      <c r="H70" s="60">
        <f>H72</f>
        <v>0</v>
      </c>
      <c r="I70" s="60">
        <f>I72</f>
        <v>0</v>
      </c>
      <c r="K70" s="56"/>
    </row>
    <row r="71" spans="1:11" s="67" customFormat="1" ht="10.5" hidden="1" customHeight="1">
      <c r="A71" s="62"/>
      <c r="B71" s="12"/>
      <c r="C71" s="12"/>
      <c r="D71" s="12"/>
      <c r="E71" s="63" t="s">
        <v>149</v>
      </c>
      <c r="F71" s="68"/>
      <c r="G71" s="60"/>
      <c r="H71" s="69"/>
      <c r="I71" s="69"/>
      <c r="K71" s="56"/>
    </row>
    <row r="72" spans="1:11" hidden="1">
      <c r="A72" s="62">
        <v>2321</v>
      </c>
      <c r="B72" s="12" t="s">
        <v>209</v>
      </c>
      <c r="C72" s="12" t="s">
        <v>136</v>
      </c>
      <c r="D72" s="12" t="s">
        <v>10</v>
      </c>
      <c r="E72" s="63" t="s">
        <v>219</v>
      </c>
      <c r="F72" s="73" t="s">
        <v>220</v>
      </c>
      <c r="G72" s="60">
        <f t="shared" si="0"/>
        <v>0</v>
      </c>
      <c r="H72" s="60"/>
      <c r="I72" s="60"/>
      <c r="K72" s="56"/>
    </row>
    <row r="73" spans="1:11" ht="13.5" hidden="1" customHeight="1">
      <c r="A73" s="62">
        <v>2330</v>
      </c>
      <c r="B73" s="12" t="s">
        <v>209</v>
      </c>
      <c r="C73" s="12" t="s">
        <v>137</v>
      </c>
      <c r="D73" s="12" t="s">
        <v>145</v>
      </c>
      <c r="E73" s="65" t="s">
        <v>221</v>
      </c>
      <c r="F73" s="68" t="s">
        <v>222</v>
      </c>
      <c r="G73" s="60">
        <f t="shared" si="0"/>
        <v>0</v>
      </c>
      <c r="H73" s="60">
        <f>H75+H76</f>
        <v>0</v>
      </c>
      <c r="I73" s="60">
        <f>I75+I76</f>
        <v>0</v>
      </c>
      <c r="K73" s="56"/>
    </row>
    <row r="74" spans="1:11" s="67" customFormat="1" ht="10.5" hidden="1" customHeight="1">
      <c r="A74" s="62"/>
      <c r="B74" s="12"/>
      <c r="C74" s="12"/>
      <c r="D74" s="12"/>
      <c r="E74" s="63" t="s">
        <v>149</v>
      </c>
      <c r="F74" s="68"/>
      <c r="G74" s="60"/>
      <c r="H74" s="69"/>
      <c r="I74" s="69"/>
      <c r="K74" s="56"/>
    </row>
    <row r="75" spans="1:11" hidden="1">
      <c r="A75" s="62">
        <v>2331</v>
      </c>
      <c r="B75" s="12" t="s">
        <v>209</v>
      </c>
      <c r="C75" s="12" t="s">
        <v>137</v>
      </c>
      <c r="D75" s="12" t="s">
        <v>10</v>
      </c>
      <c r="E75" s="63" t="s">
        <v>223</v>
      </c>
      <c r="F75" s="73" t="s">
        <v>224</v>
      </c>
      <c r="G75" s="60">
        <f t="shared" si="0"/>
        <v>0</v>
      </c>
      <c r="H75" s="60"/>
      <c r="I75" s="60"/>
      <c r="K75" s="56"/>
    </row>
    <row r="76" spans="1:11" hidden="1">
      <c r="A76" s="62">
        <v>2332</v>
      </c>
      <c r="B76" s="12" t="s">
        <v>209</v>
      </c>
      <c r="C76" s="12" t="s">
        <v>137</v>
      </c>
      <c r="D76" s="12" t="s">
        <v>136</v>
      </c>
      <c r="E76" s="63" t="s">
        <v>225</v>
      </c>
      <c r="F76" s="73"/>
      <c r="G76" s="60">
        <f t="shared" si="0"/>
        <v>0</v>
      </c>
      <c r="H76" s="60"/>
      <c r="I76" s="60"/>
      <c r="K76" s="56"/>
    </row>
    <row r="77" spans="1:11" ht="14.25" hidden="1" customHeight="1">
      <c r="A77" s="62">
        <v>2340</v>
      </c>
      <c r="B77" s="12" t="s">
        <v>209</v>
      </c>
      <c r="C77" s="12" t="s">
        <v>138</v>
      </c>
      <c r="D77" s="12" t="s">
        <v>145</v>
      </c>
      <c r="E77" s="65" t="s">
        <v>226</v>
      </c>
      <c r="F77" s="73"/>
      <c r="G77" s="60">
        <f t="shared" si="0"/>
        <v>0</v>
      </c>
      <c r="H77" s="60">
        <f>H79</f>
        <v>0</v>
      </c>
      <c r="I77" s="60">
        <f>I79</f>
        <v>0</v>
      </c>
      <c r="K77" s="56"/>
    </row>
    <row r="78" spans="1:11" s="67" customFormat="1" ht="0.75" hidden="1" customHeight="1">
      <c r="A78" s="62"/>
      <c r="B78" s="12"/>
      <c r="C78" s="12"/>
      <c r="D78" s="12"/>
      <c r="E78" s="63" t="s">
        <v>149</v>
      </c>
      <c r="F78" s="68"/>
      <c r="G78" s="60"/>
      <c r="H78" s="69"/>
      <c r="I78" s="69"/>
      <c r="K78" s="56"/>
    </row>
    <row r="79" spans="1:11" hidden="1">
      <c r="A79" s="62">
        <v>2341</v>
      </c>
      <c r="B79" s="12" t="s">
        <v>209</v>
      </c>
      <c r="C79" s="12" t="s">
        <v>138</v>
      </c>
      <c r="D79" s="12" t="s">
        <v>10</v>
      </c>
      <c r="E79" s="63" t="s">
        <v>226</v>
      </c>
      <c r="F79" s="73"/>
      <c r="G79" s="60">
        <f t="shared" ref="G79:G142" si="1">H79+I79</f>
        <v>0</v>
      </c>
      <c r="H79" s="60"/>
      <c r="I79" s="60"/>
      <c r="K79" s="56"/>
    </row>
    <row r="80" spans="1:11" ht="13.5" hidden="1" customHeight="1">
      <c r="A80" s="62">
        <v>2350</v>
      </c>
      <c r="B80" s="12" t="s">
        <v>209</v>
      </c>
      <c r="C80" s="12" t="s">
        <v>139</v>
      </c>
      <c r="D80" s="12" t="s">
        <v>145</v>
      </c>
      <c r="E80" s="65" t="s">
        <v>227</v>
      </c>
      <c r="F80" s="68" t="s">
        <v>228</v>
      </c>
      <c r="G80" s="60">
        <f t="shared" si="1"/>
        <v>0</v>
      </c>
      <c r="H80" s="60">
        <f>H82</f>
        <v>0</v>
      </c>
      <c r="I80" s="60">
        <f>I82</f>
        <v>0</v>
      </c>
      <c r="K80" s="56"/>
    </row>
    <row r="81" spans="1:11" s="67" customFormat="1" ht="0.75" hidden="1" customHeight="1">
      <c r="A81" s="62"/>
      <c r="B81" s="12"/>
      <c r="C81" s="12"/>
      <c r="D81" s="12"/>
      <c r="E81" s="63" t="s">
        <v>149</v>
      </c>
      <c r="F81" s="68"/>
      <c r="G81" s="60"/>
      <c r="H81" s="69"/>
      <c r="I81" s="69"/>
      <c r="K81" s="56"/>
    </row>
    <row r="82" spans="1:11" hidden="1">
      <c r="A82" s="62">
        <v>2351</v>
      </c>
      <c r="B82" s="12" t="s">
        <v>209</v>
      </c>
      <c r="C82" s="12" t="s">
        <v>139</v>
      </c>
      <c r="D82" s="12" t="s">
        <v>10</v>
      </c>
      <c r="E82" s="63" t="s">
        <v>229</v>
      </c>
      <c r="F82" s="73" t="s">
        <v>228</v>
      </c>
      <c r="G82" s="60">
        <f t="shared" si="1"/>
        <v>0</v>
      </c>
      <c r="H82" s="60"/>
      <c r="I82" s="60"/>
      <c r="K82" s="56"/>
    </row>
    <row r="83" spans="1:11" ht="27.75" hidden="1" customHeight="1">
      <c r="A83" s="62">
        <v>2360</v>
      </c>
      <c r="B83" s="12" t="s">
        <v>209</v>
      </c>
      <c r="C83" s="12" t="s">
        <v>140</v>
      </c>
      <c r="D83" s="12" t="s">
        <v>145</v>
      </c>
      <c r="E83" s="65" t="s">
        <v>230</v>
      </c>
      <c r="F83" s="68" t="s">
        <v>231</v>
      </c>
      <c r="G83" s="60">
        <f t="shared" si="1"/>
        <v>0</v>
      </c>
      <c r="H83" s="60">
        <f>H85</f>
        <v>0</v>
      </c>
      <c r="I83" s="60">
        <f>I85</f>
        <v>0</v>
      </c>
      <c r="K83" s="56"/>
    </row>
    <row r="84" spans="1:11" s="67" customFormat="1" ht="2.25" hidden="1" customHeight="1">
      <c r="A84" s="62"/>
      <c r="B84" s="12"/>
      <c r="C84" s="12"/>
      <c r="D84" s="12"/>
      <c r="E84" s="63" t="s">
        <v>149</v>
      </c>
      <c r="F84" s="68"/>
      <c r="G84" s="60"/>
      <c r="H84" s="69"/>
      <c r="I84" s="69"/>
      <c r="K84" s="56"/>
    </row>
    <row r="85" spans="1:11" ht="25.5" hidden="1">
      <c r="A85" s="62">
        <v>2361</v>
      </c>
      <c r="B85" s="12" t="s">
        <v>209</v>
      </c>
      <c r="C85" s="12" t="s">
        <v>140</v>
      </c>
      <c r="D85" s="12" t="s">
        <v>10</v>
      </c>
      <c r="E85" s="63" t="s">
        <v>230</v>
      </c>
      <c r="F85" s="73" t="s">
        <v>232</v>
      </c>
      <c r="G85" s="60">
        <f t="shared" si="1"/>
        <v>0</v>
      </c>
      <c r="H85" s="60"/>
      <c r="I85" s="60"/>
      <c r="K85" s="56"/>
    </row>
    <row r="86" spans="1:11" ht="26.25" hidden="1" customHeight="1">
      <c r="A86" s="62">
        <v>2370</v>
      </c>
      <c r="B86" s="12" t="s">
        <v>209</v>
      </c>
      <c r="C86" s="12" t="s">
        <v>141</v>
      </c>
      <c r="D86" s="12" t="s">
        <v>145</v>
      </c>
      <c r="E86" s="65" t="s">
        <v>233</v>
      </c>
      <c r="F86" s="68" t="s">
        <v>234</v>
      </c>
      <c r="G86" s="60">
        <f t="shared" si="1"/>
        <v>0</v>
      </c>
      <c r="H86" s="60">
        <f>H88</f>
        <v>0</v>
      </c>
      <c r="I86" s="60">
        <f>I88</f>
        <v>0</v>
      </c>
      <c r="K86" s="56"/>
    </row>
    <row r="87" spans="1:11" s="67" customFormat="1" ht="10.5" hidden="1" customHeight="1">
      <c r="A87" s="62"/>
      <c r="B87" s="12"/>
      <c r="C87" s="12"/>
      <c r="D87" s="12"/>
      <c r="E87" s="63" t="s">
        <v>149</v>
      </c>
      <c r="F87" s="68"/>
      <c r="G87" s="60"/>
      <c r="H87" s="69"/>
      <c r="I87" s="69"/>
      <c r="K87" s="56"/>
    </row>
    <row r="88" spans="1:11" ht="25.5" hidden="1">
      <c r="A88" s="62">
        <v>2371</v>
      </c>
      <c r="B88" s="12" t="s">
        <v>209</v>
      </c>
      <c r="C88" s="12" t="s">
        <v>141</v>
      </c>
      <c r="D88" s="12" t="s">
        <v>10</v>
      </c>
      <c r="E88" s="63" t="s">
        <v>235</v>
      </c>
      <c r="F88" s="73" t="s">
        <v>236</v>
      </c>
      <c r="G88" s="60">
        <f t="shared" si="1"/>
        <v>0</v>
      </c>
      <c r="H88" s="60"/>
      <c r="I88" s="60"/>
      <c r="K88" s="56"/>
    </row>
    <row r="89" spans="1:11" s="61" customFormat="1" ht="38.25" customHeight="1">
      <c r="A89" s="57">
        <v>2400</v>
      </c>
      <c r="B89" s="12" t="s">
        <v>237</v>
      </c>
      <c r="C89" s="12" t="s">
        <v>145</v>
      </c>
      <c r="D89" s="12" t="s">
        <v>145</v>
      </c>
      <c r="E89" s="58" t="s">
        <v>515</v>
      </c>
      <c r="F89" s="10" t="s">
        <v>238</v>
      </c>
      <c r="G89" s="60">
        <f t="shared" si="1"/>
        <v>21383.9</v>
      </c>
      <c r="H89" s="60">
        <f>H91+H95+H101+H109+H114+H121+H124+H130+H139</f>
        <v>23200</v>
      </c>
      <c r="I89" s="54">
        <f>I91+I95+I101+I109+I114+I121+I124+I130+I139</f>
        <v>-1816.0999999999985</v>
      </c>
      <c r="K89" s="56"/>
    </row>
    <row r="90" spans="1:11" ht="11.25" hidden="1" customHeight="1">
      <c r="A90" s="62"/>
      <c r="B90" s="12"/>
      <c r="C90" s="12"/>
      <c r="D90" s="12"/>
      <c r="E90" s="63" t="s">
        <v>7</v>
      </c>
      <c r="F90" s="64"/>
      <c r="G90" s="60"/>
      <c r="H90" s="60"/>
      <c r="I90" s="60"/>
      <c r="K90" s="56"/>
    </row>
    <row r="91" spans="1:11" ht="24.75" customHeight="1">
      <c r="A91" s="62">
        <v>2410</v>
      </c>
      <c r="B91" s="12" t="s">
        <v>237</v>
      </c>
      <c r="C91" s="12" t="s">
        <v>10</v>
      </c>
      <c r="D91" s="12" t="s">
        <v>145</v>
      </c>
      <c r="E91" s="65" t="s">
        <v>239</v>
      </c>
      <c r="F91" s="68" t="s">
        <v>240</v>
      </c>
      <c r="G91" s="60">
        <f t="shared" si="1"/>
        <v>0</v>
      </c>
      <c r="H91" s="60">
        <f>H93+H94</f>
        <v>0</v>
      </c>
      <c r="I91" s="60">
        <f>I93+I94</f>
        <v>0</v>
      </c>
      <c r="K91" s="56"/>
    </row>
    <row r="92" spans="1:11" s="67" customFormat="1" ht="10.5" hidden="1" customHeight="1">
      <c r="A92" s="62"/>
      <c r="B92" s="12"/>
      <c r="C92" s="12"/>
      <c r="D92" s="12"/>
      <c r="E92" s="63" t="s">
        <v>149</v>
      </c>
      <c r="F92" s="68"/>
      <c r="G92" s="60"/>
      <c r="H92" s="69"/>
      <c r="I92" s="69"/>
      <c r="K92" s="56"/>
    </row>
    <row r="93" spans="1:11" ht="25.5">
      <c r="A93" s="62">
        <v>2411</v>
      </c>
      <c r="B93" s="12" t="s">
        <v>237</v>
      </c>
      <c r="C93" s="12" t="s">
        <v>10</v>
      </c>
      <c r="D93" s="12" t="s">
        <v>10</v>
      </c>
      <c r="E93" s="63" t="s">
        <v>241</v>
      </c>
      <c r="F93" s="64" t="s">
        <v>242</v>
      </c>
      <c r="G93" s="60">
        <f t="shared" si="1"/>
        <v>0</v>
      </c>
      <c r="H93" s="60"/>
      <c r="I93" s="60"/>
      <c r="K93" s="56"/>
    </row>
    <row r="94" spans="1:11" ht="25.5">
      <c r="A94" s="62">
        <v>2412</v>
      </c>
      <c r="B94" s="12" t="s">
        <v>237</v>
      </c>
      <c r="C94" s="12" t="s">
        <v>10</v>
      </c>
      <c r="D94" s="12" t="s">
        <v>136</v>
      </c>
      <c r="E94" s="63" t="s">
        <v>243</v>
      </c>
      <c r="F94" s="73" t="s">
        <v>244</v>
      </c>
      <c r="G94" s="60">
        <f t="shared" si="1"/>
        <v>0</v>
      </c>
      <c r="H94" s="60"/>
      <c r="I94" s="60"/>
      <c r="K94" s="56"/>
    </row>
    <row r="95" spans="1:11" ht="25.5">
      <c r="A95" s="62">
        <v>2420</v>
      </c>
      <c r="B95" s="12" t="s">
        <v>237</v>
      </c>
      <c r="C95" s="12" t="s">
        <v>136</v>
      </c>
      <c r="D95" s="12" t="s">
        <v>145</v>
      </c>
      <c r="E95" s="65" t="s">
        <v>245</v>
      </c>
      <c r="F95" s="68" t="s">
        <v>246</v>
      </c>
      <c r="G95" s="60">
        <f t="shared" si="1"/>
        <v>2100</v>
      </c>
      <c r="H95" s="60">
        <f>H97+H98+H99+H100</f>
        <v>2100</v>
      </c>
      <c r="I95" s="60">
        <f>I97+I98+I99+I100</f>
        <v>0</v>
      </c>
      <c r="K95" s="56"/>
    </row>
    <row r="96" spans="1:11" s="67" customFormat="1" ht="10.5" hidden="1" customHeight="1">
      <c r="A96" s="62"/>
      <c r="B96" s="12"/>
      <c r="C96" s="12"/>
      <c r="D96" s="12"/>
      <c r="E96" s="63" t="s">
        <v>149</v>
      </c>
      <c r="F96" s="68"/>
      <c r="G96" s="60"/>
      <c r="H96" s="69"/>
      <c r="I96" s="69"/>
      <c r="K96" s="56"/>
    </row>
    <row r="97" spans="1:11" ht="17.25" customHeight="1">
      <c r="A97" s="62">
        <v>2421</v>
      </c>
      <c r="B97" s="12" t="s">
        <v>237</v>
      </c>
      <c r="C97" s="12" t="s">
        <v>136</v>
      </c>
      <c r="D97" s="12" t="s">
        <v>10</v>
      </c>
      <c r="E97" s="63" t="s">
        <v>247</v>
      </c>
      <c r="F97" s="73" t="s">
        <v>248</v>
      </c>
      <c r="G97" s="60">
        <f t="shared" si="1"/>
        <v>2100</v>
      </c>
      <c r="H97" s="60">
        <f>'[1]4.2.1'!F32</f>
        <v>2100</v>
      </c>
      <c r="I97" s="60">
        <f>'[1]4.2.1'!F139</f>
        <v>0</v>
      </c>
      <c r="K97" s="56"/>
    </row>
    <row r="98" spans="1:11" hidden="1">
      <c r="A98" s="62">
        <v>2422</v>
      </c>
      <c r="B98" s="12" t="s">
        <v>237</v>
      </c>
      <c r="C98" s="12" t="s">
        <v>136</v>
      </c>
      <c r="D98" s="12" t="s">
        <v>136</v>
      </c>
      <c r="E98" s="63" t="s">
        <v>249</v>
      </c>
      <c r="F98" s="73" t="s">
        <v>250</v>
      </c>
      <c r="G98" s="60">
        <f t="shared" si="1"/>
        <v>0</v>
      </c>
      <c r="H98" s="60"/>
      <c r="I98" s="60"/>
      <c r="K98" s="56"/>
    </row>
    <row r="99" spans="1:11" hidden="1">
      <c r="A99" s="62">
        <v>2423</v>
      </c>
      <c r="B99" s="12" t="s">
        <v>237</v>
      </c>
      <c r="C99" s="12" t="s">
        <v>136</v>
      </c>
      <c r="D99" s="12" t="s">
        <v>137</v>
      </c>
      <c r="E99" s="63" t="s">
        <v>251</v>
      </c>
      <c r="F99" s="73" t="s">
        <v>252</v>
      </c>
      <c r="G99" s="60">
        <f t="shared" si="1"/>
        <v>0</v>
      </c>
      <c r="H99" s="60"/>
      <c r="I99" s="60"/>
      <c r="K99" s="56"/>
    </row>
    <row r="100" spans="1:11" hidden="1">
      <c r="A100" s="62">
        <v>2424</v>
      </c>
      <c r="B100" s="12" t="s">
        <v>237</v>
      </c>
      <c r="C100" s="12" t="s">
        <v>136</v>
      </c>
      <c r="D100" s="12" t="s">
        <v>138</v>
      </c>
      <c r="E100" s="63" t="s">
        <v>253</v>
      </c>
      <c r="F100" s="73"/>
      <c r="G100" s="60">
        <f t="shared" si="1"/>
        <v>0</v>
      </c>
      <c r="H100" s="60"/>
      <c r="I100" s="60"/>
      <c r="K100" s="56"/>
    </row>
    <row r="101" spans="1:11" ht="14.25" hidden="1" customHeight="1">
      <c r="A101" s="62">
        <v>2430</v>
      </c>
      <c r="B101" s="12" t="s">
        <v>237</v>
      </c>
      <c r="C101" s="12" t="s">
        <v>137</v>
      </c>
      <c r="D101" s="12" t="s">
        <v>145</v>
      </c>
      <c r="E101" s="65" t="s">
        <v>254</v>
      </c>
      <c r="F101" s="68" t="s">
        <v>255</v>
      </c>
      <c r="G101" s="60">
        <f t="shared" si="1"/>
        <v>5048.6000000000004</v>
      </c>
      <c r="H101" s="60">
        <f>SUM(H103:H108)</f>
        <v>0</v>
      </c>
      <c r="I101" s="60">
        <f>SUM(I103:I108)</f>
        <v>5048.6000000000004</v>
      </c>
      <c r="K101" s="56"/>
    </row>
    <row r="102" spans="1:11" s="67" customFormat="1" ht="10.5" hidden="1" customHeight="1">
      <c r="A102" s="62"/>
      <c r="B102" s="12"/>
      <c r="C102" s="12"/>
      <c r="D102" s="12"/>
      <c r="E102" s="63" t="s">
        <v>149</v>
      </c>
      <c r="F102" s="68"/>
      <c r="G102" s="60"/>
      <c r="H102" s="69"/>
      <c r="I102" s="69"/>
      <c r="K102" s="56"/>
    </row>
    <row r="103" spans="1:11" hidden="1">
      <c r="A103" s="62">
        <v>2431</v>
      </c>
      <c r="B103" s="12" t="s">
        <v>237</v>
      </c>
      <c r="C103" s="12" t="s">
        <v>137</v>
      </c>
      <c r="D103" s="12" t="s">
        <v>10</v>
      </c>
      <c r="E103" s="63" t="s">
        <v>256</v>
      </c>
      <c r="F103" s="73" t="s">
        <v>257</v>
      </c>
      <c r="G103" s="60">
        <f t="shared" si="1"/>
        <v>0</v>
      </c>
      <c r="H103" s="60"/>
      <c r="I103" s="60"/>
      <c r="K103" s="56"/>
    </row>
    <row r="104" spans="1:11" hidden="1">
      <c r="A104" s="62">
        <v>2432</v>
      </c>
      <c r="B104" s="12" t="s">
        <v>237</v>
      </c>
      <c r="C104" s="12" t="s">
        <v>137</v>
      </c>
      <c r="D104" s="12" t="s">
        <v>136</v>
      </c>
      <c r="E104" s="63" t="s">
        <v>258</v>
      </c>
      <c r="F104" s="73" t="s">
        <v>259</v>
      </c>
      <c r="G104" s="60">
        <f t="shared" si="1"/>
        <v>5048.6000000000004</v>
      </c>
      <c r="H104" s="60"/>
      <c r="I104" s="60">
        <f>'[1]arandzin gaz'!F132</f>
        <v>5048.6000000000004</v>
      </c>
      <c r="K104" s="56"/>
    </row>
    <row r="105" spans="1:11" hidden="1">
      <c r="A105" s="62">
        <v>2433</v>
      </c>
      <c r="B105" s="12" t="s">
        <v>237</v>
      </c>
      <c r="C105" s="12" t="s">
        <v>137</v>
      </c>
      <c r="D105" s="12" t="s">
        <v>137</v>
      </c>
      <c r="E105" s="63" t="s">
        <v>260</v>
      </c>
      <c r="F105" s="73" t="s">
        <v>261</v>
      </c>
      <c r="G105" s="60">
        <f t="shared" si="1"/>
        <v>0</v>
      </c>
      <c r="H105" s="60"/>
      <c r="I105" s="60"/>
      <c r="K105" s="56"/>
    </row>
    <row r="106" spans="1:11" hidden="1">
      <c r="A106" s="62">
        <v>2434</v>
      </c>
      <c r="B106" s="12" t="s">
        <v>237</v>
      </c>
      <c r="C106" s="12" t="s">
        <v>137</v>
      </c>
      <c r="D106" s="12" t="s">
        <v>138</v>
      </c>
      <c r="E106" s="63" t="s">
        <v>262</v>
      </c>
      <c r="F106" s="73" t="s">
        <v>263</v>
      </c>
      <c r="G106" s="60">
        <f t="shared" si="1"/>
        <v>0</v>
      </c>
      <c r="H106" s="60"/>
      <c r="I106" s="60"/>
      <c r="K106" s="56"/>
    </row>
    <row r="107" spans="1:11" hidden="1">
      <c r="A107" s="62">
        <v>2435</v>
      </c>
      <c r="B107" s="12" t="s">
        <v>237</v>
      </c>
      <c r="C107" s="12" t="s">
        <v>137</v>
      </c>
      <c r="D107" s="12" t="s">
        <v>139</v>
      </c>
      <c r="E107" s="63" t="s">
        <v>264</v>
      </c>
      <c r="F107" s="73" t="s">
        <v>265</v>
      </c>
      <c r="G107" s="60">
        <f t="shared" si="1"/>
        <v>0</v>
      </c>
      <c r="H107" s="60"/>
      <c r="I107" s="60"/>
      <c r="K107" s="56"/>
    </row>
    <row r="108" spans="1:11" hidden="1">
      <c r="A108" s="62">
        <v>2436</v>
      </c>
      <c r="B108" s="12" t="s">
        <v>237</v>
      </c>
      <c r="C108" s="12" t="s">
        <v>137</v>
      </c>
      <c r="D108" s="12" t="s">
        <v>140</v>
      </c>
      <c r="E108" s="63" t="s">
        <v>266</v>
      </c>
      <c r="F108" s="73" t="s">
        <v>267</v>
      </c>
      <c r="G108" s="60">
        <f t="shared" si="1"/>
        <v>0</v>
      </c>
      <c r="H108" s="60"/>
      <c r="I108" s="60"/>
      <c r="K108" s="56"/>
    </row>
    <row r="109" spans="1:11" ht="26.25" hidden="1" customHeight="1">
      <c r="A109" s="62">
        <v>2440</v>
      </c>
      <c r="B109" s="12" t="s">
        <v>237</v>
      </c>
      <c r="C109" s="12" t="s">
        <v>138</v>
      </c>
      <c r="D109" s="12" t="s">
        <v>145</v>
      </c>
      <c r="E109" s="65" t="s">
        <v>268</v>
      </c>
      <c r="F109" s="68" t="s">
        <v>269</v>
      </c>
      <c r="G109" s="60">
        <f t="shared" si="1"/>
        <v>0</v>
      </c>
      <c r="H109" s="60">
        <f>SUM(H111:H113)</f>
        <v>0</v>
      </c>
      <c r="I109" s="60">
        <f>SUM(I111:I113)</f>
        <v>0</v>
      </c>
      <c r="K109" s="56"/>
    </row>
    <row r="110" spans="1:11" s="67" customFormat="1" ht="0.75" hidden="1" customHeight="1">
      <c r="A110" s="62"/>
      <c r="B110" s="12"/>
      <c r="C110" s="12"/>
      <c r="D110" s="12"/>
      <c r="E110" s="63" t="s">
        <v>149</v>
      </c>
      <c r="F110" s="68"/>
      <c r="G110" s="60"/>
      <c r="H110" s="69"/>
      <c r="I110" s="69"/>
      <c r="K110" s="56"/>
    </row>
    <row r="111" spans="1:11" ht="24" hidden="1" customHeight="1">
      <c r="A111" s="62">
        <v>2441</v>
      </c>
      <c r="B111" s="12" t="s">
        <v>237</v>
      </c>
      <c r="C111" s="12" t="s">
        <v>138</v>
      </c>
      <c r="D111" s="12" t="s">
        <v>10</v>
      </c>
      <c r="E111" s="63" t="s">
        <v>270</v>
      </c>
      <c r="F111" s="73" t="s">
        <v>271</v>
      </c>
      <c r="G111" s="60">
        <f t="shared" si="1"/>
        <v>0</v>
      </c>
      <c r="H111" s="60"/>
      <c r="I111" s="60"/>
      <c r="K111" s="56"/>
    </row>
    <row r="112" spans="1:11" hidden="1">
      <c r="A112" s="62">
        <v>2442</v>
      </c>
      <c r="B112" s="12" t="s">
        <v>237</v>
      </c>
      <c r="C112" s="12" t="s">
        <v>138</v>
      </c>
      <c r="D112" s="12" t="s">
        <v>136</v>
      </c>
      <c r="E112" s="63" t="s">
        <v>272</v>
      </c>
      <c r="F112" s="73" t="s">
        <v>273</v>
      </c>
      <c r="G112" s="60">
        <f t="shared" si="1"/>
        <v>0</v>
      </c>
      <c r="H112" s="60"/>
      <c r="I112" s="60"/>
      <c r="K112" s="56"/>
    </row>
    <row r="113" spans="1:11" hidden="1">
      <c r="A113" s="62">
        <v>2443</v>
      </c>
      <c r="B113" s="12" t="s">
        <v>237</v>
      </c>
      <c r="C113" s="12" t="s">
        <v>138</v>
      </c>
      <c r="D113" s="12" t="s">
        <v>137</v>
      </c>
      <c r="E113" s="63" t="s">
        <v>274</v>
      </c>
      <c r="F113" s="73" t="s">
        <v>275</v>
      </c>
      <c r="G113" s="60">
        <f t="shared" si="1"/>
        <v>0</v>
      </c>
      <c r="H113" s="60"/>
      <c r="I113" s="60"/>
      <c r="K113" s="56"/>
    </row>
    <row r="114" spans="1:11" ht="14.25" customHeight="1">
      <c r="A114" s="62">
        <v>2450</v>
      </c>
      <c r="B114" s="12" t="s">
        <v>237</v>
      </c>
      <c r="C114" s="12" t="s">
        <v>139</v>
      </c>
      <c r="D114" s="12" t="s">
        <v>145</v>
      </c>
      <c r="E114" s="65" t="s">
        <v>276</v>
      </c>
      <c r="F114" s="75" t="s">
        <v>277</v>
      </c>
      <c r="G114" s="60">
        <f t="shared" si="1"/>
        <v>34235.300000000003</v>
      </c>
      <c r="H114" s="60">
        <f>SUM(H116:H120)</f>
        <v>21100</v>
      </c>
      <c r="I114" s="60">
        <f>SUM(I116:I120)</f>
        <v>13135.3</v>
      </c>
      <c r="K114" s="56"/>
    </row>
    <row r="115" spans="1:11" s="67" customFormat="1" ht="10.5" hidden="1" customHeight="1">
      <c r="A115" s="62"/>
      <c r="B115" s="12"/>
      <c r="C115" s="12"/>
      <c r="D115" s="12"/>
      <c r="E115" s="63" t="s">
        <v>149</v>
      </c>
      <c r="F115" s="68"/>
      <c r="G115" s="60"/>
      <c r="H115" s="69"/>
      <c r="I115" s="69"/>
      <c r="K115" s="56"/>
    </row>
    <row r="116" spans="1:11">
      <c r="A116" s="62">
        <v>2451</v>
      </c>
      <c r="B116" s="12" t="s">
        <v>237</v>
      </c>
      <c r="C116" s="12" t="s">
        <v>139</v>
      </c>
      <c r="D116" s="12" t="s">
        <v>10</v>
      </c>
      <c r="E116" s="63" t="s">
        <v>278</v>
      </c>
      <c r="F116" s="73" t="s">
        <v>279</v>
      </c>
      <c r="G116" s="60">
        <f t="shared" si="1"/>
        <v>34235.300000000003</v>
      </c>
      <c r="H116" s="60">
        <f>'[1]arancin canaparh'!F32</f>
        <v>21100</v>
      </c>
      <c r="I116" s="54">
        <f>'[1]arancin canaparh'!F137+'[1]arandzin chanapaph ntp'!F134</f>
        <v>13135.3</v>
      </c>
      <c r="K116" s="56"/>
    </row>
    <row r="117" spans="1:11" ht="0.75" hidden="1" customHeight="1">
      <c r="A117" s="62">
        <v>2452</v>
      </c>
      <c r="B117" s="12" t="s">
        <v>237</v>
      </c>
      <c r="C117" s="12" t="s">
        <v>139</v>
      </c>
      <c r="D117" s="12" t="s">
        <v>136</v>
      </c>
      <c r="E117" s="63" t="s">
        <v>280</v>
      </c>
      <c r="F117" s="73" t="s">
        <v>281</v>
      </c>
      <c r="G117" s="60">
        <f t="shared" si="1"/>
        <v>0</v>
      </c>
      <c r="H117" s="60"/>
      <c r="I117" s="60"/>
      <c r="K117" s="56"/>
    </row>
    <row r="118" spans="1:11" hidden="1">
      <c r="A118" s="62">
        <v>2453</v>
      </c>
      <c r="B118" s="12" t="s">
        <v>237</v>
      </c>
      <c r="C118" s="12" t="s">
        <v>139</v>
      </c>
      <c r="D118" s="12" t="s">
        <v>137</v>
      </c>
      <c r="E118" s="63" t="s">
        <v>282</v>
      </c>
      <c r="F118" s="73" t="s">
        <v>283</v>
      </c>
      <c r="G118" s="60">
        <f t="shared" si="1"/>
        <v>0</v>
      </c>
      <c r="H118" s="60"/>
      <c r="I118" s="60"/>
      <c r="K118" s="56"/>
    </row>
    <row r="119" spans="1:11" hidden="1">
      <c r="A119" s="62">
        <v>2454</v>
      </c>
      <c r="B119" s="12" t="s">
        <v>237</v>
      </c>
      <c r="C119" s="12" t="s">
        <v>139</v>
      </c>
      <c r="D119" s="12" t="s">
        <v>138</v>
      </c>
      <c r="E119" s="63" t="s">
        <v>284</v>
      </c>
      <c r="F119" s="73" t="s">
        <v>285</v>
      </c>
      <c r="G119" s="60">
        <f t="shared" si="1"/>
        <v>0</v>
      </c>
      <c r="H119" s="60"/>
      <c r="I119" s="60"/>
      <c r="K119" s="56"/>
    </row>
    <row r="120" spans="1:11" hidden="1">
      <c r="A120" s="62">
        <v>2455</v>
      </c>
      <c r="B120" s="12" t="s">
        <v>237</v>
      </c>
      <c r="C120" s="12" t="s">
        <v>139</v>
      </c>
      <c r="D120" s="12" t="s">
        <v>139</v>
      </c>
      <c r="E120" s="63" t="s">
        <v>286</v>
      </c>
      <c r="F120" s="73" t="s">
        <v>287</v>
      </c>
      <c r="G120" s="60">
        <f t="shared" si="1"/>
        <v>0</v>
      </c>
      <c r="H120" s="60"/>
      <c r="I120" s="60"/>
      <c r="K120" s="56"/>
    </row>
    <row r="121" spans="1:11" ht="14.25" hidden="1" customHeight="1">
      <c r="A121" s="62">
        <v>2460</v>
      </c>
      <c r="B121" s="12" t="s">
        <v>237</v>
      </c>
      <c r="C121" s="12" t="s">
        <v>140</v>
      </c>
      <c r="D121" s="12" t="s">
        <v>145</v>
      </c>
      <c r="E121" s="65" t="s">
        <v>288</v>
      </c>
      <c r="F121" s="68" t="s">
        <v>289</v>
      </c>
      <c r="G121" s="60">
        <f t="shared" si="1"/>
        <v>0</v>
      </c>
      <c r="H121" s="60">
        <f>H123</f>
        <v>0</v>
      </c>
      <c r="I121" s="60">
        <f>I123</f>
        <v>0</v>
      </c>
      <c r="K121" s="56"/>
    </row>
    <row r="122" spans="1:11" s="67" customFormat="1" ht="10.5" hidden="1" customHeight="1">
      <c r="A122" s="62"/>
      <c r="B122" s="12"/>
      <c r="C122" s="12"/>
      <c r="D122" s="12"/>
      <c r="E122" s="63" t="s">
        <v>149</v>
      </c>
      <c r="F122" s="68"/>
      <c r="G122" s="60"/>
      <c r="H122" s="69"/>
      <c r="I122" s="69"/>
      <c r="K122" s="56"/>
    </row>
    <row r="123" spans="1:11" hidden="1">
      <c r="A123" s="62">
        <v>2461</v>
      </c>
      <c r="B123" s="12" t="s">
        <v>237</v>
      </c>
      <c r="C123" s="12" t="s">
        <v>140</v>
      </c>
      <c r="D123" s="12" t="s">
        <v>10</v>
      </c>
      <c r="E123" s="63" t="s">
        <v>290</v>
      </c>
      <c r="F123" s="73" t="s">
        <v>289</v>
      </c>
      <c r="G123" s="60">
        <f t="shared" si="1"/>
        <v>0</v>
      </c>
      <c r="H123" s="60"/>
      <c r="I123" s="60"/>
      <c r="K123" s="56"/>
    </row>
    <row r="124" spans="1:11" hidden="1">
      <c r="A124" s="62">
        <v>2470</v>
      </c>
      <c r="B124" s="12" t="s">
        <v>237</v>
      </c>
      <c r="C124" s="12" t="s">
        <v>141</v>
      </c>
      <c r="D124" s="12" t="s">
        <v>145</v>
      </c>
      <c r="E124" s="65" t="s">
        <v>291</v>
      </c>
      <c r="F124" s="75" t="s">
        <v>292</v>
      </c>
      <c r="G124" s="60">
        <f t="shared" si="1"/>
        <v>0</v>
      </c>
      <c r="H124" s="60">
        <f>SUM(H126:H129)</f>
        <v>0</v>
      </c>
      <c r="I124" s="60">
        <f>SUM(I126:I129)</f>
        <v>0</v>
      </c>
      <c r="K124" s="56"/>
    </row>
    <row r="125" spans="1:11" s="67" customFormat="1" ht="10.5" hidden="1" customHeight="1">
      <c r="A125" s="62"/>
      <c r="B125" s="12"/>
      <c r="C125" s="12"/>
      <c r="D125" s="12"/>
      <c r="E125" s="63" t="s">
        <v>149</v>
      </c>
      <c r="F125" s="68"/>
      <c r="G125" s="60"/>
      <c r="H125" s="69"/>
      <c r="I125" s="69"/>
      <c r="K125" s="56"/>
    </row>
    <row r="126" spans="1:11" ht="25.5" hidden="1">
      <c r="A126" s="62">
        <v>2471</v>
      </c>
      <c r="B126" s="12" t="s">
        <v>237</v>
      </c>
      <c r="C126" s="12" t="s">
        <v>141</v>
      </c>
      <c r="D126" s="12" t="s">
        <v>10</v>
      </c>
      <c r="E126" s="63" t="s">
        <v>293</v>
      </c>
      <c r="F126" s="73" t="s">
        <v>294</v>
      </c>
      <c r="G126" s="60">
        <f t="shared" si="1"/>
        <v>0</v>
      </c>
      <c r="H126" s="60"/>
      <c r="I126" s="60"/>
      <c r="K126" s="56"/>
    </row>
    <row r="127" spans="1:11" hidden="1">
      <c r="A127" s="62">
        <v>2472</v>
      </c>
      <c r="B127" s="12" t="s">
        <v>237</v>
      </c>
      <c r="C127" s="12" t="s">
        <v>141</v>
      </c>
      <c r="D127" s="12" t="s">
        <v>136</v>
      </c>
      <c r="E127" s="63" t="s">
        <v>295</v>
      </c>
      <c r="F127" s="76" t="s">
        <v>296</v>
      </c>
      <c r="G127" s="60">
        <f t="shared" si="1"/>
        <v>0</v>
      </c>
      <c r="H127" s="60"/>
      <c r="I127" s="60"/>
      <c r="K127" s="56"/>
    </row>
    <row r="128" spans="1:11" hidden="1">
      <c r="A128" s="62">
        <v>2473</v>
      </c>
      <c r="B128" s="12" t="s">
        <v>237</v>
      </c>
      <c r="C128" s="12" t="s">
        <v>141</v>
      </c>
      <c r="D128" s="12" t="s">
        <v>137</v>
      </c>
      <c r="E128" s="63" t="s">
        <v>297</v>
      </c>
      <c r="F128" s="73" t="s">
        <v>298</v>
      </c>
      <c r="G128" s="60">
        <f t="shared" si="1"/>
        <v>0</v>
      </c>
      <c r="H128" s="60">
        <f>'[1]4.7.3'!F31</f>
        <v>0</v>
      </c>
      <c r="I128" s="60"/>
      <c r="K128" s="56"/>
    </row>
    <row r="129" spans="1:11" hidden="1">
      <c r="A129" s="62">
        <v>2474</v>
      </c>
      <c r="B129" s="12" t="s">
        <v>237</v>
      </c>
      <c r="C129" s="12" t="s">
        <v>141</v>
      </c>
      <c r="D129" s="12" t="s">
        <v>138</v>
      </c>
      <c r="E129" s="63" t="s">
        <v>299</v>
      </c>
      <c r="F129" s="64" t="s">
        <v>300</v>
      </c>
      <c r="G129" s="60">
        <f t="shared" si="1"/>
        <v>0</v>
      </c>
      <c r="H129" s="60"/>
      <c r="I129" s="60"/>
      <c r="K129" s="56"/>
    </row>
    <row r="130" spans="1:11" ht="25.5" hidden="1" customHeight="1">
      <c r="A130" s="62">
        <v>2480</v>
      </c>
      <c r="B130" s="12" t="s">
        <v>237</v>
      </c>
      <c r="C130" s="12" t="s">
        <v>142</v>
      </c>
      <c r="D130" s="12" t="s">
        <v>145</v>
      </c>
      <c r="E130" s="65" t="s">
        <v>301</v>
      </c>
      <c r="F130" s="68" t="s">
        <v>302</v>
      </c>
      <c r="G130" s="60">
        <f t="shared" si="1"/>
        <v>0</v>
      </c>
      <c r="H130" s="60">
        <f>SUM(H132:H138)</f>
        <v>0</v>
      </c>
      <c r="I130" s="60">
        <f>SUM(I132:I138)</f>
        <v>0</v>
      </c>
      <c r="K130" s="56"/>
    </row>
    <row r="131" spans="1:11" s="67" customFormat="1" ht="10.5" hidden="1" customHeight="1">
      <c r="A131" s="62"/>
      <c r="B131" s="12"/>
      <c r="C131" s="12"/>
      <c r="D131" s="12"/>
      <c r="E131" s="63" t="s">
        <v>149</v>
      </c>
      <c r="F131" s="68"/>
      <c r="G131" s="60"/>
      <c r="H131" s="69"/>
      <c r="I131" s="69"/>
      <c r="K131" s="56"/>
    </row>
    <row r="132" spans="1:11" ht="38.25" hidden="1">
      <c r="A132" s="62">
        <v>2481</v>
      </c>
      <c r="B132" s="12" t="s">
        <v>237</v>
      </c>
      <c r="C132" s="12" t="s">
        <v>142</v>
      </c>
      <c r="D132" s="12" t="s">
        <v>10</v>
      </c>
      <c r="E132" s="63" t="s">
        <v>303</v>
      </c>
      <c r="F132" s="73" t="s">
        <v>304</v>
      </c>
      <c r="G132" s="60">
        <f t="shared" si="1"/>
        <v>0</v>
      </c>
      <c r="H132" s="60"/>
      <c r="I132" s="60"/>
      <c r="K132" s="56"/>
    </row>
    <row r="133" spans="1:11" ht="38.25" hidden="1">
      <c r="A133" s="62">
        <v>2482</v>
      </c>
      <c r="B133" s="12" t="s">
        <v>237</v>
      </c>
      <c r="C133" s="12" t="s">
        <v>142</v>
      </c>
      <c r="D133" s="12" t="s">
        <v>136</v>
      </c>
      <c r="E133" s="63" t="s">
        <v>305</v>
      </c>
      <c r="F133" s="73" t="s">
        <v>306</v>
      </c>
      <c r="G133" s="60">
        <f t="shared" si="1"/>
        <v>0</v>
      </c>
      <c r="H133" s="60"/>
      <c r="I133" s="60"/>
      <c r="K133" s="56"/>
    </row>
    <row r="134" spans="1:11" ht="25.5" hidden="1">
      <c r="A134" s="62">
        <v>2483</v>
      </c>
      <c r="B134" s="12" t="s">
        <v>237</v>
      </c>
      <c r="C134" s="12" t="s">
        <v>142</v>
      </c>
      <c r="D134" s="12" t="s">
        <v>137</v>
      </c>
      <c r="E134" s="63" t="s">
        <v>307</v>
      </c>
      <c r="F134" s="73" t="s">
        <v>308</v>
      </c>
      <c r="G134" s="60">
        <f t="shared" si="1"/>
        <v>0</v>
      </c>
      <c r="H134" s="60"/>
      <c r="I134" s="60"/>
      <c r="K134" s="56"/>
    </row>
    <row r="135" spans="1:11" ht="24" hidden="1" customHeight="1">
      <c r="A135" s="62">
        <v>2484</v>
      </c>
      <c r="B135" s="12" t="s">
        <v>237</v>
      </c>
      <c r="C135" s="12" t="s">
        <v>142</v>
      </c>
      <c r="D135" s="12" t="s">
        <v>138</v>
      </c>
      <c r="E135" s="63" t="s">
        <v>309</v>
      </c>
      <c r="F135" s="73" t="s">
        <v>310</v>
      </c>
      <c r="G135" s="60">
        <f t="shared" si="1"/>
        <v>0</v>
      </c>
      <c r="H135" s="60"/>
      <c r="I135" s="60"/>
      <c r="K135" s="56"/>
    </row>
    <row r="136" spans="1:11" ht="25.5" hidden="1">
      <c r="A136" s="62">
        <v>2485</v>
      </c>
      <c r="B136" s="12" t="s">
        <v>237</v>
      </c>
      <c r="C136" s="12" t="s">
        <v>142</v>
      </c>
      <c r="D136" s="12" t="s">
        <v>139</v>
      </c>
      <c r="E136" s="63" t="s">
        <v>311</v>
      </c>
      <c r="F136" s="73" t="s">
        <v>312</v>
      </c>
      <c r="G136" s="60">
        <f t="shared" si="1"/>
        <v>0</v>
      </c>
      <c r="H136" s="60"/>
      <c r="I136" s="60"/>
      <c r="K136" s="56"/>
    </row>
    <row r="137" spans="1:11" ht="15" hidden="1" customHeight="1">
      <c r="A137" s="62">
        <v>2486</v>
      </c>
      <c r="B137" s="12" t="s">
        <v>237</v>
      </c>
      <c r="C137" s="12" t="s">
        <v>142</v>
      </c>
      <c r="D137" s="12" t="s">
        <v>140</v>
      </c>
      <c r="E137" s="63" t="s">
        <v>313</v>
      </c>
      <c r="F137" s="73" t="s">
        <v>314</v>
      </c>
      <c r="G137" s="60">
        <f t="shared" si="1"/>
        <v>0</v>
      </c>
      <c r="H137" s="60"/>
      <c r="I137" s="60"/>
      <c r="K137" s="56"/>
    </row>
    <row r="138" spans="1:11" ht="25.5" hidden="1">
      <c r="A138" s="62">
        <v>2487</v>
      </c>
      <c r="B138" s="12" t="s">
        <v>237</v>
      </c>
      <c r="C138" s="12" t="s">
        <v>142</v>
      </c>
      <c r="D138" s="12" t="s">
        <v>141</v>
      </c>
      <c r="E138" s="63" t="s">
        <v>315</v>
      </c>
      <c r="F138" s="73" t="s">
        <v>316</v>
      </c>
      <c r="G138" s="60">
        <f t="shared" si="1"/>
        <v>0</v>
      </c>
      <c r="H138" s="60"/>
      <c r="I138" s="60"/>
      <c r="K138" s="56"/>
    </row>
    <row r="139" spans="1:11" ht="24.75" customHeight="1">
      <c r="A139" s="62">
        <v>2490</v>
      </c>
      <c r="B139" s="12" t="s">
        <v>237</v>
      </c>
      <c r="C139" s="12" t="s">
        <v>317</v>
      </c>
      <c r="D139" s="12" t="s">
        <v>145</v>
      </c>
      <c r="E139" s="65" t="s">
        <v>318</v>
      </c>
      <c r="F139" s="68" t="s">
        <v>319</v>
      </c>
      <c r="G139" s="60">
        <f t="shared" si="1"/>
        <v>-20000</v>
      </c>
      <c r="H139" s="60">
        <f>H141</f>
        <v>0</v>
      </c>
      <c r="I139" s="60">
        <f>I141</f>
        <v>-20000</v>
      </c>
      <c r="K139" s="56"/>
    </row>
    <row r="140" spans="1:11" s="67" customFormat="1" ht="10.5" hidden="1" customHeight="1">
      <c r="A140" s="62"/>
      <c r="B140" s="12"/>
      <c r="C140" s="12"/>
      <c r="D140" s="12"/>
      <c r="E140" s="63" t="s">
        <v>149</v>
      </c>
      <c r="F140" s="68"/>
      <c r="G140" s="60"/>
      <c r="H140" s="69"/>
      <c r="I140" s="69"/>
      <c r="K140" s="56"/>
    </row>
    <row r="141" spans="1:11" ht="25.5">
      <c r="A141" s="62">
        <v>2491</v>
      </c>
      <c r="B141" s="12" t="s">
        <v>237</v>
      </c>
      <c r="C141" s="12" t="s">
        <v>317</v>
      </c>
      <c r="D141" s="12" t="s">
        <v>10</v>
      </c>
      <c r="E141" s="63" t="s">
        <v>318</v>
      </c>
      <c r="F141" s="73" t="s">
        <v>320</v>
      </c>
      <c r="G141" s="60">
        <f t="shared" si="1"/>
        <v>-20000</v>
      </c>
      <c r="H141" s="60"/>
      <c r="I141" s="60">
        <f>'[1]tnt. harab.'!F32</f>
        <v>-20000</v>
      </c>
      <c r="K141" s="56"/>
    </row>
    <row r="142" spans="1:11" s="61" customFormat="1" ht="24" customHeight="1">
      <c r="A142" s="57">
        <v>2500</v>
      </c>
      <c r="B142" s="12" t="s">
        <v>321</v>
      </c>
      <c r="C142" s="12" t="s">
        <v>145</v>
      </c>
      <c r="D142" s="12" t="s">
        <v>145</v>
      </c>
      <c r="E142" s="58" t="s">
        <v>516</v>
      </c>
      <c r="F142" s="10" t="s">
        <v>322</v>
      </c>
      <c r="G142" s="60">
        <f t="shared" si="1"/>
        <v>13000</v>
      </c>
      <c r="H142" s="60">
        <f>H144+H147+H150+H153+H156+H159</f>
        <v>13000</v>
      </c>
      <c r="I142" s="60">
        <f>I144+I147+I150+I153+I156+I159</f>
        <v>0</v>
      </c>
      <c r="K142" s="56"/>
    </row>
    <row r="143" spans="1:11" ht="11.25" hidden="1" customHeight="1">
      <c r="A143" s="62"/>
      <c r="B143" s="12"/>
      <c r="C143" s="12"/>
      <c r="D143" s="12"/>
      <c r="E143" s="63" t="s">
        <v>7</v>
      </c>
      <c r="F143" s="64"/>
      <c r="G143" s="60"/>
      <c r="H143" s="60"/>
      <c r="I143" s="60"/>
      <c r="K143" s="56"/>
    </row>
    <row r="144" spans="1:11">
      <c r="A144" s="62">
        <v>2510</v>
      </c>
      <c r="B144" s="12" t="s">
        <v>321</v>
      </c>
      <c r="C144" s="12" t="s">
        <v>10</v>
      </c>
      <c r="D144" s="12" t="s">
        <v>145</v>
      </c>
      <c r="E144" s="65" t="s">
        <v>323</v>
      </c>
      <c r="F144" s="68" t="s">
        <v>324</v>
      </c>
      <c r="G144" s="60">
        <f t="shared" ref="G144:G204" si="2">H144+I144</f>
        <v>13000</v>
      </c>
      <c r="H144" s="60">
        <f>H146</f>
        <v>13000</v>
      </c>
      <c r="I144" s="60">
        <f>I146</f>
        <v>0</v>
      </c>
      <c r="K144" s="56"/>
    </row>
    <row r="145" spans="1:11" s="67" customFormat="1" ht="12" customHeight="1">
      <c r="A145" s="62"/>
      <c r="B145" s="12"/>
      <c r="C145" s="12"/>
      <c r="D145" s="12"/>
      <c r="E145" s="63" t="s">
        <v>149</v>
      </c>
      <c r="F145" s="68"/>
      <c r="G145" s="60"/>
      <c r="H145" s="69"/>
      <c r="I145" s="69"/>
      <c r="K145" s="56"/>
    </row>
    <row r="146" spans="1:11">
      <c r="A146" s="62">
        <v>2511</v>
      </c>
      <c r="B146" s="12" t="s">
        <v>321</v>
      </c>
      <c r="C146" s="12" t="s">
        <v>10</v>
      </c>
      <c r="D146" s="12" t="s">
        <v>10</v>
      </c>
      <c r="E146" s="63" t="s">
        <v>323</v>
      </c>
      <c r="F146" s="73" t="s">
        <v>325</v>
      </c>
      <c r="G146" s="60">
        <f t="shared" si="2"/>
        <v>13000</v>
      </c>
      <c r="H146" s="60">
        <f>'[1]arandzin axbahan.'!F32</f>
        <v>13000</v>
      </c>
      <c r="I146" s="60">
        <f>'[1]arandzin axbahan.'!F132</f>
        <v>0</v>
      </c>
      <c r="K146" s="56"/>
    </row>
    <row r="147" spans="1:11">
      <c r="A147" s="62">
        <v>2520</v>
      </c>
      <c r="B147" s="12" t="s">
        <v>321</v>
      </c>
      <c r="C147" s="12" t="s">
        <v>136</v>
      </c>
      <c r="D147" s="12" t="s">
        <v>145</v>
      </c>
      <c r="E147" s="65" t="s">
        <v>326</v>
      </c>
      <c r="F147" s="68" t="s">
        <v>327</v>
      </c>
      <c r="G147" s="60">
        <f t="shared" si="2"/>
        <v>0</v>
      </c>
      <c r="H147" s="60">
        <f>H149</f>
        <v>0</v>
      </c>
      <c r="I147" s="60">
        <f>I149</f>
        <v>0</v>
      </c>
      <c r="K147" s="56"/>
    </row>
    <row r="148" spans="1:11" s="67" customFormat="1" ht="13.5" customHeight="1">
      <c r="A148" s="62"/>
      <c r="B148" s="12"/>
      <c r="C148" s="12"/>
      <c r="D148" s="12"/>
      <c r="E148" s="63" t="s">
        <v>149</v>
      </c>
      <c r="F148" s="68"/>
      <c r="G148" s="60"/>
      <c r="H148" s="69"/>
      <c r="I148" s="69"/>
      <c r="K148" s="56"/>
    </row>
    <row r="149" spans="1:11">
      <c r="A149" s="62">
        <v>2521</v>
      </c>
      <c r="B149" s="12" t="s">
        <v>321</v>
      </c>
      <c r="C149" s="12" t="s">
        <v>136</v>
      </c>
      <c r="D149" s="12" t="s">
        <v>10</v>
      </c>
      <c r="E149" s="63" t="s">
        <v>328</v>
      </c>
      <c r="F149" s="73" t="s">
        <v>329</v>
      </c>
      <c r="G149" s="60">
        <f t="shared" si="2"/>
        <v>0</v>
      </c>
      <c r="H149" s="60">
        <v>0</v>
      </c>
      <c r="I149" s="60">
        <f>'[1]kextajreri heracum'!F150</f>
        <v>0</v>
      </c>
      <c r="K149" s="56"/>
    </row>
    <row r="150" spans="1:11">
      <c r="A150" s="62">
        <v>2530</v>
      </c>
      <c r="B150" s="12" t="s">
        <v>321</v>
      </c>
      <c r="C150" s="12" t="s">
        <v>137</v>
      </c>
      <c r="D150" s="12" t="s">
        <v>145</v>
      </c>
      <c r="E150" s="65" t="s">
        <v>330</v>
      </c>
      <c r="F150" s="68" t="s">
        <v>331</v>
      </c>
      <c r="G150" s="60">
        <f t="shared" si="2"/>
        <v>0</v>
      </c>
      <c r="H150" s="60">
        <f>H152</f>
        <v>0</v>
      </c>
      <c r="I150" s="60">
        <f>I152</f>
        <v>0</v>
      </c>
      <c r="K150" s="56"/>
    </row>
    <row r="151" spans="1:11" s="67" customFormat="1" ht="2.25" customHeight="1">
      <c r="A151" s="62"/>
      <c r="B151" s="12"/>
      <c r="C151" s="12"/>
      <c r="D151" s="12"/>
      <c r="E151" s="63" t="s">
        <v>149</v>
      </c>
      <c r="F151" s="68"/>
      <c r="G151" s="60"/>
      <c r="H151" s="69"/>
      <c r="I151" s="69"/>
      <c r="K151" s="56"/>
    </row>
    <row r="152" spans="1:11" hidden="1">
      <c r="A152" s="62">
        <v>2531</v>
      </c>
      <c r="B152" s="12" t="s">
        <v>321</v>
      </c>
      <c r="C152" s="12" t="s">
        <v>137</v>
      </c>
      <c r="D152" s="12" t="s">
        <v>10</v>
      </c>
      <c r="E152" s="63" t="s">
        <v>330</v>
      </c>
      <c r="F152" s="73" t="s">
        <v>332</v>
      </c>
      <c r="G152" s="60">
        <f t="shared" si="2"/>
        <v>0</v>
      </c>
      <c r="H152" s="60"/>
      <c r="I152" s="60"/>
      <c r="K152" s="56"/>
    </row>
    <row r="153" spans="1:11" ht="15" hidden="1" customHeight="1">
      <c r="A153" s="62">
        <v>2540</v>
      </c>
      <c r="B153" s="12" t="s">
        <v>321</v>
      </c>
      <c r="C153" s="12" t="s">
        <v>138</v>
      </c>
      <c r="D153" s="12" t="s">
        <v>145</v>
      </c>
      <c r="E153" s="65" t="s">
        <v>333</v>
      </c>
      <c r="F153" s="68" t="s">
        <v>334</v>
      </c>
      <c r="G153" s="60">
        <f t="shared" si="2"/>
        <v>0</v>
      </c>
      <c r="H153" s="60">
        <f>H155</f>
        <v>0</v>
      </c>
      <c r="I153" s="60">
        <f>I155</f>
        <v>0</v>
      </c>
      <c r="K153" s="56"/>
    </row>
    <row r="154" spans="1:11" s="67" customFormat="1" ht="12" hidden="1" customHeight="1">
      <c r="A154" s="62"/>
      <c r="B154" s="12"/>
      <c r="C154" s="12"/>
      <c r="D154" s="12"/>
      <c r="E154" s="63" t="s">
        <v>149</v>
      </c>
      <c r="F154" s="68"/>
      <c r="G154" s="60"/>
      <c r="H154" s="69"/>
      <c r="I154" s="69"/>
      <c r="K154" s="56"/>
    </row>
    <row r="155" spans="1:11" ht="17.25" hidden="1" customHeight="1">
      <c r="A155" s="62">
        <v>2541</v>
      </c>
      <c r="B155" s="12" t="s">
        <v>321</v>
      </c>
      <c r="C155" s="12" t="s">
        <v>138</v>
      </c>
      <c r="D155" s="12" t="s">
        <v>10</v>
      </c>
      <c r="E155" s="63" t="s">
        <v>333</v>
      </c>
      <c r="F155" s="73" t="s">
        <v>335</v>
      </c>
      <c r="G155" s="60">
        <f t="shared" si="2"/>
        <v>0</v>
      </c>
      <c r="H155" s="60"/>
      <c r="I155" s="60"/>
      <c r="K155" s="56"/>
    </row>
    <row r="156" spans="1:11" ht="24.75" hidden="1" customHeight="1">
      <c r="A156" s="62">
        <v>2550</v>
      </c>
      <c r="B156" s="12" t="s">
        <v>321</v>
      </c>
      <c r="C156" s="12" t="s">
        <v>139</v>
      </c>
      <c r="D156" s="12" t="s">
        <v>145</v>
      </c>
      <c r="E156" s="65" t="s">
        <v>336</v>
      </c>
      <c r="F156" s="68" t="s">
        <v>337</v>
      </c>
      <c r="G156" s="60">
        <f t="shared" si="2"/>
        <v>0</v>
      </c>
      <c r="H156" s="60">
        <f>H158</f>
        <v>0</v>
      </c>
      <c r="I156" s="60">
        <f>I158</f>
        <v>0</v>
      </c>
      <c r="K156" s="56"/>
    </row>
    <row r="157" spans="1:11" s="67" customFormat="1" ht="12.75" hidden="1" customHeight="1">
      <c r="A157" s="62"/>
      <c r="B157" s="12"/>
      <c r="C157" s="12"/>
      <c r="D157" s="12"/>
      <c r="E157" s="63" t="s">
        <v>149</v>
      </c>
      <c r="F157" s="68"/>
      <c r="G157" s="60"/>
      <c r="H157" s="69"/>
      <c r="I157" s="69"/>
      <c r="K157" s="56"/>
    </row>
    <row r="158" spans="1:11" ht="25.5" hidden="1">
      <c r="A158" s="62">
        <v>2551</v>
      </c>
      <c r="B158" s="12" t="s">
        <v>321</v>
      </c>
      <c r="C158" s="12" t="s">
        <v>139</v>
      </c>
      <c r="D158" s="12" t="s">
        <v>10</v>
      </c>
      <c r="E158" s="63" t="s">
        <v>336</v>
      </c>
      <c r="F158" s="73" t="s">
        <v>338</v>
      </c>
      <c r="G158" s="60">
        <f t="shared" si="2"/>
        <v>0</v>
      </c>
      <c r="H158" s="60"/>
      <c r="I158" s="60"/>
      <c r="K158" s="56"/>
    </row>
    <row r="159" spans="1:11" ht="25.5" hidden="1">
      <c r="A159" s="62">
        <v>2560</v>
      </c>
      <c r="B159" s="12" t="s">
        <v>321</v>
      </c>
      <c r="C159" s="12" t="s">
        <v>140</v>
      </c>
      <c r="D159" s="12" t="s">
        <v>145</v>
      </c>
      <c r="E159" s="65" t="s">
        <v>339</v>
      </c>
      <c r="F159" s="68" t="s">
        <v>340</v>
      </c>
      <c r="G159" s="60">
        <f t="shared" si="2"/>
        <v>0</v>
      </c>
      <c r="H159" s="60">
        <f>H161</f>
        <v>0</v>
      </c>
      <c r="I159" s="60">
        <f>I161</f>
        <v>0</v>
      </c>
      <c r="K159" s="56"/>
    </row>
    <row r="160" spans="1:11" s="67" customFormat="1" ht="13.5" hidden="1" customHeight="1">
      <c r="A160" s="62"/>
      <c r="B160" s="12"/>
      <c r="C160" s="12"/>
      <c r="D160" s="12"/>
      <c r="E160" s="63" t="s">
        <v>149</v>
      </c>
      <c r="F160" s="68"/>
      <c r="G160" s="60"/>
      <c r="H160" s="69"/>
      <c r="I160" s="69"/>
      <c r="K160" s="56"/>
    </row>
    <row r="161" spans="1:11" ht="73.5" hidden="1" customHeight="1">
      <c r="A161" s="62">
        <v>2561</v>
      </c>
      <c r="B161" s="12" t="s">
        <v>321</v>
      </c>
      <c r="C161" s="12" t="s">
        <v>140</v>
      </c>
      <c r="D161" s="12" t="s">
        <v>10</v>
      </c>
      <c r="E161" s="63" t="s">
        <v>339</v>
      </c>
      <c r="F161" s="73" t="s">
        <v>341</v>
      </c>
      <c r="G161" s="60">
        <f t="shared" si="2"/>
        <v>0</v>
      </c>
      <c r="H161" s="60">
        <f>[1]shner!F30</f>
        <v>0</v>
      </c>
      <c r="I161" s="60">
        <f>[1]shner!F150</f>
        <v>0</v>
      </c>
      <c r="K161" s="56"/>
    </row>
    <row r="162" spans="1:11" s="61" customFormat="1" ht="48" customHeight="1">
      <c r="A162" s="57">
        <v>2600</v>
      </c>
      <c r="B162" s="12" t="s">
        <v>342</v>
      </c>
      <c r="C162" s="12" t="s">
        <v>145</v>
      </c>
      <c r="D162" s="12" t="s">
        <v>145</v>
      </c>
      <c r="E162" s="58" t="s">
        <v>517</v>
      </c>
      <c r="F162" s="10" t="s">
        <v>343</v>
      </c>
      <c r="G162" s="60">
        <f t="shared" si="2"/>
        <v>43936.4</v>
      </c>
      <c r="H162" s="60">
        <f>H164+H167+H170+H173+H176+H179</f>
        <v>20300</v>
      </c>
      <c r="I162" s="60">
        <f>I164+I167+I172+I173+I176+I179</f>
        <v>23636.400000000001</v>
      </c>
      <c r="K162" s="56"/>
    </row>
    <row r="163" spans="1:11" ht="11.25" customHeight="1">
      <c r="A163" s="62"/>
      <c r="B163" s="12"/>
      <c r="C163" s="12"/>
      <c r="D163" s="12"/>
      <c r="E163" s="63" t="s">
        <v>7</v>
      </c>
      <c r="F163" s="64"/>
      <c r="G163" s="60"/>
      <c r="H163" s="60"/>
      <c r="I163" s="60"/>
      <c r="K163" s="56"/>
    </row>
    <row r="164" spans="1:11">
      <c r="A164" s="62">
        <v>2610</v>
      </c>
      <c r="B164" s="12" t="s">
        <v>342</v>
      </c>
      <c r="C164" s="12" t="s">
        <v>10</v>
      </c>
      <c r="D164" s="12" t="s">
        <v>145</v>
      </c>
      <c r="E164" s="65" t="s">
        <v>344</v>
      </c>
      <c r="F164" s="68" t="s">
        <v>345</v>
      </c>
      <c r="G164" s="60">
        <f t="shared" si="2"/>
        <v>0</v>
      </c>
      <c r="H164" s="60">
        <f>H166</f>
        <v>0</v>
      </c>
      <c r="I164" s="60">
        <f>I166</f>
        <v>0</v>
      </c>
      <c r="K164" s="56"/>
    </row>
    <row r="165" spans="1:11" s="67" customFormat="1" ht="10.5" customHeight="1">
      <c r="A165" s="62"/>
      <c r="B165" s="12"/>
      <c r="C165" s="12"/>
      <c r="D165" s="12"/>
      <c r="E165" s="63" t="s">
        <v>149</v>
      </c>
      <c r="F165" s="68"/>
      <c r="G165" s="60"/>
      <c r="H165" s="69"/>
      <c r="I165" s="69"/>
      <c r="K165" s="56"/>
    </row>
    <row r="166" spans="1:11">
      <c r="A166" s="62">
        <v>2611</v>
      </c>
      <c r="B166" s="12" t="s">
        <v>342</v>
      </c>
      <c r="C166" s="12" t="s">
        <v>10</v>
      </c>
      <c r="D166" s="12" t="s">
        <v>10</v>
      </c>
      <c r="E166" s="63" t="s">
        <v>346</v>
      </c>
      <c r="F166" s="73" t="s">
        <v>347</v>
      </c>
      <c r="G166" s="60">
        <f t="shared" si="2"/>
        <v>0</v>
      </c>
      <c r="H166" s="60">
        <f>'[1]06.1.1'!F31</f>
        <v>0</v>
      </c>
      <c r="I166" s="60">
        <f>'[1]bnak.shin.ntp'!F134</f>
        <v>0</v>
      </c>
      <c r="K166" s="56"/>
    </row>
    <row r="167" spans="1:11" ht="13.5" customHeight="1">
      <c r="A167" s="62">
        <v>2620</v>
      </c>
      <c r="B167" s="12" t="s">
        <v>342</v>
      </c>
      <c r="C167" s="12" t="s">
        <v>136</v>
      </c>
      <c r="D167" s="12" t="s">
        <v>145</v>
      </c>
      <c r="E167" s="65" t="s">
        <v>348</v>
      </c>
      <c r="F167" s="68" t="s">
        <v>349</v>
      </c>
      <c r="G167" s="60">
        <f t="shared" si="2"/>
        <v>0</v>
      </c>
      <c r="H167" s="60">
        <f>H169</f>
        <v>0</v>
      </c>
      <c r="I167" s="60">
        <f>I169</f>
        <v>0</v>
      </c>
      <c r="K167" s="56"/>
    </row>
    <row r="168" spans="1:11" s="67" customFormat="1" ht="10.5" hidden="1" customHeight="1">
      <c r="A168" s="62"/>
      <c r="B168" s="12"/>
      <c r="C168" s="12"/>
      <c r="D168" s="12"/>
      <c r="E168" s="63" t="s">
        <v>149</v>
      </c>
      <c r="F168" s="68"/>
      <c r="G168" s="60"/>
      <c r="H168" s="69"/>
      <c r="I168" s="69"/>
      <c r="K168" s="56"/>
    </row>
    <row r="169" spans="1:11">
      <c r="A169" s="62">
        <v>2621</v>
      </c>
      <c r="B169" s="12" t="s">
        <v>342</v>
      </c>
      <c r="C169" s="12" t="s">
        <v>136</v>
      </c>
      <c r="D169" s="12" t="s">
        <v>10</v>
      </c>
      <c r="E169" s="63" t="s">
        <v>348</v>
      </c>
      <c r="F169" s="73" t="s">
        <v>350</v>
      </c>
      <c r="G169" s="60">
        <f t="shared" si="2"/>
        <v>0</v>
      </c>
      <c r="H169" s="60"/>
      <c r="I169" s="60"/>
      <c r="K169" s="56"/>
    </row>
    <row r="170" spans="1:11" ht="13.5" customHeight="1">
      <c r="A170" s="62">
        <v>2630</v>
      </c>
      <c r="B170" s="12" t="s">
        <v>342</v>
      </c>
      <c r="C170" s="12" t="s">
        <v>137</v>
      </c>
      <c r="D170" s="12" t="s">
        <v>145</v>
      </c>
      <c r="E170" s="65" t="s">
        <v>351</v>
      </c>
      <c r="F170" s="68" t="s">
        <v>352</v>
      </c>
      <c r="G170" s="60">
        <f>H170+I172</f>
        <v>23137</v>
      </c>
      <c r="H170" s="60">
        <f>H172</f>
        <v>11000</v>
      </c>
      <c r="I170" s="60">
        <f>I172</f>
        <v>12137</v>
      </c>
      <c r="K170" s="56"/>
    </row>
    <row r="171" spans="1:11" s="67" customFormat="1" ht="10.5" hidden="1" customHeight="1">
      <c r="A171" s="62"/>
      <c r="B171" s="12"/>
      <c r="C171" s="12"/>
      <c r="D171" s="12"/>
      <c r="E171" s="63" t="s">
        <v>149</v>
      </c>
      <c r="F171" s="68"/>
      <c r="G171" s="60"/>
      <c r="H171" s="69"/>
      <c r="I171" s="69"/>
      <c r="K171" s="56"/>
    </row>
    <row r="172" spans="1:11">
      <c r="A172" s="62">
        <v>2631</v>
      </c>
      <c r="B172" s="12" t="s">
        <v>342</v>
      </c>
      <c r="C172" s="12" t="s">
        <v>137</v>
      </c>
      <c r="D172" s="12" t="s">
        <v>10</v>
      </c>
      <c r="E172" s="63" t="s">
        <v>353</v>
      </c>
      <c r="F172" s="68" t="s">
        <v>354</v>
      </c>
      <c r="G172" s="60">
        <f>H172+I172</f>
        <v>23137</v>
      </c>
      <c r="H172" s="60">
        <f>'[1]arandzin komuna'!F32</f>
        <v>11000</v>
      </c>
      <c r="I172" s="60">
        <f>'[1]arandzin komunal ntp'!F134+'[1]arandzin komuna'!F134</f>
        <v>12137</v>
      </c>
      <c r="K172" s="56"/>
    </row>
    <row r="173" spans="1:11">
      <c r="A173" s="62">
        <v>2640</v>
      </c>
      <c r="B173" s="12" t="s">
        <v>342</v>
      </c>
      <c r="C173" s="12" t="s">
        <v>138</v>
      </c>
      <c r="D173" s="12" t="s">
        <v>145</v>
      </c>
      <c r="E173" s="65" t="s">
        <v>355</v>
      </c>
      <c r="F173" s="68" t="s">
        <v>356</v>
      </c>
      <c r="G173" s="60">
        <f t="shared" si="2"/>
        <v>20799.400000000001</v>
      </c>
      <c r="H173" s="60">
        <f>H175</f>
        <v>9300</v>
      </c>
      <c r="I173" s="60">
        <f>I175</f>
        <v>11499.4</v>
      </c>
      <c r="K173" s="56"/>
    </row>
    <row r="174" spans="1:11" s="67" customFormat="1" ht="10.5" hidden="1" customHeight="1">
      <c r="A174" s="62"/>
      <c r="B174" s="12"/>
      <c r="C174" s="12"/>
      <c r="D174" s="12"/>
      <c r="E174" s="63" t="s">
        <v>149</v>
      </c>
      <c r="F174" s="68"/>
      <c r="G174" s="60"/>
      <c r="H174" s="69"/>
      <c r="I174" s="69"/>
      <c r="K174" s="56"/>
    </row>
    <row r="175" spans="1:11">
      <c r="A175" s="62">
        <v>2641</v>
      </c>
      <c r="B175" s="12" t="s">
        <v>342</v>
      </c>
      <c r="C175" s="12" t="s">
        <v>138</v>
      </c>
      <c r="D175" s="12" t="s">
        <v>10</v>
      </c>
      <c r="E175" s="63" t="s">
        <v>357</v>
      </c>
      <c r="F175" s="73" t="s">
        <v>358</v>
      </c>
      <c r="G175" s="60">
        <f t="shared" si="2"/>
        <v>20799.400000000001</v>
      </c>
      <c r="H175" s="60">
        <f>'[1]poxoc.lusav.'!F32</f>
        <v>9300</v>
      </c>
      <c r="I175" s="60">
        <f>'[1]poxoc.lusav.'!F134</f>
        <v>11499.4</v>
      </c>
      <c r="K175" s="56"/>
    </row>
    <row r="176" spans="1:11" ht="0.75" customHeight="1">
      <c r="A176" s="62">
        <v>2650</v>
      </c>
      <c r="B176" s="12" t="s">
        <v>342</v>
      </c>
      <c r="C176" s="12" t="s">
        <v>139</v>
      </c>
      <c r="D176" s="12" t="s">
        <v>145</v>
      </c>
      <c r="E176" s="65" t="s">
        <v>359</v>
      </c>
      <c r="F176" s="68" t="s">
        <v>360</v>
      </c>
      <c r="G176" s="60">
        <f t="shared" si="2"/>
        <v>0</v>
      </c>
      <c r="H176" s="60">
        <f>H178</f>
        <v>0</v>
      </c>
      <c r="I176" s="60">
        <f>I178</f>
        <v>0</v>
      </c>
      <c r="K176" s="56"/>
    </row>
    <row r="177" spans="1:11" s="67" customFormat="1" ht="0.75" hidden="1" customHeight="1">
      <c r="A177" s="62"/>
      <c r="B177" s="12"/>
      <c r="C177" s="12"/>
      <c r="D177" s="12"/>
      <c r="E177" s="63" t="s">
        <v>149</v>
      </c>
      <c r="F177" s="68"/>
      <c r="G177" s="60"/>
      <c r="H177" s="69"/>
      <c r="I177" s="69"/>
      <c r="K177" s="56"/>
    </row>
    <row r="178" spans="1:11" ht="38.25" hidden="1">
      <c r="A178" s="62">
        <v>2651</v>
      </c>
      <c r="B178" s="12" t="s">
        <v>342</v>
      </c>
      <c r="C178" s="12" t="s">
        <v>139</v>
      </c>
      <c r="D178" s="12" t="s">
        <v>10</v>
      </c>
      <c r="E178" s="63" t="s">
        <v>359</v>
      </c>
      <c r="F178" s="73" t="s">
        <v>361</v>
      </c>
      <c r="G178" s="60">
        <f t="shared" si="2"/>
        <v>0</v>
      </c>
      <c r="H178" s="60"/>
      <c r="I178" s="60"/>
      <c r="K178" s="56"/>
    </row>
    <row r="179" spans="1:11" ht="27.75" hidden="1" customHeight="1">
      <c r="A179" s="62">
        <v>2660</v>
      </c>
      <c r="B179" s="12" t="s">
        <v>342</v>
      </c>
      <c r="C179" s="12" t="s">
        <v>140</v>
      </c>
      <c r="D179" s="12" t="s">
        <v>145</v>
      </c>
      <c r="E179" s="65" t="s">
        <v>362</v>
      </c>
      <c r="F179" s="75" t="s">
        <v>363</v>
      </c>
      <c r="G179" s="60">
        <f t="shared" si="2"/>
        <v>0</v>
      </c>
      <c r="H179" s="60">
        <f>H181</f>
        <v>0</v>
      </c>
      <c r="I179" s="60">
        <f>I181</f>
        <v>0</v>
      </c>
      <c r="K179" s="56"/>
    </row>
    <row r="180" spans="1:11" s="67" customFormat="1" ht="10.5" hidden="1" customHeight="1">
      <c r="A180" s="62"/>
      <c r="B180" s="12"/>
      <c r="C180" s="12"/>
      <c r="D180" s="12"/>
      <c r="E180" s="63" t="s">
        <v>149</v>
      </c>
      <c r="F180" s="68"/>
      <c r="G180" s="60"/>
      <c r="H180" s="69"/>
      <c r="I180" s="69"/>
      <c r="K180" s="56"/>
    </row>
    <row r="181" spans="1:11" ht="27" hidden="1" customHeight="1">
      <c r="A181" s="62">
        <v>2661</v>
      </c>
      <c r="B181" s="12" t="s">
        <v>342</v>
      </c>
      <c r="C181" s="12" t="s">
        <v>140</v>
      </c>
      <c r="D181" s="12" t="s">
        <v>10</v>
      </c>
      <c r="E181" s="63" t="s">
        <v>362</v>
      </c>
      <c r="F181" s="73" t="s">
        <v>364</v>
      </c>
      <c r="G181" s="60">
        <f t="shared" si="2"/>
        <v>0</v>
      </c>
      <c r="H181" s="60">
        <f>[1]gts!F31+[1]handisutyun!F31</f>
        <v>0</v>
      </c>
      <c r="I181" s="60">
        <f>'[1]qts partq'!F150+[1]handisutyun!F150+[1]gts!F150</f>
        <v>0</v>
      </c>
      <c r="K181" s="56"/>
    </row>
    <row r="182" spans="1:11" s="61" customFormat="1" ht="27.75" customHeight="1">
      <c r="A182" s="57">
        <v>2700</v>
      </c>
      <c r="B182" s="12" t="s">
        <v>365</v>
      </c>
      <c r="C182" s="12" t="s">
        <v>145</v>
      </c>
      <c r="D182" s="12" t="s">
        <v>145</v>
      </c>
      <c r="E182" s="77" t="s">
        <v>366</v>
      </c>
      <c r="F182" s="10" t="s">
        <v>367</v>
      </c>
      <c r="G182" s="60">
        <f t="shared" si="2"/>
        <v>0</v>
      </c>
      <c r="H182" s="60">
        <f>H184+H189+H195+H201+H204+H207</f>
        <v>0</v>
      </c>
      <c r="I182" s="60">
        <f>I184+I189+I195+I201+I204+I207</f>
        <v>0</v>
      </c>
      <c r="K182" s="56"/>
    </row>
    <row r="183" spans="1:11" ht="11.25" hidden="1" customHeight="1">
      <c r="A183" s="62"/>
      <c r="B183" s="12"/>
      <c r="C183" s="12"/>
      <c r="D183" s="12"/>
      <c r="E183" s="63" t="s">
        <v>7</v>
      </c>
      <c r="F183" s="64"/>
      <c r="G183" s="60"/>
      <c r="H183" s="60"/>
      <c r="I183" s="60"/>
      <c r="K183" s="56"/>
    </row>
    <row r="184" spans="1:11" ht="15.75" hidden="1" customHeight="1">
      <c r="A184" s="62">
        <v>2710</v>
      </c>
      <c r="B184" s="12" t="s">
        <v>365</v>
      </c>
      <c r="C184" s="12" t="s">
        <v>10</v>
      </c>
      <c r="D184" s="12" t="s">
        <v>145</v>
      </c>
      <c r="E184" s="65" t="s">
        <v>368</v>
      </c>
      <c r="F184" s="68" t="s">
        <v>369</v>
      </c>
      <c r="G184" s="60">
        <f t="shared" si="2"/>
        <v>0</v>
      </c>
      <c r="H184" s="60">
        <f>SUM(H186:H188)</f>
        <v>0</v>
      </c>
      <c r="I184" s="60">
        <f>SUM(I186:I188)</f>
        <v>0</v>
      </c>
      <c r="K184" s="56"/>
    </row>
    <row r="185" spans="1:11" s="67" customFormat="1" ht="13.5" hidden="1" customHeight="1">
      <c r="A185" s="62"/>
      <c r="B185" s="12"/>
      <c r="C185" s="12"/>
      <c r="D185" s="12"/>
      <c r="E185" s="63" t="s">
        <v>149</v>
      </c>
      <c r="F185" s="68"/>
      <c r="G185" s="60"/>
      <c r="H185" s="69"/>
      <c r="I185" s="69"/>
      <c r="K185" s="56"/>
    </row>
    <row r="186" spans="1:11" hidden="1">
      <c r="A186" s="62">
        <v>2711</v>
      </c>
      <c r="B186" s="12" t="s">
        <v>365</v>
      </c>
      <c r="C186" s="12" t="s">
        <v>10</v>
      </c>
      <c r="D186" s="12" t="s">
        <v>10</v>
      </c>
      <c r="E186" s="63" t="s">
        <v>370</v>
      </c>
      <c r="F186" s="73" t="s">
        <v>371</v>
      </c>
      <c r="G186" s="60">
        <f t="shared" si="2"/>
        <v>0</v>
      </c>
      <c r="H186" s="60"/>
      <c r="I186" s="60"/>
      <c r="K186" s="56"/>
    </row>
    <row r="187" spans="1:11" hidden="1">
      <c r="A187" s="62">
        <v>2712</v>
      </c>
      <c r="B187" s="12" t="s">
        <v>365</v>
      </c>
      <c r="C187" s="12" t="s">
        <v>10</v>
      </c>
      <c r="D187" s="12" t="s">
        <v>136</v>
      </c>
      <c r="E187" s="63" t="s">
        <v>372</v>
      </c>
      <c r="F187" s="73" t="s">
        <v>373</v>
      </c>
      <c r="G187" s="60">
        <f t="shared" si="2"/>
        <v>0</v>
      </c>
      <c r="H187" s="60"/>
      <c r="I187" s="60"/>
      <c r="K187" s="56"/>
    </row>
    <row r="188" spans="1:11" hidden="1">
      <c r="A188" s="62">
        <v>2713</v>
      </c>
      <c r="B188" s="12" t="s">
        <v>365</v>
      </c>
      <c r="C188" s="12" t="s">
        <v>10</v>
      </c>
      <c r="D188" s="12" t="s">
        <v>137</v>
      </c>
      <c r="E188" s="63" t="s">
        <v>374</v>
      </c>
      <c r="F188" s="73" t="s">
        <v>375</v>
      </c>
      <c r="G188" s="60">
        <f t="shared" si="2"/>
        <v>0</v>
      </c>
      <c r="H188" s="60"/>
      <c r="I188" s="60"/>
      <c r="K188" s="56"/>
    </row>
    <row r="189" spans="1:11" hidden="1">
      <c r="A189" s="62">
        <v>2720</v>
      </c>
      <c r="B189" s="12" t="s">
        <v>365</v>
      </c>
      <c r="C189" s="12" t="s">
        <v>136</v>
      </c>
      <c r="D189" s="12" t="s">
        <v>145</v>
      </c>
      <c r="E189" s="65" t="s">
        <v>376</v>
      </c>
      <c r="F189" s="68" t="s">
        <v>377</v>
      </c>
      <c r="G189" s="60">
        <f t="shared" si="2"/>
        <v>0</v>
      </c>
      <c r="H189" s="60">
        <f>SUM(H191:H194)</f>
        <v>0</v>
      </c>
      <c r="I189" s="60">
        <f>SUM(I191:I194)</f>
        <v>0</v>
      </c>
      <c r="K189" s="56"/>
    </row>
    <row r="190" spans="1:11" s="67" customFormat="1" ht="10.5" hidden="1" customHeight="1">
      <c r="A190" s="62"/>
      <c r="B190" s="12"/>
      <c r="C190" s="12"/>
      <c r="D190" s="12"/>
      <c r="E190" s="63" t="s">
        <v>149</v>
      </c>
      <c r="F190" s="68"/>
      <c r="G190" s="60"/>
      <c r="H190" s="69"/>
      <c r="I190" s="69"/>
      <c r="K190" s="56"/>
    </row>
    <row r="191" spans="1:11" hidden="1">
      <c r="A191" s="62">
        <v>2721</v>
      </c>
      <c r="B191" s="12" t="s">
        <v>365</v>
      </c>
      <c r="C191" s="12" t="s">
        <v>136</v>
      </c>
      <c r="D191" s="12" t="s">
        <v>10</v>
      </c>
      <c r="E191" s="63" t="s">
        <v>378</v>
      </c>
      <c r="F191" s="73" t="s">
        <v>379</v>
      </c>
      <c r="G191" s="60">
        <f t="shared" si="2"/>
        <v>0</v>
      </c>
      <c r="H191" s="60"/>
      <c r="I191" s="60"/>
      <c r="K191" s="56"/>
    </row>
    <row r="192" spans="1:11" ht="20.25" hidden="1" customHeight="1">
      <c r="A192" s="62">
        <v>2722</v>
      </c>
      <c r="B192" s="12" t="s">
        <v>365</v>
      </c>
      <c r="C192" s="12" t="s">
        <v>136</v>
      </c>
      <c r="D192" s="12" t="s">
        <v>136</v>
      </c>
      <c r="E192" s="63" t="s">
        <v>380</v>
      </c>
      <c r="F192" s="73" t="s">
        <v>381</v>
      </c>
      <c r="G192" s="60">
        <f t="shared" si="2"/>
        <v>0</v>
      </c>
      <c r="H192" s="60"/>
      <c r="I192" s="60"/>
      <c r="K192" s="56"/>
    </row>
    <row r="193" spans="1:11" hidden="1">
      <c r="A193" s="62">
        <v>2723</v>
      </c>
      <c r="B193" s="12" t="s">
        <v>365</v>
      </c>
      <c r="C193" s="12" t="s">
        <v>136</v>
      </c>
      <c r="D193" s="12" t="s">
        <v>137</v>
      </c>
      <c r="E193" s="63" t="s">
        <v>382</v>
      </c>
      <c r="F193" s="73" t="s">
        <v>383</v>
      </c>
      <c r="G193" s="60">
        <f t="shared" si="2"/>
        <v>0</v>
      </c>
      <c r="H193" s="60"/>
      <c r="I193" s="60"/>
      <c r="K193" s="56"/>
    </row>
    <row r="194" spans="1:11" hidden="1">
      <c r="A194" s="62">
        <v>2724</v>
      </c>
      <c r="B194" s="12" t="s">
        <v>365</v>
      </c>
      <c r="C194" s="12" t="s">
        <v>136</v>
      </c>
      <c r="D194" s="12" t="s">
        <v>138</v>
      </c>
      <c r="E194" s="63" t="s">
        <v>384</v>
      </c>
      <c r="F194" s="73" t="s">
        <v>385</v>
      </c>
      <c r="G194" s="60">
        <f t="shared" si="2"/>
        <v>0</v>
      </c>
      <c r="H194" s="60"/>
      <c r="I194" s="60"/>
      <c r="K194" s="56"/>
    </row>
    <row r="195" spans="1:11" hidden="1">
      <c r="A195" s="62">
        <v>2730</v>
      </c>
      <c r="B195" s="12" t="s">
        <v>365</v>
      </c>
      <c r="C195" s="12" t="s">
        <v>137</v>
      </c>
      <c r="D195" s="12" t="s">
        <v>145</v>
      </c>
      <c r="E195" s="65" t="s">
        <v>386</v>
      </c>
      <c r="F195" s="68" t="s">
        <v>387</v>
      </c>
      <c r="G195" s="60">
        <f t="shared" si="2"/>
        <v>0</v>
      </c>
      <c r="H195" s="60">
        <f>SUM(H197:H200)</f>
        <v>0</v>
      </c>
      <c r="I195" s="60">
        <f>SUM(I197:I200)</f>
        <v>0</v>
      </c>
      <c r="K195" s="56"/>
    </row>
    <row r="196" spans="1:11" s="67" customFormat="1" ht="14.25" hidden="1" customHeight="1">
      <c r="A196" s="62"/>
      <c r="B196" s="12"/>
      <c r="C196" s="12"/>
      <c r="D196" s="12"/>
      <c r="E196" s="63" t="s">
        <v>149</v>
      </c>
      <c r="F196" s="68"/>
      <c r="G196" s="60"/>
      <c r="H196" s="69"/>
      <c r="I196" s="69"/>
      <c r="K196" s="56"/>
    </row>
    <row r="197" spans="1:11" ht="15" hidden="1" customHeight="1">
      <c r="A197" s="62">
        <v>2731</v>
      </c>
      <c r="B197" s="12" t="s">
        <v>365</v>
      </c>
      <c r="C197" s="12" t="s">
        <v>137</v>
      </c>
      <c r="D197" s="12" t="s">
        <v>10</v>
      </c>
      <c r="E197" s="63" t="s">
        <v>388</v>
      </c>
      <c r="F197" s="64" t="s">
        <v>389</v>
      </c>
      <c r="G197" s="60">
        <f t="shared" si="2"/>
        <v>0</v>
      </c>
      <c r="H197" s="60"/>
      <c r="I197" s="60"/>
      <c r="K197" s="56"/>
    </row>
    <row r="198" spans="1:11" ht="18" hidden="1" customHeight="1">
      <c r="A198" s="62">
        <v>2732</v>
      </c>
      <c r="B198" s="12" t="s">
        <v>365</v>
      </c>
      <c r="C198" s="12" t="s">
        <v>137</v>
      </c>
      <c r="D198" s="12" t="s">
        <v>136</v>
      </c>
      <c r="E198" s="63" t="s">
        <v>390</v>
      </c>
      <c r="F198" s="64" t="s">
        <v>391</v>
      </c>
      <c r="G198" s="60">
        <f t="shared" si="2"/>
        <v>0</v>
      </c>
      <c r="H198" s="60"/>
      <c r="I198" s="60"/>
      <c r="K198" s="56"/>
    </row>
    <row r="199" spans="1:11" ht="15.75" hidden="1" customHeight="1">
      <c r="A199" s="62">
        <v>2733</v>
      </c>
      <c r="B199" s="12" t="s">
        <v>365</v>
      </c>
      <c r="C199" s="12" t="s">
        <v>137</v>
      </c>
      <c r="D199" s="12" t="s">
        <v>137</v>
      </c>
      <c r="E199" s="63" t="s">
        <v>392</v>
      </c>
      <c r="F199" s="64" t="s">
        <v>393</v>
      </c>
      <c r="G199" s="60">
        <f t="shared" si="2"/>
        <v>0</v>
      </c>
      <c r="H199" s="60"/>
      <c r="I199" s="60"/>
      <c r="K199" s="56"/>
    </row>
    <row r="200" spans="1:11" ht="25.5" hidden="1">
      <c r="A200" s="62">
        <v>2734</v>
      </c>
      <c r="B200" s="12" t="s">
        <v>365</v>
      </c>
      <c r="C200" s="12" t="s">
        <v>137</v>
      </c>
      <c r="D200" s="12" t="s">
        <v>138</v>
      </c>
      <c r="E200" s="63" t="s">
        <v>394</v>
      </c>
      <c r="F200" s="64" t="s">
        <v>395</v>
      </c>
      <c r="G200" s="60">
        <f t="shared" si="2"/>
        <v>0</v>
      </c>
      <c r="H200" s="60"/>
      <c r="I200" s="60"/>
      <c r="K200" s="56"/>
    </row>
    <row r="201" spans="1:11" hidden="1">
      <c r="A201" s="62">
        <v>2740</v>
      </c>
      <c r="B201" s="12" t="s">
        <v>365</v>
      </c>
      <c r="C201" s="12" t="s">
        <v>138</v>
      </c>
      <c r="D201" s="12" t="s">
        <v>145</v>
      </c>
      <c r="E201" s="65" t="s">
        <v>396</v>
      </c>
      <c r="F201" s="68" t="s">
        <v>397</v>
      </c>
      <c r="G201" s="60">
        <f t="shared" si="2"/>
        <v>0</v>
      </c>
      <c r="H201" s="60">
        <f>H203</f>
        <v>0</v>
      </c>
      <c r="I201" s="60">
        <f>I203</f>
        <v>0</v>
      </c>
      <c r="K201" s="56"/>
    </row>
    <row r="202" spans="1:11" s="67" customFormat="1" ht="12.75" hidden="1" customHeight="1">
      <c r="A202" s="62"/>
      <c r="B202" s="12"/>
      <c r="C202" s="12"/>
      <c r="D202" s="12"/>
      <c r="E202" s="63" t="s">
        <v>149</v>
      </c>
      <c r="F202" s="68"/>
      <c r="G202" s="60"/>
      <c r="H202" s="69"/>
      <c r="I202" s="69"/>
      <c r="K202" s="56"/>
    </row>
    <row r="203" spans="1:11" hidden="1">
      <c r="A203" s="62">
        <v>2741</v>
      </c>
      <c r="B203" s="12" t="s">
        <v>365</v>
      </c>
      <c r="C203" s="12" t="s">
        <v>138</v>
      </c>
      <c r="D203" s="12" t="s">
        <v>10</v>
      </c>
      <c r="E203" s="63" t="s">
        <v>396</v>
      </c>
      <c r="F203" s="73" t="s">
        <v>398</v>
      </c>
      <c r="G203" s="60">
        <f t="shared" si="2"/>
        <v>0</v>
      </c>
      <c r="H203" s="60">
        <f>'[1]arandzin aroxg'!F31</f>
        <v>0</v>
      </c>
      <c r="I203" s="60"/>
      <c r="K203" s="56"/>
    </row>
    <row r="204" spans="1:11" ht="25.5" hidden="1">
      <c r="A204" s="62">
        <v>2750</v>
      </c>
      <c r="B204" s="12" t="s">
        <v>365</v>
      </c>
      <c r="C204" s="12" t="s">
        <v>139</v>
      </c>
      <c r="D204" s="12" t="s">
        <v>145</v>
      </c>
      <c r="E204" s="65" t="s">
        <v>399</v>
      </c>
      <c r="F204" s="68" t="s">
        <v>400</v>
      </c>
      <c r="G204" s="60">
        <f t="shared" si="2"/>
        <v>0</v>
      </c>
      <c r="H204" s="60">
        <f>H206</f>
        <v>0</v>
      </c>
      <c r="I204" s="60">
        <f>I206</f>
        <v>0</v>
      </c>
      <c r="K204" s="56"/>
    </row>
    <row r="205" spans="1:11" s="67" customFormat="1" ht="13.5" hidden="1" customHeight="1">
      <c r="A205" s="62"/>
      <c r="B205" s="12"/>
      <c r="C205" s="12"/>
      <c r="D205" s="12"/>
      <c r="E205" s="63" t="s">
        <v>149</v>
      </c>
      <c r="F205" s="68"/>
      <c r="G205" s="60"/>
      <c r="H205" s="69"/>
      <c r="I205" s="69"/>
      <c r="K205" s="56"/>
    </row>
    <row r="206" spans="1:11" ht="25.5" hidden="1">
      <c r="A206" s="62">
        <v>2751</v>
      </c>
      <c r="B206" s="12" t="s">
        <v>365</v>
      </c>
      <c r="C206" s="12" t="s">
        <v>139</v>
      </c>
      <c r="D206" s="12" t="s">
        <v>10</v>
      </c>
      <c r="E206" s="63" t="s">
        <v>399</v>
      </c>
      <c r="F206" s="73" t="s">
        <v>400</v>
      </c>
      <c r="G206" s="60">
        <f t="shared" ref="G206:G269" si="3">H206+I206</f>
        <v>0</v>
      </c>
      <c r="H206" s="60"/>
      <c r="I206" s="60"/>
      <c r="K206" s="56"/>
    </row>
    <row r="207" spans="1:11" hidden="1">
      <c r="A207" s="62">
        <v>2760</v>
      </c>
      <c r="B207" s="12" t="s">
        <v>365</v>
      </c>
      <c r="C207" s="12" t="s">
        <v>140</v>
      </c>
      <c r="D207" s="12" t="s">
        <v>145</v>
      </c>
      <c r="E207" s="65" t="s">
        <v>401</v>
      </c>
      <c r="F207" s="68" t="s">
        <v>402</v>
      </c>
      <c r="G207" s="60">
        <f t="shared" si="3"/>
        <v>0</v>
      </c>
      <c r="H207" s="60">
        <f>SUM(H209:H210)</f>
        <v>0</v>
      </c>
      <c r="I207" s="60">
        <f>SUM(I209:I210)</f>
        <v>0</v>
      </c>
      <c r="K207" s="56"/>
    </row>
    <row r="208" spans="1:11" s="67" customFormat="1" ht="13.5" hidden="1" customHeight="1">
      <c r="A208" s="62"/>
      <c r="B208" s="12"/>
      <c r="C208" s="12"/>
      <c r="D208" s="12"/>
      <c r="E208" s="63" t="s">
        <v>149</v>
      </c>
      <c r="F208" s="68"/>
      <c r="G208" s="60"/>
      <c r="H208" s="69"/>
      <c r="I208" s="69"/>
      <c r="K208" s="56"/>
    </row>
    <row r="209" spans="1:11" ht="13.5" hidden="1" customHeight="1">
      <c r="A209" s="62">
        <v>2761</v>
      </c>
      <c r="B209" s="12" t="s">
        <v>365</v>
      </c>
      <c r="C209" s="12" t="s">
        <v>140</v>
      </c>
      <c r="D209" s="12" t="s">
        <v>10</v>
      </c>
      <c r="E209" s="63" t="s">
        <v>403</v>
      </c>
      <c r="F209" s="68"/>
      <c r="G209" s="60">
        <f t="shared" si="3"/>
        <v>0</v>
      </c>
      <c r="H209" s="60"/>
      <c r="I209" s="60"/>
      <c r="K209" s="56"/>
    </row>
    <row r="210" spans="1:11" hidden="1">
      <c r="A210" s="62">
        <v>2762</v>
      </c>
      <c r="B210" s="12" t="s">
        <v>365</v>
      </c>
      <c r="C210" s="12" t="s">
        <v>140</v>
      </c>
      <c r="D210" s="12" t="s">
        <v>136</v>
      </c>
      <c r="E210" s="63" t="s">
        <v>401</v>
      </c>
      <c r="F210" s="73" t="s">
        <v>404</v>
      </c>
      <c r="G210" s="60">
        <f t="shared" si="3"/>
        <v>0</v>
      </c>
      <c r="H210" s="60"/>
      <c r="I210" s="60"/>
      <c r="K210" s="56"/>
    </row>
    <row r="211" spans="1:11" s="61" customFormat="1" ht="24" customHeight="1">
      <c r="A211" s="57">
        <v>2800</v>
      </c>
      <c r="B211" s="12" t="s">
        <v>405</v>
      </c>
      <c r="C211" s="12" t="s">
        <v>145</v>
      </c>
      <c r="D211" s="12" t="s">
        <v>145</v>
      </c>
      <c r="E211" s="77" t="s">
        <v>406</v>
      </c>
      <c r="F211" s="10" t="s">
        <v>407</v>
      </c>
      <c r="G211" s="60">
        <f t="shared" si="3"/>
        <v>7500</v>
      </c>
      <c r="H211" s="60">
        <f>H213+H216+H225+H230+H235+H238</f>
        <v>7500</v>
      </c>
      <c r="I211" s="60">
        <f>I213+I216+I225+I230+I235+I238</f>
        <v>0</v>
      </c>
      <c r="K211" s="56"/>
    </row>
    <row r="212" spans="1:11" ht="14.25" customHeight="1">
      <c r="A212" s="62"/>
      <c r="B212" s="12"/>
      <c r="C212" s="12"/>
      <c r="D212" s="12"/>
      <c r="E212" s="63" t="s">
        <v>7</v>
      </c>
      <c r="F212" s="64"/>
      <c r="G212" s="60"/>
      <c r="H212" s="60"/>
      <c r="I212" s="60"/>
      <c r="K212" s="56"/>
    </row>
    <row r="213" spans="1:11">
      <c r="A213" s="62">
        <v>2810</v>
      </c>
      <c r="B213" s="12" t="s">
        <v>405</v>
      </c>
      <c r="C213" s="12" t="s">
        <v>10</v>
      </c>
      <c r="D213" s="12" t="s">
        <v>145</v>
      </c>
      <c r="E213" s="65" t="s">
        <v>408</v>
      </c>
      <c r="F213" s="68" t="s">
        <v>409</v>
      </c>
      <c r="G213" s="60">
        <f t="shared" si="3"/>
        <v>0</v>
      </c>
      <c r="H213" s="60">
        <f>H215</f>
        <v>0</v>
      </c>
      <c r="I213" s="60">
        <f>I215</f>
        <v>0</v>
      </c>
      <c r="K213" s="56"/>
    </row>
    <row r="214" spans="1:11" s="67" customFormat="1" ht="13.5" customHeight="1">
      <c r="A214" s="62"/>
      <c r="B214" s="12"/>
      <c r="C214" s="12"/>
      <c r="D214" s="12"/>
      <c r="E214" s="63" t="s">
        <v>149</v>
      </c>
      <c r="F214" s="68"/>
      <c r="G214" s="60"/>
      <c r="H214" s="69"/>
      <c r="I214" s="69"/>
      <c r="K214" s="56"/>
    </row>
    <row r="215" spans="1:11">
      <c r="A215" s="62">
        <v>2811</v>
      </c>
      <c r="B215" s="12" t="s">
        <v>405</v>
      </c>
      <c r="C215" s="12" t="s">
        <v>10</v>
      </c>
      <c r="D215" s="12" t="s">
        <v>10</v>
      </c>
      <c r="E215" s="63" t="s">
        <v>408</v>
      </c>
      <c r="F215" s="73" t="s">
        <v>410</v>
      </c>
      <c r="G215" s="60">
        <f t="shared" si="3"/>
        <v>0</v>
      </c>
      <c r="H215" s="60">
        <f>'[1]mank hoak'!F30</f>
        <v>0</v>
      </c>
      <c r="I215" s="60">
        <f>'[1]mank hoak'!F133</f>
        <v>0</v>
      </c>
      <c r="K215" s="56"/>
    </row>
    <row r="216" spans="1:11">
      <c r="A216" s="62">
        <v>2820</v>
      </c>
      <c r="B216" s="12" t="s">
        <v>405</v>
      </c>
      <c r="C216" s="12" t="s">
        <v>136</v>
      </c>
      <c r="D216" s="12" t="s">
        <v>145</v>
      </c>
      <c r="E216" s="65" t="s">
        <v>411</v>
      </c>
      <c r="F216" s="68" t="s">
        <v>412</v>
      </c>
      <c r="G216" s="60">
        <f t="shared" si="3"/>
        <v>7200</v>
      </c>
      <c r="H216" s="60">
        <f>SUM(H218:H224)</f>
        <v>7200</v>
      </c>
      <c r="I216" s="60">
        <f>SUM(I218:I224)</f>
        <v>0</v>
      </c>
      <c r="K216" s="56"/>
    </row>
    <row r="217" spans="1:11" s="67" customFormat="1" ht="14.25" customHeight="1">
      <c r="A217" s="62"/>
      <c r="B217" s="12"/>
      <c r="C217" s="12"/>
      <c r="D217" s="12"/>
      <c r="E217" s="63" t="s">
        <v>149</v>
      </c>
      <c r="F217" s="68"/>
      <c r="G217" s="60"/>
      <c r="H217" s="69"/>
      <c r="I217" s="69"/>
      <c r="K217" s="56"/>
    </row>
    <row r="218" spans="1:11">
      <c r="A218" s="62">
        <v>2821</v>
      </c>
      <c r="B218" s="12" t="s">
        <v>405</v>
      </c>
      <c r="C218" s="12" t="s">
        <v>136</v>
      </c>
      <c r="D218" s="12" t="s">
        <v>10</v>
      </c>
      <c r="E218" s="63" t="s">
        <v>413</v>
      </c>
      <c r="F218" s="68"/>
      <c r="G218" s="60">
        <f t="shared" si="3"/>
        <v>0</v>
      </c>
      <c r="H218" s="60">
        <f>[1]gradaran!F30</f>
        <v>0</v>
      </c>
      <c r="I218" s="60">
        <f>[1]gradaran!F149</f>
        <v>0</v>
      </c>
      <c r="K218" s="56"/>
    </row>
    <row r="219" spans="1:11">
      <c r="A219" s="62">
        <v>2822</v>
      </c>
      <c r="B219" s="12" t="s">
        <v>405</v>
      </c>
      <c r="C219" s="12" t="s">
        <v>136</v>
      </c>
      <c r="D219" s="12" t="s">
        <v>136</v>
      </c>
      <c r="E219" s="63" t="s">
        <v>414</v>
      </c>
      <c r="F219" s="68"/>
      <c r="G219" s="60">
        <f t="shared" si="3"/>
        <v>0</v>
      </c>
      <c r="H219" s="60"/>
      <c r="I219" s="60"/>
      <c r="K219" s="56"/>
    </row>
    <row r="220" spans="1:11">
      <c r="A220" s="62">
        <v>2823</v>
      </c>
      <c r="B220" s="12" t="s">
        <v>405</v>
      </c>
      <c r="C220" s="12" t="s">
        <v>136</v>
      </c>
      <c r="D220" s="12" t="s">
        <v>137</v>
      </c>
      <c r="E220" s="63" t="s">
        <v>415</v>
      </c>
      <c r="F220" s="73" t="s">
        <v>416</v>
      </c>
      <c r="G220" s="60">
        <f t="shared" si="3"/>
        <v>0</v>
      </c>
      <c r="H220" s="60">
        <f>'[1]mshakujti tun'!F31</f>
        <v>0</v>
      </c>
      <c r="I220" s="60">
        <f>'[1]mshakujti tun'!F150</f>
        <v>0</v>
      </c>
      <c r="K220" s="56"/>
    </row>
    <row r="221" spans="1:11">
      <c r="A221" s="62">
        <v>2824</v>
      </c>
      <c r="B221" s="12" t="s">
        <v>405</v>
      </c>
      <c r="C221" s="12" t="s">
        <v>136</v>
      </c>
      <c r="D221" s="12" t="s">
        <v>138</v>
      </c>
      <c r="E221" s="63" t="s">
        <v>417</v>
      </c>
      <c r="F221" s="73"/>
      <c r="G221" s="60">
        <f t="shared" si="3"/>
        <v>7200</v>
      </c>
      <c r="H221" s="60">
        <f>'[1]ajl mshak. mijocarum'!F32</f>
        <v>7200</v>
      </c>
      <c r="I221" s="60">
        <f>'[1]ajl mshak. mijocarum'!F144</f>
        <v>0</v>
      </c>
      <c r="K221" s="56"/>
    </row>
    <row r="222" spans="1:11" ht="3" customHeight="1">
      <c r="A222" s="62">
        <v>2825</v>
      </c>
      <c r="B222" s="12" t="s">
        <v>405</v>
      </c>
      <c r="C222" s="12" t="s">
        <v>136</v>
      </c>
      <c r="D222" s="12" t="s">
        <v>139</v>
      </c>
      <c r="E222" s="63" t="s">
        <v>418</v>
      </c>
      <c r="F222" s="73"/>
      <c r="G222" s="60">
        <f t="shared" si="3"/>
        <v>0</v>
      </c>
      <c r="H222" s="60"/>
      <c r="I222" s="60"/>
      <c r="K222" s="56"/>
    </row>
    <row r="223" spans="1:11" hidden="1">
      <c r="A223" s="62">
        <v>2826</v>
      </c>
      <c r="B223" s="12" t="s">
        <v>405</v>
      </c>
      <c r="C223" s="12" t="s">
        <v>136</v>
      </c>
      <c r="D223" s="12" t="s">
        <v>140</v>
      </c>
      <c r="E223" s="63" t="s">
        <v>419</v>
      </c>
      <c r="F223" s="73"/>
      <c r="G223" s="60">
        <f t="shared" si="3"/>
        <v>0</v>
      </c>
      <c r="H223" s="60"/>
      <c r="I223" s="60"/>
      <c r="K223" s="56"/>
    </row>
    <row r="224" spans="1:11" ht="25.5" hidden="1">
      <c r="A224" s="62">
        <v>2827</v>
      </c>
      <c r="B224" s="12" t="s">
        <v>405</v>
      </c>
      <c r="C224" s="12" t="s">
        <v>136</v>
      </c>
      <c r="D224" s="12" t="s">
        <v>141</v>
      </c>
      <c r="E224" s="63" t="s">
        <v>420</v>
      </c>
      <c r="F224" s="73"/>
      <c r="G224" s="60">
        <f t="shared" si="3"/>
        <v>0</v>
      </c>
      <c r="H224" s="60">
        <f>'[1]arandzin mshakujt'!F30</f>
        <v>0</v>
      </c>
      <c r="I224" s="60">
        <f>'[1]arandzin mshakujt'!F132</f>
        <v>0</v>
      </c>
      <c r="K224" s="56"/>
    </row>
    <row r="225" spans="1:11" ht="25.5" hidden="1" customHeight="1">
      <c r="A225" s="62">
        <v>2830</v>
      </c>
      <c r="B225" s="12" t="s">
        <v>405</v>
      </c>
      <c r="C225" s="12" t="s">
        <v>137</v>
      </c>
      <c r="D225" s="12" t="s">
        <v>145</v>
      </c>
      <c r="E225" s="65" t="s">
        <v>421</v>
      </c>
      <c r="F225" s="75" t="s">
        <v>422</v>
      </c>
      <c r="G225" s="60">
        <f t="shared" si="3"/>
        <v>0</v>
      </c>
      <c r="H225" s="60">
        <f>SUM(H227:H229)</f>
        <v>0</v>
      </c>
      <c r="I225" s="60">
        <f>SUM(I227:I229)</f>
        <v>0</v>
      </c>
      <c r="K225" s="56"/>
    </row>
    <row r="226" spans="1:11" s="67" customFormat="1" ht="13.5" hidden="1" customHeight="1">
      <c r="A226" s="62"/>
      <c r="B226" s="12"/>
      <c r="C226" s="12"/>
      <c r="D226" s="12"/>
      <c r="E226" s="63" t="s">
        <v>149</v>
      </c>
      <c r="F226" s="68"/>
      <c r="G226" s="60"/>
      <c r="H226" s="69"/>
      <c r="I226" s="69"/>
      <c r="K226" s="56"/>
    </row>
    <row r="227" spans="1:11" hidden="1">
      <c r="A227" s="62">
        <v>2831</v>
      </c>
      <c r="B227" s="12" t="s">
        <v>405</v>
      </c>
      <c r="C227" s="12" t="s">
        <v>137</v>
      </c>
      <c r="D227" s="12" t="s">
        <v>10</v>
      </c>
      <c r="E227" s="63" t="s">
        <v>423</v>
      </c>
      <c r="F227" s="75"/>
      <c r="G227" s="60">
        <f t="shared" si="3"/>
        <v>0</v>
      </c>
      <c r="H227" s="60"/>
      <c r="I227" s="60"/>
      <c r="K227" s="56"/>
    </row>
    <row r="228" spans="1:11" hidden="1">
      <c r="A228" s="62">
        <v>2832</v>
      </c>
      <c r="B228" s="12" t="s">
        <v>405</v>
      </c>
      <c r="C228" s="12" t="s">
        <v>137</v>
      </c>
      <c r="D228" s="12" t="s">
        <v>136</v>
      </c>
      <c r="E228" s="63" t="s">
        <v>424</v>
      </c>
      <c r="F228" s="75"/>
      <c r="G228" s="60">
        <f t="shared" si="3"/>
        <v>0</v>
      </c>
      <c r="H228" s="60"/>
      <c r="I228" s="60"/>
      <c r="K228" s="56"/>
    </row>
    <row r="229" spans="1:11" hidden="1">
      <c r="A229" s="62">
        <v>2833</v>
      </c>
      <c r="B229" s="12" t="s">
        <v>405</v>
      </c>
      <c r="C229" s="12" t="s">
        <v>137</v>
      </c>
      <c r="D229" s="12" t="s">
        <v>137</v>
      </c>
      <c r="E229" s="63" t="s">
        <v>425</v>
      </c>
      <c r="F229" s="73" t="s">
        <v>426</v>
      </c>
      <c r="G229" s="60">
        <f t="shared" si="3"/>
        <v>0</v>
      </c>
      <c r="H229" s="60"/>
      <c r="I229" s="60"/>
      <c r="K229" s="56"/>
    </row>
    <row r="230" spans="1:11" ht="14.25" customHeight="1">
      <c r="A230" s="62">
        <v>2840</v>
      </c>
      <c r="B230" s="12" t="s">
        <v>405</v>
      </c>
      <c r="C230" s="12" t="s">
        <v>138</v>
      </c>
      <c r="D230" s="12" t="s">
        <v>145</v>
      </c>
      <c r="E230" s="65" t="s">
        <v>427</v>
      </c>
      <c r="F230" s="75" t="s">
        <v>428</v>
      </c>
      <c r="G230" s="60">
        <f t="shared" si="3"/>
        <v>300</v>
      </c>
      <c r="H230" s="60">
        <f>SUM(H232:H234)</f>
        <v>300</v>
      </c>
      <c r="I230" s="60">
        <f>SUM(I232:I234)</f>
        <v>0</v>
      </c>
      <c r="K230" s="56"/>
    </row>
    <row r="231" spans="1:11" s="67" customFormat="1" ht="12.75" customHeight="1">
      <c r="A231" s="62"/>
      <c r="B231" s="12"/>
      <c r="C231" s="12"/>
      <c r="D231" s="12"/>
      <c r="E231" s="63" t="s">
        <v>149</v>
      </c>
      <c r="F231" s="68"/>
      <c r="G231" s="60"/>
      <c r="H231" s="69"/>
      <c r="I231" s="69"/>
      <c r="K231" s="56"/>
    </row>
    <row r="232" spans="1:11" ht="14.25" customHeight="1">
      <c r="A232" s="62">
        <v>2841</v>
      </c>
      <c r="B232" s="12" t="s">
        <v>405</v>
      </c>
      <c r="C232" s="12" t="s">
        <v>138</v>
      </c>
      <c r="D232" s="12" t="s">
        <v>10</v>
      </c>
      <c r="E232" s="63" t="s">
        <v>429</v>
      </c>
      <c r="F232" s="75"/>
      <c r="G232" s="60">
        <f t="shared" si="3"/>
        <v>0</v>
      </c>
      <c r="H232" s="60">
        <v>0</v>
      </c>
      <c r="I232" s="60"/>
      <c r="K232" s="56"/>
    </row>
    <row r="233" spans="1:11" ht="29.25" customHeight="1">
      <c r="A233" s="62">
        <v>2842</v>
      </c>
      <c r="B233" s="12" t="s">
        <v>405</v>
      </c>
      <c r="C233" s="12" t="s">
        <v>138</v>
      </c>
      <c r="D233" s="12" t="s">
        <v>136</v>
      </c>
      <c r="E233" s="63" t="s">
        <v>430</v>
      </c>
      <c r="F233" s="75"/>
      <c r="G233" s="60">
        <f t="shared" si="3"/>
        <v>0</v>
      </c>
      <c r="H233" s="60">
        <v>0</v>
      </c>
      <c r="I233" s="60">
        <v>0</v>
      </c>
      <c r="K233" s="56"/>
    </row>
    <row r="234" spans="1:11" ht="16.5" customHeight="1">
      <c r="A234" s="62">
        <v>2843</v>
      </c>
      <c r="B234" s="12" t="s">
        <v>405</v>
      </c>
      <c r="C234" s="12" t="s">
        <v>138</v>
      </c>
      <c r="D234" s="12" t="s">
        <v>137</v>
      </c>
      <c r="E234" s="63" t="s">
        <v>427</v>
      </c>
      <c r="F234" s="73" t="s">
        <v>431</v>
      </c>
      <c r="G234" s="60">
        <f t="shared" si="3"/>
        <v>300</v>
      </c>
      <c r="H234" s="60">
        <f>'[1]8.4.3'!F32</f>
        <v>300</v>
      </c>
      <c r="I234" s="60"/>
      <c r="K234" s="56"/>
    </row>
    <row r="235" spans="1:11" ht="26.25" hidden="1" customHeight="1">
      <c r="A235" s="62">
        <v>2850</v>
      </c>
      <c r="B235" s="12" t="s">
        <v>405</v>
      </c>
      <c r="C235" s="12" t="s">
        <v>139</v>
      </c>
      <c r="D235" s="12" t="s">
        <v>145</v>
      </c>
      <c r="E235" s="78" t="s">
        <v>432</v>
      </c>
      <c r="F235" s="75" t="s">
        <v>433</v>
      </c>
      <c r="G235" s="60">
        <f t="shared" si="3"/>
        <v>0</v>
      </c>
      <c r="H235" s="60">
        <f>H237</f>
        <v>0</v>
      </c>
      <c r="I235" s="60">
        <f>I237</f>
        <v>0</v>
      </c>
      <c r="K235" s="56"/>
    </row>
    <row r="236" spans="1:11" s="67" customFormat="1" ht="12.75" hidden="1" customHeight="1">
      <c r="A236" s="62"/>
      <c r="B236" s="12"/>
      <c r="C236" s="12"/>
      <c r="D236" s="12"/>
      <c r="E236" s="63" t="s">
        <v>149</v>
      </c>
      <c r="F236" s="68"/>
      <c r="G236" s="60"/>
      <c r="H236" s="69"/>
      <c r="I236" s="69"/>
      <c r="K236" s="56"/>
    </row>
    <row r="237" spans="1:11" ht="24" hidden="1" customHeight="1">
      <c r="A237" s="62">
        <v>2851</v>
      </c>
      <c r="B237" s="12" t="s">
        <v>405</v>
      </c>
      <c r="C237" s="12" t="s">
        <v>139</v>
      </c>
      <c r="D237" s="12" t="s">
        <v>10</v>
      </c>
      <c r="E237" s="79" t="s">
        <v>432</v>
      </c>
      <c r="F237" s="73" t="s">
        <v>434</v>
      </c>
      <c r="G237" s="60">
        <f t="shared" si="3"/>
        <v>0</v>
      </c>
      <c r="H237" s="60"/>
      <c r="I237" s="60"/>
      <c r="K237" s="56"/>
    </row>
    <row r="238" spans="1:11" ht="16.5" hidden="1" customHeight="1">
      <c r="A238" s="62">
        <v>2860</v>
      </c>
      <c r="B238" s="12" t="s">
        <v>405</v>
      </c>
      <c r="C238" s="12" t="s">
        <v>140</v>
      </c>
      <c r="D238" s="12" t="s">
        <v>145</v>
      </c>
      <c r="E238" s="78" t="s">
        <v>435</v>
      </c>
      <c r="F238" s="75" t="s">
        <v>436</v>
      </c>
      <c r="G238" s="60">
        <f t="shared" si="3"/>
        <v>0</v>
      </c>
      <c r="H238" s="60">
        <f>H240</f>
        <v>0</v>
      </c>
      <c r="I238" s="60">
        <f>I240</f>
        <v>0</v>
      </c>
      <c r="K238" s="56"/>
    </row>
    <row r="239" spans="1:11" s="67" customFormat="1" ht="12.75" hidden="1" customHeight="1">
      <c r="A239" s="62"/>
      <c r="B239" s="12"/>
      <c r="C239" s="12"/>
      <c r="D239" s="12"/>
      <c r="E239" s="63" t="s">
        <v>149</v>
      </c>
      <c r="F239" s="68"/>
      <c r="G239" s="60"/>
      <c r="H239" s="69"/>
      <c r="I239" s="69"/>
      <c r="K239" s="56"/>
    </row>
    <row r="240" spans="1:11" ht="12" customHeight="1">
      <c r="A240" s="62">
        <v>2861</v>
      </c>
      <c r="B240" s="12" t="s">
        <v>405</v>
      </c>
      <c r="C240" s="12" t="s">
        <v>140</v>
      </c>
      <c r="D240" s="12" t="s">
        <v>10</v>
      </c>
      <c r="E240" s="79" t="s">
        <v>435</v>
      </c>
      <c r="F240" s="73" t="s">
        <v>437</v>
      </c>
      <c r="G240" s="60">
        <f t="shared" si="3"/>
        <v>0</v>
      </c>
      <c r="H240" s="60"/>
      <c r="I240" s="60"/>
      <c r="K240" s="56"/>
    </row>
    <row r="241" spans="1:11" s="61" customFormat="1" ht="34.5" customHeight="1">
      <c r="A241" s="57">
        <v>2900</v>
      </c>
      <c r="B241" s="12" t="s">
        <v>438</v>
      </c>
      <c r="C241" s="12" t="s">
        <v>145</v>
      </c>
      <c r="D241" s="12" t="s">
        <v>145</v>
      </c>
      <c r="E241" s="58" t="s">
        <v>518</v>
      </c>
      <c r="F241" s="10" t="s">
        <v>439</v>
      </c>
      <c r="G241" s="60">
        <f t="shared" si="3"/>
        <v>50796</v>
      </c>
      <c r="H241" s="60">
        <f>H243+H247+H251+H255+H259+H263+H266+H269</f>
        <v>50796</v>
      </c>
      <c r="I241" s="60">
        <f>I243+I247+I251+I255+I259+I263+I266+I269</f>
        <v>0</v>
      </c>
      <c r="K241" s="56"/>
    </row>
    <row r="242" spans="1:11" ht="11.25" customHeight="1">
      <c r="A242" s="62"/>
      <c r="B242" s="12"/>
      <c r="C242" s="12"/>
      <c r="D242" s="12"/>
      <c r="E242" s="63" t="s">
        <v>7</v>
      </c>
      <c r="F242" s="64"/>
      <c r="G242" s="60"/>
      <c r="H242" s="60"/>
      <c r="I242" s="60"/>
      <c r="K242" s="56"/>
    </row>
    <row r="243" spans="1:11" ht="15.75" customHeight="1">
      <c r="A243" s="62">
        <v>2910</v>
      </c>
      <c r="B243" s="12" t="s">
        <v>438</v>
      </c>
      <c r="C243" s="12" t="s">
        <v>10</v>
      </c>
      <c r="D243" s="12" t="s">
        <v>145</v>
      </c>
      <c r="E243" s="65" t="s">
        <v>440</v>
      </c>
      <c r="F243" s="68" t="s">
        <v>441</v>
      </c>
      <c r="G243" s="60">
        <f t="shared" si="3"/>
        <v>40874</v>
      </c>
      <c r="H243" s="60">
        <f>SUM(H245:H246)</f>
        <v>40874</v>
      </c>
      <c r="I243" s="60">
        <f>SUM(I245:I246)</f>
        <v>0</v>
      </c>
      <c r="K243" s="56"/>
    </row>
    <row r="244" spans="1:11" s="67" customFormat="1" ht="12.75" customHeight="1">
      <c r="A244" s="62"/>
      <c r="B244" s="12"/>
      <c r="C244" s="12"/>
      <c r="D244" s="12"/>
      <c r="E244" s="63" t="s">
        <v>149</v>
      </c>
      <c r="F244" s="68"/>
      <c r="G244" s="60"/>
      <c r="H244" s="69"/>
      <c r="I244" s="69"/>
      <c r="K244" s="56"/>
    </row>
    <row r="245" spans="1:11">
      <c r="A245" s="62">
        <v>2911</v>
      </c>
      <c r="B245" s="12" t="s">
        <v>438</v>
      </c>
      <c r="C245" s="12" t="s">
        <v>10</v>
      </c>
      <c r="D245" s="12" t="s">
        <v>10</v>
      </c>
      <c r="E245" s="63" t="s">
        <v>442</v>
      </c>
      <c r="F245" s="73" t="s">
        <v>443</v>
      </c>
      <c r="G245" s="60">
        <f t="shared" si="3"/>
        <v>40874</v>
      </c>
      <c r="H245" s="60">
        <f>'[1]mank hoak'!F32</f>
        <v>40874</v>
      </c>
      <c r="I245" s="60">
        <f>'[1]mank hoak'!F151</f>
        <v>0</v>
      </c>
      <c r="K245" s="56"/>
    </row>
    <row r="246" spans="1:11" ht="1.5" customHeight="1">
      <c r="A246" s="62">
        <v>2912</v>
      </c>
      <c r="B246" s="12" t="s">
        <v>438</v>
      </c>
      <c r="C246" s="12" t="s">
        <v>10</v>
      </c>
      <c r="D246" s="12" t="s">
        <v>136</v>
      </c>
      <c r="E246" s="63" t="s">
        <v>444</v>
      </c>
      <c r="F246" s="73" t="s">
        <v>445</v>
      </c>
      <c r="G246" s="60">
        <f t="shared" si="3"/>
        <v>0</v>
      </c>
      <c r="H246" s="60"/>
      <c r="I246" s="60"/>
      <c r="K246" s="56"/>
    </row>
    <row r="247" spans="1:11" hidden="1">
      <c r="A247" s="62">
        <v>2920</v>
      </c>
      <c r="B247" s="12" t="s">
        <v>438</v>
      </c>
      <c r="C247" s="12" t="s">
        <v>136</v>
      </c>
      <c r="D247" s="12" t="s">
        <v>145</v>
      </c>
      <c r="E247" s="65" t="s">
        <v>446</v>
      </c>
      <c r="F247" s="68" t="s">
        <v>447</v>
      </c>
      <c r="G247" s="60">
        <f t="shared" si="3"/>
        <v>0</v>
      </c>
      <c r="H247" s="60">
        <f>SUM(H249:H250)</f>
        <v>0</v>
      </c>
      <c r="I247" s="60">
        <f>SUM(I249:I250)</f>
        <v>0</v>
      </c>
      <c r="K247" s="56"/>
    </row>
    <row r="248" spans="1:11" s="67" customFormat="1" ht="13.5" hidden="1" customHeight="1">
      <c r="A248" s="62"/>
      <c r="B248" s="12"/>
      <c r="C248" s="12"/>
      <c r="D248" s="12"/>
      <c r="E248" s="63" t="s">
        <v>149</v>
      </c>
      <c r="F248" s="68"/>
      <c r="G248" s="60"/>
      <c r="H248" s="69"/>
      <c r="I248" s="69"/>
      <c r="K248" s="56"/>
    </row>
    <row r="249" spans="1:11" hidden="1">
      <c r="A249" s="62">
        <v>2921</v>
      </c>
      <c r="B249" s="12" t="s">
        <v>438</v>
      </c>
      <c r="C249" s="12" t="s">
        <v>136</v>
      </c>
      <c r="D249" s="12" t="s">
        <v>10</v>
      </c>
      <c r="E249" s="63" t="s">
        <v>448</v>
      </c>
      <c r="F249" s="73" t="s">
        <v>449</v>
      </c>
      <c r="G249" s="60">
        <f t="shared" si="3"/>
        <v>0</v>
      </c>
      <c r="H249" s="60"/>
      <c r="I249" s="60">
        <f>'[1]9.2.2'!G133</f>
        <v>0</v>
      </c>
      <c r="K249" s="56"/>
    </row>
    <row r="250" spans="1:11" hidden="1">
      <c r="A250" s="62">
        <v>2922</v>
      </c>
      <c r="B250" s="12" t="s">
        <v>438</v>
      </c>
      <c r="C250" s="12" t="s">
        <v>136</v>
      </c>
      <c r="D250" s="12" t="s">
        <v>136</v>
      </c>
      <c r="E250" s="63" t="s">
        <v>450</v>
      </c>
      <c r="F250" s="73" t="s">
        <v>451</v>
      </c>
      <c r="G250" s="60">
        <f t="shared" si="3"/>
        <v>0</v>
      </c>
      <c r="H250" s="60">
        <f>'[1]9.2.2'!F32</f>
        <v>0</v>
      </c>
      <c r="I250" s="60"/>
      <c r="K250" s="56"/>
    </row>
    <row r="251" spans="1:11" ht="25.5" hidden="1">
      <c r="A251" s="62">
        <v>2930</v>
      </c>
      <c r="B251" s="12" t="s">
        <v>438</v>
      </c>
      <c r="C251" s="12" t="s">
        <v>137</v>
      </c>
      <c r="D251" s="12" t="s">
        <v>145</v>
      </c>
      <c r="E251" s="65" t="s">
        <v>452</v>
      </c>
      <c r="F251" s="68" t="s">
        <v>453</v>
      </c>
      <c r="G251" s="60">
        <f t="shared" si="3"/>
        <v>0</v>
      </c>
      <c r="H251" s="60">
        <f>SUM(H253:H254)</f>
        <v>0</v>
      </c>
      <c r="I251" s="60">
        <f>SUM(I253:I254)</f>
        <v>0</v>
      </c>
      <c r="K251" s="56"/>
    </row>
    <row r="252" spans="1:11" s="67" customFormat="1" ht="13.5" hidden="1" customHeight="1">
      <c r="A252" s="62"/>
      <c r="B252" s="12"/>
      <c r="C252" s="12"/>
      <c r="D252" s="12"/>
      <c r="E252" s="63" t="s">
        <v>149</v>
      </c>
      <c r="F252" s="68"/>
      <c r="G252" s="60"/>
      <c r="H252" s="69"/>
      <c r="I252" s="69"/>
      <c r="K252" s="56"/>
    </row>
    <row r="253" spans="1:11" ht="25.5" hidden="1">
      <c r="A253" s="62">
        <v>2931</v>
      </c>
      <c r="B253" s="12" t="s">
        <v>438</v>
      </c>
      <c r="C253" s="12" t="s">
        <v>137</v>
      </c>
      <c r="D253" s="12" t="s">
        <v>10</v>
      </c>
      <c r="E253" s="63" t="s">
        <v>454</v>
      </c>
      <c r="F253" s="73" t="s">
        <v>455</v>
      </c>
      <c r="G253" s="60">
        <f t="shared" si="3"/>
        <v>0</v>
      </c>
      <c r="H253" s="60"/>
      <c r="I253" s="60"/>
      <c r="K253" s="56"/>
    </row>
    <row r="254" spans="1:11" hidden="1">
      <c r="A254" s="62">
        <v>2932</v>
      </c>
      <c r="B254" s="12" t="s">
        <v>438</v>
      </c>
      <c r="C254" s="12" t="s">
        <v>137</v>
      </c>
      <c r="D254" s="12" t="s">
        <v>136</v>
      </c>
      <c r="E254" s="63" t="s">
        <v>456</v>
      </c>
      <c r="F254" s="73"/>
      <c r="G254" s="60">
        <f t="shared" si="3"/>
        <v>0</v>
      </c>
      <c r="H254" s="60">
        <f>'[1]9.3.2'!F30</f>
        <v>0</v>
      </c>
      <c r="I254" s="60"/>
      <c r="K254" s="56"/>
    </row>
    <row r="255" spans="1:11" hidden="1">
      <c r="A255" s="62">
        <v>2940</v>
      </c>
      <c r="B255" s="12" t="s">
        <v>438</v>
      </c>
      <c r="C255" s="12" t="s">
        <v>138</v>
      </c>
      <c r="D255" s="12" t="s">
        <v>145</v>
      </c>
      <c r="E255" s="65" t="s">
        <v>457</v>
      </c>
      <c r="F255" s="68" t="s">
        <v>458</v>
      </c>
      <c r="G255" s="60">
        <f t="shared" si="3"/>
        <v>0</v>
      </c>
      <c r="H255" s="60">
        <f>SUM(H257:H258)</f>
        <v>0</v>
      </c>
      <c r="I255" s="60">
        <f>SUM(I257:I258)</f>
        <v>0</v>
      </c>
      <c r="K255" s="56"/>
    </row>
    <row r="256" spans="1:11" s="67" customFormat="1" ht="12" hidden="1" customHeight="1">
      <c r="A256" s="62"/>
      <c r="B256" s="12"/>
      <c r="C256" s="12"/>
      <c r="D256" s="12"/>
      <c r="E256" s="63" t="s">
        <v>149</v>
      </c>
      <c r="F256" s="68"/>
      <c r="G256" s="60"/>
      <c r="H256" s="69"/>
      <c r="I256" s="69"/>
      <c r="K256" s="56"/>
    </row>
    <row r="257" spans="1:11" hidden="1">
      <c r="A257" s="62">
        <v>2941</v>
      </c>
      <c r="B257" s="12" t="s">
        <v>438</v>
      </c>
      <c r="C257" s="12" t="s">
        <v>138</v>
      </c>
      <c r="D257" s="12" t="s">
        <v>10</v>
      </c>
      <c r="E257" s="63" t="s">
        <v>459</v>
      </c>
      <c r="F257" s="73" t="s">
        <v>460</v>
      </c>
      <c r="G257" s="60">
        <f t="shared" si="3"/>
        <v>0</v>
      </c>
      <c r="H257" s="60">
        <f>'[1]9.4.1'!F30</f>
        <v>0</v>
      </c>
      <c r="I257" s="60"/>
      <c r="K257" s="56"/>
    </row>
    <row r="258" spans="1:11" hidden="1">
      <c r="A258" s="62">
        <v>2942</v>
      </c>
      <c r="B258" s="12" t="s">
        <v>438</v>
      </c>
      <c r="C258" s="12" t="s">
        <v>138</v>
      </c>
      <c r="D258" s="12" t="s">
        <v>136</v>
      </c>
      <c r="E258" s="63" t="s">
        <v>461</v>
      </c>
      <c r="F258" s="73" t="s">
        <v>462</v>
      </c>
      <c r="G258" s="60">
        <f t="shared" si="3"/>
        <v>0</v>
      </c>
      <c r="H258" s="60"/>
      <c r="I258" s="60"/>
      <c r="K258" s="56"/>
    </row>
    <row r="259" spans="1:11">
      <c r="A259" s="62">
        <v>2950</v>
      </c>
      <c r="B259" s="12" t="s">
        <v>438</v>
      </c>
      <c r="C259" s="12" t="s">
        <v>139</v>
      </c>
      <c r="D259" s="12" t="s">
        <v>145</v>
      </c>
      <c r="E259" s="65" t="s">
        <v>463</v>
      </c>
      <c r="F259" s="68" t="s">
        <v>464</v>
      </c>
      <c r="G259" s="60">
        <f t="shared" si="3"/>
        <v>8350</v>
      </c>
      <c r="H259" s="60">
        <f>SUM(H261:H262)</f>
        <v>8350</v>
      </c>
      <c r="I259" s="60">
        <f>SUM(I261:I262)</f>
        <v>0</v>
      </c>
      <c r="K259" s="56"/>
    </row>
    <row r="260" spans="1:11" s="67" customFormat="1" ht="12" customHeight="1">
      <c r="A260" s="62"/>
      <c r="B260" s="12"/>
      <c r="C260" s="12"/>
      <c r="D260" s="12"/>
      <c r="E260" s="63" t="s">
        <v>149</v>
      </c>
      <c r="F260" s="68"/>
      <c r="G260" s="60"/>
      <c r="H260" s="69"/>
      <c r="I260" s="69"/>
      <c r="K260" s="56"/>
    </row>
    <row r="261" spans="1:11">
      <c r="A261" s="62">
        <v>2951</v>
      </c>
      <c r="B261" s="12" t="s">
        <v>438</v>
      </c>
      <c r="C261" s="12" t="s">
        <v>139</v>
      </c>
      <c r="D261" s="12" t="s">
        <v>10</v>
      </c>
      <c r="E261" s="63" t="s">
        <v>465</v>
      </c>
      <c r="F261" s="68"/>
      <c r="G261" s="60">
        <f t="shared" si="3"/>
        <v>8350</v>
      </c>
      <c r="H261" s="60">
        <f>'[1]artadproc dast.'!F32</f>
        <v>8350</v>
      </c>
      <c r="I261" s="60"/>
      <c r="K261" s="56"/>
    </row>
    <row r="262" spans="1:11">
      <c r="A262" s="62">
        <v>2952</v>
      </c>
      <c r="B262" s="12" t="s">
        <v>438</v>
      </c>
      <c r="C262" s="12" t="s">
        <v>139</v>
      </c>
      <c r="D262" s="12" t="s">
        <v>136</v>
      </c>
      <c r="E262" s="63" t="s">
        <v>466</v>
      </c>
      <c r="F262" s="73" t="s">
        <v>467</v>
      </c>
      <c r="G262" s="60">
        <f t="shared" si="3"/>
        <v>0</v>
      </c>
      <c r="H262" s="60"/>
      <c r="I262" s="60"/>
      <c r="K262" s="56"/>
    </row>
    <row r="263" spans="1:11">
      <c r="A263" s="62">
        <v>2960</v>
      </c>
      <c r="B263" s="12" t="s">
        <v>438</v>
      </c>
      <c r="C263" s="12" t="s">
        <v>140</v>
      </c>
      <c r="D263" s="12" t="s">
        <v>145</v>
      </c>
      <c r="E263" s="65" t="s">
        <v>468</v>
      </c>
      <c r="F263" s="68" t="s">
        <v>469</v>
      </c>
      <c r="G263" s="60">
        <f t="shared" si="3"/>
        <v>1572</v>
      </c>
      <c r="H263" s="60">
        <f>H265</f>
        <v>1572</v>
      </c>
      <c r="I263" s="60">
        <f>I265</f>
        <v>0</v>
      </c>
      <c r="K263" s="56"/>
    </row>
    <row r="264" spans="1:11" s="67" customFormat="1" ht="12.75" customHeight="1">
      <c r="A264" s="62"/>
      <c r="B264" s="12"/>
      <c r="C264" s="12"/>
      <c r="D264" s="12"/>
      <c r="E264" s="63" t="s">
        <v>149</v>
      </c>
      <c r="F264" s="68"/>
      <c r="G264" s="60"/>
      <c r="H264" s="69"/>
      <c r="I264" s="69"/>
      <c r="K264" s="56"/>
    </row>
    <row r="265" spans="1:11">
      <c r="A265" s="62">
        <v>2961</v>
      </c>
      <c r="B265" s="12" t="s">
        <v>438</v>
      </c>
      <c r="C265" s="12" t="s">
        <v>140</v>
      </c>
      <c r="D265" s="12" t="s">
        <v>10</v>
      </c>
      <c r="E265" s="63" t="s">
        <v>468</v>
      </c>
      <c r="F265" s="73" t="s">
        <v>470</v>
      </c>
      <c r="G265" s="60">
        <f t="shared" si="3"/>
        <v>1572</v>
      </c>
      <c r="H265" s="60">
        <f>[1]avtobus!F32</f>
        <v>1572</v>
      </c>
      <c r="I265" s="60"/>
      <c r="K265" s="56"/>
    </row>
    <row r="266" spans="1:11" ht="25.5">
      <c r="A266" s="62">
        <v>2970</v>
      </c>
      <c r="B266" s="12" t="s">
        <v>438</v>
      </c>
      <c r="C266" s="12" t="s">
        <v>141</v>
      </c>
      <c r="D266" s="12" t="s">
        <v>145</v>
      </c>
      <c r="E266" s="65" t="s">
        <v>471</v>
      </c>
      <c r="F266" s="68" t="s">
        <v>472</v>
      </c>
      <c r="G266" s="60">
        <f t="shared" si="3"/>
        <v>0</v>
      </c>
      <c r="H266" s="60">
        <f>H268</f>
        <v>0</v>
      </c>
      <c r="I266" s="60">
        <f>I268</f>
        <v>0</v>
      </c>
      <c r="K266" s="56"/>
    </row>
    <row r="267" spans="1:11" s="67" customFormat="1" ht="12.75" customHeight="1">
      <c r="A267" s="62"/>
      <c r="B267" s="12"/>
      <c r="C267" s="12"/>
      <c r="D267" s="12"/>
      <c r="E267" s="63" t="s">
        <v>149</v>
      </c>
      <c r="F267" s="68"/>
      <c r="G267" s="60"/>
      <c r="H267" s="69"/>
      <c r="I267" s="69"/>
      <c r="K267" s="56"/>
    </row>
    <row r="268" spans="1:11" ht="25.5">
      <c r="A268" s="62">
        <v>2971</v>
      </c>
      <c r="B268" s="12" t="s">
        <v>438</v>
      </c>
      <c r="C268" s="12" t="s">
        <v>141</v>
      </c>
      <c r="D268" s="12" t="s">
        <v>10</v>
      </c>
      <c r="E268" s="63" t="s">
        <v>471</v>
      </c>
      <c r="F268" s="73" t="s">
        <v>472</v>
      </c>
      <c r="G268" s="60">
        <f t="shared" si="3"/>
        <v>0</v>
      </c>
      <c r="H268" s="60"/>
      <c r="I268" s="60"/>
      <c r="K268" s="56"/>
    </row>
    <row r="269" spans="1:11">
      <c r="A269" s="62">
        <v>2980</v>
      </c>
      <c r="B269" s="12" t="s">
        <v>438</v>
      </c>
      <c r="C269" s="12" t="s">
        <v>142</v>
      </c>
      <c r="D269" s="12" t="s">
        <v>145</v>
      </c>
      <c r="E269" s="65" t="s">
        <v>473</v>
      </c>
      <c r="F269" s="68" t="s">
        <v>474</v>
      </c>
      <c r="G269" s="60">
        <f t="shared" si="3"/>
        <v>0</v>
      </c>
      <c r="H269" s="60">
        <f>H271</f>
        <v>0</v>
      </c>
      <c r="I269" s="60">
        <f>I271</f>
        <v>0</v>
      </c>
      <c r="K269" s="56"/>
    </row>
    <row r="270" spans="1:11" s="67" customFormat="1" ht="12.75" customHeight="1">
      <c r="A270" s="62"/>
      <c r="B270" s="12"/>
      <c r="C270" s="12"/>
      <c r="D270" s="12"/>
      <c r="E270" s="63" t="s">
        <v>149</v>
      </c>
      <c r="F270" s="68"/>
      <c r="G270" s="60"/>
      <c r="H270" s="69"/>
      <c r="I270" s="69"/>
      <c r="K270" s="56"/>
    </row>
    <row r="271" spans="1:11">
      <c r="A271" s="62">
        <v>2981</v>
      </c>
      <c r="B271" s="12" t="s">
        <v>438</v>
      </c>
      <c r="C271" s="12" t="s">
        <v>142</v>
      </c>
      <c r="D271" s="12" t="s">
        <v>10</v>
      </c>
      <c r="E271" s="63" t="s">
        <v>473</v>
      </c>
      <c r="F271" s="73" t="s">
        <v>475</v>
      </c>
      <c r="G271" s="60">
        <f t="shared" ref="G271:G303" si="4">H271+I271</f>
        <v>0</v>
      </c>
      <c r="H271" s="60"/>
      <c r="I271" s="60"/>
      <c r="K271" s="56"/>
    </row>
    <row r="272" spans="1:11" s="61" customFormat="1" ht="36.75" customHeight="1">
      <c r="A272" s="57">
        <v>3000</v>
      </c>
      <c r="B272" s="12" t="s">
        <v>476</v>
      </c>
      <c r="C272" s="12" t="s">
        <v>145</v>
      </c>
      <c r="D272" s="12" t="s">
        <v>145</v>
      </c>
      <c r="E272" s="58" t="s">
        <v>519</v>
      </c>
      <c r="F272" s="10" t="s">
        <v>477</v>
      </c>
      <c r="G272" s="60">
        <f t="shared" si="4"/>
        <v>3300</v>
      </c>
      <c r="H272" s="60">
        <f>H274+H278+H281+H284+H287+H290+H293+H296++H300</f>
        <v>3300</v>
      </c>
      <c r="I272" s="60">
        <f>I274+I278+I281+I284+I287+I290+I293+I296++I300</f>
        <v>0</v>
      </c>
      <c r="K272" s="56"/>
    </row>
    <row r="273" spans="1:11" ht="11.25" hidden="1" customHeight="1">
      <c r="A273" s="62"/>
      <c r="B273" s="12"/>
      <c r="C273" s="12"/>
      <c r="D273" s="12"/>
      <c r="E273" s="63" t="s">
        <v>7</v>
      </c>
      <c r="F273" s="64"/>
      <c r="G273" s="60"/>
      <c r="H273" s="60"/>
      <c r="I273" s="60"/>
      <c r="K273" s="56"/>
    </row>
    <row r="274" spans="1:11" hidden="1">
      <c r="A274" s="62">
        <v>3010</v>
      </c>
      <c r="B274" s="12" t="s">
        <v>476</v>
      </c>
      <c r="C274" s="12" t="s">
        <v>10</v>
      </c>
      <c r="D274" s="12" t="s">
        <v>145</v>
      </c>
      <c r="E274" s="65" t="s">
        <v>478</v>
      </c>
      <c r="F274" s="68" t="s">
        <v>479</v>
      </c>
      <c r="G274" s="60">
        <f t="shared" si="4"/>
        <v>0</v>
      </c>
      <c r="H274" s="60">
        <f>H276+H277</f>
        <v>0</v>
      </c>
      <c r="I274" s="60">
        <f>I276+I277</f>
        <v>0</v>
      </c>
      <c r="K274" s="56"/>
    </row>
    <row r="275" spans="1:11" s="67" customFormat="1" ht="12.75" hidden="1" customHeight="1">
      <c r="A275" s="62"/>
      <c r="B275" s="12"/>
      <c r="C275" s="12"/>
      <c r="D275" s="12"/>
      <c r="E275" s="63" t="s">
        <v>149</v>
      </c>
      <c r="F275" s="68"/>
      <c r="G275" s="60"/>
      <c r="H275" s="69"/>
      <c r="I275" s="69"/>
      <c r="K275" s="56"/>
    </row>
    <row r="276" spans="1:11" hidden="1">
      <c r="A276" s="62">
        <v>3011</v>
      </c>
      <c r="B276" s="12" t="s">
        <v>476</v>
      </c>
      <c r="C276" s="12" t="s">
        <v>10</v>
      </c>
      <c r="D276" s="12" t="s">
        <v>10</v>
      </c>
      <c r="E276" s="63" t="s">
        <v>480</v>
      </c>
      <c r="F276" s="73" t="s">
        <v>481</v>
      </c>
      <c r="G276" s="60">
        <f t="shared" si="4"/>
        <v>0</v>
      </c>
      <c r="H276" s="60"/>
      <c r="I276" s="60"/>
      <c r="K276" s="56"/>
    </row>
    <row r="277" spans="1:11" hidden="1">
      <c r="A277" s="62">
        <v>3012</v>
      </c>
      <c r="B277" s="12" t="s">
        <v>476</v>
      </c>
      <c r="C277" s="12" t="s">
        <v>10</v>
      </c>
      <c r="D277" s="12" t="s">
        <v>136</v>
      </c>
      <c r="E277" s="63" t="s">
        <v>482</v>
      </c>
      <c r="F277" s="73" t="s">
        <v>483</v>
      </c>
      <c r="G277" s="60">
        <f t="shared" si="4"/>
        <v>0</v>
      </c>
      <c r="H277" s="60"/>
      <c r="I277" s="60"/>
      <c r="K277" s="56"/>
    </row>
    <row r="278" spans="1:11" hidden="1">
      <c r="A278" s="62">
        <v>3020</v>
      </c>
      <c r="B278" s="12" t="s">
        <v>476</v>
      </c>
      <c r="C278" s="12" t="s">
        <v>136</v>
      </c>
      <c r="D278" s="12" t="s">
        <v>145</v>
      </c>
      <c r="E278" s="65" t="s">
        <v>484</v>
      </c>
      <c r="F278" s="68" t="s">
        <v>485</v>
      </c>
      <c r="G278" s="60">
        <f t="shared" si="4"/>
        <v>0</v>
      </c>
      <c r="H278" s="60">
        <f>H280</f>
        <v>0</v>
      </c>
      <c r="I278" s="60">
        <f>I280</f>
        <v>0</v>
      </c>
      <c r="K278" s="56"/>
    </row>
    <row r="279" spans="1:11" s="67" customFormat="1" ht="12.75" hidden="1" customHeight="1">
      <c r="A279" s="62"/>
      <c r="B279" s="12"/>
      <c r="C279" s="12"/>
      <c r="D279" s="12"/>
      <c r="E279" s="63" t="s">
        <v>149</v>
      </c>
      <c r="F279" s="68"/>
      <c r="G279" s="60"/>
      <c r="H279" s="69"/>
      <c r="I279" s="69"/>
      <c r="K279" s="56"/>
    </row>
    <row r="280" spans="1:11" hidden="1">
      <c r="A280" s="62">
        <v>3021</v>
      </c>
      <c r="B280" s="12" t="s">
        <v>476</v>
      </c>
      <c r="C280" s="12" t="s">
        <v>136</v>
      </c>
      <c r="D280" s="12" t="s">
        <v>10</v>
      </c>
      <c r="E280" s="63" t="s">
        <v>484</v>
      </c>
      <c r="F280" s="73" t="s">
        <v>486</v>
      </c>
      <c r="G280" s="60">
        <f t="shared" si="4"/>
        <v>0</v>
      </c>
      <c r="H280" s="60"/>
      <c r="I280" s="60"/>
      <c r="K280" s="56"/>
    </row>
    <row r="281" spans="1:11" hidden="1">
      <c r="A281" s="62">
        <v>3030</v>
      </c>
      <c r="B281" s="12" t="s">
        <v>476</v>
      </c>
      <c r="C281" s="12" t="s">
        <v>137</v>
      </c>
      <c r="D281" s="12" t="s">
        <v>145</v>
      </c>
      <c r="E281" s="65" t="s">
        <v>487</v>
      </c>
      <c r="F281" s="68" t="s">
        <v>488</v>
      </c>
      <c r="G281" s="60">
        <f t="shared" si="4"/>
        <v>0</v>
      </c>
      <c r="H281" s="60">
        <f>H283</f>
        <v>0</v>
      </c>
      <c r="I281" s="60">
        <f>I283</f>
        <v>0</v>
      </c>
      <c r="K281" s="56"/>
    </row>
    <row r="282" spans="1:11" s="67" customFormat="1" hidden="1">
      <c r="A282" s="62"/>
      <c r="B282" s="12"/>
      <c r="C282" s="12"/>
      <c r="D282" s="12"/>
      <c r="E282" s="63" t="s">
        <v>149</v>
      </c>
      <c r="F282" s="68"/>
      <c r="G282" s="60"/>
      <c r="H282" s="69"/>
      <c r="I282" s="69"/>
      <c r="K282" s="56"/>
    </row>
    <row r="283" spans="1:11" s="67" customFormat="1" hidden="1">
      <c r="A283" s="62">
        <v>3031</v>
      </c>
      <c r="B283" s="12" t="s">
        <v>476</v>
      </c>
      <c r="C283" s="12" t="s">
        <v>137</v>
      </c>
      <c r="D283" s="12" t="s">
        <v>10</v>
      </c>
      <c r="E283" s="63" t="s">
        <v>487</v>
      </c>
      <c r="F283" s="68"/>
      <c r="G283" s="60">
        <f t="shared" si="4"/>
        <v>0</v>
      </c>
      <c r="H283" s="69">
        <f>'[1]soc haraz.korcrac'!F30</f>
        <v>0</v>
      </c>
      <c r="I283" s="69"/>
      <c r="K283" s="56"/>
    </row>
    <row r="284" spans="1:11">
      <c r="A284" s="62">
        <v>3040</v>
      </c>
      <c r="B284" s="12" t="s">
        <v>476</v>
      </c>
      <c r="C284" s="12" t="s">
        <v>138</v>
      </c>
      <c r="D284" s="12" t="s">
        <v>145</v>
      </c>
      <c r="E284" s="65" t="s">
        <v>489</v>
      </c>
      <c r="F284" s="68" t="s">
        <v>490</v>
      </c>
      <c r="G284" s="60">
        <f t="shared" si="4"/>
        <v>1500</v>
      </c>
      <c r="H284" s="60">
        <f>H286</f>
        <v>1500</v>
      </c>
      <c r="I284" s="60">
        <f>I286</f>
        <v>0</v>
      </c>
      <c r="K284" s="56"/>
    </row>
    <row r="285" spans="1:11" s="67" customFormat="1" ht="13.5" customHeight="1">
      <c r="A285" s="62"/>
      <c r="B285" s="12"/>
      <c r="C285" s="12"/>
      <c r="D285" s="12"/>
      <c r="E285" s="63" t="s">
        <v>149</v>
      </c>
      <c r="F285" s="68"/>
      <c r="G285" s="60"/>
      <c r="H285" s="69"/>
      <c r="I285" s="69"/>
      <c r="K285" s="56"/>
    </row>
    <row r="286" spans="1:11">
      <c r="A286" s="62">
        <v>3041</v>
      </c>
      <c r="B286" s="12" t="s">
        <v>476</v>
      </c>
      <c r="C286" s="12" t="s">
        <v>138</v>
      </c>
      <c r="D286" s="12" t="s">
        <v>10</v>
      </c>
      <c r="E286" s="63" t="s">
        <v>489</v>
      </c>
      <c r="F286" s="73" t="s">
        <v>491</v>
      </c>
      <c r="G286" s="60">
        <f t="shared" si="4"/>
        <v>1500</v>
      </c>
      <c r="H286" s="60">
        <f>'[1]soc erex.cnund'!F32</f>
        <v>1500</v>
      </c>
      <c r="I286" s="60"/>
      <c r="K286" s="56"/>
    </row>
    <row r="287" spans="1:11" ht="0.75" customHeight="1">
      <c r="A287" s="62">
        <v>3050</v>
      </c>
      <c r="B287" s="12" t="s">
        <v>476</v>
      </c>
      <c r="C287" s="12" t="s">
        <v>139</v>
      </c>
      <c r="D287" s="12" t="s">
        <v>145</v>
      </c>
      <c r="E287" s="65" t="s">
        <v>492</v>
      </c>
      <c r="F287" s="68" t="s">
        <v>493</v>
      </c>
      <c r="G287" s="60">
        <f t="shared" si="4"/>
        <v>0</v>
      </c>
      <c r="H287" s="60">
        <f>H289</f>
        <v>0</v>
      </c>
      <c r="I287" s="60">
        <f>I289</f>
        <v>0</v>
      </c>
      <c r="K287" s="56"/>
    </row>
    <row r="288" spans="1:11" s="67" customFormat="1" ht="12.75" hidden="1" customHeight="1">
      <c r="A288" s="62"/>
      <c r="B288" s="12"/>
      <c r="C288" s="12"/>
      <c r="D288" s="12"/>
      <c r="E288" s="63" t="s">
        <v>149</v>
      </c>
      <c r="F288" s="68"/>
      <c r="G288" s="60"/>
      <c r="H288" s="69"/>
      <c r="I288" s="69"/>
      <c r="K288" s="56"/>
    </row>
    <row r="289" spans="1:11" hidden="1">
      <c r="A289" s="62">
        <v>3051</v>
      </c>
      <c r="B289" s="12" t="s">
        <v>476</v>
      </c>
      <c r="C289" s="12" t="s">
        <v>139</v>
      </c>
      <c r="D289" s="12" t="s">
        <v>10</v>
      </c>
      <c r="E289" s="63" t="s">
        <v>492</v>
      </c>
      <c r="F289" s="73" t="s">
        <v>493</v>
      </c>
      <c r="G289" s="60">
        <f t="shared" si="4"/>
        <v>0</v>
      </c>
      <c r="H289" s="60"/>
      <c r="I289" s="60"/>
      <c r="K289" s="56"/>
    </row>
    <row r="290" spans="1:11" hidden="1">
      <c r="A290" s="62">
        <v>3060</v>
      </c>
      <c r="B290" s="12" t="s">
        <v>476</v>
      </c>
      <c r="C290" s="12" t="s">
        <v>140</v>
      </c>
      <c r="D290" s="12" t="s">
        <v>145</v>
      </c>
      <c r="E290" s="65" t="s">
        <v>494</v>
      </c>
      <c r="F290" s="68" t="s">
        <v>495</v>
      </c>
      <c r="G290" s="60">
        <f t="shared" si="4"/>
        <v>0</v>
      </c>
      <c r="H290" s="60">
        <f>H292</f>
        <v>0</v>
      </c>
      <c r="I290" s="60">
        <f>I292</f>
        <v>0</v>
      </c>
      <c r="K290" s="56"/>
    </row>
    <row r="291" spans="1:11" s="67" customFormat="1" ht="12.75" hidden="1" customHeight="1">
      <c r="A291" s="62"/>
      <c r="B291" s="12"/>
      <c r="C291" s="12"/>
      <c r="D291" s="12"/>
      <c r="E291" s="63" t="s">
        <v>149</v>
      </c>
      <c r="F291" s="68"/>
      <c r="G291" s="60"/>
      <c r="H291" s="69"/>
      <c r="I291" s="69"/>
      <c r="K291" s="56"/>
    </row>
    <row r="292" spans="1:11" hidden="1">
      <c r="A292" s="62">
        <v>3061</v>
      </c>
      <c r="B292" s="12" t="s">
        <v>476</v>
      </c>
      <c r="C292" s="12" t="s">
        <v>140</v>
      </c>
      <c r="D292" s="12" t="s">
        <v>10</v>
      </c>
      <c r="E292" s="63" t="s">
        <v>494</v>
      </c>
      <c r="F292" s="73" t="s">
        <v>495</v>
      </c>
      <c r="G292" s="60">
        <f t="shared" si="4"/>
        <v>0</v>
      </c>
      <c r="H292" s="60">
        <f>'[1]10.6.1'!F30</f>
        <v>0</v>
      </c>
      <c r="I292" s="60"/>
      <c r="K292" s="56"/>
    </row>
    <row r="293" spans="1:11" ht="26.25" customHeight="1">
      <c r="A293" s="62">
        <v>3070</v>
      </c>
      <c r="B293" s="12" t="s">
        <v>476</v>
      </c>
      <c r="C293" s="12" t="s">
        <v>141</v>
      </c>
      <c r="D293" s="12" t="s">
        <v>145</v>
      </c>
      <c r="E293" s="65" t="s">
        <v>496</v>
      </c>
      <c r="F293" s="68" t="s">
        <v>497</v>
      </c>
      <c r="G293" s="60">
        <f t="shared" si="4"/>
        <v>1800</v>
      </c>
      <c r="H293" s="60">
        <f>H295</f>
        <v>1800</v>
      </c>
      <c r="I293" s="60">
        <f>I295</f>
        <v>0</v>
      </c>
      <c r="K293" s="56"/>
    </row>
    <row r="294" spans="1:11" s="67" customFormat="1" ht="9" hidden="1" customHeight="1">
      <c r="A294" s="62"/>
      <c r="B294" s="12"/>
      <c r="C294" s="12"/>
      <c r="D294" s="12"/>
      <c r="E294" s="63" t="s">
        <v>149</v>
      </c>
      <c r="F294" s="68"/>
      <c r="G294" s="60"/>
      <c r="H294" s="69"/>
      <c r="I294" s="69"/>
      <c r="K294" s="56"/>
    </row>
    <row r="295" spans="1:11" ht="24" customHeight="1">
      <c r="A295" s="62">
        <v>3071</v>
      </c>
      <c r="B295" s="12" t="s">
        <v>476</v>
      </c>
      <c r="C295" s="12" t="s">
        <v>141</v>
      </c>
      <c r="D295" s="12" t="s">
        <v>10</v>
      </c>
      <c r="E295" s="63" t="s">
        <v>496</v>
      </c>
      <c r="F295" s="73" t="s">
        <v>498</v>
      </c>
      <c r="G295" s="60">
        <f t="shared" si="4"/>
        <v>1800</v>
      </c>
      <c r="H295" s="60">
        <f>'[1]arandzin soc'!F32</f>
        <v>1800</v>
      </c>
      <c r="I295" s="60"/>
      <c r="K295" s="56"/>
    </row>
    <row r="296" spans="1:11" ht="25.5" hidden="1">
      <c r="A296" s="62">
        <v>3080</v>
      </c>
      <c r="B296" s="12" t="s">
        <v>476</v>
      </c>
      <c r="C296" s="12" t="s">
        <v>142</v>
      </c>
      <c r="D296" s="12" t="s">
        <v>145</v>
      </c>
      <c r="E296" s="65" t="s">
        <v>499</v>
      </c>
      <c r="F296" s="68" t="s">
        <v>500</v>
      </c>
      <c r="G296" s="60">
        <f t="shared" si="4"/>
        <v>0</v>
      </c>
      <c r="H296" s="60">
        <f>H298</f>
        <v>0</v>
      </c>
      <c r="I296" s="60">
        <f>I298</f>
        <v>0</v>
      </c>
      <c r="K296" s="56"/>
    </row>
    <row r="297" spans="1:11" s="67" customFormat="1" ht="13.5" hidden="1" customHeight="1">
      <c r="A297" s="62"/>
      <c r="B297" s="12"/>
      <c r="C297" s="12"/>
      <c r="D297" s="12"/>
      <c r="E297" s="63" t="s">
        <v>149</v>
      </c>
      <c r="F297" s="68"/>
      <c r="G297" s="60"/>
      <c r="H297" s="69"/>
      <c r="I297" s="69"/>
      <c r="K297" s="56"/>
    </row>
    <row r="298" spans="1:11" ht="25.5" hidden="1">
      <c r="A298" s="62">
        <v>3081</v>
      </c>
      <c r="B298" s="12" t="s">
        <v>476</v>
      </c>
      <c r="C298" s="12" t="s">
        <v>142</v>
      </c>
      <c r="D298" s="12" t="s">
        <v>10</v>
      </c>
      <c r="E298" s="63" t="s">
        <v>499</v>
      </c>
      <c r="F298" s="73" t="s">
        <v>501</v>
      </c>
      <c r="G298" s="60">
        <f t="shared" si="4"/>
        <v>0</v>
      </c>
      <c r="H298" s="60"/>
      <c r="I298" s="60"/>
      <c r="K298" s="56"/>
    </row>
    <row r="299" spans="1:11" s="67" customFormat="1" ht="13.5" hidden="1" customHeight="1">
      <c r="A299" s="62"/>
      <c r="B299" s="12"/>
      <c r="C299" s="12"/>
      <c r="D299" s="12"/>
      <c r="E299" s="63" t="s">
        <v>149</v>
      </c>
      <c r="F299" s="68"/>
      <c r="G299" s="60"/>
      <c r="H299" s="69"/>
      <c r="I299" s="69"/>
      <c r="K299" s="56"/>
    </row>
    <row r="300" spans="1:11" ht="25.5" hidden="1" customHeight="1">
      <c r="A300" s="62">
        <v>3090</v>
      </c>
      <c r="B300" s="12" t="s">
        <v>476</v>
      </c>
      <c r="C300" s="12" t="s">
        <v>317</v>
      </c>
      <c r="D300" s="12" t="s">
        <v>145</v>
      </c>
      <c r="E300" s="65" t="s">
        <v>502</v>
      </c>
      <c r="F300" s="68" t="s">
        <v>503</v>
      </c>
      <c r="G300" s="60">
        <f t="shared" si="4"/>
        <v>0</v>
      </c>
      <c r="H300" s="60">
        <f>H302+H303</f>
        <v>0</v>
      </c>
      <c r="I300" s="60">
        <f>I302+I303</f>
        <v>0</v>
      </c>
      <c r="K300" s="56"/>
    </row>
    <row r="301" spans="1:11" s="67" customFormat="1" ht="10.5" hidden="1" customHeight="1">
      <c r="A301" s="62"/>
      <c r="B301" s="12"/>
      <c r="C301" s="12"/>
      <c r="D301" s="12"/>
      <c r="E301" s="63" t="s">
        <v>149</v>
      </c>
      <c r="F301" s="68"/>
      <c r="G301" s="60"/>
      <c r="H301" s="69"/>
      <c r="I301" s="69"/>
      <c r="K301" s="56"/>
    </row>
    <row r="302" spans="1:11" ht="26.25" hidden="1" customHeight="1">
      <c r="A302" s="62">
        <v>3091</v>
      </c>
      <c r="B302" s="12" t="s">
        <v>476</v>
      </c>
      <c r="C302" s="12" t="s">
        <v>317</v>
      </c>
      <c r="D302" s="12" t="s">
        <v>10</v>
      </c>
      <c r="E302" s="63" t="s">
        <v>502</v>
      </c>
      <c r="F302" s="73" t="s">
        <v>504</v>
      </c>
      <c r="G302" s="60">
        <f t="shared" si="4"/>
        <v>0</v>
      </c>
      <c r="H302" s="60"/>
      <c r="I302" s="60"/>
      <c r="K302" s="56"/>
    </row>
    <row r="303" spans="1:11" ht="26.25" hidden="1" customHeight="1">
      <c r="A303" s="62">
        <v>3092</v>
      </c>
      <c r="B303" s="12" t="s">
        <v>476</v>
      </c>
      <c r="C303" s="12" t="s">
        <v>317</v>
      </c>
      <c r="D303" s="12" t="s">
        <v>136</v>
      </c>
      <c r="E303" s="63" t="s">
        <v>505</v>
      </c>
      <c r="F303" s="73"/>
      <c r="G303" s="60">
        <f t="shared" si="4"/>
        <v>0</v>
      </c>
      <c r="H303" s="60"/>
      <c r="I303" s="60"/>
      <c r="K303" s="56"/>
    </row>
    <row r="304" spans="1:11" s="61" customFormat="1" ht="27.75" customHeight="1">
      <c r="A304" s="57">
        <v>3100</v>
      </c>
      <c r="B304" s="12" t="s">
        <v>506</v>
      </c>
      <c r="C304" s="12" t="s">
        <v>145</v>
      </c>
      <c r="D304" s="12" t="s">
        <v>145</v>
      </c>
      <c r="E304" s="80" t="s">
        <v>520</v>
      </c>
      <c r="F304" s="10"/>
      <c r="G304" s="60">
        <f>H304+I304-[1]ekamut!F113</f>
        <v>19411.099999999999</v>
      </c>
      <c r="H304" s="60">
        <f>H306</f>
        <v>52881.4</v>
      </c>
      <c r="I304" s="60">
        <f>I306</f>
        <v>0</v>
      </c>
      <c r="K304" s="56"/>
    </row>
    <row r="305" spans="1:11" ht="13.5" customHeight="1">
      <c r="A305" s="62"/>
      <c r="B305" s="12"/>
      <c r="C305" s="12"/>
      <c r="D305" s="12"/>
      <c r="E305" s="63" t="s">
        <v>7</v>
      </c>
      <c r="F305" s="64"/>
      <c r="G305" s="60"/>
      <c r="H305" s="60"/>
      <c r="I305" s="60"/>
      <c r="K305" s="56"/>
    </row>
    <row r="306" spans="1:11" ht="14.25" customHeight="1">
      <c r="A306" s="62">
        <v>3110</v>
      </c>
      <c r="B306" s="81" t="s">
        <v>506</v>
      </c>
      <c r="C306" s="81" t="s">
        <v>10</v>
      </c>
      <c r="D306" s="81" t="s">
        <v>145</v>
      </c>
      <c r="E306" s="78" t="s">
        <v>508</v>
      </c>
      <c r="F306" s="73"/>
      <c r="G306" s="60">
        <f>H306+I306-[1]ekamut!F113</f>
        <v>19411.099999999999</v>
      </c>
      <c r="H306" s="60">
        <f>H308</f>
        <v>52881.4</v>
      </c>
      <c r="I306" s="60">
        <f>I308</f>
        <v>0</v>
      </c>
      <c r="K306" s="56"/>
    </row>
    <row r="307" spans="1:11" s="67" customFormat="1" ht="12.75" customHeight="1">
      <c r="A307" s="62"/>
      <c r="B307" s="12"/>
      <c r="C307" s="12"/>
      <c r="D307" s="12"/>
      <c r="E307" s="63" t="s">
        <v>149</v>
      </c>
      <c r="F307" s="68"/>
      <c r="G307" s="60"/>
      <c r="H307" s="69"/>
      <c r="I307" s="69"/>
      <c r="K307" s="56"/>
    </row>
    <row r="308" spans="1:11">
      <c r="A308" s="62">
        <v>3112</v>
      </c>
      <c r="B308" s="81" t="s">
        <v>506</v>
      </c>
      <c r="C308" s="81" t="s">
        <v>10</v>
      </c>
      <c r="D308" s="81" t="s">
        <v>136</v>
      </c>
      <c r="E308" s="79" t="s">
        <v>509</v>
      </c>
      <c r="F308" s="73"/>
      <c r="G308" s="60">
        <f>H308+I308-[1]ekamut!F113</f>
        <v>19411.099999999999</v>
      </c>
      <c r="H308" s="60">
        <f>'[1]bjudj. chnax.caxs'!F32+[1]ekamut!D113</f>
        <v>52881.4</v>
      </c>
      <c r="I308" s="60"/>
      <c r="K308" s="56"/>
    </row>
    <row r="309" spans="1:11">
      <c r="B309" s="82"/>
      <c r="C309" s="83"/>
      <c r="D309" s="84"/>
    </row>
    <row r="310" spans="1:11">
      <c r="B310" s="87"/>
      <c r="C310" s="83"/>
      <c r="D310" s="84"/>
    </row>
    <row r="311" spans="1:11">
      <c r="B311" s="87"/>
      <c r="C311" s="83"/>
      <c r="D311" s="84"/>
      <c r="E311" s="2"/>
    </row>
    <row r="312" spans="1:11">
      <c r="B312" s="87"/>
      <c r="C312" s="88"/>
      <c r="D312" s="89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7"/>
  <sheetViews>
    <sheetView workbookViewId="0">
      <selection activeCell="E14" sqref="E14"/>
    </sheetView>
  </sheetViews>
  <sheetFormatPr defaultRowHeight="15"/>
  <cols>
    <col min="1" max="1" width="5.85546875" style="1" customWidth="1"/>
    <col min="2" max="2" width="49.85546875" style="1" customWidth="1"/>
    <col min="3" max="3" width="6.85546875" style="175" customWidth="1"/>
    <col min="4" max="4" width="11.42578125" style="1" customWidth="1"/>
    <col min="5" max="5" width="10.5703125" style="1" customWidth="1"/>
    <col min="6" max="6" width="11.42578125" style="1" customWidth="1"/>
    <col min="7" max="256" width="9.140625" style="1"/>
    <col min="257" max="257" width="5.85546875" style="1" customWidth="1"/>
    <col min="258" max="258" width="49.85546875" style="1" customWidth="1"/>
    <col min="259" max="259" width="6.85546875" style="1" customWidth="1"/>
    <col min="260" max="260" width="11.42578125" style="1" customWidth="1"/>
    <col min="261" max="261" width="10.5703125" style="1" customWidth="1"/>
    <col min="262" max="262" width="11.42578125" style="1" customWidth="1"/>
    <col min="263" max="512" width="9.140625" style="1"/>
    <col min="513" max="513" width="5.85546875" style="1" customWidth="1"/>
    <col min="514" max="514" width="49.85546875" style="1" customWidth="1"/>
    <col min="515" max="515" width="6.85546875" style="1" customWidth="1"/>
    <col min="516" max="516" width="11.42578125" style="1" customWidth="1"/>
    <col min="517" max="517" width="10.5703125" style="1" customWidth="1"/>
    <col min="518" max="518" width="11.42578125" style="1" customWidth="1"/>
    <col min="519" max="768" width="9.140625" style="1"/>
    <col min="769" max="769" width="5.85546875" style="1" customWidth="1"/>
    <col min="770" max="770" width="49.85546875" style="1" customWidth="1"/>
    <col min="771" max="771" width="6.85546875" style="1" customWidth="1"/>
    <col min="772" max="772" width="11.42578125" style="1" customWidth="1"/>
    <col min="773" max="773" width="10.5703125" style="1" customWidth="1"/>
    <col min="774" max="774" width="11.42578125" style="1" customWidth="1"/>
    <col min="775" max="1024" width="9.140625" style="1"/>
    <col min="1025" max="1025" width="5.85546875" style="1" customWidth="1"/>
    <col min="1026" max="1026" width="49.85546875" style="1" customWidth="1"/>
    <col min="1027" max="1027" width="6.85546875" style="1" customWidth="1"/>
    <col min="1028" max="1028" width="11.42578125" style="1" customWidth="1"/>
    <col min="1029" max="1029" width="10.5703125" style="1" customWidth="1"/>
    <col min="1030" max="1030" width="11.42578125" style="1" customWidth="1"/>
    <col min="1031" max="1280" width="9.140625" style="1"/>
    <col min="1281" max="1281" width="5.85546875" style="1" customWidth="1"/>
    <col min="1282" max="1282" width="49.85546875" style="1" customWidth="1"/>
    <col min="1283" max="1283" width="6.85546875" style="1" customWidth="1"/>
    <col min="1284" max="1284" width="11.42578125" style="1" customWidth="1"/>
    <col min="1285" max="1285" width="10.5703125" style="1" customWidth="1"/>
    <col min="1286" max="1286" width="11.42578125" style="1" customWidth="1"/>
    <col min="1287" max="1536" width="9.140625" style="1"/>
    <col min="1537" max="1537" width="5.85546875" style="1" customWidth="1"/>
    <col min="1538" max="1538" width="49.85546875" style="1" customWidth="1"/>
    <col min="1539" max="1539" width="6.85546875" style="1" customWidth="1"/>
    <col min="1540" max="1540" width="11.42578125" style="1" customWidth="1"/>
    <col min="1541" max="1541" width="10.5703125" style="1" customWidth="1"/>
    <col min="1542" max="1542" width="11.42578125" style="1" customWidth="1"/>
    <col min="1543" max="1792" width="9.140625" style="1"/>
    <col min="1793" max="1793" width="5.85546875" style="1" customWidth="1"/>
    <col min="1794" max="1794" width="49.85546875" style="1" customWidth="1"/>
    <col min="1795" max="1795" width="6.85546875" style="1" customWidth="1"/>
    <col min="1796" max="1796" width="11.42578125" style="1" customWidth="1"/>
    <col min="1797" max="1797" width="10.5703125" style="1" customWidth="1"/>
    <col min="1798" max="1798" width="11.42578125" style="1" customWidth="1"/>
    <col min="1799" max="2048" width="9.140625" style="1"/>
    <col min="2049" max="2049" width="5.85546875" style="1" customWidth="1"/>
    <col min="2050" max="2050" width="49.85546875" style="1" customWidth="1"/>
    <col min="2051" max="2051" width="6.85546875" style="1" customWidth="1"/>
    <col min="2052" max="2052" width="11.42578125" style="1" customWidth="1"/>
    <col min="2053" max="2053" width="10.5703125" style="1" customWidth="1"/>
    <col min="2054" max="2054" width="11.42578125" style="1" customWidth="1"/>
    <col min="2055" max="2304" width="9.140625" style="1"/>
    <col min="2305" max="2305" width="5.85546875" style="1" customWidth="1"/>
    <col min="2306" max="2306" width="49.85546875" style="1" customWidth="1"/>
    <col min="2307" max="2307" width="6.85546875" style="1" customWidth="1"/>
    <col min="2308" max="2308" width="11.42578125" style="1" customWidth="1"/>
    <col min="2309" max="2309" width="10.5703125" style="1" customWidth="1"/>
    <col min="2310" max="2310" width="11.42578125" style="1" customWidth="1"/>
    <col min="2311" max="2560" width="9.140625" style="1"/>
    <col min="2561" max="2561" width="5.85546875" style="1" customWidth="1"/>
    <col min="2562" max="2562" width="49.85546875" style="1" customWidth="1"/>
    <col min="2563" max="2563" width="6.85546875" style="1" customWidth="1"/>
    <col min="2564" max="2564" width="11.42578125" style="1" customWidth="1"/>
    <col min="2565" max="2565" width="10.5703125" style="1" customWidth="1"/>
    <col min="2566" max="2566" width="11.42578125" style="1" customWidth="1"/>
    <col min="2567" max="2816" width="9.140625" style="1"/>
    <col min="2817" max="2817" width="5.85546875" style="1" customWidth="1"/>
    <col min="2818" max="2818" width="49.85546875" style="1" customWidth="1"/>
    <col min="2819" max="2819" width="6.85546875" style="1" customWidth="1"/>
    <col min="2820" max="2820" width="11.42578125" style="1" customWidth="1"/>
    <col min="2821" max="2821" width="10.5703125" style="1" customWidth="1"/>
    <col min="2822" max="2822" width="11.42578125" style="1" customWidth="1"/>
    <col min="2823" max="3072" width="9.140625" style="1"/>
    <col min="3073" max="3073" width="5.85546875" style="1" customWidth="1"/>
    <col min="3074" max="3074" width="49.85546875" style="1" customWidth="1"/>
    <col min="3075" max="3075" width="6.85546875" style="1" customWidth="1"/>
    <col min="3076" max="3076" width="11.42578125" style="1" customWidth="1"/>
    <col min="3077" max="3077" width="10.5703125" style="1" customWidth="1"/>
    <col min="3078" max="3078" width="11.42578125" style="1" customWidth="1"/>
    <col min="3079" max="3328" width="9.140625" style="1"/>
    <col min="3329" max="3329" width="5.85546875" style="1" customWidth="1"/>
    <col min="3330" max="3330" width="49.85546875" style="1" customWidth="1"/>
    <col min="3331" max="3331" width="6.85546875" style="1" customWidth="1"/>
    <col min="3332" max="3332" width="11.42578125" style="1" customWidth="1"/>
    <col min="3333" max="3333" width="10.5703125" style="1" customWidth="1"/>
    <col min="3334" max="3334" width="11.42578125" style="1" customWidth="1"/>
    <col min="3335" max="3584" width="9.140625" style="1"/>
    <col min="3585" max="3585" width="5.85546875" style="1" customWidth="1"/>
    <col min="3586" max="3586" width="49.85546875" style="1" customWidth="1"/>
    <col min="3587" max="3587" width="6.85546875" style="1" customWidth="1"/>
    <col min="3588" max="3588" width="11.42578125" style="1" customWidth="1"/>
    <col min="3589" max="3589" width="10.5703125" style="1" customWidth="1"/>
    <col min="3590" max="3590" width="11.42578125" style="1" customWidth="1"/>
    <col min="3591" max="3840" width="9.140625" style="1"/>
    <col min="3841" max="3841" width="5.85546875" style="1" customWidth="1"/>
    <col min="3842" max="3842" width="49.85546875" style="1" customWidth="1"/>
    <col min="3843" max="3843" width="6.85546875" style="1" customWidth="1"/>
    <col min="3844" max="3844" width="11.42578125" style="1" customWidth="1"/>
    <col min="3845" max="3845" width="10.5703125" style="1" customWidth="1"/>
    <col min="3846" max="3846" width="11.42578125" style="1" customWidth="1"/>
    <col min="3847" max="4096" width="9.140625" style="1"/>
    <col min="4097" max="4097" width="5.85546875" style="1" customWidth="1"/>
    <col min="4098" max="4098" width="49.85546875" style="1" customWidth="1"/>
    <col min="4099" max="4099" width="6.85546875" style="1" customWidth="1"/>
    <col min="4100" max="4100" width="11.42578125" style="1" customWidth="1"/>
    <col min="4101" max="4101" width="10.5703125" style="1" customWidth="1"/>
    <col min="4102" max="4102" width="11.42578125" style="1" customWidth="1"/>
    <col min="4103" max="4352" width="9.140625" style="1"/>
    <col min="4353" max="4353" width="5.85546875" style="1" customWidth="1"/>
    <col min="4354" max="4354" width="49.85546875" style="1" customWidth="1"/>
    <col min="4355" max="4355" width="6.85546875" style="1" customWidth="1"/>
    <col min="4356" max="4356" width="11.42578125" style="1" customWidth="1"/>
    <col min="4357" max="4357" width="10.5703125" style="1" customWidth="1"/>
    <col min="4358" max="4358" width="11.42578125" style="1" customWidth="1"/>
    <col min="4359" max="4608" width="9.140625" style="1"/>
    <col min="4609" max="4609" width="5.85546875" style="1" customWidth="1"/>
    <col min="4610" max="4610" width="49.85546875" style="1" customWidth="1"/>
    <col min="4611" max="4611" width="6.85546875" style="1" customWidth="1"/>
    <col min="4612" max="4612" width="11.42578125" style="1" customWidth="1"/>
    <col min="4613" max="4613" width="10.5703125" style="1" customWidth="1"/>
    <col min="4614" max="4614" width="11.42578125" style="1" customWidth="1"/>
    <col min="4615" max="4864" width="9.140625" style="1"/>
    <col min="4865" max="4865" width="5.85546875" style="1" customWidth="1"/>
    <col min="4866" max="4866" width="49.85546875" style="1" customWidth="1"/>
    <col min="4867" max="4867" width="6.85546875" style="1" customWidth="1"/>
    <col min="4868" max="4868" width="11.42578125" style="1" customWidth="1"/>
    <col min="4869" max="4869" width="10.5703125" style="1" customWidth="1"/>
    <col min="4870" max="4870" width="11.42578125" style="1" customWidth="1"/>
    <col min="4871" max="5120" width="9.140625" style="1"/>
    <col min="5121" max="5121" width="5.85546875" style="1" customWidth="1"/>
    <col min="5122" max="5122" width="49.85546875" style="1" customWidth="1"/>
    <col min="5123" max="5123" width="6.85546875" style="1" customWidth="1"/>
    <col min="5124" max="5124" width="11.42578125" style="1" customWidth="1"/>
    <col min="5125" max="5125" width="10.5703125" style="1" customWidth="1"/>
    <col min="5126" max="5126" width="11.42578125" style="1" customWidth="1"/>
    <col min="5127" max="5376" width="9.140625" style="1"/>
    <col min="5377" max="5377" width="5.85546875" style="1" customWidth="1"/>
    <col min="5378" max="5378" width="49.85546875" style="1" customWidth="1"/>
    <col min="5379" max="5379" width="6.85546875" style="1" customWidth="1"/>
    <col min="5380" max="5380" width="11.42578125" style="1" customWidth="1"/>
    <col min="5381" max="5381" width="10.5703125" style="1" customWidth="1"/>
    <col min="5382" max="5382" width="11.42578125" style="1" customWidth="1"/>
    <col min="5383" max="5632" width="9.140625" style="1"/>
    <col min="5633" max="5633" width="5.85546875" style="1" customWidth="1"/>
    <col min="5634" max="5634" width="49.85546875" style="1" customWidth="1"/>
    <col min="5635" max="5635" width="6.85546875" style="1" customWidth="1"/>
    <col min="5636" max="5636" width="11.42578125" style="1" customWidth="1"/>
    <col min="5637" max="5637" width="10.5703125" style="1" customWidth="1"/>
    <col min="5638" max="5638" width="11.42578125" style="1" customWidth="1"/>
    <col min="5639" max="5888" width="9.140625" style="1"/>
    <col min="5889" max="5889" width="5.85546875" style="1" customWidth="1"/>
    <col min="5890" max="5890" width="49.85546875" style="1" customWidth="1"/>
    <col min="5891" max="5891" width="6.85546875" style="1" customWidth="1"/>
    <col min="5892" max="5892" width="11.42578125" style="1" customWidth="1"/>
    <col min="5893" max="5893" width="10.5703125" style="1" customWidth="1"/>
    <col min="5894" max="5894" width="11.42578125" style="1" customWidth="1"/>
    <col min="5895" max="6144" width="9.140625" style="1"/>
    <col min="6145" max="6145" width="5.85546875" style="1" customWidth="1"/>
    <col min="6146" max="6146" width="49.85546875" style="1" customWidth="1"/>
    <col min="6147" max="6147" width="6.85546875" style="1" customWidth="1"/>
    <col min="6148" max="6148" width="11.42578125" style="1" customWidth="1"/>
    <col min="6149" max="6149" width="10.5703125" style="1" customWidth="1"/>
    <col min="6150" max="6150" width="11.42578125" style="1" customWidth="1"/>
    <col min="6151" max="6400" width="9.140625" style="1"/>
    <col min="6401" max="6401" width="5.85546875" style="1" customWidth="1"/>
    <col min="6402" max="6402" width="49.85546875" style="1" customWidth="1"/>
    <col min="6403" max="6403" width="6.85546875" style="1" customWidth="1"/>
    <col min="6404" max="6404" width="11.42578125" style="1" customWidth="1"/>
    <col min="6405" max="6405" width="10.5703125" style="1" customWidth="1"/>
    <col min="6406" max="6406" width="11.42578125" style="1" customWidth="1"/>
    <col min="6407" max="6656" width="9.140625" style="1"/>
    <col min="6657" max="6657" width="5.85546875" style="1" customWidth="1"/>
    <col min="6658" max="6658" width="49.85546875" style="1" customWidth="1"/>
    <col min="6659" max="6659" width="6.85546875" style="1" customWidth="1"/>
    <col min="6660" max="6660" width="11.42578125" style="1" customWidth="1"/>
    <col min="6661" max="6661" width="10.5703125" style="1" customWidth="1"/>
    <col min="6662" max="6662" width="11.42578125" style="1" customWidth="1"/>
    <col min="6663" max="6912" width="9.140625" style="1"/>
    <col min="6913" max="6913" width="5.85546875" style="1" customWidth="1"/>
    <col min="6914" max="6914" width="49.85546875" style="1" customWidth="1"/>
    <col min="6915" max="6915" width="6.85546875" style="1" customWidth="1"/>
    <col min="6916" max="6916" width="11.42578125" style="1" customWidth="1"/>
    <col min="6917" max="6917" width="10.5703125" style="1" customWidth="1"/>
    <col min="6918" max="6918" width="11.42578125" style="1" customWidth="1"/>
    <col min="6919" max="7168" width="9.140625" style="1"/>
    <col min="7169" max="7169" width="5.85546875" style="1" customWidth="1"/>
    <col min="7170" max="7170" width="49.85546875" style="1" customWidth="1"/>
    <col min="7171" max="7171" width="6.85546875" style="1" customWidth="1"/>
    <col min="7172" max="7172" width="11.42578125" style="1" customWidth="1"/>
    <col min="7173" max="7173" width="10.5703125" style="1" customWidth="1"/>
    <col min="7174" max="7174" width="11.42578125" style="1" customWidth="1"/>
    <col min="7175" max="7424" width="9.140625" style="1"/>
    <col min="7425" max="7425" width="5.85546875" style="1" customWidth="1"/>
    <col min="7426" max="7426" width="49.85546875" style="1" customWidth="1"/>
    <col min="7427" max="7427" width="6.85546875" style="1" customWidth="1"/>
    <col min="7428" max="7428" width="11.42578125" style="1" customWidth="1"/>
    <col min="7429" max="7429" width="10.5703125" style="1" customWidth="1"/>
    <col min="7430" max="7430" width="11.42578125" style="1" customWidth="1"/>
    <col min="7431" max="7680" width="9.140625" style="1"/>
    <col min="7681" max="7681" width="5.85546875" style="1" customWidth="1"/>
    <col min="7682" max="7682" width="49.85546875" style="1" customWidth="1"/>
    <col min="7683" max="7683" width="6.85546875" style="1" customWidth="1"/>
    <col min="7684" max="7684" width="11.42578125" style="1" customWidth="1"/>
    <col min="7685" max="7685" width="10.5703125" style="1" customWidth="1"/>
    <col min="7686" max="7686" width="11.42578125" style="1" customWidth="1"/>
    <col min="7687" max="7936" width="9.140625" style="1"/>
    <col min="7937" max="7937" width="5.85546875" style="1" customWidth="1"/>
    <col min="7938" max="7938" width="49.85546875" style="1" customWidth="1"/>
    <col min="7939" max="7939" width="6.85546875" style="1" customWidth="1"/>
    <col min="7940" max="7940" width="11.42578125" style="1" customWidth="1"/>
    <col min="7941" max="7941" width="10.5703125" style="1" customWidth="1"/>
    <col min="7942" max="7942" width="11.42578125" style="1" customWidth="1"/>
    <col min="7943" max="8192" width="9.140625" style="1"/>
    <col min="8193" max="8193" width="5.85546875" style="1" customWidth="1"/>
    <col min="8194" max="8194" width="49.85546875" style="1" customWidth="1"/>
    <col min="8195" max="8195" width="6.85546875" style="1" customWidth="1"/>
    <col min="8196" max="8196" width="11.42578125" style="1" customWidth="1"/>
    <col min="8197" max="8197" width="10.5703125" style="1" customWidth="1"/>
    <col min="8198" max="8198" width="11.42578125" style="1" customWidth="1"/>
    <col min="8199" max="8448" width="9.140625" style="1"/>
    <col min="8449" max="8449" width="5.85546875" style="1" customWidth="1"/>
    <col min="8450" max="8450" width="49.85546875" style="1" customWidth="1"/>
    <col min="8451" max="8451" width="6.85546875" style="1" customWidth="1"/>
    <col min="8452" max="8452" width="11.42578125" style="1" customWidth="1"/>
    <col min="8453" max="8453" width="10.5703125" style="1" customWidth="1"/>
    <col min="8454" max="8454" width="11.42578125" style="1" customWidth="1"/>
    <col min="8455" max="8704" width="9.140625" style="1"/>
    <col min="8705" max="8705" width="5.85546875" style="1" customWidth="1"/>
    <col min="8706" max="8706" width="49.85546875" style="1" customWidth="1"/>
    <col min="8707" max="8707" width="6.85546875" style="1" customWidth="1"/>
    <col min="8708" max="8708" width="11.42578125" style="1" customWidth="1"/>
    <col min="8709" max="8709" width="10.5703125" style="1" customWidth="1"/>
    <col min="8710" max="8710" width="11.42578125" style="1" customWidth="1"/>
    <col min="8711" max="8960" width="9.140625" style="1"/>
    <col min="8961" max="8961" width="5.85546875" style="1" customWidth="1"/>
    <col min="8962" max="8962" width="49.85546875" style="1" customWidth="1"/>
    <col min="8963" max="8963" width="6.85546875" style="1" customWidth="1"/>
    <col min="8964" max="8964" width="11.42578125" style="1" customWidth="1"/>
    <col min="8965" max="8965" width="10.5703125" style="1" customWidth="1"/>
    <col min="8966" max="8966" width="11.42578125" style="1" customWidth="1"/>
    <col min="8967" max="9216" width="9.140625" style="1"/>
    <col min="9217" max="9217" width="5.85546875" style="1" customWidth="1"/>
    <col min="9218" max="9218" width="49.85546875" style="1" customWidth="1"/>
    <col min="9219" max="9219" width="6.85546875" style="1" customWidth="1"/>
    <col min="9220" max="9220" width="11.42578125" style="1" customWidth="1"/>
    <col min="9221" max="9221" width="10.5703125" style="1" customWidth="1"/>
    <col min="9222" max="9222" width="11.42578125" style="1" customWidth="1"/>
    <col min="9223" max="9472" width="9.140625" style="1"/>
    <col min="9473" max="9473" width="5.85546875" style="1" customWidth="1"/>
    <col min="9474" max="9474" width="49.85546875" style="1" customWidth="1"/>
    <col min="9475" max="9475" width="6.85546875" style="1" customWidth="1"/>
    <col min="9476" max="9476" width="11.42578125" style="1" customWidth="1"/>
    <col min="9477" max="9477" width="10.5703125" style="1" customWidth="1"/>
    <col min="9478" max="9478" width="11.42578125" style="1" customWidth="1"/>
    <col min="9479" max="9728" width="9.140625" style="1"/>
    <col min="9729" max="9729" width="5.85546875" style="1" customWidth="1"/>
    <col min="9730" max="9730" width="49.85546875" style="1" customWidth="1"/>
    <col min="9731" max="9731" width="6.85546875" style="1" customWidth="1"/>
    <col min="9732" max="9732" width="11.42578125" style="1" customWidth="1"/>
    <col min="9733" max="9733" width="10.5703125" style="1" customWidth="1"/>
    <col min="9734" max="9734" width="11.42578125" style="1" customWidth="1"/>
    <col min="9735" max="9984" width="9.140625" style="1"/>
    <col min="9985" max="9985" width="5.85546875" style="1" customWidth="1"/>
    <col min="9986" max="9986" width="49.85546875" style="1" customWidth="1"/>
    <col min="9987" max="9987" width="6.85546875" style="1" customWidth="1"/>
    <col min="9988" max="9988" width="11.42578125" style="1" customWidth="1"/>
    <col min="9989" max="9989" width="10.5703125" style="1" customWidth="1"/>
    <col min="9990" max="9990" width="11.42578125" style="1" customWidth="1"/>
    <col min="9991" max="10240" width="9.140625" style="1"/>
    <col min="10241" max="10241" width="5.85546875" style="1" customWidth="1"/>
    <col min="10242" max="10242" width="49.85546875" style="1" customWidth="1"/>
    <col min="10243" max="10243" width="6.85546875" style="1" customWidth="1"/>
    <col min="10244" max="10244" width="11.42578125" style="1" customWidth="1"/>
    <col min="10245" max="10245" width="10.5703125" style="1" customWidth="1"/>
    <col min="10246" max="10246" width="11.42578125" style="1" customWidth="1"/>
    <col min="10247" max="10496" width="9.140625" style="1"/>
    <col min="10497" max="10497" width="5.85546875" style="1" customWidth="1"/>
    <col min="10498" max="10498" width="49.85546875" style="1" customWidth="1"/>
    <col min="10499" max="10499" width="6.85546875" style="1" customWidth="1"/>
    <col min="10500" max="10500" width="11.42578125" style="1" customWidth="1"/>
    <col min="10501" max="10501" width="10.5703125" style="1" customWidth="1"/>
    <col min="10502" max="10502" width="11.42578125" style="1" customWidth="1"/>
    <col min="10503" max="10752" width="9.140625" style="1"/>
    <col min="10753" max="10753" width="5.85546875" style="1" customWidth="1"/>
    <col min="10754" max="10754" width="49.85546875" style="1" customWidth="1"/>
    <col min="10755" max="10755" width="6.85546875" style="1" customWidth="1"/>
    <col min="10756" max="10756" width="11.42578125" style="1" customWidth="1"/>
    <col min="10757" max="10757" width="10.5703125" style="1" customWidth="1"/>
    <col min="10758" max="10758" width="11.42578125" style="1" customWidth="1"/>
    <col min="10759" max="11008" width="9.140625" style="1"/>
    <col min="11009" max="11009" width="5.85546875" style="1" customWidth="1"/>
    <col min="11010" max="11010" width="49.85546875" style="1" customWidth="1"/>
    <col min="11011" max="11011" width="6.85546875" style="1" customWidth="1"/>
    <col min="11012" max="11012" width="11.42578125" style="1" customWidth="1"/>
    <col min="11013" max="11013" width="10.5703125" style="1" customWidth="1"/>
    <col min="11014" max="11014" width="11.42578125" style="1" customWidth="1"/>
    <col min="11015" max="11264" width="9.140625" style="1"/>
    <col min="11265" max="11265" width="5.85546875" style="1" customWidth="1"/>
    <col min="11266" max="11266" width="49.85546875" style="1" customWidth="1"/>
    <col min="11267" max="11267" width="6.85546875" style="1" customWidth="1"/>
    <col min="11268" max="11268" width="11.42578125" style="1" customWidth="1"/>
    <col min="11269" max="11269" width="10.5703125" style="1" customWidth="1"/>
    <col min="11270" max="11270" width="11.42578125" style="1" customWidth="1"/>
    <col min="11271" max="11520" width="9.140625" style="1"/>
    <col min="11521" max="11521" width="5.85546875" style="1" customWidth="1"/>
    <col min="11522" max="11522" width="49.85546875" style="1" customWidth="1"/>
    <col min="11523" max="11523" width="6.85546875" style="1" customWidth="1"/>
    <col min="11524" max="11524" width="11.42578125" style="1" customWidth="1"/>
    <col min="11525" max="11525" width="10.5703125" style="1" customWidth="1"/>
    <col min="11526" max="11526" width="11.42578125" style="1" customWidth="1"/>
    <col min="11527" max="11776" width="9.140625" style="1"/>
    <col min="11777" max="11777" width="5.85546875" style="1" customWidth="1"/>
    <col min="11778" max="11778" width="49.85546875" style="1" customWidth="1"/>
    <col min="11779" max="11779" width="6.85546875" style="1" customWidth="1"/>
    <col min="11780" max="11780" width="11.42578125" style="1" customWidth="1"/>
    <col min="11781" max="11781" width="10.5703125" style="1" customWidth="1"/>
    <col min="11782" max="11782" width="11.42578125" style="1" customWidth="1"/>
    <col min="11783" max="12032" width="9.140625" style="1"/>
    <col min="12033" max="12033" width="5.85546875" style="1" customWidth="1"/>
    <col min="12034" max="12034" width="49.85546875" style="1" customWidth="1"/>
    <col min="12035" max="12035" width="6.85546875" style="1" customWidth="1"/>
    <col min="12036" max="12036" width="11.42578125" style="1" customWidth="1"/>
    <col min="12037" max="12037" width="10.5703125" style="1" customWidth="1"/>
    <col min="12038" max="12038" width="11.42578125" style="1" customWidth="1"/>
    <col min="12039" max="12288" width="9.140625" style="1"/>
    <col min="12289" max="12289" width="5.85546875" style="1" customWidth="1"/>
    <col min="12290" max="12290" width="49.85546875" style="1" customWidth="1"/>
    <col min="12291" max="12291" width="6.85546875" style="1" customWidth="1"/>
    <col min="12292" max="12292" width="11.42578125" style="1" customWidth="1"/>
    <col min="12293" max="12293" width="10.5703125" style="1" customWidth="1"/>
    <col min="12294" max="12294" width="11.42578125" style="1" customWidth="1"/>
    <col min="12295" max="12544" width="9.140625" style="1"/>
    <col min="12545" max="12545" width="5.85546875" style="1" customWidth="1"/>
    <col min="12546" max="12546" width="49.85546875" style="1" customWidth="1"/>
    <col min="12547" max="12547" width="6.85546875" style="1" customWidth="1"/>
    <col min="12548" max="12548" width="11.42578125" style="1" customWidth="1"/>
    <col min="12549" max="12549" width="10.5703125" style="1" customWidth="1"/>
    <col min="12550" max="12550" width="11.42578125" style="1" customWidth="1"/>
    <col min="12551" max="12800" width="9.140625" style="1"/>
    <col min="12801" max="12801" width="5.85546875" style="1" customWidth="1"/>
    <col min="12802" max="12802" width="49.85546875" style="1" customWidth="1"/>
    <col min="12803" max="12803" width="6.85546875" style="1" customWidth="1"/>
    <col min="12804" max="12804" width="11.42578125" style="1" customWidth="1"/>
    <col min="12805" max="12805" width="10.5703125" style="1" customWidth="1"/>
    <col min="12806" max="12806" width="11.42578125" style="1" customWidth="1"/>
    <col min="12807" max="13056" width="9.140625" style="1"/>
    <col min="13057" max="13057" width="5.85546875" style="1" customWidth="1"/>
    <col min="13058" max="13058" width="49.85546875" style="1" customWidth="1"/>
    <col min="13059" max="13059" width="6.85546875" style="1" customWidth="1"/>
    <col min="13060" max="13060" width="11.42578125" style="1" customWidth="1"/>
    <col min="13061" max="13061" width="10.5703125" style="1" customWidth="1"/>
    <col min="13062" max="13062" width="11.42578125" style="1" customWidth="1"/>
    <col min="13063" max="13312" width="9.140625" style="1"/>
    <col min="13313" max="13313" width="5.85546875" style="1" customWidth="1"/>
    <col min="13314" max="13314" width="49.85546875" style="1" customWidth="1"/>
    <col min="13315" max="13315" width="6.85546875" style="1" customWidth="1"/>
    <col min="13316" max="13316" width="11.42578125" style="1" customWidth="1"/>
    <col min="13317" max="13317" width="10.5703125" style="1" customWidth="1"/>
    <col min="13318" max="13318" width="11.42578125" style="1" customWidth="1"/>
    <col min="13319" max="13568" width="9.140625" style="1"/>
    <col min="13569" max="13569" width="5.85546875" style="1" customWidth="1"/>
    <col min="13570" max="13570" width="49.85546875" style="1" customWidth="1"/>
    <col min="13571" max="13571" width="6.85546875" style="1" customWidth="1"/>
    <col min="13572" max="13572" width="11.42578125" style="1" customWidth="1"/>
    <col min="13573" max="13573" width="10.5703125" style="1" customWidth="1"/>
    <col min="13574" max="13574" width="11.42578125" style="1" customWidth="1"/>
    <col min="13575" max="13824" width="9.140625" style="1"/>
    <col min="13825" max="13825" width="5.85546875" style="1" customWidth="1"/>
    <col min="13826" max="13826" width="49.85546875" style="1" customWidth="1"/>
    <col min="13827" max="13827" width="6.85546875" style="1" customWidth="1"/>
    <col min="13828" max="13828" width="11.42578125" style="1" customWidth="1"/>
    <col min="13829" max="13829" width="10.5703125" style="1" customWidth="1"/>
    <col min="13830" max="13830" width="11.42578125" style="1" customWidth="1"/>
    <col min="13831" max="14080" width="9.140625" style="1"/>
    <col min="14081" max="14081" width="5.85546875" style="1" customWidth="1"/>
    <col min="14082" max="14082" width="49.85546875" style="1" customWidth="1"/>
    <col min="14083" max="14083" width="6.85546875" style="1" customWidth="1"/>
    <col min="14084" max="14084" width="11.42578125" style="1" customWidth="1"/>
    <col min="14085" max="14085" width="10.5703125" style="1" customWidth="1"/>
    <col min="14086" max="14086" width="11.42578125" style="1" customWidth="1"/>
    <col min="14087" max="14336" width="9.140625" style="1"/>
    <col min="14337" max="14337" width="5.85546875" style="1" customWidth="1"/>
    <col min="14338" max="14338" width="49.85546875" style="1" customWidth="1"/>
    <col min="14339" max="14339" width="6.85546875" style="1" customWidth="1"/>
    <col min="14340" max="14340" width="11.42578125" style="1" customWidth="1"/>
    <col min="14341" max="14341" width="10.5703125" style="1" customWidth="1"/>
    <col min="14342" max="14342" width="11.42578125" style="1" customWidth="1"/>
    <col min="14343" max="14592" width="9.140625" style="1"/>
    <col min="14593" max="14593" width="5.85546875" style="1" customWidth="1"/>
    <col min="14594" max="14594" width="49.85546875" style="1" customWidth="1"/>
    <col min="14595" max="14595" width="6.85546875" style="1" customWidth="1"/>
    <col min="14596" max="14596" width="11.42578125" style="1" customWidth="1"/>
    <col min="14597" max="14597" width="10.5703125" style="1" customWidth="1"/>
    <col min="14598" max="14598" width="11.42578125" style="1" customWidth="1"/>
    <col min="14599" max="14848" width="9.140625" style="1"/>
    <col min="14849" max="14849" width="5.85546875" style="1" customWidth="1"/>
    <col min="14850" max="14850" width="49.85546875" style="1" customWidth="1"/>
    <col min="14851" max="14851" width="6.85546875" style="1" customWidth="1"/>
    <col min="14852" max="14852" width="11.42578125" style="1" customWidth="1"/>
    <col min="14853" max="14853" width="10.5703125" style="1" customWidth="1"/>
    <col min="14854" max="14854" width="11.42578125" style="1" customWidth="1"/>
    <col min="14855" max="15104" width="9.140625" style="1"/>
    <col min="15105" max="15105" width="5.85546875" style="1" customWidth="1"/>
    <col min="15106" max="15106" width="49.85546875" style="1" customWidth="1"/>
    <col min="15107" max="15107" width="6.85546875" style="1" customWidth="1"/>
    <col min="15108" max="15108" width="11.42578125" style="1" customWidth="1"/>
    <col min="15109" max="15109" width="10.5703125" style="1" customWidth="1"/>
    <col min="15110" max="15110" width="11.42578125" style="1" customWidth="1"/>
    <col min="15111" max="15360" width="9.140625" style="1"/>
    <col min="15361" max="15361" width="5.85546875" style="1" customWidth="1"/>
    <col min="15362" max="15362" width="49.85546875" style="1" customWidth="1"/>
    <col min="15363" max="15363" width="6.85546875" style="1" customWidth="1"/>
    <col min="15364" max="15364" width="11.42578125" style="1" customWidth="1"/>
    <col min="15365" max="15365" width="10.5703125" style="1" customWidth="1"/>
    <col min="15366" max="15366" width="11.42578125" style="1" customWidth="1"/>
    <col min="15367" max="15616" width="9.140625" style="1"/>
    <col min="15617" max="15617" width="5.85546875" style="1" customWidth="1"/>
    <col min="15618" max="15618" width="49.85546875" style="1" customWidth="1"/>
    <col min="15619" max="15619" width="6.85546875" style="1" customWidth="1"/>
    <col min="15620" max="15620" width="11.42578125" style="1" customWidth="1"/>
    <col min="15621" max="15621" width="10.5703125" style="1" customWidth="1"/>
    <col min="15622" max="15622" width="11.42578125" style="1" customWidth="1"/>
    <col min="15623" max="15872" width="9.140625" style="1"/>
    <col min="15873" max="15873" width="5.85546875" style="1" customWidth="1"/>
    <col min="15874" max="15874" width="49.85546875" style="1" customWidth="1"/>
    <col min="15875" max="15875" width="6.85546875" style="1" customWidth="1"/>
    <col min="15876" max="15876" width="11.42578125" style="1" customWidth="1"/>
    <col min="15877" max="15877" width="10.5703125" style="1" customWidth="1"/>
    <col min="15878" max="15878" width="11.42578125" style="1" customWidth="1"/>
    <col min="15879" max="16128" width="9.140625" style="1"/>
    <col min="16129" max="16129" width="5.85546875" style="1" customWidth="1"/>
    <col min="16130" max="16130" width="49.85546875" style="1" customWidth="1"/>
    <col min="16131" max="16131" width="6.85546875" style="1" customWidth="1"/>
    <col min="16132" max="16132" width="11.42578125" style="1" customWidth="1"/>
    <col min="16133" max="16133" width="10.5703125" style="1" customWidth="1"/>
    <col min="16134" max="16134" width="11.42578125" style="1" customWidth="1"/>
    <col min="16135" max="16384" width="9.140625" style="1"/>
  </cols>
  <sheetData>
    <row r="1" spans="1:9" s="7" customFormat="1" ht="22.5" customHeight="1">
      <c r="A1" s="340" t="s">
        <v>521</v>
      </c>
      <c r="B1" s="340"/>
      <c r="C1" s="340"/>
      <c r="D1" s="340"/>
      <c r="E1" s="340"/>
      <c r="F1" s="340"/>
    </row>
    <row r="2" spans="1:9" ht="31.5" customHeight="1">
      <c r="A2" s="341" t="s">
        <v>522</v>
      </c>
      <c r="B2" s="341"/>
      <c r="C2" s="341"/>
      <c r="D2" s="341"/>
      <c r="E2" s="341"/>
      <c r="F2" s="341"/>
    </row>
    <row r="3" spans="1:9" ht="15.75" hidden="1" customHeight="1">
      <c r="A3" s="93" t="s">
        <v>523</v>
      </c>
      <c r="B3" s="93"/>
      <c r="C3" s="93"/>
      <c r="D3" s="93"/>
      <c r="E3" s="93"/>
      <c r="F3" s="93"/>
    </row>
    <row r="4" spans="1:9" ht="15.75">
      <c r="A4" s="93"/>
      <c r="B4" s="93"/>
      <c r="C4" s="93"/>
      <c r="D4" s="93"/>
      <c r="E4" s="93" t="s">
        <v>127</v>
      </c>
      <c r="F4" s="94"/>
    </row>
    <row r="5" spans="1:9" ht="25.5" customHeight="1">
      <c r="A5" s="332" t="s">
        <v>128</v>
      </c>
      <c r="B5" s="95" t="s">
        <v>524</v>
      </c>
      <c r="C5" s="96"/>
      <c r="D5" s="332" t="s">
        <v>6</v>
      </c>
      <c r="E5" s="342" t="s">
        <v>7</v>
      </c>
      <c r="F5" s="342"/>
      <c r="G5" s="97"/>
      <c r="H5" s="97"/>
      <c r="I5" s="97"/>
    </row>
    <row r="6" spans="1:9" ht="23.25" customHeight="1">
      <c r="A6" s="332"/>
      <c r="B6" s="95" t="s">
        <v>525</v>
      </c>
      <c r="C6" s="98" t="s">
        <v>526</v>
      </c>
      <c r="D6" s="332"/>
      <c r="E6" s="10" t="s">
        <v>8</v>
      </c>
      <c r="F6" s="10" t="s">
        <v>9</v>
      </c>
      <c r="G6" s="99"/>
      <c r="H6" s="99"/>
      <c r="I6" s="99"/>
    </row>
    <row r="7" spans="1:9" ht="12" customHeight="1">
      <c r="A7" s="100">
        <v>1</v>
      </c>
      <c r="B7" s="100">
        <v>2</v>
      </c>
      <c r="C7" s="101">
        <v>3</v>
      </c>
      <c r="D7" s="100">
        <v>4</v>
      </c>
      <c r="E7" s="100">
        <v>5</v>
      </c>
      <c r="F7" s="100">
        <v>6</v>
      </c>
    </row>
    <row r="8" spans="1:9" ht="15" customHeight="1">
      <c r="A8" s="102">
        <v>4000</v>
      </c>
      <c r="B8" s="103" t="s">
        <v>763</v>
      </c>
      <c r="C8" s="104"/>
      <c r="D8" s="105" t="e">
        <f>E8+F8</f>
        <v>#VALUE!</v>
      </c>
      <c r="E8" s="105" t="e">
        <f>E10</f>
        <v>#VALUE!</v>
      </c>
      <c r="F8" s="105">
        <f>F10+F171+F206</f>
        <v>33470.300000000003</v>
      </c>
    </row>
    <row r="9" spans="1:9" ht="12" customHeight="1">
      <c r="A9" s="102"/>
      <c r="B9" s="106" t="s">
        <v>527</v>
      </c>
      <c r="C9" s="104"/>
      <c r="D9" s="107"/>
      <c r="E9" s="107"/>
      <c r="F9" s="107"/>
    </row>
    <row r="10" spans="1:9" ht="36" customHeight="1">
      <c r="A10" s="102">
        <v>4050</v>
      </c>
      <c r="B10" s="108" t="s">
        <v>764</v>
      </c>
      <c r="C10" s="109" t="s">
        <v>528</v>
      </c>
      <c r="D10" s="107" t="e">
        <f>E10+F10-E170</f>
        <v>#VALUE!</v>
      </c>
      <c r="E10" s="107" t="e">
        <f>E12+E25+E68+E83+E93+E127+E142</f>
        <v>#VALUE!</v>
      </c>
      <c r="F10" s="107">
        <f>F142</f>
        <v>0</v>
      </c>
    </row>
    <row r="11" spans="1:9" ht="13.5" customHeight="1">
      <c r="A11" s="110"/>
      <c r="B11" s="106" t="s">
        <v>527</v>
      </c>
      <c r="C11" s="104"/>
      <c r="D11" s="107"/>
      <c r="E11" s="107"/>
      <c r="F11" s="107"/>
    </row>
    <row r="12" spans="1:9" ht="13.5" customHeight="1">
      <c r="A12" s="102">
        <v>4100</v>
      </c>
      <c r="B12" s="111" t="s">
        <v>765</v>
      </c>
      <c r="C12" s="112" t="s">
        <v>528</v>
      </c>
      <c r="D12" s="107" t="e">
        <f>E12</f>
        <v>#VALUE!</v>
      </c>
      <c r="E12" s="107" t="e">
        <f>E14+E19+E22</f>
        <v>#VALUE!</v>
      </c>
      <c r="F12" s="107" t="s">
        <v>528</v>
      </c>
    </row>
    <row r="13" spans="1:9" hidden="1">
      <c r="A13" s="110"/>
      <c r="B13" s="106" t="s">
        <v>527</v>
      </c>
      <c r="C13" s="104"/>
      <c r="D13" s="107"/>
      <c r="E13" s="107"/>
      <c r="F13" s="107"/>
    </row>
    <row r="14" spans="1:9" ht="25.5">
      <c r="A14" s="102">
        <v>4110</v>
      </c>
      <c r="B14" s="113" t="s">
        <v>766</v>
      </c>
      <c r="C14" s="112" t="s">
        <v>528</v>
      </c>
      <c r="D14" s="107" t="str">
        <f>E14</f>
        <v>tnt</v>
      </c>
      <c r="E14" s="107" t="s">
        <v>1303</v>
      </c>
      <c r="F14" s="107" t="s">
        <v>143</v>
      </c>
    </row>
    <row r="15" spans="1:9" ht="12.75" customHeight="1">
      <c r="A15" s="102"/>
      <c r="B15" s="106" t="s">
        <v>149</v>
      </c>
      <c r="C15" s="112"/>
      <c r="D15" s="107"/>
      <c r="E15" s="107"/>
      <c r="F15" s="107"/>
    </row>
    <row r="16" spans="1:9">
      <c r="A16" s="102">
        <v>4111</v>
      </c>
      <c r="B16" s="114" t="s">
        <v>529</v>
      </c>
      <c r="C16" s="112" t="s">
        <v>530</v>
      </c>
      <c r="D16" s="107">
        <f>E16</f>
        <v>85000</v>
      </c>
      <c r="E16" s="107">
        <f>[1]aparat!F35+'[1]aparat ntp'!F35</f>
        <v>85000</v>
      </c>
      <c r="F16" s="107" t="s">
        <v>143</v>
      </c>
    </row>
    <row r="17" spans="1:6" ht="24" customHeight="1">
      <c r="A17" s="102">
        <v>4112</v>
      </c>
      <c r="B17" s="114" t="s">
        <v>531</v>
      </c>
      <c r="C17" s="115" t="s">
        <v>532</v>
      </c>
      <c r="D17" s="107">
        <f>E17</f>
        <v>500</v>
      </c>
      <c r="E17" s="107">
        <f>[1]aparat!F36</f>
        <v>500</v>
      </c>
      <c r="F17" s="107" t="s">
        <v>143</v>
      </c>
    </row>
    <row r="18" spans="1:6" ht="1.5" customHeight="1">
      <c r="A18" s="102">
        <v>4114</v>
      </c>
      <c r="B18" s="114" t="s">
        <v>533</v>
      </c>
      <c r="C18" s="115" t="s">
        <v>534</v>
      </c>
      <c r="D18" s="107">
        <f>E18</f>
        <v>0</v>
      </c>
      <c r="E18" s="107">
        <v>0</v>
      </c>
      <c r="F18" s="107" t="s">
        <v>143</v>
      </c>
    </row>
    <row r="19" spans="1:6" ht="13.5" hidden="1" customHeight="1">
      <c r="A19" s="102">
        <v>4120</v>
      </c>
      <c r="B19" s="116" t="s">
        <v>535</v>
      </c>
      <c r="C19" s="112" t="s">
        <v>528</v>
      </c>
      <c r="D19" s="107">
        <f>E19</f>
        <v>0</v>
      </c>
      <c r="E19" s="107">
        <v>0</v>
      </c>
      <c r="F19" s="107" t="s">
        <v>143</v>
      </c>
    </row>
    <row r="20" spans="1:6" hidden="1">
      <c r="A20" s="102"/>
      <c r="B20" s="106" t="s">
        <v>149</v>
      </c>
      <c r="C20" s="112"/>
      <c r="D20" s="107"/>
      <c r="E20" s="107">
        <v>0</v>
      </c>
      <c r="F20" s="107"/>
    </row>
    <row r="21" spans="1:6" ht="13.5" hidden="1" customHeight="1">
      <c r="A21" s="102">
        <v>4121</v>
      </c>
      <c r="B21" s="114" t="s">
        <v>536</v>
      </c>
      <c r="C21" s="115" t="s">
        <v>537</v>
      </c>
      <c r="D21" s="107">
        <f>E21</f>
        <v>0</v>
      </c>
      <c r="E21" s="107">
        <v>0</v>
      </c>
      <c r="F21" s="107" t="s">
        <v>143</v>
      </c>
    </row>
    <row r="22" spans="1:6" ht="12.75" hidden="1" customHeight="1">
      <c r="A22" s="102">
        <v>4130</v>
      </c>
      <c r="B22" s="116" t="s">
        <v>767</v>
      </c>
      <c r="C22" s="112" t="s">
        <v>528</v>
      </c>
      <c r="D22" s="107">
        <f>E22</f>
        <v>0</v>
      </c>
      <c r="E22" s="107">
        <v>0</v>
      </c>
      <c r="F22" s="107" t="s">
        <v>143</v>
      </c>
    </row>
    <row r="23" spans="1:6" ht="0.75" hidden="1" customHeight="1">
      <c r="A23" s="102"/>
      <c r="B23" s="106" t="s">
        <v>149</v>
      </c>
      <c r="C23" s="112"/>
      <c r="D23" s="107"/>
      <c r="E23" s="107">
        <v>0</v>
      </c>
      <c r="F23" s="107"/>
    </row>
    <row r="24" spans="1:6" ht="13.5" hidden="1" customHeight="1">
      <c r="A24" s="102">
        <v>4131</v>
      </c>
      <c r="B24" s="116" t="s">
        <v>538</v>
      </c>
      <c r="C24" s="112" t="s">
        <v>539</v>
      </c>
      <c r="D24" s="107">
        <f>E24</f>
        <v>0</v>
      </c>
      <c r="E24" s="107">
        <v>0</v>
      </c>
      <c r="F24" s="107" t="s">
        <v>528</v>
      </c>
    </row>
    <row r="25" spans="1:6" ht="25.5" customHeight="1">
      <c r="A25" s="102">
        <v>4200</v>
      </c>
      <c r="B25" s="117" t="s">
        <v>768</v>
      </c>
      <c r="C25" s="112" t="s">
        <v>528</v>
      </c>
      <c r="D25" s="107">
        <f>E25</f>
        <v>52022</v>
      </c>
      <c r="E25" s="107">
        <f>E27+E36+E41+E51+E54+E58</f>
        <v>52022</v>
      </c>
      <c r="F25" s="107" t="s">
        <v>143</v>
      </c>
    </row>
    <row r="26" spans="1:6" hidden="1">
      <c r="A26" s="110"/>
      <c r="B26" s="106" t="s">
        <v>527</v>
      </c>
      <c r="C26" s="104"/>
      <c r="D26" s="107">
        <f>E26+F26</f>
        <v>0</v>
      </c>
      <c r="E26" s="107"/>
      <c r="F26" s="107"/>
    </row>
    <row r="27" spans="1:6" ht="39.75" customHeight="1">
      <c r="A27" s="102">
        <v>4210</v>
      </c>
      <c r="B27" s="116" t="s">
        <v>769</v>
      </c>
      <c r="C27" s="112" t="s">
        <v>528</v>
      </c>
      <c r="D27" s="107">
        <f>E27</f>
        <v>11100</v>
      </c>
      <c r="E27" s="107">
        <f>SUM(E29:E35)</f>
        <v>11100</v>
      </c>
      <c r="F27" s="107" t="s">
        <v>143</v>
      </c>
    </row>
    <row r="28" spans="1:6">
      <c r="A28" s="102"/>
      <c r="B28" s="106" t="s">
        <v>149</v>
      </c>
      <c r="C28" s="112"/>
      <c r="D28" s="107"/>
      <c r="E28" s="107"/>
      <c r="F28" s="107"/>
    </row>
    <row r="29" spans="1:6" ht="15" customHeight="1">
      <c r="A29" s="102">
        <v>4211</v>
      </c>
      <c r="B29" s="114" t="s">
        <v>540</v>
      </c>
      <c r="C29" s="115" t="s">
        <v>541</v>
      </c>
      <c r="D29" s="107">
        <f>E29</f>
        <v>0</v>
      </c>
      <c r="E29" s="107">
        <f>'[1]aparat ntp'!F44+[1]aparat!F44</f>
        <v>0</v>
      </c>
      <c r="F29" s="107" t="s">
        <v>143</v>
      </c>
    </row>
    <row r="30" spans="1:6">
      <c r="A30" s="102">
        <v>4212</v>
      </c>
      <c r="B30" s="116" t="s">
        <v>542</v>
      </c>
      <c r="C30" s="115" t="s">
        <v>543</v>
      </c>
      <c r="D30" s="107">
        <f t="shared" ref="D30:D35" si="0">E30</f>
        <v>9300</v>
      </c>
      <c r="E30" s="107">
        <f>[1]aparat!F45+'[1]poxoc.lusav.'!F45</f>
        <v>9300</v>
      </c>
      <c r="F30" s="107" t="s">
        <v>143</v>
      </c>
    </row>
    <row r="31" spans="1:6">
      <c r="A31" s="102">
        <v>4213</v>
      </c>
      <c r="B31" s="114" t="s">
        <v>544</v>
      </c>
      <c r="C31" s="115" t="s">
        <v>545</v>
      </c>
      <c r="D31" s="107">
        <f t="shared" si="0"/>
        <v>0</v>
      </c>
      <c r="E31" s="107">
        <v>0</v>
      </c>
      <c r="F31" s="107" t="s">
        <v>143</v>
      </c>
    </row>
    <row r="32" spans="1:6">
      <c r="A32" s="102">
        <v>4214</v>
      </c>
      <c r="B32" s="114" t="s">
        <v>546</v>
      </c>
      <c r="C32" s="115" t="s">
        <v>547</v>
      </c>
      <c r="D32" s="107">
        <f t="shared" si="0"/>
        <v>1600</v>
      </c>
      <c r="E32" s="107">
        <f>[1]aparat!F47</f>
        <v>1600</v>
      </c>
      <c r="F32" s="107" t="s">
        <v>143</v>
      </c>
    </row>
    <row r="33" spans="1:6">
      <c r="A33" s="102">
        <v>4215</v>
      </c>
      <c r="B33" s="114" t="s">
        <v>548</v>
      </c>
      <c r="C33" s="115" t="s">
        <v>549</v>
      </c>
      <c r="D33" s="107">
        <f t="shared" si="0"/>
        <v>200</v>
      </c>
      <c r="E33" s="107">
        <f>[1]aparat!F48</f>
        <v>200</v>
      </c>
      <c r="F33" s="107" t="s">
        <v>143</v>
      </c>
    </row>
    <row r="34" spans="1:6" ht="13.5" customHeight="1">
      <c r="A34" s="102">
        <v>4216</v>
      </c>
      <c r="B34" s="114" t="s">
        <v>550</v>
      </c>
      <c r="C34" s="115" t="s">
        <v>551</v>
      </c>
      <c r="D34" s="107">
        <f t="shared" si="0"/>
        <v>0</v>
      </c>
      <c r="E34" s="107">
        <v>0</v>
      </c>
      <c r="F34" s="107" t="s">
        <v>143</v>
      </c>
    </row>
    <row r="35" spans="1:6">
      <c r="A35" s="102">
        <v>4217</v>
      </c>
      <c r="B35" s="114" t="s">
        <v>552</v>
      </c>
      <c r="C35" s="115" t="s">
        <v>553</v>
      </c>
      <c r="D35" s="107">
        <f t="shared" si="0"/>
        <v>0</v>
      </c>
      <c r="E35" s="107">
        <v>0</v>
      </c>
      <c r="F35" s="107" t="s">
        <v>143</v>
      </c>
    </row>
    <row r="36" spans="1:6" ht="27.75" customHeight="1">
      <c r="A36" s="102">
        <v>4220</v>
      </c>
      <c r="B36" s="116" t="s">
        <v>770</v>
      </c>
      <c r="C36" s="112" t="s">
        <v>528</v>
      </c>
      <c r="D36" s="107">
        <f>E36</f>
        <v>900</v>
      </c>
      <c r="E36" s="107">
        <f>SUM(E38:E40)</f>
        <v>900</v>
      </c>
      <c r="F36" s="107" t="s">
        <v>143</v>
      </c>
    </row>
    <row r="37" spans="1:6">
      <c r="A37" s="102"/>
      <c r="B37" s="106" t="s">
        <v>149</v>
      </c>
      <c r="C37" s="112"/>
      <c r="D37" s="107"/>
      <c r="E37" s="107"/>
      <c r="F37" s="107"/>
    </row>
    <row r="38" spans="1:6">
      <c r="A38" s="102">
        <v>4221</v>
      </c>
      <c r="B38" s="114" t="s">
        <v>554</v>
      </c>
      <c r="C38" s="118">
        <v>4221</v>
      </c>
      <c r="D38" s="107">
        <f>E38</f>
        <v>900</v>
      </c>
      <c r="E38" s="107">
        <f>[1]aparat!F52</f>
        <v>900</v>
      </c>
      <c r="F38" s="107" t="s">
        <v>143</v>
      </c>
    </row>
    <row r="39" spans="1:6" hidden="1">
      <c r="A39" s="102">
        <v>4222</v>
      </c>
      <c r="B39" s="114" t="s">
        <v>555</v>
      </c>
      <c r="C39" s="115" t="s">
        <v>556</v>
      </c>
      <c r="D39" s="107">
        <f>E39</f>
        <v>0</v>
      </c>
      <c r="E39" s="107">
        <v>0</v>
      </c>
      <c r="F39" s="107" t="s">
        <v>143</v>
      </c>
    </row>
    <row r="40" spans="1:6" hidden="1">
      <c r="A40" s="102">
        <v>4223</v>
      </c>
      <c r="B40" s="114" t="s">
        <v>557</v>
      </c>
      <c r="C40" s="115" t="s">
        <v>558</v>
      </c>
      <c r="D40" s="107">
        <f>E40</f>
        <v>0</v>
      </c>
      <c r="E40" s="107">
        <v>0</v>
      </c>
      <c r="F40" s="107" t="s">
        <v>143</v>
      </c>
    </row>
    <row r="41" spans="1:6" ht="39" customHeight="1">
      <c r="A41" s="102">
        <v>4230</v>
      </c>
      <c r="B41" s="116" t="s">
        <v>771</v>
      </c>
      <c r="C41" s="112" t="s">
        <v>528</v>
      </c>
      <c r="D41" s="107">
        <f>E41</f>
        <v>7772</v>
      </c>
      <c r="E41" s="107">
        <f>SUM(E43:E50)</f>
        <v>7772</v>
      </c>
      <c r="F41" s="107" t="s">
        <v>143</v>
      </c>
    </row>
    <row r="42" spans="1:6" ht="13.5" hidden="1" customHeight="1">
      <c r="A42" s="102"/>
      <c r="B42" s="106" t="s">
        <v>149</v>
      </c>
      <c r="C42" s="112"/>
      <c r="D42" s="107"/>
      <c r="E42" s="107"/>
      <c r="F42" s="107"/>
    </row>
    <row r="43" spans="1:6">
      <c r="A43" s="102">
        <v>4231</v>
      </c>
      <c r="B43" s="114" t="s">
        <v>559</v>
      </c>
      <c r="C43" s="115" t="s">
        <v>560</v>
      </c>
      <c r="D43" s="107">
        <f t="shared" ref="D43:D50" si="1">E43</f>
        <v>0</v>
      </c>
      <c r="E43" s="107">
        <v>0</v>
      </c>
      <c r="F43" s="107" t="s">
        <v>143</v>
      </c>
    </row>
    <row r="44" spans="1:6">
      <c r="A44" s="102">
        <v>4232</v>
      </c>
      <c r="B44" s="114" t="s">
        <v>561</v>
      </c>
      <c r="C44" s="115" t="s">
        <v>562</v>
      </c>
      <c r="D44" s="107">
        <f t="shared" si="1"/>
        <v>700</v>
      </c>
      <c r="E44" s="107">
        <f>[1]aparat!F57+'[1]vektor plus'!F57</f>
        <v>700</v>
      </c>
      <c r="F44" s="107" t="s">
        <v>143</v>
      </c>
    </row>
    <row r="45" spans="1:6" ht="15" customHeight="1">
      <c r="A45" s="102">
        <v>4233</v>
      </c>
      <c r="B45" s="114" t="s">
        <v>563</v>
      </c>
      <c r="C45" s="115" t="s">
        <v>564</v>
      </c>
      <c r="D45" s="107">
        <f t="shared" si="1"/>
        <v>0</v>
      </c>
      <c r="E45" s="107">
        <v>0</v>
      </c>
      <c r="F45" s="107" t="s">
        <v>143</v>
      </c>
    </row>
    <row r="46" spans="1:6">
      <c r="A46" s="102">
        <v>4234</v>
      </c>
      <c r="B46" s="114" t="s">
        <v>565</v>
      </c>
      <c r="C46" s="115" t="s">
        <v>566</v>
      </c>
      <c r="D46" s="107">
        <f t="shared" si="1"/>
        <v>200</v>
      </c>
      <c r="E46" s="107">
        <f>[1]aparat!F59</f>
        <v>200</v>
      </c>
      <c r="F46" s="107" t="s">
        <v>143</v>
      </c>
    </row>
    <row r="47" spans="1:6">
      <c r="A47" s="102">
        <v>4235</v>
      </c>
      <c r="B47" s="119" t="s">
        <v>567</v>
      </c>
      <c r="C47" s="15">
        <v>4235</v>
      </c>
      <c r="D47" s="107">
        <f t="shared" si="1"/>
        <v>0</v>
      </c>
      <c r="E47" s="107">
        <v>0</v>
      </c>
      <c r="F47" s="107" t="s">
        <v>143</v>
      </c>
    </row>
    <row r="48" spans="1:6" ht="11.25" customHeight="1">
      <c r="A48" s="102">
        <v>4236</v>
      </c>
      <c r="B48" s="114" t="s">
        <v>568</v>
      </c>
      <c r="C48" s="115" t="s">
        <v>569</v>
      </c>
      <c r="D48" s="107">
        <f t="shared" si="1"/>
        <v>0</v>
      </c>
      <c r="E48" s="107">
        <v>0</v>
      </c>
      <c r="F48" s="107" t="s">
        <v>143</v>
      </c>
    </row>
    <row r="49" spans="1:6">
      <c r="A49" s="102">
        <v>4237</v>
      </c>
      <c r="B49" s="114" t="s">
        <v>570</v>
      </c>
      <c r="C49" s="115" t="s">
        <v>571</v>
      </c>
      <c r="D49" s="107">
        <f t="shared" si="1"/>
        <v>1000</v>
      </c>
      <c r="E49" s="107">
        <f>[1]aparat!F62+'[1]ajl mshak. mijocarum'!F62</f>
        <v>1000</v>
      </c>
      <c r="F49" s="107" t="s">
        <v>143</v>
      </c>
    </row>
    <row r="50" spans="1:6">
      <c r="A50" s="102">
        <v>4238</v>
      </c>
      <c r="B50" s="114" t="s">
        <v>572</v>
      </c>
      <c r="C50" s="115" t="s">
        <v>573</v>
      </c>
      <c r="D50" s="107">
        <f t="shared" si="1"/>
        <v>5872</v>
      </c>
      <c r="E50" s="107">
        <f>'[1]ajl mshak. mijocarum'!F63+[1]avtobus!F63+'[1]01.06.01'!F63</f>
        <v>5872</v>
      </c>
      <c r="F50" s="107" t="s">
        <v>143</v>
      </c>
    </row>
    <row r="51" spans="1:6" ht="25.5">
      <c r="A51" s="102">
        <v>4240</v>
      </c>
      <c r="B51" s="116" t="s">
        <v>772</v>
      </c>
      <c r="C51" s="112" t="s">
        <v>528</v>
      </c>
      <c r="D51" s="107">
        <f>E51</f>
        <v>6100</v>
      </c>
      <c r="E51" s="107">
        <f>E53</f>
        <v>6100</v>
      </c>
      <c r="F51" s="107" t="s">
        <v>143</v>
      </c>
    </row>
    <row r="52" spans="1:6">
      <c r="A52" s="102"/>
      <c r="B52" s="106" t="s">
        <v>149</v>
      </c>
      <c r="C52" s="112"/>
      <c r="D52" s="107"/>
      <c r="E52" s="107"/>
      <c r="F52" s="107"/>
    </row>
    <row r="53" spans="1:6">
      <c r="A53" s="102">
        <v>4241</v>
      </c>
      <c r="B53" s="114" t="s">
        <v>574</v>
      </c>
      <c r="C53" s="115" t="s">
        <v>575</v>
      </c>
      <c r="D53" s="107">
        <f>E53</f>
        <v>6100</v>
      </c>
      <c r="E53" s="107">
        <f>[1]aparat!F65+'[1]01.06.01'!F65+'[1]4.2.1'!F65+'[1]Atani cragir'!F65</f>
        <v>6100</v>
      </c>
      <c r="F53" s="107" t="s">
        <v>143</v>
      </c>
    </row>
    <row r="54" spans="1:6" ht="24.75" customHeight="1">
      <c r="A54" s="102">
        <v>4250</v>
      </c>
      <c r="B54" s="116" t="s">
        <v>773</v>
      </c>
      <c r="C54" s="112" t="s">
        <v>528</v>
      </c>
      <c r="D54" s="107">
        <f>E54</f>
        <v>12150</v>
      </c>
      <c r="E54" s="107">
        <f>SUM(E56:E57)</f>
        <v>12150</v>
      </c>
      <c r="F54" s="107" t="s">
        <v>143</v>
      </c>
    </row>
    <row r="55" spans="1:6">
      <c r="A55" s="102"/>
      <c r="B55" s="106" t="s">
        <v>149</v>
      </c>
      <c r="C55" s="112"/>
      <c r="D55" s="107"/>
      <c r="E55" s="107"/>
      <c r="F55" s="107"/>
    </row>
    <row r="56" spans="1:6" ht="14.25" customHeight="1">
      <c r="A56" s="102">
        <v>4251</v>
      </c>
      <c r="B56" s="114" t="s">
        <v>576</v>
      </c>
      <c r="C56" s="115" t="s">
        <v>577</v>
      </c>
      <c r="D56" s="107">
        <f>E56</f>
        <v>11600</v>
      </c>
      <c r="E56" s="107">
        <f>[1]aparat!F67+'[1]01.06.01'!F67+'[1]arancin canaparh'!F67+'[1]arandzin komuna'!F67+'[1]poxoc.lusav.'!F67</f>
        <v>11600</v>
      </c>
      <c r="F56" s="107" t="s">
        <v>143</v>
      </c>
    </row>
    <row r="57" spans="1:6" ht="14.25" customHeight="1">
      <c r="A57" s="102">
        <v>4252</v>
      </c>
      <c r="B57" s="114" t="s">
        <v>578</v>
      </c>
      <c r="C57" s="115" t="s">
        <v>579</v>
      </c>
      <c r="D57" s="107">
        <f>E57</f>
        <v>550</v>
      </c>
      <c r="E57" s="107">
        <f>[1]aparat!F68</f>
        <v>550</v>
      </c>
      <c r="F57" s="107" t="s">
        <v>143</v>
      </c>
    </row>
    <row r="58" spans="1:6" ht="38.25" customHeight="1">
      <c r="A58" s="102">
        <v>4260</v>
      </c>
      <c r="B58" s="116" t="s">
        <v>774</v>
      </c>
      <c r="C58" s="112" t="s">
        <v>528</v>
      </c>
      <c r="D58" s="107">
        <f>E58</f>
        <v>14000</v>
      </c>
      <c r="E58" s="107">
        <f>SUM(E60:E67)</f>
        <v>14000</v>
      </c>
      <c r="F58" s="107" t="s">
        <v>143</v>
      </c>
    </row>
    <row r="59" spans="1:6">
      <c r="A59" s="102"/>
      <c r="B59" s="106" t="s">
        <v>149</v>
      </c>
      <c r="C59" s="112"/>
      <c r="D59" s="107"/>
      <c r="E59" s="107"/>
      <c r="F59" s="107"/>
    </row>
    <row r="60" spans="1:6">
      <c r="A60" s="102">
        <v>4261</v>
      </c>
      <c r="B60" s="114" t="s">
        <v>580</v>
      </c>
      <c r="C60" s="115" t="s">
        <v>581</v>
      </c>
      <c r="D60" s="107">
        <f>E60</f>
        <v>850</v>
      </c>
      <c r="E60" s="107">
        <f>[1]aparat!F70+'[1]ajl mshak. mijocarum'!F70</f>
        <v>850</v>
      </c>
      <c r="F60" s="107" t="s">
        <v>143</v>
      </c>
    </row>
    <row r="61" spans="1:6">
      <c r="A61" s="102">
        <v>4262</v>
      </c>
      <c r="B61" s="114" t="s">
        <v>582</v>
      </c>
      <c r="C61" s="115" t="s">
        <v>583</v>
      </c>
      <c r="D61" s="107">
        <f t="shared" ref="D61:D67" si="2">E61</f>
        <v>0</v>
      </c>
      <c r="E61" s="107">
        <v>0</v>
      </c>
      <c r="F61" s="107" t="s">
        <v>143</v>
      </c>
    </row>
    <row r="62" spans="1:6" ht="25.5">
      <c r="A62" s="102">
        <v>4263</v>
      </c>
      <c r="B62" s="114" t="s">
        <v>584</v>
      </c>
      <c r="C62" s="115" t="s">
        <v>585</v>
      </c>
      <c r="D62" s="107">
        <f t="shared" si="2"/>
        <v>300</v>
      </c>
      <c r="E62" s="107">
        <f>[1]aparat!F72</f>
        <v>300</v>
      </c>
      <c r="F62" s="107" t="s">
        <v>143</v>
      </c>
    </row>
    <row r="63" spans="1:6">
      <c r="A63" s="102">
        <v>4264</v>
      </c>
      <c r="B63" s="120" t="s">
        <v>586</v>
      </c>
      <c r="C63" s="115" t="s">
        <v>587</v>
      </c>
      <c r="D63" s="107">
        <f t="shared" si="2"/>
        <v>5000</v>
      </c>
      <c r="E63" s="107">
        <f>[1]aparat!F73</f>
        <v>5000</v>
      </c>
      <c r="F63" s="107" t="s">
        <v>143</v>
      </c>
    </row>
    <row r="64" spans="1:6" ht="15.75" customHeight="1">
      <c r="A64" s="102">
        <v>4265</v>
      </c>
      <c r="B64" s="121" t="s">
        <v>588</v>
      </c>
      <c r="C64" s="115" t="s">
        <v>589</v>
      </c>
      <c r="D64" s="107">
        <f t="shared" si="2"/>
        <v>0</v>
      </c>
      <c r="E64" s="107">
        <v>0</v>
      </c>
      <c r="F64" s="107" t="s">
        <v>143</v>
      </c>
    </row>
    <row r="65" spans="1:6">
      <c r="A65" s="102">
        <v>4266</v>
      </c>
      <c r="B65" s="120" t="s">
        <v>590</v>
      </c>
      <c r="C65" s="115" t="s">
        <v>591</v>
      </c>
      <c r="D65" s="107">
        <f t="shared" si="2"/>
        <v>0</v>
      </c>
      <c r="E65" s="107">
        <v>0</v>
      </c>
      <c r="F65" s="107" t="s">
        <v>143</v>
      </c>
    </row>
    <row r="66" spans="1:6">
      <c r="A66" s="102">
        <v>4267</v>
      </c>
      <c r="B66" s="120" t="s">
        <v>592</v>
      </c>
      <c r="C66" s="115" t="s">
        <v>593</v>
      </c>
      <c r="D66" s="107">
        <f t="shared" si="2"/>
        <v>850</v>
      </c>
      <c r="E66" s="107">
        <f>[1]aparat!F76</f>
        <v>850</v>
      </c>
      <c r="F66" s="107" t="s">
        <v>143</v>
      </c>
    </row>
    <row r="67" spans="1:6">
      <c r="A67" s="102">
        <v>4268</v>
      </c>
      <c r="B67" s="120" t="s">
        <v>594</v>
      </c>
      <c r="C67" s="115" t="s">
        <v>595</v>
      </c>
      <c r="D67" s="107">
        <f t="shared" si="2"/>
        <v>7000</v>
      </c>
      <c r="E67" s="107">
        <f>[1]aparat!F77+'[1]01.06.01'!F77+'[1]poxoc.lusav.'!F77+'[1]ajl mshak. mijocarum'!F77</f>
        <v>7000</v>
      </c>
      <c r="F67" s="107" t="s">
        <v>143</v>
      </c>
    </row>
    <row r="68" spans="1:6" ht="11.25" customHeight="1">
      <c r="A68" s="122">
        <v>4300</v>
      </c>
      <c r="B68" s="123" t="s">
        <v>775</v>
      </c>
      <c r="C68" s="124" t="s">
        <v>528</v>
      </c>
      <c r="D68" s="107">
        <f>E68</f>
        <v>0</v>
      </c>
      <c r="E68" s="107">
        <f>E70</f>
        <v>0</v>
      </c>
      <c r="F68" s="107" t="s">
        <v>143</v>
      </c>
    </row>
    <row r="69" spans="1:6" hidden="1">
      <c r="A69" s="110"/>
      <c r="B69" s="106" t="s">
        <v>527</v>
      </c>
      <c r="C69" s="104"/>
      <c r="D69" s="107"/>
      <c r="E69" s="107"/>
      <c r="F69" s="107"/>
    </row>
    <row r="70" spans="1:6" hidden="1">
      <c r="A70" s="102">
        <v>4310</v>
      </c>
      <c r="B70" s="125" t="s">
        <v>776</v>
      </c>
      <c r="C70" s="112" t="s">
        <v>528</v>
      </c>
      <c r="D70" s="107">
        <f>E70</f>
        <v>0</v>
      </c>
      <c r="E70" s="107">
        <v>0</v>
      </c>
      <c r="F70" s="107" t="s">
        <v>528</v>
      </c>
    </row>
    <row r="71" spans="1:6" hidden="1">
      <c r="A71" s="102"/>
      <c r="B71" s="106" t="s">
        <v>149</v>
      </c>
      <c r="C71" s="112"/>
      <c r="D71" s="107"/>
      <c r="E71" s="107"/>
      <c r="F71" s="107"/>
    </row>
    <row r="72" spans="1:6" hidden="1">
      <c r="A72" s="102">
        <v>4311</v>
      </c>
      <c r="B72" s="120" t="s">
        <v>596</v>
      </c>
      <c r="C72" s="115" t="s">
        <v>597</v>
      </c>
      <c r="D72" s="107">
        <f t="shared" ref="D72:D77" si="3">E72</f>
        <v>0</v>
      </c>
      <c r="E72" s="107">
        <v>0</v>
      </c>
      <c r="F72" s="107" t="s">
        <v>143</v>
      </c>
    </row>
    <row r="73" spans="1:6" hidden="1">
      <c r="A73" s="102">
        <v>4312</v>
      </c>
      <c r="B73" s="120" t="s">
        <v>598</v>
      </c>
      <c r="C73" s="115" t="s">
        <v>599</v>
      </c>
      <c r="D73" s="107">
        <f t="shared" si="3"/>
        <v>0</v>
      </c>
      <c r="E73" s="107">
        <v>0</v>
      </c>
      <c r="F73" s="107" t="s">
        <v>143</v>
      </c>
    </row>
    <row r="74" spans="1:6" hidden="1">
      <c r="A74" s="102">
        <v>4320</v>
      </c>
      <c r="B74" s="125" t="s">
        <v>777</v>
      </c>
      <c r="C74" s="112" t="s">
        <v>528</v>
      </c>
      <c r="D74" s="107">
        <f t="shared" si="3"/>
        <v>0</v>
      </c>
      <c r="E74" s="107">
        <v>0</v>
      </c>
      <c r="F74" s="107" t="s">
        <v>143</v>
      </c>
    </row>
    <row r="75" spans="1:6" hidden="1">
      <c r="A75" s="102"/>
      <c r="B75" s="106" t="s">
        <v>149</v>
      </c>
      <c r="C75" s="112"/>
      <c r="D75" s="107"/>
      <c r="E75" s="107"/>
      <c r="F75" s="107"/>
    </row>
    <row r="76" spans="1:6" ht="12.75" hidden="1" customHeight="1">
      <c r="A76" s="102">
        <v>4321</v>
      </c>
      <c r="B76" s="120" t="s">
        <v>600</v>
      </c>
      <c r="C76" s="115" t="s">
        <v>601</v>
      </c>
      <c r="D76" s="107">
        <f t="shared" si="3"/>
        <v>0</v>
      </c>
      <c r="E76" s="107">
        <v>0</v>
      </c>
      <c r="F76" s="107" t="s">
        <v>143</v>
      </c>
    </row>
    <row r="77" spans="1:6" ht="12.75" hidden="1" customHeight="1">
      <c r="A77" s="102">
        <v>4322</v>
      </c>
      <c r="B77" s="120" t="s">
        <v>602</v>
      </c>
      <c r="C77" s="115" t="s">
        <v>603</v>
      </c>
      <c r="D77" s="107">
        <f t="shared" si="3"/>
        <v>0</v>
      </c>
      <c r="E77" s="107">
        <v>0</v>
      </c>
      <c r="F77" s="107" t="s">
        <v>143</v>
      </c>
    </row>
    <row r="78" spans="1:6" ht="24" hidden="1">
      <c r="A78" s="102">
        <v>4330</v>
      </c>
      <c r="B78" s="125" t="s">
        <v>778</v>
      </c>
      <c r="C78" s="112" t="s">
        <v>528</v>
      </c>
      <c r="D78" s="107">
        <f>E78</f>
        <v>0</v>
      </c>
      <c r="E78" s="107">
        <v>0</v>
      </c>
      <c r="F78" s="107" t="s">
        <v>143</v>
      </c>
    </row>
    <row r="79" spans="1:6" hidden="1">
      <c r="A79" s="102"/>
      <c r="B79" s="106" t="s">
        <v>149</v>
      </c>
      <c r="C79" s="112"/>
      <c r="D79" s="107"/>
      <c r="E79" s="107"/>
      <c r="F79" s="107"/>
    </row>
    <row r="80" spans="1:6" ht="14.25" hidden="1" customHeight="1">
      <c r="A80" s="102">
        <v>4331</v>
      </c>
      <c r="B80" s="120" t="s">
        <v>604</v>
      </c>
      <c r="C80" s="115" t="s">
        <v>605</v>
      </c>
      <c r="D80" s="107">
        <f>E80</f>
        <v>0</v>
      </c>
      <c r="E80" s="107">
        <v>0</v>
      </c>
      <c r="F80" s="107" t="s">
        <v>143</v>
      </c>
    </row>
    <row r="81" spans="1:6" hidden="1">
      <c r="A81" s="102">
        <v>4332</v>
      </c>
      <c r="B81" s="120" t="s">
        <v>606</v>
      </c>
      <c r="C81" s="115" t="s">
        <v>607</v>
      </c>
      <c r="D81" s="107">
        <f>E81</f>
        <v>0</v>
      </c>
      <c r="E81" s="107">
        <v>0</v>
      </c>
      <c r="F81" s="107" t="s">
        <v>143</v>
      </c>
    </row>
    <row r="82" spans="1:6" hidden="1">
      <c r="A82" s="102">
        <v>4333</v>
      </c>
      <c r="B82" s="120" t="s">
        <v>608</v>
      </c>
      <c r="C82" s="115" t="s">
        <v>609</v>
      </c>
      <c r="D82" s="107">
        <f>E82</f>
        <v>0</v>
      </c>
      <c r="E82" s="107">
        <v>0</v>
      </c>
      <c r="F82" s="107" t="s">
        <v>143</v>
      </c>
    </row>
    <row r="83" spans="1:6" hidden="1">
      <c r="A83" s="122">
        <v>4400</v>
      </c>
      <c r="B83" s="126" t="s">
        <v>779</v>
      </c>
      <c r="C83" s="124" t="s">
        <v>528</v>
      </c>
      <c r="D83" s="107">
        <f>E83</f>
        <v>0</v>
      </c>
      <c r="E83" s="107">
        <v>0</v>
      </c>
      <c r="F83" s="107" t="s">
        <v>143</v>
      </c>
    </row>
    <row r="84" spans="1:6" hidden="1">
      <c r="A84" s="110"/>
      <c r="B84" s="106" t="s">
        <v>527</v>
      </c>
      <c r="C84" s="104"/>
      <c r="D84" s="107"/>
      <c r="E84" s="107"/>
      <c r="F84" s="107"/>
    </row>
    <row r="85" spans="1:6" ht="27" hidden="1" customHeight="1">
      <c r="A85" s="102">
        <v>4410</v>
      </c>
      <c r="B85" s="125" t="s">
        <v>780</v>
      </c>
      <c r="C85" s="112" t="s">
        <v>528</v>
      </c>
      <c r="D85" s="107">
        <f>E85</f>
        <v>0</v>
      </c>
      <c r="E85" s="107">
        <v>0</v>
      </c>
      <c r="F85" s="107" t="s">
        <v>528</v>
      </c>
    </row>
    <row r="86" spans="1:6" hidden="1">
      <c r="A86" s="102"/>
      <c r="B86" s="106" t="s">
        <v>149</v>
      </c>
      <c r="C86" s="112"/>
      <c r="D86" s="107"/>
      <c r="E86" s="107"/>
      <c r="F86" s="107"/>
    </row>
    <row r="87" spans="1:6" ht="25.5" hidden="1" customHeight="1">
      <c r="A87" s="102">
        <v>4411</v>
      </c>
      <c r="B87" s="120" t="s">
        <v>610</v>
      </c>
      <c r="C87" s="115" t="s">
        <v>611</v>
      </c>
      <c r="D87" s="107">
        <f>E87</f>
        <v>0</v>
      </c>
      <c r="E87" s="107">
        <v>0</v>
      </c>
      <c r="F87" s="107" t="s">
        <v>143</v>
      </c>
    </row>
    <row r="88" spans="1:6" ht="25.5" hidden="1">
      <c r="A88" s="102">
        <v>4412</v>
      </c>
      <c r="B88" s="120" t="s">
        <v>612</v>
      </c>
      <c r="C88" s="115" t="s">
        <v>613</v>
      </c>
      <c r="D88" s="107">
        <f>E88</f>
        <v>0</v>
      </c>
      <c r="E88" s="107">
        <v>0</v>
      </c>
      <c r="F88" s="107" t="s">
        <v>143</v>
      </c>
    </row>
    <row r="89" spans="1:6" ht="25.5" hidden="1">
      <c r="A89" s="102">
        <v>4420</v>
      </c>
      <c r="B89" s="125" t="s">
        <v>781</v>
      </c>
      <c r="C89" s="112" t="s">
        <v>528</v>
      </c>
      <c r="D89" s="107">
        <f>E89</f>
        <v>0</v>
      </c>
      <c r="E89" s="107">
        <v>0</v>
      </c>
      <c r="F89" s="107" t="s">
        <v>143</v>
      </c>
    </row>
    <row r="90" spans="1:6" hidden="1">
      <c r="A90" s="102"/>
      <c r="B90" s="106" t="s">
        <v>149</v>
      </c>
      <c r="C90" s="112"/>
      <c r="D90" s="107"/>
      <c r="E90" s="107"/>
      <c r="F90" s="107"/>
    </row>
    <row r="91" spans="1:6" ht="25.5" hidden="1">
      <c r="A91" s="102">
        <v>4421</v>
      </c>
      <c r="B91" s="120" t="s">
        <v>614</v>
      </c>
      <c r="C91" s="115" t="s">
        <v>615</v>
      </c>
      <c r="D91" s="107">
        <f>E91</f>
        <v>0</v>
      </c>
      <c r="E91" s="107">
        <v>0</v>
      </c>
      <c r="F91" s="107" t="s">
        <v>143</v>
      </c>
    </row>
    <row r="92" spans="1:6" ht="25.5" hidden="1">
      <c r="A92" s="102">
        <v>4422</v>
      </c>
      <c r="B92" s="120" t="s">
        <v>616</v>
      </c>
      <c r="C92" s="115" t="s">
        <v>617</v>
      </c>
      <c r="D92" s="107">
        <f>E92</f>
        <v>0</v>
      </c>
      <c r="E92" s="107">
        <v>0</v>
      </c>
      <c r="F92" s="107" t="s">
        <v>143</v>
      </c>
    </row>
    <row r="93" spans="1:6" ht="18" customHeight="1">
      <c r="A93" s="102">
        <v>4500</v>
      </c>
      <c r="B93" s="127" t="s">
        <v>782</v>
      </c>
      <c r="C93" s="112" t="s">
        <v>528</v>
      </c>
      <c r="D93" s="107">
        <f>E93</f>
        <v>90524</v>
      </c>
      <c r="E93" s="107">
        <f>E95+E99+E103+E115</f>
        <v>90524</v>
      </c>
      <c r="F93" s="107" t="s">
        <v>143</v>
      </c>
    </row>
    <row r="94" spans="1:6">
      <c r="A94" s="110"/>
      <c r="B94" s="106" t="s">
        <v>527</v>
      </c>
      <c r="C94" s="104"/>
      <c r="D94" s="107"/>
      <c r="E94" s="107"/>
      <c r="F94" s="107"/>
    </row>
    <row r="95" spans="1:6" ht="25.5">
      <c r="A95" s="102">
        <v>4510</v>
      </c>
      <c r="B95" s="128" t="s">
        <v>783</v>
      </c>
      <c r="C95" s="112" t="s">
        <v>528</v>
      </c>
      <c r="D95" s="107">
        <f>E95</f>
        <v>0</v>
      </c>
      <c r="E95" s="107">
        <v>0</v>
      </c>
      <c r="F95" s="107" t="s">
        <v>528</v>
      </c>
    </row>
    <row r="96" spans="1:6" ht="0.75" customHeight="1">
      <c r="A96" s="102"/>
      <c r="B96" s="106" t="s">
        <v>149</v>
      </c>
      <c r="C96" s="112"/>
      <c r="D96" s="107"/>
      <c r="E96" s="107"/>
      <c r="F96" s="107"/>
    </row>
    <row r="97" spans="1:6" ht="14.25" hidden="1" customHeight="1">
      <c r="A97" s="102">
        <v>4511</v>
      </c>
      <c r="B97" s="120" t="s">
        <v>618</v>
      </c>
      <c r="C97" s="115" t="s">
        <v>619</v>
      </c>
      <c r="D97" s="107">
        <f>E97</f>
        <v>0</v>
      </c>
      <c r="E97" s="107">
        <v>0</v>
      </c>
      <c r="F97" s="107" t="s">
        <v>143</v>
      </c>
    </row>
    <row r="98" spans="1:6" ht="15" hidden="1" customHeight="1">
      <c r="A98" s="102">
        <v>4512</v>
      </c>
      <c r="B98" s="120" t="s">
        <v>620</v>
      </c>
      <c r="C98" s="115" t="s">
        <v>621</v>
      </c>
      <c r="D98" s="107">
        <f>E98</f>
        <v>0</v>
      </c>
      <c r="E98" s="107">
        <v>0</v>
      </c>
      <c r="F98" s="107" t="s">
        <v>143</v>
      </c>
    </row>
    <row r="99" spans="1:6" ht="25.5" hidden="1">
      <c r="A99" s="102">
        <v>4520</v>
      </c>
      <c r="B99" s="128" t="s">
        <v>784</v>
      </c>
      <c r="C99" s="112" t="s">
        <v>528</v>
      </c>
      <c r="D99" s="107">
        <f>E99+F99</f>
        <v>0</v>
      </c>
      <c r="E99" s="107">
        <f>SUM(E101:E102)</f>
        <v>0</v>
      </c>
      <c r="F99" s="107"/>
    </row>
    <row r="100" spans="1:6" hidden="1">
      <c r="A100" s="102"/>
      <c r="B100" s="106" t="s">
        <v>149</v>
      </c>
      <c r="C100" s="112"/>
      <c r="D100" s="107"/>
      <c r="E100" s="107"/>
      <c r="F100" s="107"/>
    </row>
    <row r="101" spans="1:6" ht="26.25" hidden="1" customHeight="1">
      <c r="A101" s="102">
        <v>4521</v>
      </c>
      <c r="B101" s="120" t="s">
        <v>622</v>
      </c>
      <c r="C101" s="115" t="s">
        <v>623</v>
      </c>
      <c r="D101" s="107">
        <f>E101</f>
        <v>0</v>
      </c>
      <c r="E101" s="107">
        <v>0</v>
      </c>
      <c r="F101" s="107" t="s">
        <v>143</v>
      </c>
    </row>
    <row r="102" spans="1:6" ht="27" hidden="1" customHeight="1">
      <c r="A102" s="102">
        <v>4522</v>
      </c>
      <c r="B102" s="120" t="s">
        <v>624</v>
      </c>
      <c r="C102" s="115" t="s">
        <v>625</v>
      </c>
      <c r="D102" s="107">
        <f>E102</f>
        <v>0</v>
      </c>
      <c r="E102" s="107">
        <v>0</v>
      </c>
      <c r="F102" s="107" t="s">
        <v>143</v>
      </c>
    </row>
    <row r="103" spans="1:6" ht="24.75" customHeight="1">
      <c r="A103" s="102">
        <v>4530</v>
      </c>
      <c r="B103" s="128" t="s">
        <v>785</v>
      </c>
      <c r="C103" s="112" t="s">
        <v>528</v>
      </c>
      <c r="D103" s="107">
        <f>E103</f>
        <v>90524</v>
      </c>
      <c r="E103" s="107">
        <f>SUM(E105:E107)</f>
        <v>90524</v>
      </c>
      <c r="F103" s="107" t="s">
        <v>143</v>
      </c>
    </row>
    <row r="104" spans="1:6">
      <c r="A104" s="102"/>
      <c r="B104" s="106" t="s">
        <v>149</v>
      </c>
      <c r="C104" s="112"/>
      <c r="D104" s="107"/>
      <c r="E104" s="107"/>
      <c r="F104" s="107"/>
    </row>
    <row r="105" spans="1:6" ht="26.25" customHeight="1">
      <c r="A105" s="102">
        <v>4531</v>
      </c>
      <c r="B105" s="119" t="s">
        <v>626</v>
      </c>
      <c r="C105" s="112" t="s">
        <v>627</v>
      </c>
      <c r="D105" s="107">
        <f>E105</f>
        <v>90224</v>
      </c>
      <c r="E105" s="107">
        <f>'[1]arancin canaparh'!F98+'[1]arandzin axbahan.'!F105+'[1]arandzin komuna'!F98+'[1]mank hoak'!F105+'[1]artadproc dast.'!F105</f>
        <v>90224</v>
      </c>
      <c r="F105" s="107" t="s">
        <v>143</v>
      </c>
    </row>
    <row r="106" spans="1:6" ht="25.5" customHeight="1">
      <c r="A106" s="102">
        <v>4532</v>
      </c>
      <c r="B106" s="119" t="s">
        <v>628</v>
      </c>
      <c r="C106" s="115" t="s">
        <v>629</v>
      </c>
      <c r="D106" s="107">
        <f>E106</f>
        <v>0</v>
      </c>
      <c r="E106" s="107">
        <v>0</v>
      </c>
      <c r="F106" s="107" t="s">
        <v>143</v>
      </c>
    </row>
    <row r="107" spans="1:6" ht="13.5" customHeight="1">
      <c r="A107" s="102">
        <v>4533</v>
      </c>
      <c r="B107" s="119" t="s">
        <v>786</v>
      </c>
      <c r="C107" s="115" t="s">
        <v>630</v>
      </c>
      <c r="D107" s="107">
        <f>E107</f>
        <v>300</v>
      </c>
      <c r="E107" s="107">
        <f>'[1]8.4.3'!F32</f>
        <v>300</v>
      </c>
      <c r="F107" s="107" t="s">
        <v>143</v>
      </c>
    </row>
    <row r="108" spans="1:6">
      <c r="A108" s="102"/>
      <c r="B108" s="119" t="s">
        <v>527</v>
      </c>
      <c r="C108" s="115"/>
      <c r="D108" s="107"/>
      <c r="E108" s="107"/>
      <c r="F108" s="107"/>
    </row>
    <row r="109" spans="1:6" ht="0.75" customHeight="1">
      <c r="A109" s="102">
        <v>4534</v>
      </c>
      <c r="B109" s="119" t="s">
        <v>787</v>
      </c>
      <c r="C109" s="115"/>
      <c r="D109" s="107">
        <f>E109</f>
        <v>0</v>
      </c>
      <c r="E109" s="107">
        <v>0</v>
      </c>
      <c r="F109" s="107" t="s">
        <v>143</v>
      </c>
    </row>
    <row r="110" spans="1:6" hidden="1">
      <c r="A110" s="102"/>
      <c r="B110" s="119" t="s">
        <v>631</v>
      </c>
      <c r="C110" s="115"/>
      <c r="D110" s="107"/>
      <c r="E110" s="107"/>
      <c r="F110" s="107"/>
    </row>
    <row r="111" spans="1:6" ht="13.5" hidden="1" customHeight="1">
      <c r="A111" s="100">
        <v>4535</v>
      </c>
      <c r="B111" s="129" t="s">
        <v>632</v>
      </c>
      <c r="C111" s="115"/>
      <c r="D111" s="107">
        <f>E111</f>
        <v>0</v>
      </c>
      <c r="E111" s="107"/>
      <c r="F111" s="107" t="s">
        <v>143</v>
      </c>
    </row>
    <row r="112" spans="1:6" ht="11.25" hidden="1" customHeight="1">
      <c r="A112" s="102">
        <v>4536</v>
      </c>
      <c r="B112" s="119" t="s">
        <v>633</v>
      </c>
      <c r="C112" s="115"/>
      <c r="D112" s="107">
        <f>E112</f>
        <v>0</v>
      </c>
      <c r="E112" s="107">
        <v>0</v>
      </c>
      <c r="F112" s="107" t="s">
        <v>143</v>
      </c>
    </row>
    <row r="113" spans="1:6" ht="11.25" customHeight="1">
      <c r="A113" s="102">
        <v>4537</v>
      </c>
      <c r="B113" s="119" t="s">
        <v>634</v>
      </c>
      <c r="C113" s="115"/>
      <c r="D113" s="107">
        <f>E113</f>
        <v>0</v>
      </c>
      <c r="E113" s="107"/>
      <c r="F113" s="107" t="s">
        <v>143</v>
      </c>
    </row>
    <row r="114" spans="1:6" ht="13.5" customHeight="1">
      <c r="A114" s="102">
        <v>4538</v>
      </c>
      <c r="B114" s="119" t="s">
        <v>635</v>
      </c>
      <c r="C114" s="115"/>
      <c r="D114" s="107">
        <f>E114</f>
        <v>300</v>
      </c>
      <c r="E114" s="1">
        <v>300</v>
      </c>
      <c r="F114" s="107" t="s">
        <v>143</v>
      </c>
    </row>
    <row r="115" spans="1:6" ht="25.5">
      <c r="A115" s="102">
        <v>4540</v>
      </c>
      <c r="B115" s="128" t="s">
        <v>788</v>
      </c>
      <c r="C115" s="112" t="s">
        <v>528</v>
      </c>
      <c r="D115" s="107">
        <f>E115</f>
        <v>0</v>
      </c>
      <c r="E115" s="107">
        <f>E117+E118+E119</f>
        <v>0</v>
      </c>
      <c r="F115" s="107" t="s">
        <v>528</v>
      </c>
    </row>
    <row r="116" spans="1:6" hidden="1">
      <c r="A116" s="102"/>
      <c r="B116" s="106" t="s">
        <v>149</v>
      </c>
      <c r="C116" s="112"/>
      <c r="D116" s="107"/>
      <c r="E116" s="107"/>
      <c r="F116" s="107"/>
    </row>
    <row r="117" spans="1:6" ht="26.25" hidden="1" customHeight="1">
      <c r="A117" s="102">
        <v>4541</v>
      </c>
      <c r="B117" s="119" t="s">
        <v>636</v>
      </c>
      <c r="C117" s="115" t="s">
        <v>637</v>
      </c>
      <c r="D117" s="107">
        <f>E117</f>
        <v>0</v>
      </c>
      <c r="E117" s="107"/>
      <c r="F117" s="107" t="s">
        <v>528</v>
      </c>
    </row>
    <row r="118" spans="1:6" ht="27" hidden="1" customHeight="1">
      <c r="A118" s="102">
        <v>4542</v>
      </c>
      <c r="B118" s="119" t="s">
        <v>638</v>
      </c>
      <c r="C118" s="115" t="s">
        <v>639</v>
      </c>
      <c r="D118" s="107">
        <f>E118</f>
        <v>0</v>
      </c>
      <c r="E118" s="107"/>
      <c r="F118" s="107" t="s">
        <v>528</v>
      </c>
    </row>
    <row r="119" spans="1:6" ht="15.75" hidden="1" customHeight="1">
      <c r="A119" s="102">
        <v>4543</v>
      </c>
      <c r="B119" s="119" t="s">
        <v>789</v>
      </c>
      <c r="C119" s="115" t="s">
        <v>640</v>
      </c>
      <c r="D119" s="107">
        <f>E119</f>
        <v>0</v>
      </c>
      <c r="E119" s="107">
        <f>E121+E126</f>
        <v>0</v>
      </c>
      <c r="F119" s="107" t="s">
        <v>528</v>
      </c>
    </row>
    <row r="120" spans="1:6" hidden="1">
      <c r="A120" s="102"/>
      <c r="B120" s="119" t="s">
        <v>527</v>
      </c>
      <c r="C120" s="115"/>
      <c r="D120" s="107"/>
      <c r="E120" s="107"/>
      <c r="F120" s="107"/>
    </row>
    <row r="121" spans="1:6" ht="26.25" hidden="1" customHeight="1">
      <c r="A121" s="102">
        <v>4544</v>
      </c>
      <c r="B121" s="119" t="s">
        <v>641</v>
      </c>
      <c r="C121" s="115"/>
      <c r="D121" s="107">
        <f>E121</f>
        <v>0</v>
      </c>
      <c r="E121" s="107"/>
      <c r="F121" s="107" t="s">
        <v>528</v>
      </c>
    </row>
    <row r="122" spans="1:6" hidden="1">
      <c r="A122" s="102"/>
      <c r="B122" s="119" t="s">
        <v>631</v>
      </c>
      <c r="C122" s="115"/>
      <c r="D122" s="107">
        <f>E122+F122</f>
        <v>0</v>
      </c>
      <c r="E122" s="107"/>
      <c r="F122" s="107"/>
    </row>
    <row r="123" spans="1:6" ht="12.75" hidden="1" customHeight="1">
      <c r="A123" s="100">
        <v>4545</v>
      </c>
      <c r="B123" s="129" t="s">
        <v>632</v>
      </c>
      <c r="C123" s="115"/>
      <c r="D123" s="107">
        <f>E123</f>
        <v>0</v>
      </c>
      <c r="E123" s="107"/>
      <c r="F123" s="107" t="s">
        <v>528</v>
      </c>
    </row>
    <row r="124" spans="1:6" ht="12.75" hidden="1" customHeight="1">
      <c r="A124" s="102">
        <v>4546</v>
      </c>
      <c r="B124" s="119" t="s">
        <v>642</v>
      </c>
      <c r="C124" s="115"/>
      <c r="D124" s="107">
        <f>E124</f>
        <v>0</v>
      </c>
      <c r="E124" s="107"/>
      <c r="F124" s="107" t="s">
        <v>528</v>
      </c>
    </row>
    <row r="125" spans="1:6" ht="12.75" hidden="1" customHeight="1">
      <c r="A125" s="102">
        <v>4547</v>
      </c>
      <c r="B125" s="119" t="s">
        <v>634</v>
      </c>
      <c r="C125" s="115"/>
      <c r="D125" s="107">
        <f>E125</f>
        <v>0</v>
      </c>
      <c r="E125" s="107"/>
      <c r="F125" s="107" t="s">
        <v>528</v>
      </c>
    </row>
    <row r="126" spans="1:6" ht="12.75" hidden="1" customHeight="1">
      <c r="A126" s="102">
        <v>4548</v>
      </c>
      <c r="B126" s="119" t="s">
        <v>635</v>
      </c>
      <c r="C126" s="115"/>
      <c r="D126" s="107">
        <f>E126</f>
        <v>0</v>
      </c>
      <c r="E126" s="107">
        <f>'[1]arandzin gaz'!F91+'[1]kextajreri heracum'!F112+'[1]06.1.1'!F113+'[1]arandzin komuna'!F112</f>
        <v>0</v>
      </c>
      <c r="F126" s="107" t="s">
        <v>528</v>
      </c>
    </row>
    <row r="127" spans="1:6" ht="24.75" customHeight="1">
      <c r="A127" s="102">
        <v>4600</v>
      </c>
      <c r="B127" s="130" t="s">
        <v>790</v>
      </c>
      <c r="C127" s="112" t="s">
        <v>528</v>
      </c>
      <c r="D127" s="107">
        <f>E127</f>
        <v>3300</v>
      </c>
      <c r="E127" s="107">
        <f>E129+E133+E138</f>
        <v>3300</v>
      </c>
      <c r="F127" s="107" t="s">
        <v>143</v>
      </c>
    </row>
    <row r="128" spans="1:6" hidden="1">
      <c r="A128" s="102"/>
      <c r="B128" s="106" t="s">
        <v>527</v>
      </c>
      <c r="C128" s="104"/>
      <c r="D128" s="107"/>
      <c r="E128" s="107"/>
      <c r="F128" s="107"/>
    </row>
    <row r="129" spans="1:6" ht="13.5" hidden="1" customHeight="1">
      <c r="A129" s="102">
        <v>4610</v>
      </c>
      <c r="B129" s="131" t="s">
        <v>643</v>
      </c>
      <c r="C129" s="104"/>
      <c r="D129" s="107">
        <f>E129</f>
        <v>0</v>
      </c>
      <c r="E129" s="107">
        <f>E131+E132</f>
        <v>0</v>
      </c>
      <c r="F129" s="107" t="s">
        <v>12</v>
      </c>
    </row>
    <row r="130" spans="1:6" hidden="1">
      <c r="A130" s="102"/>
      <c r="B130" s="106" t="s">
        <v>527</v>
      </c>
      <c r="C130" s="104"/>
      <c r="D130" s="107"/>
      <c r="E130" s="107"/>
      <c r="F130" s="107"/>
    </row>
    <row r="131" spans="1:6" ht="26.25" hidden="1" customHeight="1">
      <c r="A131" s="102">
        <v>4610</v>
      </c>
      <c r="B131" s="117" t="s">
        <v>644</v>
      </c>
      <c r="C131" s="104" t="s">
        <v>645</v>
      </c>
      <c r="D131" s="107">
        <f>E131</f>
        <v>0</v>
      </c>
      <c r="E131" s="107">
        <v>0</v>
      </c>
      <c r="F131" s="107" t="s">
        <v>143</v>
      </c>
    </row>
    <row r="132" spans="1:6" ht="30" hidden="1">
      <c r="A132" s="102">
        <v>4620</v>
      </c>
      <c r="B132" s="126" t="s">
        <v>646</v>
      </c>
      <c r="C132" s="104" t="s">
        <v>647</v>
      </c>
      <c r="D132" s="107">
        <f t="shared" ref="D132:D141" si="4">E132</f>
        <v>0</v>
      </c>
      <c r="E132" s="107">
        <v>0</v>
      </c>
      <c r="F132" s="107" t="s">
        <v>143</v>
      </c>
    </row>
    <row r="133" spans="1:6" ht="26.25" hidden="1" customHeight="1">
      <c r="A133" s="102">
        <v>4630</v>
      </c>
      <c r="B133" s="125" t="s">
        <v>791</v>
      </c>
      <c r="C133" s="112" t="s">
        <v>528</v>
      </c>
      <c r="D133" s="107">
        <f t="shared" si="4"/>
        <v>0</v>
      </c>
      <c r="E133" s="107">
        <v>0</v>
      </c>
      <c r="F133" s="107" t="s">
        <v>143</v>
      </c>
    </row>
    <row r="134" spans="1:6" hidden="1">
      <c r="A134" s="102"/>
      <c r="B134" s="106" t="s">
        <v>149</v>
      </c>
      <c r="C134" s="112"/>
      <c r="D134" s="107"/>
      <c r="E134" s="107">
        <v>0</v>
      </c>
      <c r="F134" s="107"/>
    </row>
    <row r="135" spans="1:6" hidden="1">
      <c r="A135" s="102">
        <v>4631</v>
      </c>
      <c r="B135" s="120" t="s">
        <v>648</v>
      </c>
      <c r="C135" s="115" t="s">
        <v>649</v>
      </c>
      <c r="D135" s="107">
        <f t="shared" si="4"/>
        <v>0</v>
      </c>
      <c r="E135" s="107">
        <v>0</v>
      </c>
      <c r="F135" s="107" t="s">
        <v>143</v>
      </c>
    </row>
    <row r="136" spans="1:6" ht="15" hidden="1" customHeight="1">
      <c r="A136" s="102">
        <v>4632</v>
      </c>
      <c r="B136" s="114" t="s">
        <v>650</v>
      </c>
      <c r="C136" s="115" t="s">
        <v>651</v>
      </c>
      <c r="D136" s="107">
        <f t="shared" si="4"/>
        <v>0</v>
      </c>
      <c r="E136" s="107">
        <v>0</v>
      </c>
      <c r="F136" s="107" t="s">
        <v>143</v>
      </c>
    </row>
    <row r="137" spans="1:6" ht="12" hidden="1" customHeight="1">
      <c r="A137" s="102">
        <v>4633</v>
      </c>
      <c r="B137" s="120" t="s">
        <v>652</v>
      </c>
      <c r="C137" s="115" t="s">
        <v>653</v>
      </c>
      <c r="D137" s="107">
        <f t="shared" si="4"/>
        <v>0</v>
      </c>
      <c r="E137" s="107">
        <v>0</v>
      </c>
      <c r="F137" s="107" t="s">
        <v>143</v>
      </c>
    </row>
    <row r="138" spans="1:6" ht="15" customHeight="1">
      <c r="A138" s="102">
        <v>4634</v>
      </c>
      <c r="B138" s="120" t="s">
        <v>654</v>
      </c>
      <c r="C138" s="115" t="s">
        <v>655</v>
      </c>
      <c r="D138" s="107">
        <f t="shared" si="4"/>
        <v>3300</v>
      </c>
      <c r="E138" s="107">
        <f>'[1]arandzin soc'!F112+'[1]soc erex.cnund'!F112</f>
        <v>3300</v>
      </c>
      <c r="F138" s="107" t="s">
        <v>143</v>
      </c>
    </row>
    <row r="139" spans="1:6">
      <c r="A139" s="102">
        <v>4640</v>
      </c>
      <c r="B139" s="125" t="s">
        <v>792</v>
      </c>
      <c r="C139" s="112" t="s">
        <v>528</v>
      </c>
      <c r="D139" s="107">
        <f t="shared" si="4"/>
        <v>0</v>
      </c>
      <c r="E139" s="107">
        <f>E141</f>
        <v>0</v>
      </c>
      <c r="F139" s="107" t="s">
        <v>143</v>
      </c>
    </row>
    <row r="140" spans="1:6" ht="0.75" customHeight="1">
      <c r="A140" s="102"/>
      <c r="B140" s="106" t="s">
        <v>149</v>
      </c>
      <c r="C140" s="112"/>
      <c r="D140" s="107"/>
      <c r="E140" s="107"/>
      <c r="F140" s="107"/>
    </row>
    <row r="141" spans="1:6" hidden="1">
      <c r="A141" s="102">
        <v>4641</v>
      </c>
      <c r="B141" s="120" t="s">
        <v>656</v>
      </c>
      <c r="C141" s="115" t="s">
        <v>657</v>
      </c>
      <c r="D141" s="107">
        <f t="shared" si="4"/>
        <v>0</v>
      </c>
      <c r="E141" s="107"/>
      <c r="F141" s="107" t="s">
        <v>143</v>
      </c>
    </row>
    <row r="142" spans="1:6" ht="39" customHeight="1">
      <c r="A142" s="57">
        <v>4700</v>
      </c>
      <c r="B142" s="132" t="s">
        <v>793</v>
      </c>
      <c r="C142" s="112" t="s">
        <v>528</v>
      </c>
      <c r="D142" s="107">
        <f>E142+F142-E170</f>
        <v>20511.099999999999</v>
      </c>
      <c r="E142" s="107">
        <f>E144+E148+E154+E157+E161+E164+E167</f>
        <v>53981.4</v>
      </c>
      <c r="F142" s="107">
        <f>F167</f>
        <v>0</v>
      </c>
    </row>
    <row r="143" spans="1:6">
      <c r="A143" s="110"/>
      <c r="B143" s="106" t="s">
        <v>527</v>
      </c>
      <c r="C143" s="104"/>
      <c r="D143" s="107"/>
      <c r="E143" s="107"/>
      <c r="F143" s="107"/>
    </row>
    <row r="144" spans="1:6" ht="25.5" customHeight="1">
      <c r="A144" s="102">
        <v>4710</v>
      </c>
      <c r="B144" s="116" t="s">
        <v>794</v>
      </c>
      <c r="C144" s="112" t="s">
        <v>528</v>
      </c>
      <c r="D144" s="107">
        <f>E144</f>
        <v>150</v>
      </c>
      <c r="E144" s="107">
        <f>E146+E147</f>
        <v>150</v>
      </c>
      <c r="F144" s="107" t="s">
        <v>143</v>
      </c>
    </row>
    <row r="145" spans="1:6" ht="13.5" hidden="1" customHeight="1">
      <c r="A145" s="102"/>
      <c r="B145" s="106" t="s">
        <v>149</v>
      </c>
      <c r="C145" s="112"/>
      <c r="D145" s="107"/>
      <c r="E145" s="107"/>
      <c r="F145" s="107"/>
    </row>
    <row r="146" spans="1:6" ht="26.25" customHeight="1">
      <c r="A146" s="102">
        <v>4711</v>
      </c>
      <c r="B146" s="114" t="s">
        <v>658</v>
      </c>
      <c r="C146" s="115" t="s">
        <v>659</v>
      </c>
      <c r="D146" s="107">
        <f>E146</f>
        <v>0</v>
      </c>
      <c r="E146" s="107">
        <v>0</v>
      </c>
      <c r="F146" s="107" t="s">
        <v>143</v>
      </c>
    </row>
    <row r="147" spans="1:6" ht="26.25" customHeight="1">
      <c r="A147" s="102">
        <v>4712</v>
      </c>
      <c r="B147" s="120" t="s">
        <v>660</v>
      </c>
      <c r="C147" s="115" t="s">
        <v>661</v>
      </c>
      <c r="D147" s="107">
        <f>E147</f>
        <v>150</v>
      </c>
      <c r="E147" s="107">
        <f>'[1]01.06.01'!F116</f>
        <v>150</v>
      </c>
      <c r="F147" s="107" t="s">
        <v>143</v>
      </c>
    </row>
    <row r="148" spans="1:6" ht="38.25" customHeight="1">
      <c r="A148" s="102">
        <v>4720</v>
      </c>
      <c r="B148" s="125" t="s">
        <v>795</v>
      </c>
      <c r="C148" s="13" t="s">
        <v>143</v>
      </c>
      <c r="D148" s="107">
        <f>E148</f>
        <v>950</v>
      </c>
      <c r="E148" s="107">
        <f>SUM(E150:E153)</f>
        <v>950</v>
      </c>
      <c r="F148" s="107" t="s">
        <v>143</v>
      </c>
    </row>
    <row r="149" spans="1:6">
      <c r="A149" s="102"/>
      <c r="B149" s="106" t="s">
        <v>149</v>
      </c>
      <c r="C149" s="112"/>
      <c r="D149" s="107"/>
      <c r="E149" s="107"/>
      <c r="F149" s="107"/>
    </row>
    <row r="150" spans="1:6" ht="12" customHeight="1">
      <c r="A150" s="102">
        <v>4721</v>
      </c>
      <c r="B150" s="120" t="s">
        <v>662</v>
      </c>
      <c r="C150" s="115" t="s">
        <v>663</v>
      </c>
      <c r="D150" s="107">
        <f>E150</f>
        <v>0</v>
      </c>
      <c r="E150" s="107">
        <v>0</v>
      </c>
      <c r="F150" s="107" t="s">
        <v>143</v>
      </c>
    </row>
    <row r="151" spans="1:6" ht="12" customHeight="1">
      <c r="A151" s="102">
        <v>4722</v>
      </c>
      <c r="B151" s="120" t="s">
        <v>664</v>
      </c>
      <c r="C151" s="133">
        <v>4822</v>
      </c>
      <c r="D151" s="107">
        <f>E151</f>
        <v>0</v>
      </c>
      <c r="E151" s="107">
        <v>0</v>
      </c>
      <c r="F151" s="107" t="s">
        <v>143</v>
      </c>
    </row>
    <row r="152" spans="1:6" ht="15" customHeight="1">
      <c r="A152" s="102">
        <v>4723</v>
      </c>
      <c r="B152" s="120" t="s">
        <v>665</v>
      </c>
      <c r="C152" s="115" t="s">
        <v>666</v>
      </c>
      <c r="D152" s="107">
        <f>E152</f>
        <v>950</v>
      </c>
      <c r="E152" s="107">
        <f>[1]aparat!F138+'[1]arandzin komuna'!F120</f>
        <v>950</v>
      </c>
      <c r="F152" s="107" t="s">
        <v>143</v>
      </c>
    </row>
    <row r="153" spans="1:6" ht="25.5" hidden="1">
      <c r="A153" s="102">
        <v>4724</v>
      </c>
      <c r="B153" s="120" t="s">
        <v>667</v>
      </c>
      <c r="C153" s="115" t="s">
        <v>668</v>
      </c>
      <c r="D153" s="107">
        <f>E153</f>
        <v>0</v>
      </c>
      <c r="E153" s="107">
        <v>0</v>
      </c>
      <c r="F153" s="107" t="s">
        <v>143</v>
      </c>
    </row>
    <row r="154" spans="1:6" ht="25.5" hidden="1">
      <c r="A154" s="102">
        <v>4730</v>
      </c>
      <c r="B154" s="125" t="s">
        <v>796</v>
      </c>
      <c r="C154" s="112" t="s">
        <v>528</v>
      </c>
      <c r="D154" s="107">
        <f>E154</f>
        <v>0</v>
      </c>
      <c r="E154" s="107">
        <f>E156</f>
        <v>0</v>
      </c>
      <c r="F154" s="107" t="s">
        <v>143</v>
      </c>
    </row>
    <row r="155" spans="1:6" hidden="1">
      <c r="A155" s="102"/>
      <c r="B155" s="106" t="s">
        <v>149</v>
      </c>
      <c r="C155" s="112"/>
      <c r="D155" s="107"/>
      <c r="E155" s="107"/>
      <c r="F155" s="107"/>
    </row>
    <row r="156" spans="1:6" ht="15" hidden="1" customHeight="1">
      <c r="A156" s="102">
        <v>4731</v>
      </c>
      <c r="B156" s="120" t="s">
        <v>669</v>
      </c>
      <c r="C156" s="115" t="s">
        <v>670</v>
      </c>
      <c r="D156" s="107">
        <f>E156</f>
        <v>0</v>
      </c>
      <c r="E156" s="107"/>
      <c r="F156" s="107" t="s">
        <v>143</v>
      </c>
    </row>
    <row r="157" spans="1:6" ht="38.25" hidden="1">
      <c r="A157" s="102">
        <v>4740</v>
      </c>
      <c r="B157" s="125" t="s">
        <v>797</v>
      </c>
      <c r="C157" s="112" t="s">
        <v>528</v>
      </c>
      <c r="D157" s="107">
        <f>E157</f>
        <v>0</v>
      </c>
      <c r="E157" s="107">
        <f>SUM(E159:E160)</f>
        <v>0</v>
      </c>
      <c r="F157" s="107" t="s">
        <v>143</v>
      </c>
    </row>
    <row r="158" spans="1:6" hidden="1">
      <c r="A158" s="102"/>
      <c r="B158" s="106" t="s">
        <v>149</v>
      </c>
      <c r="C158" s="112"/>
      <c r="D158" s="107"/>
      <c r="E158" s="107"/>
      <c r="F158" s="107"/>
    </row>
    <row r="159" spans="1:6" ht="27" hidden="1" customHeight="1">
      <c r="A159" s="102">
        <v>4741</v>
      </c>
      <c r="B159" s="120" t="s">
        <v>671</v>
      </c>
      <c r="C159" s="115" t="s">
        <v>672</v>
      </c>
      <c r="D159" s="107">
        <f>E159</f>
        <v>0</v>
      </c>
      <c r="E159" s="107"/>
      <c r="F159" s="107" t="s">
        <v>143</v>
      </c>
    </row>
    <row r="160" spans="1:6" ht="25.5" hidden="1" customHeight="1">
      <c r="A160" s="102">
        <v>4742</v>
      </c>
      <c r="B160" s="120" t="s">
        <v>673</v>
      </c>
      <c r="C160" s="115" t="s">
        <v>674</v>
      </c>
      <c r="D160" s="107">
        <f>E160</f>
        <v>0</v>
      </c>
      <c r="E160" s="107"/>
      <c r="F160" s="107" t="s">
        <v>143</v>
      </c>
    </row>
    <row r="161" spans="1:6" ht="39" hidden="1" customHeight="1">
      <c r="A161" s="102">
        <v>4750</v>
      </c>
      <c r="B161" s="125" t="s">
        <v>798</v>
      </c>
      <c r="C161" s="112" t="s">
        <v>528</v>
      </c>
      <c r="D161" s="107">
        <f>E161</f>
        <v>0</v>
      </c>
      <c r="E161" s="107">
        <f>E163</f>
        <v>0</v>
      </c>
      <c r="F161" s="107" t="s">
        <v>143</v>
      </c>
    </row>
    <row r="162" spans="1:6" hidden="1">
      <c r="A162" s="102"/>
      <c r="B162" s="106" t="s">
        <v>149</v>
      </c>
      <c r="C162" s="112"/>
      <c r="D162" s="107"/>
      <c r="E162" s="107"/>
      <c r="F162" s="107"/>
    </row>
    <row r="163" spans="1:6" ht="28.5" hidden="1" customHeight="1">
      <c r="A163" s="102">
        <v>4751</v>
      </c>
      <c r="B163" s="120" t="s">
        <v>675</v>
      </c>
      <c r="C163" s="115" t="s">
        <v>676</v>
      </c>
      <c r="D163" s="107">
        <f>E163</f>
        <v>0</v>
      </c>
      <c r="E163" s="107"/>
      <c r="F163" s="107" t="s">
        <v>143</v>
      </c>
    </row>
    <row r="164" spans="1:6" ht="12" hidden="1" customHeight="1">
      <c r="A164" s="102">
        <v>4760</v>
      </c>
      <c r="B164" s="125" t="s">
        <v>799</v>
      </c>
      <c r="C164" s="112" t="s">
        <v>528</v>
      </c>
      <c r="D164" s="107">
        <f>E164</f>
        <v>0</v>
      </c>
      <c r="E164" s="107">
        <f>E166</f>
        <v>0</v>
      </c>
      <c r="F164" s="107" t="s">
        <v>143</v>
      </c>
    </row>
    <row r="165" spans="1:6" hidden="1">
      <c r="A165" s="102"/>
      <c r="B165" s="106" t="s">
        <v>149</v>
      </c>
      <c r="C165" s="112"/>
      <c r="D165" s="107"/>
      <c r="E165" s="107"/>
      <c r="F165" s="107"/>
    </row>
    <row r="166" spans="1:6" ht="13.5" customHeight="1">
      <c r="A166" s="102">
        <v>4761</v>
      </c>
      <c r="B166" s="120" t="s">
        <v>677</v>
      </c>
      <c r="C166" s="115" t="s">
        <v>678</v>
      </c>
      <c r="D166" s="107">
        <f>E166</f>
        <v>0</v>
      </c>
      <c r="E166" s="107">
        <f>'[1]arandzin komunal'!F128</f>
        <v>0</v>
      </c>
      <c r="F166" s="107" t="s">
        <v>143</v>
      </c>
    </row>
    <row r="167" spans="1:6">
      <c r="A167" s="102">
        <v>4770</v>
      </c>
      <c r="B167" s="125" t="s">
        <v>800</v>
      </c>
      <c r="C167" s="112" t="s">
        <v>528</v>
      </c>
      <c r="D167" s="107">
        <f>E167+F167-[1]ekamut!F113</f>
        <v>19411.099999999999</v>
      </c>
      <c r="E167" s="107">
        <f>E169</f>
        <v>52881.4</v>
      </c>
      <c r="F167" s="107">
        <f>F169</f>
        <v>0</v>
      </c>
    </row>
    <row r="168" spans="1:6">
      <c r="A168" s="102"/>
      <c r="B168" s="106" t="s">
        <v>149</v>
      </c>
      <c r="C168" s="112"/>
      <c r="D168" s="107"/>
      <c r="E168" s="107"/>
      <c r="F168" s="107"/>
    </row>
    <row r="169" spans="1:6">
      <c r="A169" s="102">
        <v>4771</v>
      </c>
      <c r="B169" s="120" t="s">
        <v>679</v>
      </c>
      <c r="C169" s="115" t="s">
        <v>680</v>
      </c>
      <c r="D169" s="107">
        <f>E169-[1]ekamut!D113</f>
        <v>19411.099999999999</v>
      </c>
      <c r="E169" s="107">
        <f>'[1]bjudj. chnax.caxs'!F32+[1]ekamut!F113</f>
        <v>52881.4</v>
      </c>
      <c r="F169" s="107"/>
    </row>
    <row r="170" spans="1:6" ht="26.25" customHeight="1">
      <c r="A170" s="102">
        <v>4772</v>
      </c>
      <c r="B170" s="120" t="s">
        <v>681</v>
      </c>
      <c r="C170" s="112" t="s">
        <v>528</v>
      </c>
      <c r="D170" s="107">
        <f>E170+F170</f>
        <v>33470.300000000003</v>
      </c>
      <c r="E170" s="107">
        <f>[1]ekamut!F113</f>
        <v>33470.300000000003</v>
      </c>
      <c r="F170" s="107"/>
    </row>
    <row r="171" spans="1:6" s="7" customFormat="1" ht="26.25" customHeight="1">
      <c r="A171" s="102">
        <v>5000</v>
      </c>
      <c r="B171" s="134" t="s">
        <v>801</v>
      </c>
      <c r="C171" s="112" t="s">
        <v>528</v>
      </c>
      <c r="D171" s="60">
        <f>F171</f>
        <v>53470.3</v>
      </c>
      <c r="E171" s="60" t="s">
        <v>143</v>
      </c>
      <c r="F171" s="60">
        <f>F173+F191+F197+F200</f>
        <v>53470.3</v>
      </c>
    </row>
    <row r="172" spans="1:6">
      <c r="A172" s="110"/>
      <c r="B172" s="106" t="s">
        <v>527</v>
      </c>
      <c r="C172" s="104"/>
      <c r="D172" s="60"/>
      <c r="E172" s="107"/>
      <c r="F172" s="107"/>
    </row>
    <row r="173" spans="1:6" ht="26.25">
      <c r="A173" s="102">
        <v>5100</v>
      </c>
      <c r="B173" s="126" t="s">
        <v>802</v>
      </c>
      <c r="C173" s="112" t="s">
        <v>528</v>
      </c>
      <c r="D173" s="60">
        <f t="shared" ref="D173:D229" si="5">F173</f>
        <v>53470.3</v>
      </c>
      <c r="E173" s="107" t="s">
        <v>143</v>
      </c>
      <c r="F173" s="107">
        <f>F175+F180+F185</f>
        <v>53470.3</v>
      </c>
    </row>
    <row r="174" spans="1:6">
      <c r="A174" s="110"/>
      <c r="B174" s="106" t="s">
        <v>527</v>
      </c>
      <c r="C174" s="104"/>
      <c r="D174" s="107"/>
      <c r="E174" s="107"/>
      <c r="F174" s="107"/>
    </row>
    <row r="175" spans="1:6" ht="24">
      <c r="A175" s="102">
        <v>5110</v>
      </c>
      <c r="B175" s="125" t="s">
        <v>803</v>
      </c>
      <c r="C175" s="112" t="s">
        <v>528</v>
      </c>
      <c r="D175" s="107">
        <f t="shared" si="5"/>
        <v>43407.3</v>
      </c>
      <c r="E175" s="107" t="s">
        <v>528</v>
      </c>
      <c r="F175" s="107">
        <f>SUM(F177:F179)</f>
        <v>43407.3</v>
      </c>
    </row>
    <row r="176" spans="1:6">
      <c r="A176" s="102"/>
      <c r="B176" s="106" t="s">
        <v>149</v>
      </c>
      <c r="C176" s="112"/>
      <c r="D176" s="107"/>
      <c r="E176" s="107"/>
      <c r="F176" s="107"/>
    </row>
    <row r="177" spans="1:6">
      <c r="A177" s="102">
        <v>5111</v>
      </c>
      <c r="B177" s="120" t="s">
        <v>682</v>
      </c>
      <c r="C177" s="135" t="s">
        <v>683</v>
      </c>
      <c r="D177" s="107">
        <f t="shared" si="5"/>
        <v>0</v>
      </c>
      <c r="E177" s="107" t="s">
        <v>143</v>
      </c>
      <c r="F177" s="107">
        <v>0</v>
      </c>
    </row>
    <row r="178" spans="1:6" ht="12.75" customHeight="1">
      <c r="A178" s="102">
        <v>5112</v>
      </c>
      <c r="B178" s="120" t="s">
        <v>684</v>
      </c>
      <c r="C178" s="135" t="s">
        <v>685</v>
      </c>
      <c r="D178" s="107">
        <f t="shared" si="5"/>
        <v>22255.1</v>
      </c>
      <c r="E178" s="107" t="s">
        <v>143</v>
      </c>
      <c r="F178" s="107">
        <f>'[1]arandzin chanapaph ntp'!F139+'[1]poxoc.lusav.'!F139+'[1]arandzin gaz'!F137+'[1]arancin canaparh'!F139</f>
        <v>22255.1</v>
      </c>
    </row>
    <row r="179" spans="1:6" ht="15" customHeight="1">
      <c r="A179" s="102">
        <v>5113</v>
      </c>
      <c r="B179" s="120" t="s">
        <v>686</v>
      </c>
      <c r="C179" s="135" t="s">
        <v>687</v>
      </c>
      <c r="D179" s="107">
        <f t="shared" si="5"/>
        <v>21152.2</v>
      </c>
      <c r="E179" s="107" t="s">
        <v>143</v>
      </c>
      <c r="F179" s="107">
        <f>[1]aparat!F155+'[1]arancin canaparh'!F140+'[1]arandzin chanapaph ntp'!F140+'[1]arandzin komuna'!F140+'[1]arandzin komunal ntp'!F140+'[1]poxoc.lusav.'!F140+'[1]Atani cragir'!F166+'[1]mank hoak'!F155+'[1]Dseghi cragir'!F166</f>
        <v>21152.2</v>
      </c>
    </row>
    <row r="180" spans="1:6" ht="15" customHeight="1">
      <c r="A180" s="102">
        <v>5120</v>
      </c>
      <c r="B180" s="125" t="s">
        <v>804</v>
      </c>
      <c r="C180" s="112" t="s">
        <v>528</v>
      </c>
      <c r="D180" s="107">
        <f t="shared" si="5"/>
        <v>4000</v>
      </c>
      <c r="E180" s="107" t="s">
        <v>528</v>
      </c>
      <c r="F180" s="107">
        <f>SUM(F182:F184)</f>
        <v>4000</v>
      </c>
    </row>
    <row r="181" spans="1:6">
      <c r="A181" s="102"/>
      <c r="B181" s="136" t="s">
        <v>149</v>
      </c>
      <c r="C181" s="112"/>
      <c r="D181" s="107"/>
      <c r="E181" s="107"/>
      <c r="F181" s="107"/>
    </row>
    <row r="182" spans="1:6">
      <c r="A182" s="102">
        <v>5121</v>
      </c>
      <c r="B182" s="120" t="s">
        <v>688</v>
      </c>
      <c r="C182" s="135" t="s">
        <v>689</v>
      </c>
      <c r="D182" s="107">
        <f t="shared" si="5"/>
        <v>2000</v>
      </c>
      <c r="E182" s="107" t="s">
        <v>143</v>
      </c>
      <c r="F182" s="107">
        <f>[1]aparat!F156</f>
        <v>2000</v>
      </c>
    </row>
    <row r="183" spans="1:6">
      <c r="A183" s="102">
        <v>5122</v>
      </c>
      <c r="B183" s="120" t="s">
        <v>690</v>
      </c>
      <c r="C183" s="135" t="s">
        <v>691</v>
      </c>
      <c r="D183" s="105">
        <f>F183</f>
        <v>2000</v>
      </c>
      <c r="E183" s="107" t="s">
        <v>143</v>
      </c>
      <c r="F183" s="105">
        <f>[1]aparat!F157+'[1]01.06.01'!F142+'[1]Atani cragir'!F167</f>
        <v>2000</v>
      </c>
    </row>
    <row r="184" spans="1:6" ht="12.75" customHeight="1">
      <c r="A184" s="102">
        <v>5123</v>
      </c>
      <c r="B184" s="120" t="s">
        <v>692</v>
      </c>
      <c r="C184" s="135" t="s">
        <v>693</v>
      </c>
      <c r="D184" s="107">
        <f t="shared" si="5"/>
        <v>0</v>
      </c>
      <c r="E184" s="107" t="s">
        <v>143</v>
      </c>
      <c r="F184" s="107">
        <f>'[1]01.06.01'!F143</f>
        <v>0</v>
      </c>
    </row>
    <row r="185" spans="1:6" ht="12.75" customHeight="1">
      <c r="A185" s="102">
        <v>5130</v>
      </c>
      <c r="B185" s="125" t="s">
        <v>805</v>
      </c>
      <c r="C185" s="112" t="s">
        <v>528</v>
      </c>
      <c r="D185" s="107">
        <f t="shared" si="5"/>
        <v>6063</v>
      </c>
      <c r="E185" s="107" t="s">
        <v>528</v>
      </c>
      <c r="F185" s="107">
        <f>SUM(F187:F190)</f>
        <v>6063</v>
      </c>
    </row>
    <row r="186" spans="1:6">
      <c r="A186" s="102"/>
      <c r="B186" s="106" t="s">
        <v>149</v>
      </c>
      <c r="C186" s="112"/>
      <c r="D186" s="107"/>
      <c r="E186" s="107"/>
      <c r="F186" s="107"/>
    </row>
    <row r="187" spans="1:6" ht="12.75" customHeight="1">
      <c r="A187" s="102">
        <v>5131</v>
      </c>
      <c r="B187" s="120" t="s">
        <v>694</v>
      </c>
      <c r="C187" s="135" t="s">
        <v>695</v>
      </c>
      <c r="D187" s="107">
        <f t="shared" si="5"/>
        <v>0</v>
      </c>
      <c r="E187" s="107" t="s">
        <v>143</v>
      </c>
      <c r="F187" s="107">
        <f>'[1]ajl mshak. mijocarum'!F144</f>
        <v>0</v>
      </c>
    </row>
    <row r="188" spans="1:6" ht="11.25" customHeight="1">
      <c r="A188" s="102">
        <v>5132</v>
      </c>
      <c r="B188" s="120" t="s">
        <v>696</v>
      </c>
      <c r="C188" s="135" t="s">
        <v>697</v>
      </c>
      <c r="D188" s="107">
        <f t="shared" si="5"/>
        <v>0</v>
      </c>
      <c r="E188" s="107" t="s">
        <v>143</v>
      </c>
      <c r="F188" s="107">
        <v>0</v>
      </c>
    </row>
    <row r="189" spans="1:6" ht="11.25" customHeight="1">
      <c r="A189" s="102">
        <v>5133</v>
      </c>
      <c r="B189" s="120" t="s">
        <v>698</v>
      </c>
      <c r="C189" s="135" t="s">
        <v>699</v>
      </c>
      <c r="D189" s="107">
        <f t="shared" si="5"/>
        <v>0</v>
      </c>
      <c r="E189" s="107" t="s">
        <v>528</v>
      </c>
      <c r="F189" s="107">
        <v>0</v>
      </c>
    </row>
    <row r="190" spans="1:6" ht="15" customHeight="1">
      <c r="A190" s="102">
        <v>5134</v>
      </c>
      <c r="B190" s="120" t="s">
        <v>700</v>
      </c>
      <c r="C190" s="135" t="s">
        <v>701</v>
      </c>
      <c r="D190" s="107">
        <f t="shared" si="5"/>
        <v>6063</v>
      </c>
      <c r="E190" s="107" t="s">
        <v>528</v>
      </c>
      <c r="F190" s="107">
        <f>'[1]arancin canaparh'!F145+'[1]arandzin chanapaph ntp'!F145+'[1]bnak.shin.ntp'!F146+'[1]arandzin komuna'!F146+'[1]arandzin komunal ntp'!F146+'[1]poxoc.lusav.'!F145+[1]aparat!F162+'[1]arandzin gaz'!F144</f>
        <v>6063</v>
      </c>
    </row>
    <row r="191" spans="1:6" ht="12" customHeight="1">
      <c r="A191" s="102">
        <v>5200</v>
      </c>
      <c r="B191" s="123" t="s">
        <v>806</v>
      </c>
      <c r="C191" s="112" t="s">
        <v>528</v>
      </c>
      <c r="D191" s="107">
        <f t="shared" si="5"/>
        <v>0</v>
      </c>
      <c r="E191" s="107" t="s">
        <v>143</v>
      </c>
      <c r="F191" s="107">
        <f>SUM(F193:F196)</f>
        <v>0</v>
      </c>
    </row>
    <row r="192" spans="1:6" ht="1.5" customHeight="1">
      <c r="A192" s="110"/>
      <c r="B192" s="106" t="s">
        <v>527</v>
      </c>
      <c r="C192" s="104"/>
      <c r="D192" s="107"/>
      <c r="E192" s="107"/>
      <c r="F192" s="107"/>
    </row>
    <row r="193" spans="1:6" ht="14.25" hidden="1" customHeight="1">
      <c r="A193" s="102">
        <v>5211</v>
      </c>
      <c r="B193" s="120" t="s">
        <v>702</v>
      </c>
      <c r="C193" s="135" t="s">
        <v>703</v>
      </c>
      <c r="D193" s="107">
        <f t="shared" si="5"/>
        <v>0</v>
      </c>
      <c r="E193" s="107" t="s">
        <v>143</v>
      </c>
      <c r="F193" s="107"/>
    </row>
    <row r="194" spans="1:6" ht="12.75" hidden="1" customHeight="1">
      <c r="A194" s="102">
        <v>5221</v>
      </c>
      <c r="B194" s="120" t="s">
        <v>704</v>
      </c>
      <c r="C194" s="135" t="s">
        <v>705</v>
      </c>
      <c r="D194" s="107">
        <f t="shared" si="5"/>
        <v>0</v>
      </c>
      <c r="E194" s="107" t="s">
        <v>143</v>
      </c>
      <c r="F194" s="107"/>
    </row>
    <row r="195" spans="1:6" ht="15" hidden="1" customHeight="1">
      <c r="A195" s="102">
        <v>5231</v>
      </c>
      <c r="B195" s="120" t="s">
        <v>706</v>
      </c>
      <c r="C195" s="135" t="s">
        <v>707</v>
      </c>
      <c r="D195" s="107">
        <f t="shared" si="5"/>
        <v>0</v>
      </c>
      <c r="E195" s="107" t="s">
        <v>143</v>
      </c>
      <c r="F195" s="107"/>
    </row>
    <row r="196" spans="1:6" ht="11.25" hidden="1" customHeight="1">
      <c r="A196" s="102">
        <v>5241</v>
      </c>
      <c r="B196" s="120" t="s">
        <v>708</v>
      </c>
      <c r="C196" s="135" t="s">
        <v>709</v>
      </c>
      <c r="D196" s="107">
        <f t="shared" si="5"/>
        <v>0</v>
      </c>
      <c r="E196" s="107" t="s">
        <v>143</v>
      </c>
      <c r="F196" s="107"/>
    </row>
    <row r="197" spans="1:6" hidden="1">
      <c r="A197" s="102">
        <v>5300</v>
      </c>
      <c r="B197" s="123" t="s">
        <v>807</v>
      </c>
      <c r="C197" s="112" t="s">
        <v>528</v>
      </c>
      <c r="D197" s="107">
        <f t="shared" si="5"/>
        <v>0</v>
      </c>
      <c r="E197" s="107" t="s">
        <v>143</v>
      </c>
      <c r="F197" s="107">
        <f>F199</f>
        <v>0</v>
      </c>
    </row>
    <row r="198" spans="1:6" hidden="1">
      <c r="A198" s="110"/>
      <c r="B198" s="106" t="s">
        <v>527</v>
      </c>
      <c r="C198" s="104"/>
      <c r="D198" s="107"/>
      <c r="E198" s="107"/>
      <c r="F198" s="107"/>
    </row>
    <row r="199" spans="1:6" ht="13.5" hidden="1" customHeight="1">
      <c r="A199" s="102">
        <v>5311</v>
      </c>
      <c r="B199" s="120" t="s">
        <v>710</v>
      </c>
      <c r="C199" s="135" t="s">
        <v>711</v>
      </c>
      <c r="D199" s="107">
        <f t="shared" si="5"/>
        <v>0</v>
      </c>
      <c r="E199" s="107" t="s">
        <v>143</v>
      </c>
      <c r="F199" s="107"/>
    </row>
    <row r="200" spans="1:6" ht="26.25" hidden="1">
      <c r="A200" s="102">
        <v>5400</v>
      </c>
      <c r="B200" s="123" t="s">
        <v>808</v>
      </c>
      <c r="C200" s="112" t="s">
        <v>528</v>
      </c>
      <c r="D200" s="107">
        <f t="shared" si="5"/>
        <v>0</v>
      </c>
      <c r="E200" s="107" t="s">
        <v>143</v>
      </c>
      <c r="F200" s="107">
        <f>SUM(F202:F205)</f>
        <v>0</v>
      </c>
    </row>
    <row r="201" spans="1:6" hidden="1">
      <c r="A201" s="110"/>
      <c r="B201" s="106" t="s">
        <v>527</v>
      </c>
      <c r="C201" s="104"/>
      <c r="D201" s="107"/>
      <c r="E201" s="107"/>
      <c r="F201" s="107"/>
    </row>
    <row r="202" spans="1:6" hidden="1">
      <c r="A202" s="102">
        <v>5411</v>
      </c>
      <c r="B202" s="120" t="s">
        <v>712</v>
      </c>
      <c r="C202" s="135" t="s">
        <v>713</v>
      </c>
      <c r="D202" s="107">
        <f t="shared" si="5"/>
        <v>0</v>
      </c>
      <c r="E202" s="107" t="s">
        <v>143</v>
      </c>
      <c r="F202" s="107"/>
    </row>
    <row r="203" spans="1:6" hidden="1">
      <c r="A203" s="102">
        <v>5421</v>
      </c>
      <c r="B203" s="120" t="s">
        <v>714</v>
      </c>
      <c r="C203" s="135" t="s">
        <v>715</v>
      </c>
      <c r="D203" s="107">
        <f t="shared" si="5"/>
        <v>0</v>
      </c>
      <c r="E203" s="107" t="s">
        <v>143</v>
      </c>
      <c r="F203" s="107"/>
    </row>
    <row r="204" spans="1:6" hidden="1">
      <c r="A204" s="102">
        <v>5431</v>
      </c>
      <c r="B204" s="120" t="s">
        <v>716</v>
      </c>
      <c r="C204" s="135" t="s">
        <v>717</v>
      </c>
      <c r="D204" s="107">
        <f t="shared" si="5"/>
        <v>0</v>
      </c>
      <c r="E204" s="107" t="s">
        <v>143</v>
      </c>
      <c r="F204" s="107"/>
    </row>
    <row r="205" spans="1:6" ht="12.75" hidden="1" customHeight="1">
      <c r="A205" s="102">
        <v>5441</v>
      </c>
      <c r="B205" s="137" t="s">
        <v>718</v>
      </c>
      <c r="C205" s="135" t="s">
        <v>719</v>
      </c>
      <c r="D205" s="107">
        <f t="shared" si="5"/>
        <v>0</v>
      </c>
      <c r="E205" s="107" t="s">
        <v>143</v>
      </c>
      <c r="F205" s="107"/>
    </row>
    <row r="206" spans="1:6" ht="36" customHeight="1">
      <c r="A206" s="138" t="s">
        <v>720</v>
      </c>
      <c r="B206" s="139" t="s">
        <v>809</v>
      </c>
      <c r="C206" s="140" t="s">
        <v>528</v>
      </c>
      <c r="D206" s="141">
        <f t="shared" si="5"/>
        <v>-20000</v>
      </c>
      <c r="E206" s="107" t="s">
        <v>721</v>
      </c>
      <c r="F206" s="141">
        <f>F208+F213+F221+F224</f>
        <v>-20000</v>
      </c>
    </row>
    <row r="207" spans="1:6">
      <c r="A207" s="138"/>
      <c r="B207" s="136" t="s">
        <v>7</v>
      </c>
      <c r="C207" s="140"/>
      <c r="D207" s="107"/>
      <c r="E207" s="107"/>
      <c r="F207" s="107"/>
    </row>
    <row r="208" spans="1:6" ht="27.75">
      <c r="A208" s="142" t="s">
        <v>722</v>
      </c>
      <c r="B208" s="143" t="s">
        <v>810</v>
      </c>
      <c r="C208" s="124" t="s">
        <v>528</v>
      </c>
      <c r="D208" s="107">
        <f t="shared" si="5"/>
        <v>0</v>
      </c>
      <c r="E208" s="107" t="s">
        <v>721</v>
      </c>
      <c r="F208" s="107">
        <f>SUM(F210:F212)</f>
        <v>0</v>
      </c>
    </row>
    <row r="209" spans="1:6">
      <c r="A209" s="142"/>
      <c r="B209" s="136" t="s">
        <v>7</v>
      </c>
      <c r="C209" s="124"/>
      <c r="D209" s="107"/>
      <c r="E209" s="107"/>
      <c r="F209" s="107"/>
    </row>
    <row r="210" spans="1:6">
      <c r="A210" s="142" t="s">
        <v>723</v>
      </c>
      <c r="B210" s="144" t="s">
        <v>724</v>
      </c>
      <c r="C210" s="145" t="s">
        <v>725</v>
      </c>
      <c r="D210" s="107">
        <f t="shared" si="5"/>
        <v>0</v>
      </c>
      <c r="E210" s="107" t="s">
        <v>528</v>
      </c>
      <c r="F210" s="107">
        <f>'[1]tnt.harab.'!F34</f>
        <v>0</v>
      </c>
    </row>
    <row r="211" spans="1:6" s="146" customFormat="1">
      <c r="A211" s="142" t="s">
        <v>726</v>
      </c>
      <c r="B211" s="144" t="s">
        <v>727</v>
      </c>
      <c r="C211" s="145" t="s">
        <v>728</v>
      </c>
      <c r="D211" s="107">
        <f t="shared" si="5"/>
        <v>0</v>
      </c>
      <c r="E211" s="107" t="s">
        <v>528</v>
      </c>
      <c r="F211" s="107">
        <f>'[1]tnt.harab.'!F35</f>
        <v>0</v>
      </c>
    </row>
    <row r="212" spans="1:6" ht="13.5" customHeight="1">
      <c r="A212" s="12" t="s">
        <v>729</v>
      </c>
      <c r="B212" s="144" t="s">
        <v>730</v>
      </c>
      <c r="C212" s="145" t="s">
        <v>731</v>
      </c>
      <c r="D212" s="107">
        <f t="shared" si="5"/>
        <v>0</v>
      </c>
      <c r="E212" s="107" t="s">
        <v>721</v>
      </c>
      <c r="F212" s="107">
        <f>'[1]tnt. harab.'!F38</f>
        <v>0</v>
      </c>
    </row>
    <row r="213" spans="1:6" ht="14.25" customHeight="1">
      <c r="A213" s="12" t="s">
        <v>732</v>
      </c>
      <c r="B213" s="143" t="s">
        <v>811</v>
      </c>
      <c r="C213" s="124" t="s">
        <v>528</v>
      </c>
      <c r="D213" s="107">
        <f t="shared" si="5"/>
        <v>0</v>
      </c>
      <c r="E213" s="107" t="s">
        <v>721</v>
      </c>
      <c r="F213" s="107">
        <f>F215+F216</f>
        <v>0</v>
      </c>
    </row>
    <row r="214" spans="1:6" ht="0.75" customHeight="1">
      <c r="A214" s="12"/>
      <c r="B214" s="136" t="s">
        <v>7</v>
      </c>
      <c r="C214" s="124"/>
      <c r="D214" s="107"/>
      <c r="E214" s="107"/>
      <c r="F214" s="107"/>
    </row>
    <row r="215" spans="1:6" ht="11.25" hidden="1" customHeight="1">
      <c r="A215" s="12" t="s">
        <v>733</v>
      </c>
      <c r="B215" s="144" t="s">
        <v>734</v>
      </c>
      <c r="C215" s="147" t="s">
        <v>735</v>
      </c>
      <c r="D215" s="107">
        <f t="shared" si="5"/>
        <v>0</v>
      </c>
      <c r="E215" s="107" t="s">
        <v>721</v>
      </c>
      <c r="F215" s="107">
        <f>'[1]tnt.harab.'!F39</f>
        <v>0</v>
      </c>
    </row>
    <row r="216" spans="1:6" ht="25.5" hidden="1">
      <c r="A216" s="12" t="s">
        <v>736</v>
      </c>
      <c r="B216" s="144" t="s">
        <v>812</v>
      </c>
      <c r="C216" s="124" t="s">
        <v>528</v>
      </c>
      <c r="D216" s="107">
        <f t="shared" si="5"/>
        <v>0</v>
      </c>
      <c r="E216" s="107" t="s">
        <v>721</v>
      </c>
      <c r="F216" s="107">
        <f>SUM(F218:F220)</f>
        <v>0</v>
      </c>
    </row>
    <row r="217" spans="1:6" hidden="1">
      <c r="A217" s="12"/>
      <c r="B217" s="136" t="s">
        <v>149</v>
      </c>
      <c r="C217" s="124"/>
      <c r="D217" s="107"/>
      <c r="E217" s="107"/>
      <c r="F217" s="107"/>
    </row>
    <row r="218" spans="1:6" hidden="1">
      <c r="A218" s="12" t="s">
        <v>737</v>
      </c>
      <c r="B218" s="136" t="s">
        <v>738</v>
      </c>
      <c r="C218" s="145" t="s">
        <v>739</v>
      </c>
      <c r="D218" s="107">
        <f t="shared" si="5"/>
        <v>0</v>
      </c>
      <c r="E218" s="107" t="s">
        <v>721</v>
      </c>
      <c r="F218" s="107">
        <f>'[1]tnt.harab.'!F42</f>
        <v>0</v>
      </c>
    </row>
    <row r="219" spans="1:6" ht="15" hidden="1" customHeight="1">
      <c r="A219" s="148" t="s">
        <v>740</v>
      </c>
      <c r="B219" s="136" t="s">
        <v>741</v>
      </c>
      <c r="C219" s="147" t="s">
        <v>742</v>
      </c>
      <c r="D219" s="107">
        <f t="shared" si="5"/>
        <v>0</v>
      </c>
      <c r="E219" s="107" t="s">
        <v>721</v>
      </c>
      <c r="F219" s="107">
        <f>'[1]tnt.harab.'!F43</f>
        <v>0</v>
      </c>
    </row>
    <row r="220" spans="1:6" ht="12" hidden="1" customHeight="1">
      <c r="A220" s="12" t="s">
        <v>743</v>
      </c>
      <c r="B220" s="129" t="s">
        <v>744</v>
      </c>
      <c r="C220" s="147" t="s">
        <v>745</v>
      </c>
      <c r="D220" s="107">
        <f t="shared" si="5"/>
        <v>0</v>
      </c>
      <c r="E220" s="107" t="s">
        <v>721</v>
      </c>
      <c r="F220" s="107">
        <f>'[1]tnt.harab.'!F44</f>
        <v>0</v>
      </c>
    </row>
    <row r="221" spans="1:6" ht="15" customHeight="1">
      <c r="A221" s="12" t="s">
        <v>746</v>
      </c>
      <c r="B221" s="143" t="s">
        <v>813</v>
      </c>
      <c r="C221" s="124" t="s">
        <v>528</v>
      </c>
      <c r="D221" s="107">
        <f t="shared" si="5"/>
        <v>0</v>
      </c>
      <c r="E221" s="107" t="s">
        <v>721</v>
      </c>
      <c r="F221" s="107">
        <f>F223</f>
        <v>0</v>
      </c>
    </row>
    <row r="222" spans="1:6">
      <c r="A222" s="12"/>
      <c r="B222" s="136" t="s">
        <v>7</v>
      </c>
      <c r="C222" s="124"/>
      <c r="D222" s="107"/>
      <c r="E222" s="107"/>
      <c r="F222" s="107"/>
    </row>
    <row r="223" spans="1:6" ht="15.75" customHeight="1">
      <c r="A223" s="148" t="s">
        <v>747</v>
      </c>
      <c r="B223" s="144" t="s">
        <v>748</v>
      </c>
      <c r="C223" s="149" t="s">
        <v>749</v>
      </c>
      <c r="D223" s="107">
        <f t="shared" si="5"/>
        <v>0</v>
      </c>
      <c r="E223" s="107" t="s">
        <v>721</v>
      </c>
      <c r="F223" s="107">
        <f>'[1]tnt.harab.'!F47</f>
        <v>0</v>
      </c>
    </row>
    <row r="224" spans="1:6" ht="26.25" customHeight="1">
      <c r="A224" s="12" t="s">
        <v>750</v>
      </c>
      <c r="B224" s="143" t="s">
        <v>814</v>
      </c>
      <c r="C224" s="124" t="s">
        <v>528</v>
      </c>
      <c r="D224" s="107">
        <f t="shared" si="5"/>
        <v>-20000</v>
      </c>
      <c r="E224" s="107" t="s">
        <v>721</v>
      </c>
      <c r="F224" s="107">
        <f>SUM(F226:F229)</f>
        <v>-20000</v>
      </c>
    </row>
    <row r="225" spans="1:6">
      <c r="A225" s="12"/>
      <c r="B225" s="143" t="s">
        <v>7</v>
      </c>
      <c r="C225" s="124"/>
      <c r="D225" s="107"/>
      <c r="E225" s="107"/>
      <c r="F225" s="107"/>
    </row>
    <row r="226" spans="1:6">
      <c r="A226" s="12" t="s">
        <v>751</v>
      </c>
      <c r="B226" s="144" t="s">
        <v>752</v>
      </c>
      <c r="C226" s="145" t="s">
        <v>753</v>
      </c>
      <c r="D226" s="107">
        <f>F226</f>
        <v>-20000</v>
      </c>
      <c r="E226" s="107" t="s">
        <v>721</v>
      </c>
      <c r="F226" s="107">
        <f>'[1]tnt. harab.'!F52</f>
        <v>-20000</v>
      </c>
    </row>
    <row r="227" spans="1:6" ht="15.75" customHeight="1">
      <c r="A227" s="148" t="s">
        <v>754</v>
      </c>
      <c r="B227" s="144" t="s">
        <v>755</v>
      </c>
      <c r="C227" s="149" t="s">
        <v>756</v>
      </c>
      <c r="D227" s="107">
        <f t="shared" si="5"/>
        <v>0</v>
      </c>
      <c r="E227" s="107" t="s">
        <v>721</v>
      </c>
      <c r="F227" s="107">
        <f>'[1]tnt.harab.'!F51</f>
        <v>0</v>
      </c>
    </row>
    <row r="228" spans="1:6" ht="26.25">
      <c r="A228" s="12" t="s">
        <v>757</v>
      </c>
      <c r="B228" s="144" t="s">
        <v>758</v>
      </c>
      <c r="C228" s="147" t="s">
        <v>759</v>
      </c>
      <c r="D228" s="107">
        <f t="shared" si="5"/>
        <v>0</v>
      </c>
      <c r="E228" s="107" t="s">
        <v>721</v>
      </c>
      <c r="F228" s="107">
        <f>'[1]tnt.harab.'!F52</f>
        <v>0</v>
      </c>
    </row>
    <row r="229" spans="1:6" ht="14.25" customHeight="1">
      <c r="A229" s="12" t="s">
        <v>760</v>
      </c>
      <c r="B229" s="144" t="s">
        <v>761</v>
      </c>
      <c r="C229" s="147" t="s">
        <v>762</v>
      </c>
      <c r="D229" s="107">
        <f t="shared" si="5"/>
        <v>0</v>
      </c>
      <c r="E229" s="107" t="s">
        <v>721</v>
      </c>
      <c r="F229" s="107">
        <f>'[1]tnt.harab.'!F53</f>
        <v>0</v>
      </c>
    </row>
    <row r="230" spans="1:6">
      <c r="A230" s="150"/>
      <c r="B230" s="151"/>
      <c r="C230" s="152"/>
      <c r="F230" s="4"/>
    </row>
    <row r="231" spans="1:6">
      <c r="A231" s="150"/>
      <c r="B231" s="153"/>
      <c r="C231" s="154"/>
      <c r="F231" s="4"/>
    </row>
    <row r="232" spans="1:6">
      <c r="A232" s="150"/>
      <c r="B232" s="155"/>
      <c r="C232" s="154"/>
      <c r="F232" s="4"/>
    </row>
    <row r="233" spans="1:6">
      <c r="A233" s="150"/>
      <c r="B233" s="156"/>
      <c r="C233" s="157"/>
      <c r="F233" s="4"/>
    </row>
    <row r="234" spans="1:6">
      <c r="A234" s="150"/>
      <c r="B234" s="153"/>
      <c r="C234" s="154"/>
      <c r="F234" s="4"/>
    </row>
    <row r="235" spans="1:6">
      <c r="A235" s="150"/>
      <c r="B235" s="153"/>
      <c r="C235" s="154"/>
      <c r="F235" s="4"/>
    </row>
    <row r="236" spans="1:6">
      <c r="A236" s="150"/>
      <c r="B236" s="153"/>
      <c r="C236" s="154"/>
      <c r="F236" s="4"/>
    </row>
    <row r="237" spans="1:6">
      <c r="A237" s="150"/>
      <c r="B237" s="153"/>
      <c r="C237" s="154"/>
      <c r="F237" s="4"/>
    </row>
    <row r="238" spans="1:6">
      <c r="A238" s="150"/>
      <c r="B238" s="153"/>
      <c r="C238" s="154"/>
      <c r="F238" s="4"/>
    </row>
    <row r="239" spans="1:6">
      <c r="A239" s="150"/>
      <c r="B239" s="156"/>
      <c r="C239" s="157"/>
      <c r="F239" s="4"/>
    </row>
    <row r="240" spans="1:6">
      <c r="A240" s="150"/>
      <c r="B240" s="153"/>
      <c r="C240" s="154"/>
      <c r="F240" s="4"/>
    </row>
    <row r="241" spans="1:6">
      <c r="A241" s="150"/>
      <c r="B241" s="153"/>
      <c r="C241" s="154"/>
      <c r="F241" s="4"/>
    </row>
    <row r="242" spans="1:6">
      <c r="A242" s="150"/>
      <c r="B242" s="153"/>
      <c r="C242" s="154"/>
      <c r="F242" s="4"/>
    </row>
    <row r="243" spans="1:6">
      <c r="A243" s="150"/>
      <c r="B243" s="153"/>
      <c r="C243" s="154"/>
      <c r="F243" s="4"/>
    </row>
    <row r="244" spans="1:6">
      <c r="A244" s="150"/>
      <c r="B244" s="153"/>
      <c r="C244" s="154"/>
      <c r="F244" s="4"/>
    </row>
    <row r="245" spans="1:6">
      <c r="A245" s="150"/>
      <c r="B245" s="153"/>
      <c r="C245" s="154"/>
      <c r="F245" s="4"/>
    </row>
    <row r="246" spans="1:6">
      <c r="A246" s="150"/>
      <c r="B246" s="156"/>
      <c r="C246" s="157"/>
      <c r="F246" s="4"/>
    </row>
    <row r="247" spans="1:6">
      <c r="A247" s="150"/>
      <c r="B247" s="153"/>
      <c r="C247" s="154"/>
      <c r="F247" s="4"/>
    </row>
    <row r="248" spans="1:6">
      <c r="A248" s="150"/>
      <c r="B248" s="153"/>
      <c r="C248" s="154"/>
      <c r="F248" s="4"/>
    </row>
    <row r="249" spans="1:6">
      <c r="A249" s="150"/>
      <c r="B249" s="153"/>
      <c r="C249" s="154"/>
      <c r="F249" s="4"/>
    </row>
    <row r="250" spans="1:6">
      <c r="A250" s="150"/>
      <c r="B250" s="158"/>
      <c r="C250" s="154"/>
      <c r="F250" s="4"/>
    </row>
    <row r="251" spans="1:6">
      <c r="A251" s="150"/>
      <c r="B251" s="156"/>
      <c r="C251" s="157"/>
      <c r="F251" s="4"/>
    </row>
    <row r="252" spans="1:6">
      <c r="A252" s="150"/>
      <c r="B252" s="153"/>
      <c r="C252" s="154"/>
      <c r="F252" s="4"/>
    </row>
    <row r="253" spans="1:6">
      <c r="A253" s="150"/>
      <c r="B253" s="153"/>
      <c r="C253" s="154"/>
      <c r="F253" s="4"/>
    </row>
    <row r="254" spans="1:6">
      <c r="A254" s="150"/>
      <c r="B254" s="156"/>
      <c r="C254" s="157"/>
      <c r="F254" s="4"/>
    </row>
    <row r="255" spans="1:6">
      <c r="A255" s="150"/>
      <c r="B255" s="153"/>
      <c r="C255" s="154"/>
      <c r="F255" s="4"/>
    </row>
    <row r="256" spans="1:6">
      <c r="A256" s="150"/>
      <c r="B256" s="153"/>
      <c r="C256" s="154"/>
      <c r="F256" s="4"/>
    </row>
    <row r="257" spans="1:6">
      <c r="A257" s="150"/>
      <c r="B257" s="158"/>
      <c r="C257" s="154"/>
      <c r="F257" s="4"/>
    </row>
    <row r="258" spans="1:6">
      <c r="A258" s="150"/>
      <c r="B258" s="156"/>
      <c r="C258" s="157"/>
      <c r="F258" s="4"/>
    </row>
    <row r="259" spans="1:6">
      <c r="A259" s="150"/>
      <c r="B259" s="153"/>
      <c r="C259" s="154"/>
      <c r="F259" s="4"/>
    </row>
    <row r="260" spans="1:6">
      <c r="A260" s="150"/>
      <c r="B260" s="153"/>
      <c r="C260" s="154"/>
      <c r="F260" s="4"/>
    </row>
    <row r="261" spans="1:6">
      <c r="A261" s="150"/>
      <c r="B261" s="156"/>
      <c r="C261" s="157"/>
      <c r="F261" s="4"/>
    </row>
    <row r="262" spans="1:6">
      <c r="A262" s="150"/>
      <c r="B262" s="153"/>
      <c r="C262" s="154"/>
      <c r="F262" s="4"/>
    </row>
    <row r="263" spans="1:6">
      <c r="A263" s="150"/>
      <c r="B263" s="153"/>
      <c r="C263" s="154"/>
      <c r="F263" s="4"/>
    </row>
    <row r="264" spans="1:6">
      <c r="A264" s="150"/>
      <c r="B264" s="153"/>
      <c r="C264" s="154"/>
      <c r="F264" s="4"/>
    </row>
    <row r="265" spans="1:6">
      <c r="A265" s="150"/>
      <c r="B265" s="153"/>
      <c r="C265" s="154"/>
      <c r="F265" s="4"/>
    </row>
    <row r="266" spans="1:6">
      <c r="A266" s="150"/>
      <c r="B266" s="153"/>
      <c r="C266" s="154"/>
      <c r="F266" s="4"/>
    </row>
    <row r="267" spans="1:6">
      <c r="A267" s="150"/>
      <c r="B267" s="156"/>
      <c r="C267" s="157"/>
      <c r="F267" s="4"/>
    </row>
    <row r="268" spans="1:6">
      <c r="A268" s="150"/>
      <c r="B268" s="153"/>
      <c r="C268" s="154"/>
      <c r="F268" s="4"/>
    </row>
    <row r="269" spans="1:6">
      <c r="A269" s="150"/>
      <c r="B269" s="153"/>
      <c r="C269" s="154"/>
      <c r="F269" s="4"/>
    </row>
    <row r="270" spans="1:6">
      <c r="A270" s="150"/>
      <c r="B270" s="153"/>
      <c r="C270" s="154"/>
      <c r="F270" s="4"/>
    </row>
    <row r="271" spans="1:6">
      <c r="A271" s="150"/>
      <c r="B271" s="153"/>
      <c r="C271" s="154"/>
      <c r="F271" s="4"/>
    </row>
    <row r="272" spans="1:6">
      <c r="A272" s="150"/>
      <c r="B272" s="153"/>
      <c r="C272" s="154"/>
      <c r="F272" s="4"/>
    </row>
    <row r="273" spans="1:6">
      <c r="A273" s="150"/>
      <c r="B273" s="153"/>
      <c r="C273" s="154"/>
      <c r="F273" s="4"/>
    </row>
    <row r="274" spans="1:6">
      <c r="A274" s="150"/>
      <c r="B274" s="153"/>
      <c r="C274" s="154"/>
      <c r="F274" s="4"/>
    </row>
    <row r="275" spans="1:6">
      <c r="A275" s="150"/>
      <c r="B275" s="153"/>
      <c r="C275" s="154"/>
      <c r="F275" s="4"/>
    </row>
    <row r="276" spans="1:6">
      <c r="A276" s="150"/>
      <c r="B276" s="153"/>
      <c r="C276" s="154"/>
      <c r="F276" s="4"/>
    </row>
    <row r="277" spans="1:6">
      <c r="A277" s="150"/>
      <c r="B277" s="153"/>
      <c r="C277" s="154"/>
      <c r="F277" s="4"/>
    </row>
    <row r="278" spans="1:6">
      <c r="A278" s="150"/>
      <c r="B278" s="153"/>
      <c r="C278" s="154"/>
      <c r="F278" s="4"/>
    </row>
    <row r="279" spans="1:6">
      <c r="A279" s="150"/>
      <c r="B279" s="155"/>
      <c r="C279" s="154"/>
      <c r="F279" s="4"/>
    </row>
    <row r="280" spans="1:6">
      <c r="A280" s="150"/>
      <c r="B280" s="153"/>
      <c r="C280" s="157"/>
      <c r="F280" s="4"/>
    </row>
    <row r="281" spans="1:6" ht="65.25" customHeight="1">
      <c r="A281" s="150"/>
      <c r="B281" s="153"/>
      <c r="C281" s="154"/>
      <c r="F281" s="4"/>
    </row>
    <row r="282" spans="1:6" ht="39.75" customHeight="1">
      <c r="A282" s="150"/>
      <c r="B282" s="153"/>
      <c r="C282" s="154"/>
      <c r="F282" s="4"/>
    </row>
    <row r="283" spans="1:6">
      <c r="A283" s="150"/>
      <c r="B283" s="153"/>
      <c r="C283" s="154"/>
      <c r="F283" s="4"/>
    </row>
    <row r="284" spans="1:6">
      <c r="A284" s="150"/>
      <c r="B284" s="153"/>
      <c r="C284" s="154"/>
      <c r="F284" s="4"/>
    </row>
    <row r="285" spans="1:6">
      <c r="A285" s="150"/>
      <c r="B285" s="153"/>
      <c r="C285" s="154"/>
      <c r="F285" s="4"/>
    </row>
    <row r="286" spans="1:6">
      <c r="A286" s="150"/>
      <c r="B286" s="153"/>
      <c r="C286" s="154"/>
      <c r="F286" s="4"/>
    </row>
    <row r="287" spans="1:6">
      <c r="A287" s="150"/>
      <c r="B287" s="153"/>
      <c r="C287" s="154"/>
      <c r="F287" s="4"/>
    </row>
    <row r="288" spans="1:6">
      <c r="A288" s="150"/>
      <c r="B288" s="153"/>
      <c r="C288" s="154"/>
      <c r="F288" s="4"/>
    </row>
    <row r="289" spans="1:6">
      <c r="A289" s="150"/>
      <c r="B289" s="153"/>
      <c r="C289" s="154"/>
      <c r="F289" s="4"/>
    </row>
    <row r="290" spans="1:6">
      <c r="A290" s="150"/>
      <c r="B290" s="153"/>
      <c r="C290" s="154"/>
      <c r="F290" s="4"/>
    </row>
    <row r="291" spans="1:6">
      <c r="A291" s="150"/>
      <c r="B291" s="153"/>
      <c r="C291" s="154"/>
      <c r="F291" s="4"/>
    </row>
    <row r="292" spans="1:6">
      <c r="A292" s="150"/>
      <c r="B292" s="153"/>
      <c r="C292" s="154"/>
      <c r="F292" s="4"/>
    </row>
    <row r="293" spans="1:6">
      <c r="A293" s="150"/>
      <c r="B293" s="153"/>
      <c r="C293" s="154"/>
      <c r="F293" s="4"/>
    </row>
    <row r="294" spans="1:6">
      <c r="A294" s="150"/>
      <c r="B294" s="159"/>
      <c r="C294" s="154"/>
      <c r="F294" s="4"/>
    </row>
    <row r="295" spans="1:6">
      <c r="A295" s="150"/>
      <c r="B295" s="153"/>
      <c r="C295" s="154"/>
      <c r="F295" s="4"/>
    </row>
    <row r="296" spans="1:6">
      <c r="A296" s="150"/>
      <c r="B296" s="158"/>
      <c r="C296" s="154"/>
      <c r="F296" s="4"/>
    </row>
    <row r="297" spans="1:6">
      <c r="A297" s="150"/>
      <c r="B297" s="158"/>
      <c r="C297" s="154"/>
      <c r="F297" s="4"/>
    </row>
    <row r="298" spans="1:6">
      <c r="A298" s="150"/>
      <c r="B298" s="158"/>
      <c r="C298" s="160"/>
      <c r="F298" s="4"/>
    </row>
    <row r="299" spans="1:6">
      <c r="A299" s="150"/>
      <c r="B299" s="158"/>
      <c r="C299" s="160"/>
      <c r="F299" s="4"/>
    </row>
    <row r="300" spans="1:6">
      <c r="A300" s="150"/>
      <c r="B300" s="161"/>
      <c r="C300" s="160"/>
      <c r="F300" s="4"/>
    </row>
    <row r="301" spans="1:6">
      <c r="A301" s="150"/>
      <c r="B301" s="153"/>
      <c r="C301" s="154"/>
      <c r="F301" s="4"/>
    </row>
    <row r="302" spans="1:6">
      <c r="A302" s="150"/>
      <c r="B302" s="153"/>
      <c r="C302" s="154"/>
      <c r="F302" s="4"/>
    </row>
    <row r="303" spans="1:6">
      <c r="A303" s="150"/>
      <c r="B303" s="153"/>
      <c r="C303" s="154"/>
      <c r="F303" s="4"/>
    </row>
    <row r="304" spans="1:6">
      <c r="A304" s="150"/>
      <c r="B304" s="153"/>
      <c r="C304" s="154"/>
      <c r="F304" s="4"/>
    </row>
    <row r="305" spans="1:6">
      <c r="A305" s="150"/>
      <c r="B305" s="155"/>
      <c r="C305" s="154"/>
      <c r="F305" s="4"/>
    </row>
    <row r="306" spans="1:6">
      <c r="A306" s="150"/>
      <c r="B306" s="155"/>
      <c r="C306" s="162"/>
      <c r="F306" s="4"/>
    </row>
    <row r="307" spans="1:6">
      <c r="A307" s="150"/>
      <c r="B307" s="163"/>
      <c r="C307" s="162"/>
      <c r="F307" s="4"/>
    </row>
    <row r="308" spans="1:6">
      <c r="A308" s="150"/>
      <c r="B308" s="155"/>
      <c r="C308" s="162"/>
      <c r="F308" s="4"/>
    </row>
    <row r="309" spans="1:6">
      <c r="A309" s="150"/>
      <c r="B309" s="155"/>
      <c r="C309" s="162"/>
      <c r="F309" s="4"/>
    </row>
    <row r="310" spans="1:6">
      <c r="A310" s="150"/>
      <c r="B310" s="155"/>
      <c r="C310" s="162"/>
      <c r="F310" s="4"/>
    </row>
    <row r="311" spans="1:6">
      <c r="A311" s="150"/>
      <c r="B311" s="155"/>
      <c r="C311" s="162"/>
      <c r="F311" s="4"/>
    </row>
    <row r="312" spans="1:6">
      <c r="A312" s="150"/>
      <c r="B312" s="155"/>
      <c r="C312" s="162"/>
      <c r="F312" s="4"/>
    </row>
    <row r="313" spans="1:6">
      <c r="A313" s="150"/>
      <c r="B313" s="155"/>
      <c r="C313" s="162"/>
      <c r="F313" s="4"/>
    </row>
    <row r="314" spans="1:6">
      <c r="A314" s="150"/>
      <c r="B314" s="155"/>
      <c r="C314" s="162"/>
      <c r="F314" s="4"/>
    </row>
    <row r="315" spans="1:6">
      <c r="A315" s="150"/>
      <c r="B315" s="155"/>
      <c r="C315" s="162"/>
      <c r="F315" s="4"/>
    </row>
    <row r="316" spans="1:6">
      <c r="A316" s="150"/>
      <c r="B316" s="155"/>
      <c r="C316" s="162"/>
      <c r="F316" s="4"/>
    </row>
    <row r="317" spans="1:6">
      <c r="A317" s="150"/>
      <c r="B317" s="155"/>
      <c r="C317" s="162"/>
      <c r="F317" s="4"/>
    </row>
    <row r="318" spans="1:6">
      <c r="A318" s="150"/>
      <c r="B318" s="155"/>
      <c r="C318" s="162"/>
      <c r="F318" s="4"/>
    </row>
    <row r="319" spans="1:6">
      <c r="A319" s="150"/>
      <c r="B319" s="155"/>
      <c r="C319" s="162"/>
      <c r="F319" s="4"/>
    </row>
    <row r="320" spans="1:6">
      <c r="A320" s="150"/>
      <c r="B320" s="155"/>
      <c r="C320" s="162"/>
      <c r="F320" s="4"/>
    </row>
    <row r="321" spans="1:6">
      <c r="A321" s="150"/>
      <c r="B321" s="155"/>
      <c r="C321" s="162"/>
      <c r="F321" s="4"/>
    </row>
    <row r="322" spans="1:6">
      <c r="A322" s="150"/>
      <c r="B322" s="155"/>
      <c r="C322" s="162"/>
      <c r="F322" s="4"/>
    </row>
    <row r="323" spans="1:6">
      <c r="A323" s="150"/>
      <c r="B323" s="155"/>
      <c r="C323" s="162"/>
      <c r="F323" s="4"/>
    </row>
    <row r="324" spans="1:6">
      <c r="A324" s="150"/>
      <c r="B324" s="155"/>
      <c r="C324" s="162"/>
      <c r="F324" s="4"/>
    </row>
    <row r="325" spans="1:6">
      <c r="A325" s="150"/>
      <c r="B325" s="155"/>
      <c r="C325" s="162"/>
      <c r="F325" s="4"/>
    </row>
    <row r="326" spans="1:6">
      <c r="A326" s="150"/>
      <c r="B326" s="155"/>
      <c r="C326" s="162"/>
      <c r="F326" s="4"/>
    </row>
    <row r="327" spans="1:6">
      <c r="A327" s="150"/>
      <c r="B327" s="155"/>
      <c r="C327" s="162"/>
      <c r="F327" s="4"/>
    </row>
    <row r="328" spans="1:6">
      <c r="A328" s="150"/>
      <c r="B328" s="155"/>
      <c r="C328" s="162"/>
      <c r="F328" s="4"/>
    </row>
    <row r="329" spans="1:6">
      <c r="A329" s="150"/>
      <c r="B329" s="155"/>
      <c r="C329" s="162"/>
      <c r="F329" s="4"/>
    </row>
    <row r="330" spans="1:6">
      <c r="A330" s="150"/>
      <c r="B330" s="155"/>
      <c r="C330" s="162"/>
      <c r="F330" s="4"/>
    </row>
    <row r="331" spans="1:6">
      <c r="A331" s="150"/>
      <c r="B331" s="155"/>
      <c r="C331" s="162"/>
      <c r="F331" s="4"/>
    </row>
    <row r="332" spans="1:6">
      <c r="A332" s="150"/>
      <c r="B332" s="163"/>
      <c r="C332" s="164"/>
      <c r="F332" s="4"/>
    </row>
    <row r="333" spans="1:6">
      <c r="A333" s="150"/>
      <c r="B333" s="155"/>
      <c r="C333" s="162"/>
      <c r="F333" s="4"/>
    </row>
    <row r="334" spans="1:6">
      <c r="A334" s="150"/>
      <c r="B334" s="155"/>
      <c r="C334" s="162"/>
      <c r="F334" s="4"/>
    </row>
    <row r="335" spans="1:6">
      <c r="A335" s="150"/>
      <c r="B335" s="155"/>
      <c r="C335" s="162"/>
      <c r="F335" s="4"/>
    </row>
    <row r="336" spans="1:6">
      <c r="A336" s="150"/>
      <c r="B336" s="155"/>
      <c r="C336" s="162"/>
      <c r="F336" s="4"/>
    </row>
    <row r="337" spans="1:6">
      <c r="A337" s="150"/>
      <c r="B337" s="155"/>
      <c r="C337" s="162"/>
      <c r="F337" s="4"/>
    </row>
    <row r="338" spans="1:6">
      <c r="A338" s="150"/>
      <c r="B338" s="155"/>
      <c r="C338" s="162"/>
      <c r="F338" s="4"/>
    </row>
    <row r="339" spans="1:6">
      <c r="A339" s="150"/>
      <c r="B339" s="155"/>
      <c r="C339" s="162"/>
      <c r="F339" s="4"/>
    </row>
    <row r="340" spans="1:6">
      <c r="A340" s="150"/>
      <c r="B340" s="155"/>
      <c r="C340" s="162"/>
      <c r="F340" s="4"/>
    </row>
    <row r="341" spans="1:6">
      <c r="A341" s="150"/>
      <c r="B341" s="155"/>
      <c r="C341" s="162"/>
      <c r="F341" s="4"/>
    </row>
    <row r="342" spans="1:6">
      <c r="A342" s="150"/>
      <c r="B342" s="155"/>
      <c r="C342" s="162"/>
      <c r="F342" s="4"/>
    </row>
    <row r="343" spans="1:6">
      <c r="A343" s="150"/>
      <c r="B343" s="155"/>
      <c r="C343" s="162"/>
      <c r="F343" s="4"/>
    </row>
    <row r="344" spans="1:6">
      <c r="A344" s="150"/>
      <c r="B344" s="155"/>
      <c r="C344" s="162"/>
      <c r="F344" s="4"/>
    </row>
    <row r="345" spans="1:6">
      <c r="A345" s="150"/>
      <c r="B345" s="155"/>
      <c r="C345" s="162"/>
      <c r="F345" s="4"/>
    </row>
    <row r="346" spans="1:6">
      <c r="A346" s="150"/>
      <c r="B346" s="155"/>
      <c r="C346" s="162"/>
      <c r="F346" s="4"/>
    </row>
    <row r="347" spans="1:6">
      <c r="A347" s="150"/>
      <c r="B347" s="155"/>
      <c r="C347" s="162"/>
      <c r="F347" s="4"/>
    </row>
    <row r="348" spans="1:6">
      <c r="A348" s="150"/>
      <c r="B348" s="165"/>
      <c r="C348" s="154"/>
      <c r="F348" s="4"/>
    </row>
    <row r="349" spans="1:6">
      <c r="A349" s="150"/>
      <c r="B349" s="158"/>
      <c r="C349" s="160"/>
      <c r="F349" s="4"/>
    </row>
    <row r="350" spans="1:6">
      <c r="A350" s="150"/>
      <c r="B350" s="158"/>
      <c r="C350" s="166"/>
      <c r="F350" s="4"/>
    </row>
    <row r="351" spans="1:6">
      <c r="A351" s="150"/>
      <c r="B351" s="158"/>
      <c r="C351" s="166"/>
      <c r="F351" s="4"/>
    </row>
    <row r="352" spans="1:6">
      <c r="A352" s="150"/>
      <c r="B352" s="158"/>
      <c r="C352" s="166"/>
      <c r="F352" s="4"/>
    </row>
    <row r="353" spans="1:6">
      <c r="A353" s="150"/>
      <c r="B353" s="158"/>
      <c r="C353" s="166"/>
      <c r="F353" s="4"/>
    </row>
    <row r="354" spans="1:6">
      <c r="A354" s="150"/>
      <c r="B354" s="158"/>
      <c r="C354" s="166"/>
      <c r="F354" s="4"/>
    </row>
    <row r="355" spans="1:6">
      <c r="A355" s="150"/>
      <c r="B355" s="151"/>
      <c r="C355" s="167"/>
      <c r="F355" s="4"/>
    </row>
    <row r="356" spans="1:6">
      <c r="A356" s="150"/>
      <c r="B356" s="158"/>
      <c r="C356" s="166"/>
      <c r="F356" s="4"/>
    </row>
    <row r="357" spans="1:6">
      <c r="A357" s="150"/>
      <c r="B357" s="158"/>
      <c r="C357" s="166"/>
      <c r="F357" s="4"/>
    </row>
    <row r="358" spans="1:6">
      <c r="A358" s="150"/>
      <c r="B358" s="158"/>
      <c r="C358" s="166"/>
      <c r="F358" s="4"/>
    </row>
    <row r="359" spans="1:6">
      <c r="A359" s="150"/>
      <c r="B359" s="151"/>
      <c r="C359" s="167"/>
      <c r="F359" s="4"/>
    </row>
    <row r="360" spans="1:6">
      <c r="A360" s="150"/>
      <c r="B360" s="158"/>
      <c r="C360" s="166"/>
      <c r="F360" s="4"/>
    </row>
    <row r="361" spans="1:6">
      <c r="A361" s="150"/>
      <c r="B361" s="158"/>
      <c r="C361" s="166"/>
      <c r="F361" s="4"/>
    </row>
    <row r="362" spans="1:6">
      <c r="A362" s="150"/>
      <c r="B362" s="158"/>
      <c r="C362" s="166"/>
      <c r="F362" s="4"/>
    </row>
    <row r="363" spans="1:6">
      <c r="A363" s="150"/>
      <c r="B363" s="158"/>
      <c r="C363" s="166"/>
      <c r="F363" s="4"/>
    </row>
    <row r="364" spans="1:6">
      <c r="A364" s="150"/>
      <c r="B364" s="158"/>
      <c r="C364" s="166"/>
      <c r="F364" s="4"/>
    </row>
    <row r="365" spans="1:6">
      <c r="A365" s="150"/>
      <c r="B365" s="158"/>
      <c r="C365" s="166"/>
      <c r="F365" s="4"/>
    </row>
    <row r="366" spans="1:6">
      <c r="A366" s="150"/>
      <c r="B366" s="158"/>
      <c r="C366" s="166"/>
      <c r="F366" s="4"/>
    </row>
    <row r="367" spans="1:6">
      <c r="A367" s="150"/>
      <c r="B367" s="158"/>
      <c r="C367" s="166"/>
      <c r="F367" s="4"/>
    </row>
    <row r="368" spans="1:6">
      <c r="A368" s="150"/>
      <c r="B368" s="158"/>
      <c r="C368" s="166"/>
      <c r="F368" s="4"/>
    </row>
    <row r="369" spans="1:6">
      <c r="A369" s="150"/>
      <c r="B369" s="158"/>
      <c r="C369" s="166"/>
      <c r="F369" s="4"/>
    </row>
    <row r="370" spans="1:6">
      <c r="A370" s="150"/>
      <c r="B370" s="158"/>
      <c r="C370" s="166"/>
      <c r="F370" s="4"/>
    </row>
    <row r="371" spans="1:6">
      <c r="A371" s="150"/>
      <c r="B371" s="158"/>
      <c r="C371" s="166"/>
      <c r="F371" s="4"/>
    </row>
    <row r="372" spans="1:6">
      <c r="A372" s="150"/>
      <c r="B372" s="158"/>
      <c r="C372" s="166"/>
      <c r="F372" s="4"/>
    </row>
    <row r="373" spans="1:6">
      <c r="A373" s="150"/>
      <c r="B373" s="158"/>
      <c r="C373" s="166"/>
      <c r="F373" s="4"/>
    </row>
    <row r="374" spans="1:6">
      <c r="A374" s="150"/>
      <c r="B374" s="151"/>
      <c r="C374" s="167"/>
      <c r="F374" s="4"/>
    </row>
    <row r="375" spans="1:6">
      <c r="A375" s="150"/>
      <c r="B375" s="158"/>
      <c r="C375" s="166"/>
      <c r="F375" s="4"/>
    </row>
    <row r="376" spans="1:6">
      <c r="A376" s="150"/>
      <c r="B376" s="151"/>
      <c r="C376" s="164"/>
      <c r="F376" s="4"/>
    </row>
    <row r="377" spans="1:6">
      <c r="A377" s="150"/>
      <c r="B377" s="158"/>
      <c r="C377" s="166"/>
      <c r="F377" s="4"/>
    </row>
    <row r="378" spans="1:6">
      <c r="A378" s="150"/>
      <c r="B378" s="158"/>
      <c r="C378" s="166"/>
      <c r="F378" s="4"/>
    </row>
    <row r="379" spans="1:6">
      <c r="A379" s="150"/>
      <c r="B379" s="158"/>
      <c r="C379" s="166"/>
      <c r="F379" s="4"/>
    </row>
    <row r="380" spans="1:6">
      <c r="A380" s="150"/>
      <c r="B380" s="151"/>
      <c r="C380" s="164"/>
      <c r="F380" s="4"/>
    </row>
    <row r="381" spans="1:6">
      <c r="A381" s="150"/>
      <c r="B381" s="158"/>
      <c r="C381" s="166"/>
      <c r="F381" s="4"/>
    </row>
    <row r="382" spans="1:6">
      <c r="A382" s="150"/>
      <c r="B382" s="151"/>
      <c r="C382" s="167"/>
      <c r="F382" s="4"/>
    </row>
    <row r="383" spans="1:6">
      <c r="A383" s="150"/>
      <c r="B383" s="158"/>
      <c r="C383" s="166"/>
      <c r="F383" s="4"/>
    </row>
    <row r="384" spans="1:6">
      <c r="A384" s="150"/>
      <c r="B384" s="158"/>
      <c r="C384" s="166"/>
      <c r="F384" s="4"/>
    </row>
    <row r="385" spans="1:6">
      <c r="A385" s="150"/>
      <c r="B385" s="158"/>
      <c r="C385" s="166"/>
      <c r="F385" s="4"/>
    </row>
    <row r="386" spans="1:6">
      <c r="A386" s="150"/>
      <c r="B386" s="151"/>
      <c r="C386" s="167"/>
      <c r="F386" s="4"/>
    </row>
    <row r="387" spans="1:6">
      <c r="A387" s="150"/>
      <c r="B387" s="158"/>
      <c r="C387" s="166"/>
      <c r="F387" s="4"/>
    </row>
    <row r="388" spans="1:6">
      <c r="A388" s="150"/>
      <c r="B388" s="158"/>
      <c r="C388" s="166"/>
    </row>
    <row r="389" spans="1:6">
      <c r="A389" s="150"/>
      <c r="B389" s="168"/>
      <c r="C389" s="166"/>
    </row>
    <row r="390" spans="1:6">
      <c r="A390" s="150"/>
      <c r="B390" s="158"/>
      <c r="C390" s="166"/>
    </row>
    <row r="391" spans="1:6">
      <c r="A391" s="150"/>
      <c r="B391" s="151"/>
      <c r="C391" s="167"/>
      <c r="E391" s="4"/>
    </row>
    <row r="392" spans="1:6">
      <c r="A392" s="150"/>
      <c r="B392" s="158"/>
      <c r="C392" s="167"/>
      <c r="E392" s="4"/>
    </row>
    <row r="393" spans="1:6">
      <c r="A393" s="150"/>
      <c r="B393" s="158"/>
      <c r="C393" s="166"/>
      <c r="E393" s="4"/>
    </row>
    <row r="394" spans="1:6">
      <c r="A394" s="150"/>
      <c r="B394" s="158"/>
      <c r="C394" s="166"/>
      <c r="E394" s="4"/>
    </row>
    <row r="395" spans="1:6">
      <c r="A395" s="150"/>
      <c r="B395" s="158"/>
      <c r="C395" s="166"/>
      <c r="E395" s="4"/>
    </row>
    <row r="396" spans="1:6">
      <c r="A396" s="150"/>
      <c r="B396" s="158"/>
      <c r="C396" s="166"/>
      <c r="E396" s="4"/>
    </row>
    <row r="397" spans="1:6">
      <c r="A397" s="150"/>
      <c r="B397" s="158"/>
      <c r="C397" s="166"/>
      <c r="E397" s="4"/>
    </row>
    <row r="398" spans="1:6">
      <c r="A398" s="150"/>
      <c r="B398" s="158"/>
      <c r="C398" s="166"/>
      <c r="E398" s="4"/>
    </row>
    <row r="399" spans="1:6">
      <c r="A399" s="150"/>
      <c r="B399" s="158"/>
      <c r="C399" s="166"/>
      <c r="E399" s="4"/>
    </row>
    <row r="400" spans="1:6">
      <c r="A400" s="150"/>
      <c r="B400" s="158"/>
      <c r="C400" s="166"/>
      <c r="E400" s="4"/>
    </row>
    <row r="401" spans="1:5">
      <c r="A401" s="150"/>
      <c r="B401" s="158"/>
      <c r="C401" s="166"/>
      <c r="E401" s="4"/>
    </row>
    <row r="402" spans="1:5">
      <c r="A402" s="150"/>
      <c r="B402" s="158"/>
      <c r="C402" s="166"/>
      <c r="E402" s="4"/>
    </row>
    <row r="403" spans="1:5">
      <c r="A403" s="150"/>
      <c r="B403" s="158"/>
      <c r="C403" s="166"/>
      <c r="E403" s="4"/>
    </row>
    <row r="404" spans="1:5">
      <c r="A404" s="150"/>
      <c r="B404" s="158"/>
      <c r="C404" s="166"/>
      <c r="E404" s="4"/>
    </row>
    <row r="405" spans="1:5">
      <c r="A405" s="150"/>
      <c r="B405" s="158"/>
      <c r="C405" s="166"/>
      <c r="E405" s="4"/>
    </row>
    <row r="406" spans="1:5">
      <c r="A406" s="150"/>
      <c r="B406" s="158"/>
      <c r="C406" s="166"/>
      <c r="E406" s="4"/>
    </row>
    <row r="407" spans="1:5">
      <c r="A407" s="150"/>
      <c r="B407" s="158"/>
      <c r="C407" s="166"/>
      <c r="E407" s="4"/>
    </row>
    <row r="408" spans="1:5">
      <c r="A408" s="150"/>
      <c r="B408" s="158"/>
      <c r="C408" s="166"/>
      <c r="E408" s="4"/>
    </row>
    <row r="409" spans="1:5">
      <c r="A409" s="150"/>
      <c r="B409" s="158"/>
      <c r="C409" s="166"/>
      <c r="E409" s="4"/>
    </row>
    <row r="410" spans="1:5">
      <c r="A410" s="150"/>
      <c r="B410" s="158"/>
      <c r="C410" s="166"/>
      <c r="E410" s="4"/>
    </row>
    <row r="411" spans="1:5">
      <c r="A411" s="150"/>
      <c r="B411" s="158"/>
      <c r="C411" s="166"/>
      <c r="E411" s="4"/>
    </row>
    <row r="412" spans="1:5">
      <c r="A412" s="150"/>
      <c r="B412" s="158"/>
      <c r="C412" s="166"/>
      <c r="E412" s="4"/>
    </row>
    <row r="413" spans="1:5">
      <c r="A413" s="150"/>
      <c r="B413" s="158"/>
      <c r="C413" s="166"/>
      <c r="E413" s="4"/>
    </row>
    <row r="414" spans="1:5">
      <c r="A414" s="150"/>
      <c r="B414" s="158"/>
      <c r="C414" s="166"/>
      <c r="E414" s="4"/>
    </row>
    <row r="415" spans="1:5">
      <c r="A415" s="150"/>
      <c r="B415" s="158"/>
      <c r="C415" s="166"/>
      <c r="E415" s="4"/>
    </row>
    <row r="416" spans="1:5">
      <c r="A416" s="150"/>
      <c r="B416" s="158"/>
      <c r="C416" s="166"/>
      <c r="E416" s="4"/>
    </row>
    <row r="417" spans="1:5">
      <c r="A417" s="150"/>
      <c r="B417" s="158"/>
      <c r="C417" s="166"/>
      <c r="E417" s="4"/>
    </row>
    <row r="418" spans="1:5">
      <c r="A418" s="150"/>
      <c r="B418" s="158"/>
      <c r="C418" s="166"/>
      <c r="E418" s="4"/>
    </row>
    <row r="419" spans="1:5">
      <c r="A419" s="150"/>
      <c r="B419" s="158"/>
      <c r="C419" s="166"/>
      <c r="E419" s="4"/>
    </row>
    <row r="420" spans="1:5">
      <c r="A420" s="150"/>
      <c r="B420" s="158"/>
      <c r="C420" s="166"/>
      <c r="E420" s="4"/>
    </row>
    <row r="421" spans="1:5">
      <c r="A421" s="150"/>
      <c r="B421" s="158"/>
      <c r="C421" s="166"/>
      <c r="E421" s="4"/>
    </row>
    <row r="422" spans="1:5">
      <c r="A422" s="150"/>
      <c r="B422" s="158"/>
      <c r="C422" s="166"/>
      <c r="E422" s="4"/>
    </row>
    <row r="423" spans="1:5">
      <c r="A423" s="150"/>
      <c r="B423" s="158"/>
      <c r="C423" s="166"/>
      <c r="E423" s="4"/>
    </row>
    <row r="424" spans="1:5">
      <c r="A424" s="150"/>
      <c r="B424" s="158"/>
      <c r="C424" s="166"/>
      <c r="E424" s="4"/>
    </row>
    <row r="425" spans="1:5">
      <c r="A425" s="150"/>
      <c r="B425" s="158"/>
      <c r="C425" s="166"/>
      <c r="E425" s="4"/>
    </row>
    <row r="426" spans="1:5">
      <c r="A426" s="150"/>
      <c r="B426" s="158"/>
      <c r="C426" s="166"/>
      <c r="E426" s="4"/>
    </row>
    <row r="427" spans="1:5">
      <c r="A427" s="150"/>
      <c r="B427" s="158"/>
      <c r="C427" s="166"/>
      <c r="E427" s="4"/>
    </row>
    <row r="428" spans="1:5">
      <c r="A428" s="150"/>
      <c r="B428" s="158"/>
      <c r="C428" s="166"/>
      <c r="E428" s="4"/>
    </row>
    <row r="429" spans="1:5">
      <c r="A429" s="150"/>
      <c r="B429" s="158"/>
      <c r="C429" s="166"/>
      <c r="E429" s="4"/>
    </row>
    <row r="430" spans="1:5">
      <c r="A430" s="150"/>
      <c r="B430" s="158"/>
      <c r="C430" s="166"/>
      <c r="E430" s="4"/>
    </row>
    <row r="431" spans="1:5">
      <c r="A431" s="150"/>
      <c r="B431" s="158"/>
      <c r="C431" s="166"/>
      <c r="E431" s="4"/>
    </row>
    <row r="432" spans="1:5">
      <c r="A432" s="150"/>
      <c r="B432" s="158"/>
      <c r="C432" s="166"/>
      <c r="E432" s="4"/>
    </row>
    <row r="433" spans="1:5">
      <c r="A433" s="150"/>
      <c r="B433" s="158"/>
      <c r="C433" s="166"/>
      <c r="E433" s="4"/>
    </row>
    <row r="434" spans="1:5">
      <c r="A434" s="150"/>
      <c r="B434" s="158"/>
      <c r="C434" s="166"/>
      <c r="E434" s="4"/>
    </row>
    <row r="435" spans="1:5">
      <c r="A435" s="150"/>
      <c r="B435" s="158"/>
      <c r="C435" s="166"/>
      <c r="E435" s="4"/>
    </row>
    <row r="436" spans="1:5">
      <c r="A436" s="150"/>
      <c r="B436" s="169"/>
      <c r="C436" s="166"/>
      <c r="E436" s="4"/>
    </row>
    <row r="437" spans="1:5">
      <c r="A437" s="150"/>
      <c r="B437" s="158"/>
      <c r="C437" s="166"/>
      <c r="E437" s="4"/>
    </row>
    <row r="438" spans="1:5">
      <c r="A438" s="150"/>
      <c r="B438" s="158"/>
      <c r="C438" s="166"/>
      <c r="E438" s="4"/>
    </row>
    <row r="439" spans="1:5">
      <c r="A439" s="150"/>
      <c r="B439" s="158"/>
      <c r="C439" s="166"/>
      <c r="E439" s="4"/>
    </row>
    <row r="440" spans="1:5">
      <c r="A440" s="150"/>
      <c r="B440" s="158"/>
      <c r="C440" s="166"/>
      <c r="E440" s="4"/>
    </row>
    <row r="441" spans="1:5">
      <c r="A441" s="150"/>
      <c r="B441" s="158"/>
      <c r="C441" s="166"/>
      <c r="E441" s="4"/>
    </row>
    <row r="442" spans="1:5">
      <c r="A442" s="150"/>
      <c r="B442" s="158"/>
      <c r="C442" s="166"/>
      <c r="E442" s="4"/>
    </row>
    <row r="443" spans="1:5">
      <c r="A443" s="150"/>
      <c r="B443" s="158"/>
      <c r="C443" s="166"/>
      <c r="E443" s="4"/>
    </row>
    <row r="444" spans="1:5">
      <c r="A444" s="150"/>
      <c r="B444" s="158"/>
      <c r="C444" s="166"/>
      <c r="E444" s="4"/>
    </row>
    <row r="445" spans="1:5">
      <c r="A445" s="150"/>
      <c r="B445" s="158"/>
      <c r="C445" s="166"/>
      <c r="E445" s="4"/>
    </row>
    <row r="446" spans="1:5">
      <c r="A446" s="150"/>
      <c r="B446" s="158"/>
      <c r="C446" s="166"/>
      <c r="E446" s="4"/>
    </row>
    <row r="447" spans="1:5">
      <c r="A447" s="150"/>
      <c r="B447" s="158"/>
      <c r="C447" s="166"/>
      <c r="E447" s="4"/>
    </row>
    <row r="448" spans="1:5">
      <c r="A448" s="150"/>
      <c r="B448" s="158"/>
      <c r="C448" s="166"/>
      <c r="E448" s="4"/>
    </row>
    <row r="449" spans="1:5">
      <c r="A449" s="150"/>
      <c r="B449" s="158"/>
      <c r="C449" s="166"/>
      <c r="E449" s="4"/>
    </row>
    <row r="450" spans="1:5">
      <c r="A450" s="150"/>
      <c r="B450" s="158"/>
      <c r="C450" s="166"/>
      <c r="E450" s="4"/>
    </row>
    <row r="451" spans="1:5">
      <c r="A451" s="150"/>
      <c r="B451" s="158"/>
      <c r="C451" s="166"/>
      <c r="E451" s="4"/>
    </row>
    <row r="452" spans="1:5">
      <c r="A452" s="150"/>
      <c r="B452" s="158"/>
      <c r="C452" s="166"/>
      <c r="E452" s="4"/>
    </row>
    <row r="453" spans="1:5">
      <c r="A453" s="150"/>
      <c r="B453" s="158"/>
      <c r="C453" s="166"/>
      <c r="E453" s="4"/>
    </row>
    <row r="454" spans="1:5">
      <c r="A454" s="150"/>
      <c r="B454" s="158"/>
      <c r="C454" s="166"/>
      <c r="E454" s="4"/>
    </row>
    <row r="455" spans="1:5">
      <c r="A455" s="150"/>
      <c r="B455" s="158"/>
      <c r="C455" s="166"/>
      <c r="E455" s="4"/>
    </row>
    <row r="456" spans="1:5">
      <c r="A456" s="150"/>
      <c r="B456" s="158"/>
      <c r="C456" s="166"/>
      <c r="E456" s="4"/>
    </row>
    <row r="457" spans="1:5">
      <c r="A457" s="150"/>
      <c r="B457" s="158"/>
      <c r="C457" s="166"/>
      <c r="E457" s="4"/>
    </row>
    <row r="458" spans="1:5">
      <c r="A458" s="150"/>
      <c r="B458" s="158"/>
      <c r="C458" s="166"/>
      <c r="E458" s="4"/>
    </row>
    <row r="459" spans="1:5">
      <c r="A459" s="150"/>
      <c r="B459" s="158"/>
      <c r="C459" s="166"/>
      <c r="E459" s="4"/>
    </row>
    <row r="460" spans="1:5">
      <c r="A460" s="150"/>
      <c r="B460" s="158"/>
      <c r="C460" s="166"/>
      <c r="E460" s="4"/>
    </row>
    <row r="461" spans="1:5">
      <c r="A461" s="150"/>
      <c r="B461" s="158"/>
      <c r="C461" s="166"/>
      <c r="E461" s="4"/>
    </row>
    <row r="462" spans="1:5">
      <c r="A462" s="150"/>
      <c r="B462" s="158"/>
      <c r="C462" s="166"/>
      <c r="E462" s="4"/>
    </row>
    <row r="463" spans="1:5">
      <c r="A463" s="150"/>
      <c r="B463" s="170"/>
      <c r="C463" s="164"/>
      <c r="E463" s="4"/>
    </row>
    <row r="464" spans="1:5">
      <c r="A464" s="150"/>
      <c r="B464" s="158"/>
      <c r="C464" s="166"/>
      <c r="E464" s="4"/>
    </row>
    <row r="465" spans="1:5">
      <c r="A465" s="150"/>
      <c r="B465" s="158"/>
      <c r="C465" s="166"/>
      <c r="E465" s="4"/>
    </row>
    <row r="466" spans="1:5">
      <c r="A466" s="150"/>
      <c r="B466" s="158"/>
      <c r="C466" s="166"/>
      <c r="E466" s="4"/>
    </row>
    <row r="467" spans="1:5">
      <c r="A467" s="150"/>
      <c r="B467" s="158"/>
      <c r="C467" s="166"/>
      <c r="E467" s="4"/>
    </row>
    <row r="468" spans="1:5">
      <c r="A468" s="150"/>
      <c r="B468" s="158"/>
      <c r="C468" s="166"/>
      <c r="E468" s="4"/>
    </row>
    <row r="469" spans="1:5">
      <c r="A469" s="150"/>
      <c r="B469" s="158"/>
      <c r="C469" s="166"/>
      <c r="E469" s="4"/>
    </row>
    <row r="470" spans="1:5">
      <c r="A470" s="150"/>
      <c r="B470" s="158"/>
      <c r="C470" s="166"/>
      <c r="E470" s="4"/>
    </row>
    <row r="471" spans="1:5">
      <c r="A471" s="150"/>
      <c r="B471" s="158"/>
      <c r="C471" s="166"/>
      <c r="E471" s="4"/>
    </row>
    <row r="472" spans="1:5">
      <c r="A472" s="150"/>
      <c r="B472" s="158"/>
      <c r="C472" s="166"/>
      <c r="E472" s="4"/>
    </row>
    <row r="473" spans="1:5">
      <c r="A473" s="150"/>
      <c r="B473" s="158"/>
      <c r="C473" s="166"/>
      <c r="E473" s="4"/>
    </row>
    <row r="474" spans="1:5">
      <c r="A474" s="150"/>
      <c r="B474" s="158"/>
      <c r="C474" s="166"/>
      <c r="E474" s="4"/>
    </row>
    <row r="475" spans="1:5">
      <c r="A475" s="150"/>
      <c r="B475" s="158"/>
      <c r="C475" s="166"/>
      <c r="E475" s="4"/>
    </row>
    <row r="476" spans="1:5">
      <c r="A476" s="150"/>
      <c r="B476" s="158"/>
      <c r="C476" s="166"/>
      <c r="E476" s="4"/>
    </row>
    <row r="477" spans="1:5">
      <c r="A477" s="150"/>
      <c r="B477" s="158"/>
      <c r="C477" s="166"/>
      <c r="E477" s="4"/>
    </row>
    <row r="478" spans="1:5">
      <c r="A478" s="150"/>
      <c r="B478" s="158"/>
      <c r="C478" s="166"/>
      <c r="E478" s="4"/>
    </row>
    <row r="479" spans="1:5">
      <c r="A479" s="150"/>
      <c r="B479" s="158"/>
      <c r="C479" s="166"/>
      <c r="E479" s="4"/>
    </row>
    <row r="480" spans="1:5">
      <c r="A480" s="150"/>
      <c r="B480" s="158"/>
      <c r="C480" s="166"/>
      <c r="E480" s="4"/>
    </row>
    <row r="481" spans="1:5">
      <c r="A481" s="150"/>
      <c r="B481" s="158"/>
      <c r="C481" s="166"/>
      <c r="E481" s="4"/>
    </row>
    <row r="482" spans="1:5">
      <c r="A482" s="150"/>
      <c r="B482" s="158"/>
      <c r="C482" s="166"/>
      <c r="E482" s="4"/>
    </row>
    <row r="483" spans="1:5">
      <c r="A483" s="150"/>
      <c r="B483" s="158"/>
      <c r="C483" s="166"/>
      <c r="E483" s="4"/>
    </row>
    <row r="484" spans="1:5">
      <c r="A484" s="150"/>
      <c r="B484" s="158"/>
      <c r="C484" s="166"/>
      <c r="E484" s="4"/>
    </row>
    <row r="485" spans="1:5">
      <c r="A485" s="150"/>
      <c r="B485" s="158"/>
      <c r="C485" s="166"/>
      <c r="E485" s="4"/>
    </row>
    <row r="486" spans="1:5">
      <c r="A486" s="150"/>
      <c r="B486" s="158"/>
      <c r="C486" s="166"/>
      <c r="E486" s="4"/>
    </row>
    <row r="487" spans="1:5">
      <c r="A487" s="150"/>
      <c r="B487" s="158"/>
      <c r="C487" s="166"/>
      <c r="E487" s="4"/>
    </row>
    <row r="488" spans="1:5">
      <c r="A488" s="150"/>
      <c r="B488" s="158"/>
      <c r="C488" s="166"/>
      <c r="E488" s="4"/>
    </row>
    <row r="489" spans="1:5">
      <c r="A489" s="150"/>
      <c r="B489" s="158"/>
      <c r="C489" s="166"/>
      <c r="E489" s="4"/>
    </row>
    <row r="490" spans="1:5">
      <c r="A490" s="150"/>
      <c r="B490" s="158"/>
      <c r="C490" s="166"/>
      <c r="E490" s="4"/>
    </row>
    <row r="491" spans="1:5">
      <c r="A491" s="150"/>
      <c r="B491" s="158"/>
      <c r="C491" s="166"/>
      <c r="E491" s="4"/>
    </row>
    <row r="492" spans="1:5">
      <c r="A492" s="150"/>
      <c r="B492" s="158"/>
      <c r="C492" s="166"/>
      <c r="E492" s="4"/>
    </row>
    <row r="493" spans="1:5">
      <c r="A493" s="150"/>
      <c r="B493" s="158"/>
      <c r="C493" s="166"/>
      <c r="E493" s="4"/>
    </row>
    <row r="494" spans="1:5">
      <c r="A494" s="150"/>
      <c r="B494" s="158"/>
      <c r="C494" s="166"/>
      <c r="E494" s="4"/>
    </row>
    <row r="495" spans="1:5">
      <c r="A495" s="150"/>
      <c r="B495" s="158"/>
      <c r="C495" s="166"/>
      <c r="E495" s="4"/>
    </row>
    <row r="496" spans="1:5">
      <c r="A496" s="150"/>
      <c r="B496" s="158"/>
      <c r="C496" s="166"/>
      <c r="E496" s="4"/>
    </row>
    <row r="497" spans="1:5">
      <c r="A497" s="150"/>
      <c r="B497" s="158"/>
      <c r="C497" s="166"/>
      <c r="E497" s="4"/>
    </row>
    <row r="498" spans="1:5">
      <c r="A498" s="150"/>
      <c r="B498" s="158"/>
      <c r="C498" s="162"/>
      <c r="E498" s="4"/>
    </row>
    <row r="499" spans="1:5">
      <c r="A499" s="150"/>
      <c r="B499" s="158"/>
      <c r="C499" s="166"/>
      <c r="E499" s="4"/>
    </row>
    <row r="500" spans="1:5">
      <c r="A500" s="150"/>
      <c r="B500" s="158"/>
      <c r="C500" s="166"/>
      <c r="E500" s="4"/>
    </row>
    <row r="501" spans="1:5">
      <c r="A501" s="150"/>
      <c r="B501" s="158"/>
      <c r="C501" s="166"/>
      <c r="E501" s="4"/>
    </row>
    <row r="502" spans="1:5">
      <c r="A502" s="150"/>
      <c r="B502" s="158"/>
      <c r="C502" s="166"/>
      <c r="E502" s="4"/>
    </row>
    <row r="503" spans="1:5">
      <c r="A503" s="150"/>
      <c r="B503" s="158"/>
      <c r="C503" s="166"/>
      <c r="E503" s="4"/>
    </row>
    <row r="504" spans="1:5">
      <c r="A504" s="150"/>
      <c r="B504" s="158"/>
      <c r="C504" s="166"/>
      <c r="E504" s="4"/>
    </row>
    <row r="505" spans="1:5">
      <c r="A505" s="150"/>
      <c r="B505" s="158"/>
      <c r="C505" s="166"/>
      <c r="E505" s="4"/>
    </row>
    <row r="506" spans="1:5">
      <c r="A506" s="150"/>
      <c r="B506" s="158"/>
      <c r="C506" s="166"/>
      <c r="E506" s="4"/>
    </row>
    <row r="507" spans="1:5">
      <c r="A507" s="150"/>
      <c r="B507" s="158"/>
      <c r="C507" s="166"/>
      <c r="E507" s="4"/>
    </row>
    <row r="508" spans="1:5">
      <c r="A508" s="150"/>
      <c r="B508" s="158"/>
      <c r="C508" s="166"/>
      <c r="E508" s="4"/>
    </row>
    <row r="509" spans="1:5">
      <c r="A509" s="150"/>
      <c r="B509" s="158"/>
      <c r="C509" s="166"/>
      <c r="E509" s="4"/>
    </row>
    <row r="510" spans="1:5">
      <c r="A510" s="150"/>
      <c r="B510" s="158"/>
      <c r="C510" s="166"/>
      <c r="E510" s="4"/>
    </row>
    <row r="511" spans="1:5">
      <c r="A511" s="150"/>
      <c r="B511" s="158"/>
      <c r="C511" s="166"/>
      <c r="E511" s="4"/>
    </row>
    <row r="512" spans="1:5">
      <c r="A512" s="150"/>
      <c r="B512" s="151"/>
      <c r="C512" s="167"/>
      <c r="E512" s="4"/>
    </row>
    <row r="513" spans="1:5">
      <c r="A513" s="150"/>
      <c r="B513" s="158"/>
      <c r="C513" s="166"/>
      <c r="E513" s="4"/>
    </row>
    <row r="514" spans="1:5">
      <c r="A514" s="150"/>
      <c r="B514" s="158"/>
      <c r="C514" s="166"/>
      <c r="E514" s="4"/>
    </row>
    <row r="515" spans="1:5">
      <c r="A515" s="150"/>
      <c r="B515" s="158"/>
      <c r="C515" s="166"/>
      <c r="E515" s="4"/>
    </row>
    <row r="516" spans="1:5">
      <c r="A516" s="150"/>
      <c r="B516" s="158"/>
      <c r="C516" s="166"/>
      <c r="E516" s="4"/>
    </row>
    <row r="517" spans="1:5">
      <c r="A517" s="150"/>
      <c r="B517" s="158"/>
      <c r="C517" s="166"/>
      <c r="E517" s="4"/>
    </row>
    <row r="518" spans="1:5">
      <c r="A518" s="150"/>
      <c r="B518" s="158"/>
      <c r="C518" s="166"/>
      <c r="E518" s="4"/>
    </row>
    <row r="519" spans="1:5">
      <c r="A519" s="150"/>
      <c r="B519" s="158"/>
      <c r="C519" s="166"/>
      <c r="E519" s="4"/>
    </row>
    <row r="520" spans="1:5">
      <c r="A520" s="150"/>
      <c r="B520" s="158"/>
      <c r="C520" s="166"/>
      <c r="E520" s="4"/>
    </row>
    <row r="521" spans="1:5">
      <c r="A521" s="150"/>
      <c r="B521" s="158"/>
      <c r="C521" s="166"/>
      <c r="E521" s="4"/>
    </row>
    <row r="522" spans="1:5">
      <c r="A522" s="150"/>
      <c r="B522" s="158"/>
      <c r="C522" s="166"/>
      <c r="E522" s="4"/>
    </row>
    <row r="523" spans="1:5">
      <c r="A523" s="150"/>
      <c r="B523" s="158"/>
      <c r="C523" s="166"/>
      <c r="E523" s="4"/>
    </row>
    <row r="524" spans="1:5">
      <c r="A524" s="150"/>
      <c r="B524" s="158"/>
      <c r="C524" s="166"/>
      <c r="E524" s="4"/>
    </row>
    <row r="525" spans="1:5">
      <c r="A525" s="150"/>
      <c r="B525" s="158"/>
      <c r="C525" s="166"/>
      <c r="E525" s="4"/>
    </row>
    <row r="526" spans="1:5">
      <c r="A526" s="150"/>
      <c r="B526" s="158"/>
      <c r="C526" s="166"/>
      <c r="E526" s="4"/>
    </row>
    <row r="527" spans="1:5">
      <c r="A527" s="150"/>
      <c r="B527" s="158"/>
      <c r="C527" s="166"/>
      <c r="E527" s="4"/>
    </row>
    <row r="528" spans="1:5">
      <c r="A528" s="150"/>
      <c r="B528" s="158"/>
      <c r="C528" s="166"/>
      <c r="E528" s="4"/>
    </row>
    <row r="529" spans="1:5">
      <c r="A529" s="150"/>
      <c r="B529" s="158"/>
      <c r="C529" s="166"/>
      <c r="E529" s="4"/>
    </row>
    <row r="530" spans="1:5">
      <c r="A530" s="150"/>
      <c r="B530" s="158"/>
      <c r="C530" s="166"/>
      <c r="E530" s="4"/>
    </row>
    <row r="531" spans="1:5">
      <c r="A531" s="150"/>
      <c r="B531" s="158"/>
      <c r="C531" s="166"/>
      <c r="E531" s="4"/>
    </row>
    <row r="532" spans="1:5">
      <c r="A532" s="150"/>
      <c r="B532" s="158"/>
      <c r="C532" s="166"/>
      <c r="E532" s="4"/>
    </row>
    <row r="533" spans="1:5">
      <c r="A533" s="150"/>
      <c r="B533" s="158"/>
      <c r="C533" s="166"/>
      <c r="E533" s="4"/>
    </row>
    <row r="534" spans="1:5">
      <c r="A534" s="150"/>
      <c r="B534" s="158"/>
      <c r="C534" s="166"/>
      <c r="E534" s="4"/>
    </row>
    <row r="535" spans="1:5">
      <c r="A535" s="150"/>
      <c r="B535" s="158"/>
      <c r="C535" s="166"/>
      <c r="E535" s="4"/>
    </row>
    <row r="536" spans="1:5">
      <c r="A536" s="150"/>
      <c r="B536" s="158"/>
      <c r="C536" s="166"/>
      <c r="E536" s="4"/>
    </row>
    <row r="537" spans="1:5">
      <c r="A537" s="150"/>
      <c r="B537" s="158"/>
      <c r="C537" s="166"/>
      <c r="E537" s="4"/>
    </row>
    <row r="538" spans="1:5">
      <c r="A538" s="150"/>
      <c r="B538" s="158"/>
      <c r="C538" s="166"/>
      <c r="E538" s="4"/>
    </row>
    <row r="539" spans="1:5">
      <c r="A539" s="150"/>
      <c r="B539" s="158"/>
      <c r="C539" s="166"/>
      <c r="E539" s="4"/>
    </row>
    <row r="540" spans="1:5">
      <c r="A540" s="150"/>
      <c r="B540" s="158"/>
      <c r="C540" s="166"/>
      <c r="E540" s="4"/>
    </row>
    <row r="541" spans="1:5">
      <c r="A541" s="150"/>
      <c r="B541" s="158"/>
      <c r="C541" s="166"/>
      <c r="E541" s="4"/>
    </row>
    <row r="542" spans="1:5">
      <c r="A542" s="150"/>
      <c r="B542" s="158"/>
      <c r="C542" s="166"/>
      <c r="E542" s="4"/>
    </row>
    <row r="543" spans="1:5">
      <c r="A543" s="150"/>
      <c r="B543" s="151"/>
      <c r="C543" s="167"/>
      <c r="E543" s="4"/>
    </row>
    <row r="544" spans="1:5">
      <c r="A544" s="150"/>
      <c r="B544" s="158"/>
      <c r="C544" s="166"/>
      <c r="E544" s="4"/>
    </row>
    <row r="545" spans="1:5">
      <c r="A545" s="150"/>
      <c r="B545" s="151"/>
      <c r="C545" s="167"/>
      <c r="E545" s="4"/>
    </row>
    <row r="546" spans="1:5">
      <c r="A546" s="150"/>
      <c r="B546" s="158"/>
      <c r="C546" s="166"/>
      <c r="E546" s="4"/>
    </row>
    <row r="547" spans="1:5">
      <c r="A547" s="150"/>
      <c r="B547" s="151"/>
      <c r="C547" s="167"/>
      <c r="E547" s="4"/>
    </row>
    <row r="548" spans="1:5">
      <c r="A548" s="150"/>
      <c r="B548" s="158"/>
      <c r="C548" s="166"/>
      <c r="E548" s="4"/>
    </row>
    <row r="549" spans="1:5">
      <c r="A549" s="150"/>
      <c r="B549" s="151"/>
      <c r="C549" s="167"/>
      <c r="E549" s="4"/>
    </row>
    <row r="550" spans="1:5">
      <c r="A550" s="150"/>
      <c r="B550" s="158"/>
      <c r="C550" s="166"/>
      <c r="E550" s="4"/>
    </row>
    <row r="551" spans="1:5">
      <c r="A551" s="150"/>
      <c r="B551" s="158"/>
      <c r="C551" s="166"/>
      <c r="E551" s="4"/>
    </row>
    <row r="552" spans="1:5">
      <c r="A552" s="150"/>
      <c r="B552" s="158"/>
      <c r="C552" s="166"/>
      <c r="E552" s="4"/>
    </row>
    <row r="553" spans="1:5">
      <c r="A553" s="150"/>
      <c r="B553" s="158"/>
      <c r="C553" s="166"/>
      <c r="E553" s="4"/>
    </row>
    <row r="554" spans="1:5">
      <c r="A554" s="150"/>
      <c r="B554" s="158"/>
      <c r="C554" s="166"/>
      <c r="E554" s="4"/>
    </row>
    <row r="555" spans="1:5">
      <c r="A555" s="150"/>
      <c r="B555" s="158"/>
      <c r="C555" s="160"/>
      <c r="E555" s="4"/>
    </row>
    <row r="556" spans="1:5">
      <c r="A556" s="171"/>
      <c r="B556" s="153"/>
      <c r="C556" s="154"/>
      <c r="E556" s="4"/>
    </row>
    <row r="557" spans="1:5">
      <c r="A557" s="172"/>
      <c r="B557" s="151"/>
      <c r="C557" s="173"/>
      <c r="E557" s="4"/>
    </row>
    <row r="558" spans="1:5">
      <c r="A558" s="172"/>
      <c r="B558" s="158"/>
      <c r="C558" s="160"/>
      <c r="E558" s="4"/>
    </row>
    <row r="559" spans="1:5">
      <c r="A559" s="172"/>
      <c r="B559" s="158"/>
      <c r="C559" s="160"/>
      <c r="E559" s="4"/>
    </row>
    <row r="560" spans="1:5">
      <c r="A560" s="172"/>
      <c r="B560" s="151"/>
      <c r="C560" s="173"/>
      <c r="E560" s="4"/>
    </row>
    <row r="561" spans="1:5">
      <c r="A561" s="172"/>
      <c r="B561" s="158"/>
      <c r="C561" s="160"/>
      <c r="E561" s="4"/>
    </row>
    <row r="562" spans="1:5">
      <c r="A562" s="172"/>
      <c r="B562" s="158"/>
      <c r="C562" s="160"/>
      <c r="E562" s="4"/>
    </row>
    <row r="563" spans="1:5">
      <c r="A563" s="172"/>
      <c r="B563" s="158"/>
      <c r="C563" s="160"/>
      <c r="E563" s="4"/>
    </row>
    <row r="564" spans="1:5">
      <c r="A564" s="172"/>
      <c r="B564" s="151"/>
      <c r="C564" s="173"/>
      <c r="E564" s="4"/>
    </row>
    <row r="565" spans="1:5">
      <c r="A565" s="172"/>
      <c r="B565" s="158"/>
      <c r="C565" s="160"/>
      <c r="E565" s="4"/>
    </row>
    <row r="566" spans="1:5">
      <c r="A566" s="172"/>
      <c r="B566" s="158"/>
      <c r="C566" s="160"/>
      <c r="E566" s="4"/>
    </row>
    <row r="567" spans="1:5">
      <c r="A567" s="172"/>
      <c r="B567" s="151"/>
      <c r="C567" s="173"/>
      <c r="E567" s="4"/>
    </row>
    <row r="568" spans="1:5">
      <c r="A568" s="172"/>
      <c r="B568" s="158"/>
      <c r="C568" s="160"/>
      <c r="E568" s="4"/>
    </row>
    <row r="569" spans="1:5">
      <c r="A569" s="172"/>
      <c r="B569" s="151"/>
      <c r="C569" s="173"/>
      <c r="E569" s="4"/>
    </row>
    <row r="570" spans="1:5">
      <c r="A570" s="172"/>
      <c r="B570" s="158"/>
      <c r="C570" s="160"/>
      <c r="E570" s="4"/>
    </row>
    <row r="571" spans="1:5">
      <c r="A571" s="150"/>
      <c r="B571" s="168"/>
      <c r="C571" s="166"/>
      <c r="E571" s="4"/>
    </row>
    <row r="572" spans="1:5">
      <c r="A572" s="150"/>
      <c r="B572" s="158"/>
      <c r="C572" s="173"/>
      <c r="E572" s="4"/>
    </row>
    <row r="573" spans="1:5">
      <c r="A573" s="150"/>
      <c r="B573" s="151"/>
      <c r="C573" s="173"/>
      <c r="E573" s="4"/>
    </row>
    <row r="574" spans="1:5">
      <c r="A574" s="150"/>
      <c r="B574" s="158"/>
      <c r="C574" s="160"/>
      <c r="E574" s="4"/>
    </row>
    <row r="575" spans="1:5">
      <c r="A575" s="150"/>
      <c r="B575" s="158"/>
      <c r="C575" s="160"/>
      <c r="E575" s="4"/>
    </row>
    <row r="576" spans="1:5">
      <c r="A576" s="150"/>
      <c r="B576" s="158"/>
      <c r="C576" s="160"/>
      <c r="E576" s="4"/>
    </row>
    <row r="577" spans="1:5">
      <c r="A577" s="150"/>
      <c r="B577" s="158"/>
      <c r="C577" s="160"/>
      <c r="E577" s="4"/>
    </row>
    <row r="578" spans="1:5">
      <c r="A578" s="150"/>
      <c r="B578" s="158"/>
      <c r="C578" s="160"/>
      <c r="E578" s="4"/>
    </row>
    <row r="579" spans="1:5">
      <c r="A579" s="150"/>
      <c r="B579" s="158"/>
      <c r="C579" s="160"/>
      <c r="E579" s="4"/>
    </row>
    <row r="580" spans="1:5">
      <c r="A580" s="150"/>
      <c r="B580" s="158"/>
      <c r="C580" s="160"/>
      <c r="E580" s="4"/>
    </row>
    <row r="581" spans="1:5">
      <c r="A581" s="150"/>
      <c r="B581" s="158"/>
      <c r="C581" s="160"/>
      <c r="E581" s="4"/>
    </row>
    <row r="582" spans="1:5">
      <c r="A582" s="150"/>
      <c r="B582" s="158"/>
      <c r="C582" s="160"/>
      <c r="E582" s="4"/>
    </row>
    <row r="583" spans="1:5">
      <c r="A583" s="150"/>
      <c r="B583" s="158"/>
      <c r="C583" s="160"/>
      <c r="E583" s="4"/>
    </row>
    <row r="584" spans="1:5">
      <c r="A584" s="150"/>
      <c r="B584" s="158"/>
      <c r="C584" s="160"/>
      <c r="E584" s="4"/>
    </row>
    <row r="585" spans="1:5">
      <c r="A585" s="150"/>
      <c r="B585" s="158"/>
      <c r="C585" s="160"/>
      <c r="E585" s="4"/>
    </row>
    <row r="586" spans="1:5">
      <c r="A586" s="150"/>
      <c r="B586" s="158"/>
      <c r="C586" s="160"/>
      <c r="E586" s="4"/>
    </row>
    <row r="587" spans="1:5">
      <c r="A587" s="150"/>
      <c r="B587" s="151"/>
      <c r="C587" s="173"/>
      <c r="E587" s="4"/>
    </row>
    <row r="588" spans="1:5" ht="25.5" customHeight="1">
      <c r="A588" s="150"/>
      <c r="B588" s="158"/>
      <c r="C588" s="160"/>
      <c r="E588" s="4"/>
    </row>
    <row r="589" spans="1:5">
      <c r="A589" s="150"/>
      <c r="B589" s="158"/>
      <c r="C589" s="160"/>
      <c r="E589" s="4"/>
    </row>
    <row r="590" spans="1:5">
      <c r="A590" s="150"/>
      <c r="B590" s="158"/>
      <c r="C590" s="160"/>
      <c r="E590" s="4"/>
    </row>
    <row r="591" spans="1:5">
      <c r="A591" s="150"/>
      <c r="B591" s="158"/>
      <c r="C591" s="160"/>
      <c r="E591" s="4"/>
    </row>
    <row r="592" spans="1:5">
      <c r="A592" s="150"/>
      <c r="B592" s="158"/>
      <c r="C592" s="160"/>
      <c r="E592" s="4"/>
    </row>
    <row r="593" spans="1:5" ht="30.75" customHeight="1">
      <c r="A593" s="150"/>
      <c r="B593" s="158"/>
      <c r="C593" s="160"/>
      <c r="E593" s="4"/>
    </row>
    <row r="594" spans="1:5">
      <c r="A594" s="150"/>
      <c r="B594" s="158"/>
      <c r="C594" s="160"/>
      <c r="E594" s="4"/>
    </row>
    <row r="595" spans="1:5">
      <c r="A595" s="150"/>
      <c r="B595" s="158"/>
      <c r="C595" s="160"/>
      <c r="E595" s="4"/>
    </row>
    <row r="596" spans="1:5">
      <c r="A596" s="150"/>
      <c r="B596" s="158"/>
      <c r="C596" s="160"/>
      <c r="E596" s="4"/>
    </row>
    <row r="597" spans="1:5">
      <c r="A597" s="150"/>
      <c r="B597" s="158"/>
      <c r="C597" s="160"/>
      <c r="E597" s="4"/>
    </row>
    <row r="598" spans="1:5">
      <c r="A598" s="150"/>
      <c r="B598" s="158"/>
      <c r="C598" s="160"/>
      <c r="E598" s="4"/>
    </row>
    <row r="599" spans="1:5" ht="15" customHeight="1">
      <c r="A599" s="150"/>
      <c r="B599" s="158"/>
      <c r="C599" s="160"/>
      <c r="E599" s="4"/>
    </row>
    <row r="600" spans="1:5" ht="15" customHeight="1">
      <c r="A600" s="150"/>
      <c r="B600" s="158"/>
      <c r="C600" s="160"/>
      <c r="E600" s="4"/>
    </row>
    <row r="601" spans="1:5" ht="15" customHeight="1">
      <c r="A601" s="150"/>
      <c r="B601" s="158"/>
      <c r="C601" s="160"/>
      <c r="E601" s="4"/>
    </row>
    <row r="602" spans="1:5" ht="15" customHeight="1">
      <c r="A602" s="150"/>
      <c r="B602" s="158"/>
      <c r="C602" s="160"/>
      <c r="E602" s="4"/>
    </row>
    <row r="603" spans="1:5" ht="15" customHeight="1">
      <c r="A603" s="150"/>
      <c r="B603" s="158"/>
      <c r="C603" s="173"/>
      <c r="E603" s="4"/>
    </row>
    <row r="604" spans="1:5" ht="15" customHeight="1">
      <c r="A604" s="150"/>
      <c r="B604" s="151"/>
      <c r="C604" s="173"/>
      <c r="E604" s="4"/>
    </row>
    <row r="605" spans="1:5" ht="15" customHeight="1">
      <c r="A605" s="172"/>
      <c r="B605" s="158"/>
      <c r="C605" s="160"/>
      <c r="E605" s="4"/>
    </row>
    <row r="606" spans="1:5" ht="15" customHeight="1">
      <c r="A606" s="150"/>
      <c r="B606" s="158"/>
      <c r="C606" s="160"/>
      <c r="E606" s="4"/>
    </row>
    <row r="607" spans="1:5" ht="15" customHeight="1">
      <c r="A607" s="172"/>
      <c r="B607" s="158"/>
      <c r="C607" s="160"/>
      <c r="E607" s="4"/>
    </row>
    <row r="608" spans="1:5" ht="15" customHeight="1">
      <c r="A608" s="150"/>
      <c r="B608" s="158"/>
      <c r="C608" s="160"/>
      <c r="E608" s="4"/>
    </row>
    <row r="609" spans="1:5" ht="15" customHeight="1">
      <c r="A609" s="172"/>
      <c r="B609" s="158"/>
      <c r="C609" s="160"/>
      <c r="E609" s="4"/>
    </row>
    <row r="610" spans="1:5" ht="15" customHeight="1">
      <c r="A610" s="150"/>
      <c r="B610" s="158"/>
      <c r="C610" s="160"/>
      <c r="E610" s="4"/>
    </row>
    <row r="611" spans="1:5" ht="15" customHeight="1">
      <c r="A611" s="172"/>
      <c r="B611" s="158"/>
      <c r="C611" s="160"/>
      <c r="E611" s="4"/>
    </row>
    <row r="612" spans="1:5" ht="15" customHeight="1">
      <c r="A612" s="150"/>
      <c r="B612" s="158"/>
      <c r="C612" s="160"/>
      <c r="E612" s="4"/>
    </row>
    <row r="613" spans="1:5" ht="15" customHeight="1">
      <c r="A613" s="172"/>
      <c r="B613" s="158"/>
      <c r="C613" s="160"/>
      <c r="E613" s="4"/>
    </row>
    <row r="614" spans="1:5" ht="15" customHeight="1">
      <c r="A614" s="150"/>
      <c r="B614" s="158"/>
      <c r="C614" s="160"/>
      <c r="E614" s="4"/>
    </row>
    <row r="615" spans="1:5" ht="15" customHeight="1">
      <c r="A615" s="172"/>
      <c r="B615" s="158"/>
      <c r="C615" s="160"/>
      <c r="E615" s="4"/>
    </row>
    <row r="616" spans="1:5" ht="15" customHeight="1">
      <c r="A616" s="150"/>
      <c r="B616" s="158"/>
      <c r="C616" s="160"/>
      <c r="E616" s="4"/>
    </row>
    <row r="617" spans="1:5" ht="15" customHeight="1">
      <c r="A617" s="172"/>
      <c r="B617" s="158"/>
      <c r="C617" s="160"/>
      <c r="E617" s="4"/>
    </row>
    <row r="618" spans="1:5" ht="15" customHeight="1">
      <c r="A618" s="150"/>
      <c r="B618" s="158"/>
      <c r="C618" s="160"/>
      <c r="E618" s="4"/>
    </row>
    <row r="619" spans="1:5" ht="15" customHeight="1">
      <c r="A619" s="172"/>
      <c r="B619" s="158"/>
      <c r="C619" s="160"/>
      <c r="E619" s="4"/>
    </row>
    <row r="620" spans="1:5" ht="15" customHeight="1">
      <c r="A620" s="150"/>
      <c r="B620" s="158"/>
      <c r="C620" s="160"/>
      <c r="E620" s="4"/>
    </row>
    <row r="621" spans="1:5" ht="15" customHeight="1">
      <c r="A621" s="172"/>
      <c r="B621" s="158"/>
      <c r="C621" s="160"/>
      <c r="E621" s="4"/>
    </row>
    <row r="622" spans="1:5" ht="15" customHeight="1">
      <c r="A622" s="150"/>
      <c r="B622" s="158"/>
      <c r="C622" s="160"/>
      <c r="E622" s="4"/>
    </row>
    <row r="623" spans="1:5" ht="15" customHeight="1">
      <c r="A623" s="172"/>
      <c r="B623" s="158"/>
      <c r="C623" s="160"/>
      <c r="E623" s="4"/>
    </row>
    <row r="624" spans="1:5" ht="15" customHeight="1">
      <c r="A624" s="172"/>
      <c r="B624" s="151"/>
      <c r="C624" s="173"/>
      <c r="E624" s="4"/>
    </row>
    <row r="625" spans="1:5" ht="15" customHeight="1">
      <c r="A625" s="172"/>
      <c r="B625" s="158"/>
      <c r="C625" s="160"/>
      <c r="E625" s="4"/>
    </row>
    <row r="626" spans="1:5" ht="15" customHeight="1">
      <c r="A626" s="172"/>
      <c r="B626" s="158"/>
      <c r="C626" s="160"/>
      <c r="E626" s="4"/>
    </row>
    <row r="627" spans="1:5" ht="15" customHeight="1">
      <c r="A627" s="172"/>
      <c r="B627" s="158"/>
      <c r="C627" s="160"/>
      <c r="E627" s="4"/>
    </row>
    <row r="628" spans="1:5" ht="15" customHeight="1">
      <c r="A628" s="172"/>
      <c r="B628" s="158"/>
      <c r="C628" s="160"/>
      <c r="E628" s="4"/>
    </row>
    <row r="629" spans="1:5" ht="15" customHeight="1">
      <c r="A629" s="172"/>
      <c r="B629" s="158"/>
      <c r="C629" s="160"/>
      <c r="E629" s="4"/>
    </row>
    <row r="630" spans="1:5" ht="15" customHeight="1">
      <c r="A630" s="172"/>
      <c r="B630" s="158"/>
      <c r="C630" s="160"/>
      <c r="E630" s="4"/>
    </row>
    <row r="631" spans="1:5" ht="15" customHeight="1">
      <c r="A631" s="150"/>
      <c r="B631" s="174"/>
      <c r="C631" s="152"/>
      <c r="E631" s="4"/>
    </row>
    <row r="632" spans="1:5" ht="15" customHeight="1"/>
    <row r="633" spans="1:5" ht="15" customHeight="1"/>
    <row r="634" spans="1:5" ht="15" customHeight="1"/>
    <row r="635" spans="1:5" ht="15" customHeight="1"/>
    <row r="636" spans="1:5" ht="15" customHeight="1"/>
    <row r="637" spans="1:5" ht="15" customHeight="1"/>
    <row r="638" spans="1:5" ht="15" customHeight="1"/>
    <row r="639" spans="1:5" ht="15" customHeight="1"/>
    <row r="640" spans="1:5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</sheetData>
  <mergeCells count="5">
    <mergeCell ref="A1:F1"/>
    <mergeCell ref="A2:F2"/>
    <mergeCell ref="A5:A6"/>
    <mergeCell ref="D5:D6"/>
    <mergeCell ref="E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47"/>
  <sheetViews>
    <sheetView workbookViewId="0">
      <selection sqref="A1:XFD1048576"/>
    </sheetView>
  </sheetViews>
  <sheetFormatPr defaultRowHeight="15"/>
  <cols>
    <col min="1" max="1" width="5.5703125" style="1" customWidth="1"/>
    <col min="2" max="2" width="31.28515625" style="1" customWidth="1"/>
    <col min="3" max="3" width="11.5703125" style="1" customWidth="1"/>
    <col min="4" max="4" width="13" style="1" customWidth="1"/>
    <col min="5" max="5" width="13.42578125" style="1" customWidth="1"/>
    <col min="6" max="6" width="12.42578125" style="1" bestFit="1" customWidth="1"/>
    <col min="7" max="256" width="9.140625" style="1"/>
    <col min="257" max="257" width="5.5703125" style="1" customWidth="1"/>
    <col min="258" max="258" width="31.28515625" style="1" customWidth="1"/>
    <col min="259" max="259" width="11.5703125" style="1" customWidth="1"/>
    <col min="260" max="260" width="13" style="1" customWidth="1"/>
    <col min="261" max="261" width="13.42578125" style="1" customWidth="1"/>
    <col min="262" max="262" width="12.42578125" style="1" bestFit="1" customWidth="1"/>
    <col min="263" max="512" width="9.140625" style="1"/>
    <col min="513" max="513" width="5.5703125" style="1" customWidth="1"/>
    <col min="514" max="514" width="31.28515625" style="1" customWidth="1"/>
    <col min="515" max="515" width="11.5703125" style="1" customWidth="1"/>
    <col min="516" max="516" width="13" style="1" customWidth="1"/>
    <col min="517" max="517" width="13.42578125" style="1" customWidth="1"/>
    <col min="518" max="518" width="12.42578125" style="1" bestFit="1" customWidth="1"/>
    <col min="519" max="768" width="9.140625" style="1"/>
    <col min="769" max="769" width="5.5703125" style="1" customWidth="1"/>
    <col min="770" max="770" width="31.28515625" style="1" customWidth="1"/>
    <col min="771" max="771" width="11.5703125" style="1" customWidth="1"/>
    <col min="772" max="772" width="13" style="1" customWidth="1"/>
    <col min="773" max="773" width="13.42578125" style="1" customWidth="1"/>
    <col min="774" max="774" width="12.42578125" style="1" bestFit="1" customWidth="1"/>
    <col min="775" max="1024" width="9.140625" style="1"/>
    <col min="1025" max="1025" width="5.5703125" style="1" customWidth="1"/>
    <col min="1026" max="1026" width="31.28515625" style="1" customWidth="1"/>
    <col min="1027" max="1027" width="11.5703125" style="1" customWidth="1"/>
    <col min="1028" max="1028" width="13" style="1" customWidth="1"/>
    <col min="1029" max="1029" width="13.42578125" style="1" customWidth="1"/>
    <col min="1030" max="1030" width="12.42578125" style="1" bestFit="1" customWidth="1"/>
    <col min="1031" max="1280" width="9.140625" style="1"/>
    <col min="1281" max="1281" width="5.5703125" style="1" customWidth="1"/>
    <col min="1282" max="1282" width="31.28515625" style="1" customWidth="1"/>
    <col min="1283" max="1283" width="11.5703125" style="1" customWidth="1"/>
    <col min="1284" max="1284" width="13" style="1" customWidth="1"/>
    <col min="1285" max="1285" width="13.42578125" style="1" customWidth="1"/>
    <col min="1286" max="1286" width="12.42578125" style="1" bestFit="1" customWidth="1"/>
    <col min="1287" max="1536" width="9.140625" style="1"/>
    <col min="1537" max="1537" width="5.5703125" style="1" customWidth="1"/>
    <col min="1538" max="1538" width="31.28515625" style="1" customWidth="1"/>
    <col min="1539" max="1539" width="11.5703125" style="1" customWidth="1"/>
    <col min="1540" max="1540" width="13" style="1" customWidth="1"/>
    <col min="1541" max="1541" width="13.42578125" style="1" customWidth="1"/>
    <col min="1542" max="1542" width="12.42578125" style="1" bestFit="1" customWidth="1"/>
    <col min="1543" max="1792" width="9.140625" style="1"/>
    <col min="1793" max="1793" width="5.5703125" style="1" customWidth="1"/>
    <col min="1794" max="1794" width="31.28515625" style="1" customWidth="1"/>
    <col min="1795" max="1795" width="11.5703125" style="1" customWidth="1"/>
    <col min="1796" max="1796" width="13" style="1" customWidth="1"/>
    <col min="1797" max="1797" width="13.42578125" style="1" customWidth="1"/>
    <col min="1798" max="1798" width="12.42578125" style="1" bestFit="1" customWidth="1"/>
    <col min="1799" max="2048" width="9.140625" style="1"/>
    <col min="2049" max="2049" width="5.5703125" style="1" customWidth="1"/>
    <col min="2050" max="2050" width="31.28515625" style="1" customWidth="1"/>
    <col min="2051" max="2051" width="11.5703125" style="1" customWidth="1"/>
    <col min="2052" max="2052" width="13" style="1" customWidth="1"/>
    <col min="2053" max="2053" width="13.42578125" style="1" customWidth="1"/>
    <col min="2054" max="2054" width="12.42578125" style="1" bestFit="1" customWidth="1"/>
    <col min="2055" max="2304" width="9.140625" style="1"/>
    <col min="2305" max="2305" width="5.5703125" style="1" customWidth="1"/>
    <col min="2306" max="2306" width="31.28515625" style="1" customWidth="1"/>
    <col min="2307" max="2307" width="11.5703125" style="1" customWidth="1"/>
    <col min="2308" max="2308" width="13" style="1" customWidth="1"/>
    <col min="2309" max="2309" width="13.42578125" style="1" customWidth="1"/>
    <col min="2310" max="2310" width="12.42578125" style="1" bestFit="1" customWidth="1"/>
    <col min="2311" max="2560" width="9.140625" style="1"/>
    <col min="2561" max="2561" width="5.5703125" style="1" customWidth="1"/>
    <col min="2562" max="2562" width="31.28515625" style="1" customWidth="1"/>
    <col min="2563" max="2563" width="11.5703125" style="1" customWidth="1"/>
    <col min="2564" max="2564" width="13" style="1" customWidth="1"/>
    <col min="2565" max="2565" width="13.42578125" style="1" customWidth="1"/>
    <col min="2566" max="2566" width="12.42578125" style="1" bestFit="1" customWidth="1"/>
    <col min="2567" max="2816" width="9.140625" style="1"/>
    <col min="2817" max="2817" width="5.5703125" style="1" customWidth="1"/>
    <col min="2818" max="2818" width="31.28515625" style="1" customWidth="1"/>
    <col min="2819" max="2819" width="11.5703125" style="1" customWidth="1"/>
    <col min="2820" max="2820" width="13" style="1" customWidth="1"/>
    <col min="2821" max="2821" width="13.42578125" style="1" customWidth="1"/>
    <col min="2822" max="2822" width="12.42578125" style="1" bestFit="1" customWidth="1"/>
    <col min="2823" max="3072" width="9.140625" style="1"/>
    <col min="3073" max="3073" width="5.5703125" style="1" customWidth="1"/>
    <col min="3074" max="3074" width="31.28515625" style="1" customWidth="1"/>
    <col min="3075" max="3075" width="11.5703125" style="1" customWidth="1"/>
    <col min="3076" max="3076" width="13" style="1" customWidth="1"/>
    <col min="3077" max="3077" width="13.42578125" style="1" customWidth="1"/>
    <col min="3078" max="3078" width="12.42578125" style="1" bestFit="1" customWidth="1"/>
    <col min="3079" max="3328" width="9.140625" style="1"/>
    <col min="3329" max="3329" width="5.5703125" style="1" customWidth="1"/>
    <col min="3330" max="3330" width="31.28515625" style="1" customWidth="1"/>
    <col min="3331" max="3331" width="11.5703125" style="1" customWidth="1"/>
    <col min="3332" max="3332" width="13" style="1" customWidth="1"/>
    <col min="3333" max="3333" width="13.42578125" style="1" customWidth="1"/>
    <col min="3334" max="3334" width="12.42578125" style="1" bestFit="1" customWidth="1"/>
    <col min="3335" max="3584" width="9.140625" style="1"/>
    <col min="3585" max="3585" width="5.5703125" style="1" customWidth="1"/>
    <col min="3586" max="3586" width="31.28515625" style="1" customWidth="1"/>
    <col min="3587" max="3587" width="11.5703125" style="1" customWidth="1"/>
    <col min="3588" max="3588" width="13" style="1" customWidth="1"/>
    <col min="3589" max="3589" width="13.42578125" style="1" customWidth="1"/>
    <col min="3590" max="3590" width="12.42578125" style="1" bestFit="1" customWidth="1"/>
    <col min="3591" max="3840" width="9.140625" style="1"/>
    <col min="3841" max="3841" width="5.5703125" style="1" customWidth="1"/>
    <col min="3842" max="3842" width="31.28515625" style="1" customWidth="1"/>
    <col min="3843" max="3843" width="11.5703125" style="1" customWidth="1"/>
    <col min="3844" max="3844" width="13" style="1" customWidth="1"/>
    <col min="3845" max="3845" width="13.42578125" style="1" customWidth="1"/>
    <col min="3846" max="3846" width="12.42578125" style="1" bestFit="1" customWidth="1"/>
    <col min="3847" max="4096" width="9.140625" style="1"/>
    <col min="4097" max="4097" width="5.5703125" style="1" customWidth="1"/>
    <col min="4098" max="4098" width="31.28515625" style="1" customWidth="1"/>
    <col min="4099" max="4099" width="11.5703125" style="1" customWidth="1"/>
    <col min="4100" max="4100" width="13" style="1" customWidth="1"/>
    <col min="4101" max="4101" width="13.42578125" style="1" customWidth="1"/>
    <col min="4102" max="4102" width="12.42578125" style="1" bestFit="1" customWidth="1"/>
    <col min="4103" max="4352" width="9.140625" style="1"/>
    <col min="4353" max="4353" width="5.5703125" style="1" customWidth="1"/>
    <col min="4354" max="4354" width="31.28515625" style="1" customWidth="1"/>
    <col min="4355" max="4355" width="11.5703125" style="1" customWidth="1"/>
    <col min="4356" max="4356" width="13" style="1" customWidth="1"/>
    <col min="4357" max="4357" width="13.42578125" style="1" customWidth="1"/>
    <col min="4358" max="4358" width="12.42578125" style="1" bestFit="1" customWidth="1"/>
    <col min="4359" max="4608" width="9.140625" style="1"/>
    <col min="4609" max="4609" width="5.5703125" style="1" customWidth="1"/>
    <col min="4610" max="4610" width="31.28515625" style="1" customWidth="1"/>
    <col min="4611" max="4611" width="11.5703125" style="1" customWidth="1"/>
    <col min="4612" max="4612" width="13" style="1" customWidth="1"/>
    <col min="4613" max="4613" width="13.42578125" style="1" customWidth="1"/>
    <col min="4614" max="4614" width="12.42578125" style="1" bestFit="1" customWidth="1"/>
    <col min="4615" max="4864" width="9.140625" style="1"/>
    <col min="4865" max="4865" width="5.5703125" style="1" customWidth="1"/>
    <col min="4866" max="4866" width="31.28515625" style="1" customWidth="1"/>
    <col min="4867" max="4867" width="11.5703125" style="1" customWidth="1"/>
    <col min="4868" max="4868" width="13" style="1" customWidth="1"/>
    <col min="4869" max="4869" width="13.42578125" style="1" customWidth="1"/>
    <col min="4870" max="4870" width="12.42578125" style="1" bestFit="1" customWidth="1"/>
    <col min="4871" max="5120" width="9.140625" style="1"/>
    <col min="5121" max="5121" width="5.5703125" style="1" customWidth="1"/>
    <col min="5122" max="5122" width="31.28515625" style="1" customWidth="1"/>
    <col min="5123" max="5123" width="11.5703125" style="1" customWidth="1"/>
    <col min="5124" max="5124" width="13" style="1" customWidth="1"/>
    <col min="5125" max="5125" width="13.42578125" style="1" customWidth="1"/>
    <col min="5126" max="5126" width="12.42578125" style="1" bestFit="1" customWidth="1"/>
    <col min="5127" max="5376" width="9.140625" style="1"/>
    <col min="5377" max="5377" width="5.5703125" style="1" customWidth="1"/>
    <col min="5378" max="5378" width="31.28515625" style="1" customWidth="1"/>
    <col min="5379" max="5379" width="11.5703125" style="1" customWidth="1"/>
    <col min="5380" max="5380" width="13" style="1" customWidth="1"/>
    <col min="5381" max="5381" width="13.42578125" style="1" customWidth="1"/>
    <col min="5382" max="5382" width="12.42578125" style="1" bestFit="1" customWidth="1"/>
    <col min="5383" max="5632" width="9.140625" style="1"/>
    <col min="5633" max="5633" width="5.5703125" style="1" customWidth="1"/>
    <col min="5634" max="5634" width="31.28515625" style="1" customWidth="1"/>
    <col min="5635" max="5635" width="11.5703125" style="1" customWidth="1"/>
    <col min="5636" max="5636" width="13" style="1" customWidth="1"/>
    <col min="5637" max="5637" width="13.42578125" style="1" customWidth="1"/>
    <col min="5638" max="5638" width="12.42578125" style="1" bestFit="1" customWidth="1"/>
    <col min="5639" max="5888" width="9.140625" style="1"/>
    <col min="5889" max="5889" width="5.5703125" style="1" customWidth="1"/>
    <col min="5890" max="5890" width="31.28515625" style="1" customWidth="1"/>
    <col min="5891" max="5891" width="11.5703125" style="1" customWidth="1"/>
    <col min="5892" max="5892" width="13" style="1" customWidth="1"/>
    <col min="5893" max="5893" width="13.42578125" style="1" customWidth="1"/>
    <col min="5894" max="5894" width="12.42578125" style="1" bestFit="1" customWidth="1"/>
    <col min="5895" max="6144" width="9.140625" style="1"/>
    <col min="6145" max="6145" width="5.5703125" style="1" customWidth="1"/>
    <col min="6146" max="6146" width="31.28515625" style="1" customWidth="1"/>
    <col min="6147" max="6147" width="11.5703125" style="1" customWidth="1"/>
    <col min="6148" max="6148" width="13" style="1" customWidth="1"/>
    <col min="6149" max="6149" width="13.42578125" style="1" customWidth="1"/>
    <col min="6150" max="6150" width="12.42578125" style="1" bestFit="1" customWidth="1"/>
    <col min="6151" max="6400" width="9.140625" style="1"/>
    <col min="6401" max="6401" width="5.5703125" style="1" customWidth="1"/>
    <col min="6402" max="6402" width="31.28515625" style="1" customWidth="1"/>
    <col min="6403" max="6403" width="11.5703125" style="1" customWidth="1"/>
    <col min="6404" max="6404" width="13" style="1" customWidth="1"/>
    <col min="6405" max="6405" width="13.42578125" style="1" customWidth="1"/>
    <col min="6406" max="6406" width="12.42578125" style="1" bestFit="1" customWidth="1"/>
    <col min="6407" max="6656" width="9.140625" style="1"/>
    <col min="6657" max="6657" width="5.5703125" style="1" customWidth="1"/>
    <col min="6658" max="6658" width="31.28515625" style="1" customWidth="1"/>
    <col min="6659" max="6659" width="11.5703125" style="1" customWidth="1"/>
    <col min="6660" max="6660" width="13" style="1" customWidth="1"/>
    <col min="6661" max="6661" width="13.42578125" style="1" customWidth="1"/>
    <col min="6662" max="6662" width="12.42578125" style="1" bestFit="1" customWidth="1"/>
    <col min="6663" max="6912" width="9.140625" style="1"/>
    <col min="6913" max="6913" width="5.5703125" style="1" customWidth="1"/>
    <col min="6914" max="6914" width="31.28515625" style="1" customWidth="1"/>
    <col min="6915" max="6915" width="11.5703125" style="1" customWidth="1"/>
    <col min="6916" max="6916" width="13" style="1" customWidth="1"/>
    <col min="6917" max="6917" width="13.42578125" style="1" customWidth="1"/>
    <col min="6918" max="6918" width="12.42578125" style="1" bestFit="1" customWidth="1"/>
    <col min="6919" max="7168" width="9.140625" style="1"/>
    <col min="7169" max="7169" width="5.5703125" style="1" customWidth="1"/>
    <col min="7170" max="7170" width="31.28515625" style="1" customWidth="1"/>
    <col min="7171" max="7171" width="11.5703125" style="1" customWidth="1"/>
    <col min="7172" max="7172" width="13" style="1" customWidth="1"/>
    <col min="7173" max="7173" width="13.42578125" style="1" customWidth="1"/>
    <col min="7174" max="7174" width="12.42578125" style="1" bestFit="1" customWidth="1"/>
    <col min="7175" max="7424" width="9.140625" style="1"/>
    <col min="7425" max="7425" width="5.5703125" style="1" customWidth="1"/>
    <col min="7426" max="7426" width="31.28515625" style="1" customWidth="1"/>
    <col min="7427" max="7427" width="11.5703125" style="1" customWidth="1"/>
    <col min="7428" max="7428" width="13" style="1" customWidth="1"/>
    <col min="7429" max="7429" width="13.42578125" style="1" customWidth="1"/>
    <col min="7430" max="7430" width="12.42578125" style="1" bestFit="1" customWidth="1"/>
    <col min="7431" max="7680" width="9.140625" style="1"/>
    <col min="7681" max="7681" width="5.5703125" style="1" customWidth="1"/>
    <col min="7682" max="7682" width="31.28515625" style="1" customWidth="1"/>
    <col min="7683" max="7683" width="11.5703125" style="1" customWidth="1"/>
    <col min="7684" max="7684" width="13" style="1" customWidth="1"/>
    <col min="7685" max="7685" width="13.42578125" style="1" customWidth="1"/>
    <col min="7686" max="7686" width="12.42578125" style="1" bestFit="1" customWidth="1"/>
    <col min="7687" max="7936" width="9.140625" style="1"/>
    <col min="7937" max="7937" width="5.5703125" style="1" customWidth="1"/>
    <col min="7938" max="7938" width="31.28515625" style="1" customWidth="1"/>
    <col min="7939" max="7939" width="11.5703125" style="1" customWidth="1"/>
    <col min="7940" max="7940" width="13" style="1" customWidth="1"/>
    <col min="7941" max="7941" width="13.42578125" style="1" customWidth="1"/>
    <col min="7942" max="7942" width="12.42578125" style="1" bestFit="1" customWidth="1"/>
    <col min="7943" max="8192" width="9.140625" style="1"/>
    <col min="8193" max="8193" width="5.5703125" style="1" customWidth="1"/>
    <col min="8194" max="8194" width="31.28515625" style="1" customWidth="1"/>
    <col min="8195" max="8195" width="11.5703125" style="1" customWidth="1"/>
    <col min="8196" max="8196" width="13" style="1" customWidth="1"/>
    <col min="8197" max="8197" width="13.42578125" style="1" customWidth="1"/>
    <col min="8198" max="8198" width="12.42578125" style="1" bestFit="1" customWidth="1"/>
    <col min="8199" max="8448" width="9.140625" style="1"/>
    <col min="8449" max="8449" width="5.5703125" style="1" customWidth="1"/>
    <col min="8450" max="8450" width="31.28515625" style="1" customWidth="1"/>
    <col min="8451" max="8451" width="11.5703125" style="1" customWidth="1"/>
    <col min="8452" max="8452" width="13" style="1" customWidth="1"/>
    <col min="8453" max="8453" width="13.42578125" style="1" customWidth="1"/>
    <col min="8454" max="8454" width="12.42578125" style="1" bestFit="1" customWidth="1"/>
    <col min="8455" max="8704" width="9.140625" style="1"/>
    <col min="8705" max="8705" width="5.5703125" style="1" customWidth="1"/>
    <col min="8706" max="8706" width="31.28515625" style="1" customWidth="1"/>
    <col min="8707" max="8707" width="11.5703125" style="1" customWidth="1"/>
    <col min="8708" max="8708" width="13" style="1" customWidth="1"/>
    <col min="8709" max="8709" width="13.42578125" style="1" customWidth="1"/>
    <col min="8710" max="8710" width="12.42578125" style="1" bestFit="1" customWidth="1"/>
    <col min="8711" max="8960" width="9.140625" style="1"/>
    <col min="8961" max="8961" width="5.5703125" style="1" customWidth="1"/>
    <col min="8962" max="8962" width="31.28515625" style="1" customWidth="1"/>
    <col min="8963" max="8963" width="11.5703125" style="1" customWidth="1"/>
    <col min="8964" max="8964" width="13" style="1" customWidth="1"/>
    <col min="8965" max="8965" width="13.42578125" style="1" customWidth="1"/>
    <col min="8966" max="8966" width="12.42578125" style="1" bestFit="1" customWidth="1"/>
    <col min="8967" max="9216" width="9.140625" style="1"/>
    <col min="9217" max="9217" width="5.5703125" style="1" customWidth="1"/>
    <col min="9218" max="9218" width="31.28515625" style="1" customWidth="1"/>
    <col min="9219" max="9219" width="11.5703125" style="1" customWidth="1"/>
    <col min="9220" max="9220" width="13" style="1" customWidth="1"/>
    <col min="9221" max="9221" width="13.42578125" style="1" customWidth="1"/>
    <col min="9222" max="9222" width="12.42578125" style="1" bestFit="1" customWidth="1"/>
    <col min="9223" max="9472" width="9.140625" style="1"/>
    <col min="9473" max="9473" width="5.5703125" style="1" customWidth="1"/>
    <col min="9474" max="9474" width="31.28515625" style="1" customWidth="1"/>
    <col min="9475" max="9475" width="11.5703125" style="1" customWidth="1"/>
    <col min="9476" max="9476" width="13" style="1" customWidth="1"/>
    <col min="9477" max="9477" width="13.42578125" style="1" customWidth="1"/>
    <col min="9478" max="9478" width="12.42578125" style="1" bestFit="1" customWidth="1"/>
    <col min="9479" max="9728" width="9.140625" style="1"/>
    <col min="9729" max="9729" width="5.5703125" style="1" customWidth="1"/>
    <col min="9730" max="9730" width="31.28515625" style="1" customWidth="1"/>
    <col min="9731" max="9731" width="11.5703125" style="1" customWidth="1"/>
    <col min="9732" max="9732" width="13" style="1" customWidth="1"/>
    <col min="9733" max="9733" width="13.42578125" style="1" customWidth="1"/>
    <col min="9734" max="9734" width="12.42578125" style="1" bestFit="1" customWidth="1"/>
    <col min="9735" max="9984" width="9.140625" style="1"/>
    <col min="9985" max="9985" width="5.5703125" style="1" customWidth="1"/>
    <col min="9986" max="9986" width="31.28515625" style="1" customWidth="1"/>
    <col min="9987" max="9987" width="11.5703125" style="1" customWidth="1"/>
    <col min="9988" max="9988" width="13" style="1" customWidth="1"/>
    <col min="9989" max="9989" width="13.42578125" style="1" customWidth="1"/>
    <col min="9990" max="9990" width="12.42578125" style="1" bestFit="1" customWidth="1"/>
    <col min="9991" max="10240" width="9.140625" style="1"/>
    <col min="10241" max="10241" width="5.5703125" style="1" customWidth="1"/>
    <col min="10242" max="10242" width="31.28515625" style="1" customWidth="1"/>
    <col min="10243" max="10243" width="11.5703125" style="1" customWidth="1"/>
    <col min="10244" max="10244" width="13" style="1" customWidth="1"/>
    <col min="10245" max="10245" width="13.42578125" style="1" customWidth="1"/>
    <col min="10246" max="10246" width="12.42578125" style="1" bestFit="1" customWidth="1"/>
    <col min="10247" max="10496" width="9.140625" style="1"/>
    <col min="10497" max="10497" width="5.5703125" style="1" customWidth="1"/>
    <col min="10498" max="10498" width="31.28515625" style="1" customWidth="1"/>
    <col min="10499" max="10499" width="11.5703125" style="1" customWidth="1"/>
    <col min="10500" max="10500" width="13" style="1" customWidth="1"/>
    <col min="10501" max="10501" width="13.42578125" style="1" customWidth="1"/>
    <col min="10502" max="10502" width="12.42578125" style="1" bestFit="1" customWidth="1"/>
    <col min="10503" max="10752" width="9.140625" style="1"/>
    <col min="10753" max="10753" width="5.5703125" style="1" customWidth="1"/>
    <col min="10754" max="10754" width="31.28515625" style="1" customWidth="1"/>
    <col min="10755" max="10755" width="11.5703125" style="1" customWidth="1"/>
    <col min="10756" max="10756" width="13" style="1" customWidth="1"/>
    <col min="10757" max="10757" width="13.42578125" style="1" customWidth="1"/>
    <col min="10758" max="10758" width="12.42578125" style="1" bestFit="1" customWidth="1"/>
    <col min="10759" max="11008" width="9.140625" style="1"/>
    <col min="11009" max="11009" width="5.5703125" style="1" customWidth="1"/>
    <col min="11010" max="11010" width="31.28515625" style="1" customWidth="1"/>
    <col min="11011" max="11011" width="11.5703125" style="1" customWidth="1"/>
    <col min="11012" max="11012" width="13" style="1" customWidth="1"/>
    <col min="11013" max="11013" width="13.42578125" style="1" customWidth="1"/>
    <col min="11014" max="11014" width="12.42578125" style="1" bestFit="1" customWidth="1"/>
    <col min="11015" max="11264" width="9.140625" style="1"/>
    <col min="11265" max="11265" width="5.5703125" style="1" customWidth="1"/>
    <col min="11266" max="11266" width="31.28515625" style="1" customWidth="1"/>
    <col min="11267" max="11267" width="11.5703125" style="1" customWidth="1"/>
    <col min="11268" max="11268" width="13" style="1" customWidth="1"/>
    <col min="11269" max="11269" width="13.42578125" style="1" customWidth="1"/>
    <col min="11270" max="11270" width="12.42578125" style="1" bestFit="1" customWidth="1"/>
    <col min="11271" max="11520" width="9.140625" style="1"/>
    <col min="11521" max="11521" width="5.5703125" style="1" customWidth="1"/>
    <col min="11522" max="11522" width="31.28515625" style="1" customWidth="1"/>
    <col min="11523" max="11523" width="11.5703125" style="1" customWidth="1"/>
    <col min="11524" max="11524" width="13" style="1" customWidth="1"/>
    <col min="11525" max="11525" width="13.42578125" style="1" customWidth="1"/>
    <col min="11526" max="11526" width="12.42578125" style="1" bestFit="1" customWidth="1"/>
    <col min="11527" max="11776" width="9.140625" style="1"/>
    <col min="11777" max="11777" width="5.5703125" style="1" customWidth="1"/>
    <col min="11778" max="11778" width="31.28515625" style="1" customWidth="1"/>
    <col min="11779" max="11779" width="11.5703125" style="1" customWidth="1"/>
    <col min="11780" max="11780" width="13" style="1" customWidth="1"/>
    <col min="11781" max="11781" width="13.42578125" style="1" customWidth="1"/>
    <col min="11782" max="11782" width="12.42578125" style="1" bestFit="1" customWidth="1"/>
    <col min="11783" max="12032" width="9.140625" style="1"/>
    <col min="12033" max="12033" width="5.5703125" style="1" customWidth="1"/>
    <col min="12034" max="12034" width="31.28515625" style="1" customWidth="1"/>
    <col min="12035" max="12035" width="11.5703125" style="1" customWidth="1"/>
    <col min="12036" max="12036" width="13" style="1" customWidth="1"/>
    <col min="12037" max="12037" width="13.42578125" style="1" customWidth="1"/>
    <col min="12038" max="12038" width="12.42578125" style="1" bestFit="1" customWidth="1"/>
    <col min="12039" max="12288" width="9.140625" style="1"/>
    <col min="12289" max="12289" width="5.5703125" style="1" customWidth="1"/>
    <col min="12290" max="12290" width="31.28515625" style="1" customWidth="1"/>
    <col min="12291" max="12291" width="11.5703125" style="1" customWidth="1"/>
    <col min="12292" max="12292" width="13" style="1" customWidth="1"/>
    <col min="12293" max="12293" width="13.42578125" style="1" customWidth="1"/>
    <col min="12294" max="12294" width="12.42578125" style="1" bestFit="1" customWidth="1"/>
    <col min="12295" max="12544" width="9.140625" style="1"/>
    <col min="12545" max="12545" width="5.5703125" style="1" customWidth="1"/>
    <col min="12546" max="12546" width="31.28515625" style="1" customWidth="1"/>
    <col min="12547" max="12547" width="11.5703125" style="1" customWidth="1"/>
    <col min="12548" max="12548" width="13" style="1" customWidth="1"/>
    <col min="12549" max="12549" width="13.42578125" style="1" customWidth="1"/>
    <col min="12550" max="12550" width="12.42578125" style="1" bestFit="1" customWidth="1"/>
    <col min="12551" max="12800" width="9.140625" style="1"/>
    <col min="12801" max="12801" width="5.5703125" style="1" customWidth="1"/>
    <col min="12802" max="12802" width="31.28515625" style="1" customWidth="1"/>
    <col min="12803" max="12803" width="11.5703125" style="1" customWidth="1"/>
    <col min="12804" max="12804" width="13" style="1" customWidth="1"/>
    <col min="12805" max="12805" width="13.42578125" style="1" customWidth="1"/>
    <col min="12806" max="12806" width="12.42578125" style="1" bestFit="1" customWidth="1"/>
    <col min="12807" max="13056" width="9.140625" style="1"/>
    <col min="13057" max="13057" width="5.5703125" style="1" customWidth="1"/>
    <col min="13058" max="13058" width="31.28515625" style="1" customWidth="1"/>
    <col min="13059" max="13059" width="11.5703125" style="1" customWidth="1"/>
    <col min="13060" max="13060" width="13" style="1" customWidth="1"/>
    <col min="13061" max="13061" width="13.42578125" style="1" customWidth="1"/>
    <col min="13062" max="13062" width="12.42578125" style="1" bestFit="1" customWidth="1"/>
    <col min="13063" max="13312" width="9.140625" style="1"/>
    <col min="13313" max="13313" width="5.5703125" style="1" customWidth="1"/>
    <col min="13314" max="13314" width="31.28515625" style="1" customWidth="1"/>
    <col min="13315" max="13315" width="11.5703125" style="1" customWidth="1"/>
    <col min="13316" max="13316" width="13" style="1" customWidth="1"/>
    <col min="13317" max="13317" width="13.42578125" style="1" customWidth="1"/>
    <col min="13318" max="13318" width="12.42578125" style="1" bestFit="1" customWidth="1"/>
    <col min="13319" max="13568" width="9.140625" style="1"/>
    <col min="13569" max="13569" width="5.5703125" style="1" customWidth="1"/>
    <col min="13570" max="13570" width="31.28515625" style="1" customWidth="1"/>
    <col min="13571" max="13571" width="11.5703125" style="1" customWidth="1"/>
    <col min="13572" max="13572" width="13" style="1" customWidth="1"/>
    <col min="13573" max="13573" width="13.42578125" style="1" customWidth="1"/>
    <col min="13574" max="13574" width="12.42578125" style="1" bestFit="1" customWidth="1"/>
    <col min="13575" max="13824" width="9.140625" style="1"/>
    <col min="13825" max="13825" width="5.5703125" style="1" customWidth="1"/>
    <col min="13826" max="13826" width="31.28515625" style="1" customWidth="1"/>
    <col min="13827" max="13827" width="11.5703125" style="1" customWidth="1"/>
    <col min="13828" max="13828" width="13" style="1" customWidth="1"/>
    <col min="13829" max="13829" width="13.42578125" style="1" customWidth="1"/>
    <col min="13830" max="13830" width="12.42578125" style="1" bestFit="1" customWidth="1"/>
    <col min="13831" max="14080" width="9.140625" style="1"/>
    <col min="14081" max="14081" width="5.5703125" style="1" customWidth="1"/>
    <col min="14082" max="14082" width="31.28515625" style="1" customWidth="1"/>
    <col min="14083" max="14083" width="11.5703125" style="1" customWidth="1"/>
    <col min="14084" max="14084" width="13" style="1" customWidth="1"/>
    <col min="14085" max="14085" width="13.42578125" style="1" customWidth="1"/>
    <col min="14086" max="14086" width="12.42578125" style="1" bestFit="1" customWidth="1"/>
    <col min="14087" max="14336" width="9.140625" style="1"/>
    <col min="14337" max="14337" width="5.5703125" style="1" customWidth="1"/>
    <col min="14338" max="14338" width="31.28515625" style="1" customWidth="1"/>
    <col min="14339" max="14339" width="11.5703125" style="1" customWidth="1"/>
    <col min="14340" max="14340" width="13" style="1" customWidth="1"/>
    <col min="14341" max="14341" width="13.42578125" style="1" customWidth="1"/>
    <col min="14342" max="14342" width="12.42578125" style="1" bestFit="1" customWidth="1"/>
    <col min="14343" max="14592" width="9.140625" style="1"/>
    <col min="14593" max="14593" width="5.5703125" style="1" customWidth="1"/>
    <col min="14594" max="14594" width="31.28515625" style="1" customWidth="1"/>
    <col min="14595" max="14595" width="11.5703125" style="1" customWidth="1"/>
    <col min="14596" max="14596" width="13" style="1" customWidth="1"/>
    <col min="14597" max="14597" width="13.42578125" style="1" customWidth="1"/>
    <col min="14598" max="14598" width="12.42578125" style="1" bestFit="1" customWidth="1"/>
    <col min="14599" max="14848" width="9.140625" style="1"/>
    <col min="14849" max="14849" width="5.5703125" style="1" customWidth="1"/>
    <col min="14850" max="14850" width="31.28515625" style="1" customWidth="1"/>
    <col min="14851" max="14851" width="11.5703125" style="1" customWidth="1"/>
    <col min="14852" max="14852" width="13" style="1" customWidth="1"/>
    <col min="14853" max="14853" width="13.42578125" style="1" customWidth="1"/>
    <col min="14854" max="14854" width="12.42578125" style="1" bestFit="1" customWidth="1"/>
    <col min="14855" max="15104" width="9.140625" style="1"/>
    <col min="15105" max="15105" width="5.5703125" style="1" customWidth="1"/>
    <col min="15106" max="15106" width="31.28515625" style="1" customWidth="1"/>
    <col min="15107" max="15107" width="11.5703125" style="1" customWidth="1"/>
    <col min="15108" max="15108" width="13" style="1" customWidth="1"/>
    <col min="15109" max="15109" width="13.42578125" style="1" customWidth="1"/>
    <col min="15110" max="15110" width="12.42578125" style="1" bestFit="1" customWidth="1"/>
    <col min="15111" max="15360" width="9.140625" style="1"/>
    <col min="15361" max="15361" width="5.5703125" style="1" customWidth="1"/>
    <col min="15362" max="15362" width="31.28515625" style="1" customWidth="1"/>
    <col min="15363" max="15363" width="11.5703125" style="1" customWidth="1"/>
    <col min="15364" max="15364" width="13" style="1" customWidth="1"/>
    <col min="15365" max="15365" width="13.42578125" style="1" customWidth="1"/>
    <col min="15366" max="15366" width="12.42578125" style="1" bestFit="1" customWidth="1"/>
    <col min="15367" max="15616" width="9.140625" style="1"/>
    <col min="15617" max="15617" width="5.5703125" style="1" customWidth="1"/>
    <col min="15618" max="15618" width="31.28515625" style="1" customWidth="1"/>
    <col min="15619" max="15619" width="11.5703125" style="1" customWidth="1"/>
    <col min="15620" max="15620" width="13" style="1" customWidth="1"/>
    <col min="15621" max="15621" width="13.42578125" style="1" customWidth="1"/>
    <col min="15622" max="15622" width="12.42578125" style="1" bestFit="1" customWidth="1"/>
    <col min="15623" max="15872" width="9.140625" style="1"/>
    <col min="15873" max="15873" width="5.5703125" style="1" customWidth="1"/>
    <col min="15874" max="15874" width="31.28515625" style="1" customWidth="1"/>
    <col min="15875" max="15875" width="11.5703125" style="1" customWidth="1"/>
    <col min="15876" max="15876" width="13" style="1" customWidth="1"/>
    <col min="15877" max="15877" width="13.42578125" style="1" customWidth="1"/>
    <col min="15878" max="15878" width="12.42578125" style="1" bestFit="1" customWidth="1"/>
    <col min="15879" max="16128" width="9.140625" style="1"/>
    <col min="16129" max="16129" width="5.5703125" style="1" customWidth="1"/>
    <col min="16130" max="16130" width="31.28515625" style="1" customWidth="1"/>
    <col min="16131" max="16131" width="11.5703125" style="1" customWidth="1"/>
    <col min="16132" max="16132" width="13" style="1" customWidth="1"/>
    <col min="16133" max="16133" width="13.42578125" style="1" customWidth="1"/>
    <col min="16134" max="16134" width="12.42578125" style="1" bestFit="1" customWidth="1"/>
    <col min="16135" max="16384" width="9.140625" style="1"/>
  </cols>
  <sheetData>
    <row r="2" spans="1:6" ht="18">
      <c r="A2" s="347" t="s">
        <v>815</v>
      </c>
      <c r="B2" s="347"/>
      <c r="C2" s="347"/>
      <c r="D2" s="347"/>
      <c r="E2" s="347"/>
    </row>
    <row r="3" spans="1:6" ht="18">
      <c r="A3" s="2"/>
      <c r="B3" s="2"/>
      <c r="C3" s="2"/>
      <c r="D3" s="2"/>
      <c r="E3" s="2"/>
    </row>
    <row r="4" spans="1:6" ht="29.25" customHeight="1">
      <c r="A4" s="341" t="s">
        <v>816</v>
      </c>
      <c r="B4" s="341"/>
      <c r="C4" s="341"/>
      <c r="D4" s="341"/>
      <c r="E4" s="341"/>
    </row>
    <row r="5" spans="1:6" ht="18">
      <c r="A5" s="2" t="s">
        <v>817</v>
      </c>
      <c r="B5" s="2"/>
      <c r="C5" s="2"/>
      <c r="D5" s="2"/>
      <c r="E5" s="2"/>
    </row>
    <row r="6" spans="1:6" ht="18">
      <c r="A6" s="2"/>
      <c r="B6" s="2"/>
      <c r="C6" s="2"/>
      <c r="D6" s="2"/>
      <c r="E6" s="176" t="s">
        <v>127</v>
      </c>
      <c r="F6" s="177"/>
    </row>
    <row r="7" spans="1:6" ht="30" customHeight="1">
      <c r="A7" s="348" t="s">
        <v>818</v>
      </c>
      <c r="B7" s="348"/>
      <c r="C7" s="332" t="s">
        <v>819</v>
      </c>
      <c r="D7" s="342" t="s">
        <v>7</v>
      </c>
      <c r="E7" s="342"/>
    </row>
    <row r="8" spans="1:6" ht="30">
      <c r="A8" s="348"/>
      <c r="B8" s="348"/>
      <c r="C8" s="332"/>
      <c r="D8" s="10" t="s">
        <v>820</v>
      </c>
      <c r="E8" s="10" t="s">
        <v>821</v>
      </c>
    </row>
    <row r="9" spans="1:6">
      <c r="A9" s="100">
        <v>1</v>
      </c>
      <c r="B9" s="100">
        <v>2</v>
      </c>
      <c r="C9" s="100">
        <v>3</v>
      </c>
      <c r="D9" s="100">
        <v>4</v>
      </c>
      <c r="E9" s="100">
        <v>5</v>
      </c>
    </row>
    <row r="10" spans="1:6" ht="30" customHeight="1">
      <c r="A10" s="178">
        <v>8000</v>
      </c>
      <c r="B10" s="179" t="s">
        <v>822</v>
      </c>
      <c r="C10" s="180">
        <v>0</v>
      </c>
      <c r="D10" s="180">
        <f>[1]ekamut!E8-[1]gortcarn!H8</f>
        <v>0</v>
      </c>
      <c r="E10" s="180">
        <f>[1]ekamut!F8-[1]gortcarn!I8</f>
        <v>0</v>
      </c>
    </row>
    <row r="16" spans="1:6" ht="15.75">
      <c r="A16" s="343" t="s">
        <v>823</v>
      </c>
      <c r="B16" s="343"/>
      <c r="C16" s="343"/>
      <c r="D16" s="343"/>
      <c r="E16" s="343"/>
      <c r="F16" s="343"/>
    </row>
    <row r="17" spans="1:6" ht="15.75">
      <c r="A17" s="93"/>
      <c r="B17" s="93"/>
      <c r="C17" s="93"/>
      <c r="D17" s="93"/>
      <c r="E17" s="93"/>
      <c r="F17" s="93"/>
    </row>
    <row r="18" spans="1:6" ht="30" customHeight="1">
      <c r="A18" s="341" t="s">
        <v>824</v>
      </c>
      <c r="B18" s="341"/>
      <c r="C18" s="341"/>
      <c r="D18" s="341"/>
      <c r="E18" s="341"/>
      <c r="F18" s="341"/>
    </row>
    <row r="19" spans="1:6" ht="14.25" customHeight="1">
      <c r="A19" s="93" t="s">
        <v>31</v>
      </c>
      <c r="B19" s="93"/>
      <c r="C19" s="93"/>
      <c r="D19" s="93"/>
      <c r="E19" s="93"/>
      <c r="F19" s="93"/>
    </row>
    <row r="20" spans="1:6" ht="14.25" customHeight="1">
      <c r="E20" s="5" t="s">
        <v>127</v>
      </c>
    </row>
    <row r="21" spans="1:6">
      <c r="A21" s="344" t="s">
        <v>818</v>
      </c>
      <c r="B21" s="344" t="s">
        <v>524</v>
      </c>
      <c r="C21" s="345"/>
      <c r="D21" s="346" t="s">
        <v>6</v>
      </c>
      <c r="E21" s="339" t="s">
        <v>7</v>
      </c>
      <c r="F21" s="339"/>
    </row>
    <row r="22" spans="1:6">
      <c r="A22" s="344"/>
      <c r="B22" s="181" t="s">
        <v>525</v>
      </c>
      <c r="C22" s="182" t="s">
        <v>526</v>
      </c>
      <c r="D22" s="346"/>
      <c r="E22" s="15" t="s">
        <v>8</v>
      </c>
      <c r="F22" s="15" t="s">
        <v>9</v>
      </c>
    </row>
    <row r="23" spans="1:6">
      <c r="A23" s="100">
        <v>1</v>
      </c>
      <c r="B23" s="100">
        <v>2</v>
      </c>
      <c r="C23" s="101">
        <v>3</v>
      </c>
      <c r="D23" s="100">
        <v>4</v>
      </c>
      <c r="E23" s="100">
        <v>5</v>
      </c>
      <c r="F23" s="100">
        <v>6</v>
      </c>
    </row>
    <row r="24" spans="1:6" ht="39">
      <c r="A24" s="183">
        <v>8010</v>
      </c>
      <c r="B24" s="184" t="s">
        <v>825</v>
      </c>
      <c r="C24" s="185"/>
      <c r="D24" s="180">
        <f>D26+D81</f>
        <v>0</v>
      </c>
      <c r="E24" s="180">
        <f>E26+E81</f>
        <v>0</v>
      </c>
      <c r="F24" s="180">
        <f>F26+F81</f>
        <v>0</v>
      </c>
    </row>
    <row r="25" spans="1:6">
      <c r="A25" s="183"/>
      <c r="B25" s="184" t="s">
        <v>7</v>
      </c>
      <c r="C25" s="185"/>
      <c r="D25" s="180"/>
      <c r="E25" s="180"/>
      <c r="F25" s="180"/>
    </row>
    <row r="26" spans="1:6" ht="39">
      <c r="A26" s="183">
        <v>8100</v>
      </c>
      <c r="B26" s="184" t="s">
        <v>826</v>
      </c>
      <c r="C26" s="185"/>
      <c r="D26" s="180">
        <f>E26+F26</f>
        <v>0</v>
      </c>
      <c r="E26" s="180">
        <f>E28+E56</f>
        <v>0</v>
      </c>
      <c r="F26" s="180">
        <f>F28+F56</f>
        <v>0</v>
      </c>
    </row>
    <row r="27" spans="1:6">
      <c r="A27" s="183"/>
      <c r="B27" s="118" t="s">
        <v>7</v>
      </c>
      <c r="C27" s="185"/>
      <c r="D27" s="186">
        <f>E27+F27</f>
        <v>0</v>
      </c>
      <c r="E27" s="186"/>
      <c r="F27" s="186"/>
    </row>
    <row r="28" spans="1:6" ht="24" customHeight="1">
      <c r="A28" s="57">
        <v>8110</v>
      </c>
      <c r="B28" s="187" t="s">
        <v>827</v>
      </c>
      <c r="C28" s="185"/>
      <c r="D28" s="186">
        <f>E28+F28</f>
        <v>0</v>
      </c>
      <c r="E28" s="186">
        <f>E34</f>
        <v>0</v>
      </c>
      <c r="F28" s="188">
        <f>F30+F34</f>
        <v>0</v>
      </c>
    </row>
    <row r="29" spans="1:6">
      <c r="A29" s="57"/>
      <c r="B29" s="189" t="s">
        <v>7</v>
      </c>
      <c r="C29" s="185"/>
      <c r="D29" s="186">
        <f>E29+F29</f>
        <v>0</v>
      </c>
      <c r="E29" s="185"/>
      <c r="F29" s="25"/>
    </row>
    <row r="30" spans="1:6" ht="36.75" customHeight="1">
      <c r="A30" s="57">
        <v>8111</v>
      </c>
      <c r="B30" s="129" t="s">
        <v>828</v>
      </c>
      <c r="C30" s="185"/>
      <c r="D30" s="186">
        <f>F30</f>
        <v>0</v>
      </c>
      <c r="E30" s="10" t="s">
        <v>829</v>
      </c>
      <c r="F30" s="186">
        <f>F32+F33</f>
        <v>0</v>
      </c>
    </row>
    <row r="31" spans="1:6">
      <c r="A31" s="57"/>
      <c r="B31" s="129" t="s">
        <v>631</v>
      </c>
      <c r="C31" s="185"/>
      <c r="D31" s="186"/>
      <c r="E31" s="10"/>
      <c r="F31" s="186"/>
    </row>
    <row r="32" spans="1:6">
      <c r="A32" s="57">
        <v>8112</v>
      </c>
      <c r="B32" s="190" t="s">
        <v>830</v>
      </c>
      <c r="C32" s="115" t="s">
        <v>831</v>
      </c>
      <c r="D32" s="186">
        <f>F32</f>
        <v>0</v>
      </c>
      <c r="E32" s="10" t="s">
        <v>829</v>
      </c>
      <c r="F32" s="186"/>
    </row>
    <row r="33" spans="1:6">
      <c r="A33" s="57">
        <v>8113</v>
      </c>
      <c r="B33" s="190" t="s">
        <v>832</v>
      </c>
      <c r="C33" s="115" t="s">
        <v>833</v>
      </c>
      <c r="D33" s="186">
        <f>F33</f>
        <v>0</v>
      </c>
      <c r="E33" s="10" t="s">
        <v>829</v>
      </c>
      <c r="F33" s="186"/>
    </row>
    <row r="34" spans="1:6" s="193" customFormat="1" ht="34.5" hidden="1" customHeight="1">
      <c r="A34" s="57">
        <v>8120</v>
      </c>
      <c r="B34" s="129" t="s">
        <v>834</v>
      </c>
      <c r="C34" s="115"/>
      <c r="D34" s="186">
        <f>E34+F34</f>
        <v>0</v>
      </c>
      <c r="E34" s="191">
        <f>E46</f>
        <v>0</v>
      </c>
      <c r="F34" s="192">
        <f>F36+F46</f>
        <v>0</v>
      </c>
    </row>
    <row r="35" spans="1:6" s="193" customFormat="1" hidden="1">
      <c r="A35" s="57"/>
      <c r="B35" s="129" t="s">
        <v>7</v>
      </c>
      <c r="C35" s="115"/>
      <c r="D35" s="186">
        <f>E35+F35</f>
        <v>0</v>
      </c>
      <c r="E35" s="194"/>
      <c r="F35" s="192"/>
    </row>
    <row r="36" spans="1:6" s="193" customFormat="1" ht="13.5" hidden="1" customHeight="1">
      <c r="A36" s="57">
        <v>8121</v>
      </c>
      <c r="B36" s="129" t="s">
        <v>835</v>
      </c>
      <c r="C36" s="115"/>
      <c r="D36" s="186">
        <f>F36</f>
        <v>0</v>
      </c>
      <c r="E36" s="10" t="s">
        <v>829</v>
      </c>
      <c r="F36" s="192">
        <f>F38+F42</f>
        <v>0</v>
      </c>
    </row>
    <row r="37" spans="1:6" s="193" customFormat="1" hidden="1">
      <c r="A37" s="57"/>
      <c r="B37" s="129" t="s">
        <v>631</v>
      </c>
      <c r="C37" s="115"/>
      <c r="D37" s="186">
        <f t="shared" ref="D37:D45" si="0">F37</f>
        <v>0</v>
      </c>
      <c r="E37" s="194"/>
      <c r="F37" s="192"/>
    </row>
    <row r="38" spans="1:6" s="193" customFormat="1" ht="26.25" hidden="1">
      <c r="A38" s="183">
        <v>8122</v>
      </c>
      <c r="B38" s="187" t="s">
        <v>836</v>
      </c>
      <c r="C38" s="115" t="s">
        <v>837</v>
      </c>
      <c r="D38" s="186">
        <f t="shared" si="0"/>
        <v>0</v>
      </c>
      <c r="E38" s="10" t="s">
        <v>829</v>
      </c>
      <c r="F38" s="192">
        <f>F40+F41</f>
        <v>0</v>
      </c>
    </row>
    <row r="39" spans="1:6" s="193" customFormat="1" hidden="1">
      <c r="A39" s="183"/>
      <c r="B39" s="187" t="s">
        <v>631</v>
      </c>
      <c r="C39" s="115"/>
      <c r="D39" s="186"/>
      <c r="E39" s="194"/>
      <c r="F39" s="192"/>
    </row>
    <row r="40" spans="1:6" s="193" customFormat="1" hidden="1">
      <c r="A40" s="183">
        <v>8123</v>
      </c>
      <c r="B40" s="187" t="s">
        <v>838</v>
      </c>
      <c r="C40" s="115"/>
      <c r="D40" s="186">
        <f t="shared" si="0"/>
        <v>0</v>
      </c>
      <c r="E40" s="10" t="s">
        <v>829</v>
      </c>
      <c r="F40" s="192"/>
    </row>
    <row r="41" spans="1:6" s="193" customFormat="1" hidden="1">
      <c r="A41" s="183">
        <v>8124</v>
      </c>
      <c r="B41" s="187" t="s">
        <v>839</v>
      </c>
      <c r="C41" s="115"/>
      <c r="D41" s="186">
        <f t="shared" si="0"/>
        <v>0</v>
      </c>
      <c r="E41" s="10" t="s">
        <v>829</v>
      </c>
      <c r="F41" s="192"/>
    </row>
    <row r="42" spans="1:6" s="193" customFormat="1" ht="39" hidden="1">
      <c r="A42" s="183">
        <v>8130</v>
      </c>
      <c r="B42" s="187" t="s">
        <v>840</v>
      </c>
      <c r="C42" s="115" t="s">
        <v>841</v>
      </c>
      <c r="D42" s="186">
        <f t="shared" si="0"/>
        <v>0</v>
      </c>
      <c r="E42" s="10" t="s">
        <v>829</v>
      </c>
      <c r="F42" s="192">
        <f>F44+F45</f>
        <v>0</v>
      </c>
    </row>
    <row r="43" spans="1:6" s="193" customFormat="1">
      <c r="A43" s="183"/>
      <c r="B43" s="187" t="s">
        <v>631</v>
      </c>
      <c r="C43" s="115"/>
      <c r="D43" s="186"/>
      <c r="E43" s="194"/>
      <c r="F43" s="192"/>
    </row>
    <row r="44" spans="1:6" s="193" customFormat="1">
      <c r="A44" s="183">
        <v>8131</v>
      </c>
      <c r="B44" s="187" t="s">
        <v>842</v>
      </c>
      <c r="C44" s="115"/>
      <c r="D44" s="186">
        <f t="shared" si="0"/>
        <v>0</v>
      </c>
      <c r="E44" s="10" t="s">
        <v>829</v>
      </c>
      <c r="F44" s="192"/>
    </row>
    <row r="45" spans="1:6" s="193" customFormat="1">
      <c r="A45" s="183">
        <v>8132</v>
      </c>
      <c r="B45" s="187" t="s">
        <v>843</v>
      </c>
      <c r="C45" s="115"/>
      <c r="D45" s="186">
        <f t="shared" si="0"/>
        <v>0</v>
      </c>
      <c r="E45" s="10" t="s">
        <v>829</v>
      </c>
      <c r="F45" s="192"/>
    </row>
    <row r="46" spans="1:6" s="193" customFormat="1" ht="13.5" customHeight="1">
      <c r="A46" s="183">
        <v>8140</v>
      </c>
      <c r="B46" s="187" t="s">
        <v>844</v>
      </c>
      <c r="C46" s="115"/>
      <c r="D46" s="195">
        <f>E46+F46</f>
        <v>0</v>
      </c>
      <c r="E46" s="196">
        <f>E48+E52</f>
        <v>0</v>
      </c>
      <c r="F46" s="192">
        <f>F48+F52</f>
        <v>0</v>
      </c>
    </row>
    <row r="47" spans="1:6" s="193" customFormat="1">
      <c r="A47" s="57"/>
      <c r="B47" s="129" t="s">
        <v>631</v>
      </c>
      <c r="C47" s="115"/>
      <c r="D47" s="195"/>
      <c r="E47" s="196"/>
      <c r="F47" s="192"/>
    </row>
    <row r="48" spans="1:6" s="193" customFormat="1" ht="24" customHeight="1">
      <c r="A48" s="183">
        <v>8141</v>
      </c>
      <c r="B48" s="187" t="s">
        <v>845</v>
      </c>
      <c r="C48" s="115" t="s">
        <v>837</v>
      </c>
      <c r="D48" s="195">
        <f>E48+F48</f>
        <v>0</v>
      </c>
      <c r="E48" s="196">
        <f>E50+E51</f>
        <v>0</v>
      </c>
      <c r="F48" s="192">
        <f>F51</f>
        <v>0</v>
      </c>
    </row>
    <row r="49" spans="1:9" s="193" customFormat="1">
      <c r="A49" s="183"/>
      <c r="B49" s="187" t="s">
        <v>631</v>
      </c>
      <c r="C49" s="115"/>
      <c r="D49" s="195"/>
      <c r="E49" s="196"/>
      <c r="F49" s="197"/>
    </row>
    <row r="50" spans="1:9" s="193" customFormat="1">
      <c r="A50" s="183">
        <v>8142</v>
      </c>
      <c r="B50" s="187" t="s">
        <v>846</v>
      </c>
      <c r="C50" s="115"/>
      <c r="D50" s="195">
        <f>E50</f>
        <v>0</v>
      </c>
      <c r="E50" s="196"/>
      <c r="F50" s="10" t="s">
        <v>829</v>
      </c>
    </row>
    <row r="51" spans="1:9" s="193" customFormat="1">
      <c r="A51" s="183">
        <v>8143</v>
      </c>
      <c r="B51" s="187" t="s">
        <v>847</v>
      </c>
      <c r="C51" s="115"/>
      <c r="D51" s="195">
        <f>E51+F51</f>
        <v>0</v>
      </c>
      <c r="E51" s="196"/>
      <c r="F51" s="197"/>
    </row>
    <row r="52" spans="1:9" s="193" customFormat="1" ht="24.75" customHeight="1">
      <c r="A52" s="183">
        <v>8150</v>
      </c>
      <c r="B52" s="187" t="s">
        <v>848</v>
      </c>
      <c r="C52" s="198" t="s">
        <v>841</v>
      </c>
      <c r="D52" s="195">
        <f>E52+F52</f>
        <v>0</v>
      </c>
      <c r="E52" s="196">
        <f>E54+E55</f>
        <v>0</v>
      </c>
      <c r="F52" s="192">
        <f>F55</f>
        <v>0</v>
      </c>
    </row>
    <row r="53" spans="1:9" s="193" customFormat="1">
      <c r="A53" s="183"/>
      <c r="B53" s="187" t="s">
        <v>631</v>
      </c>
      <c r="C53" s="198"/>
      <c r="D53" s="195"/>
      <c r="E53" s="196"/>
      <c r="F53" s="197"/>
    </row>
    <row r="54" spans="1:9" s="193" customFormat="1">
      <c r="A54" s="183">
        <v>8151</v>
      </c>
      <c r="B54" s="187" t="s">
        <v>842</v>
      </c>
      <c r="C54" s="198"/>
      <c r="D54" s="195">
        <f>E54</f>
        <v>0</v>
      </c>
      <c r="E54" s="196"/>
      <c r="F54" s="199" t="s">
        <v>12</v>
      </c>
    </row>
    <row r="55" spans="1:9" s="193" customFormat="1">
      <c r="A55" s="183">
        <v>8152</v>
      </c>
      <c r="B55" s="187" t="s">
        <v>849</v>
      </c>
      <c r="C55" s="198"/>
      <c r="D55" s="195">
        <f>E55+F55</f>
        <v>0</v>
      </c>
      <c r="E55" s="196"/>
      <c r="F55" s="197"/>
    </row>
    <row r="56" spans="1:9" s="193" customFormat="1" ht="38.25" customHeight="1">
      <c r="A56" s="183">
        <v>8160</v>
      </c>
      <c r="B56" s="187" t="s">
        <v>850</v>
      </c>
      <c r="C56" s="198"/>
      <c r="D56" s="186">
        <f>E56+F56</f>
        <v>0</v>
      </c>
      <c r="E56" s="191">
        <f>E63+E67+E78+E79</f>
        <v>0</v>
      </c>
      <c r="F56" s="192">
        <f>F58+F63+F67+F78+F79</f>
        <v>0</v>
      </c>
    </row>
    <row r="57" spans="1:9" s="193" customFormat="1">
      <c r="A57" s="183"/>
      <c r="B57" s="200" t="s">
        <v>7</v>
      </c>
      <c r="C57" s="198"/>
      <c r="D57" s="185"/>
      <c r="E57" s="194"/>
      <c r="F57" s="197"/>
    </row>
    <row r="58" spans="1:9" ht="22.5" customHeight="1">
      <c r="A58" s="183">
        <v>8161</v>
      </c>
      <c r="B58" s="129" t="s">
        <v>851</v>
      </c>
      <c r="C58" s="198"/>
      <c r="D58" s="186">
        <f>F58</f>
        <v>0</v>
      </c>
      <c r="E58" s="25" t="s">
        <v>829</v>
      </c>
      <c r="F58" s="186">
        <f>F60+F61+F62</f>
        <v>0</v>
      </c>
    </row>
    <row r="59" spans="1:9" ht="12" customHeight="1">
      <c r="A59" s="183"/>
      <c r="B59" s="129" t="s">
        <v>631</v>
      </c>
      <c r="C59" s="198"/>
      <c r="D59" s="186"/>
      <c r="E59" s="25"/>
      <c r="F59" s="185"/>
    </row>
    <row r="60" spans="1:9" ht="1.5" hidden="1" customHeight="1">
      <c r="A60" s="183">
        <v>8162</v>
      </c>
      <c r="B60" s="187" t="s">
        <v>852</v>
      </c>
      <c r="C60" s="198" t="s">
        <v>853</v>
      </c>
      <c r="D60" s="186">
        <f>F60</f>
        <v>0</v>
      </c>
      <c r="E60" s="25" t="s">
        <v>829</v>
      </c>
      <c r="F60" s="185"/>
    </row>
    <row r="61" spans="1:9" ht="71.25" hidden="1" customHeight="1">
      <c r="A61" s="57">
        <v>8163</v>
      </c>
      <c r="B61" s="187" t="s">
        <v>854</v>
      </c>
      <c r="C61" s="198" t="s">
        <v>853</v>
      </c>
      <c r="D61" s="186">
        <f>F61</f>
        <v>0</v>
      </c>
      <c r="E61" s="25" t="s">
        <v>829</v>
      </c>
      <c r="F61" s="185"/>
    </row>
    <row r="62" spans="1:9" ht="23.25" hidden="1" customHeight="1">
      <c r="A62" s="183">
        <v>8164</v>
      </c>
      <c r="B62" s="187" t="s">
        <v>855</v>
      </c>
      <c r="C62" s="198" t="s">
        <v>856</v>
      </c>
      <c r="D62" s="186">
        <f>F62</f>
        <v>0</v>
      </c>
      <c r="E62" s="25" t="s">
        <v>829</v>
      </c>
      <c r="F62" s="185"/>
    </row>
    <row r="63" spans="1:9" ht="14.25" hidden="1" customHeight="1">
      <c r="A63" s="183">
        <v>8170</v>
      </c>
      <c r="B63" s="129" t="s">
        <v>857</v>
      </c>
      <c r="C63" s="198"/>
      <c r="D63" s="186">
        <f t="shared" ref="D63:D68" si="1">E63+F63</f>
        <v>0</v>
      </c>
      <c r="E63" s="188">
        <f>E65+E66</f>
        <v>0</v>
      </c>
      <c r="F63" s="25">
        <f>F65+F66</f>
        <v>0</v>
      </c>
      <c r="I63" s="1" t="s">
        <v>31</v>
      </c>
    </row>
    <row r="64" spans="1:9" hidden="1">
      <c r="A64" s="183"/>
      <c r="B64" s="129" t="s">
        <v>631</v>
      </c>
      <c r="C64" s="198"/>
      <c r="D64" s="186">
        <f t="shared" si="1"/>
        <v>0</v>
      </c>
      <c r="E64" s="25"/>
      <c r="F64" s="25"/>
    </row>
    <row r="65" spans="1:6" ht="39" hidden="1">
      <c r="A65" s="183">
        <v>8171</v>
      </c>
      <c r="B65" s="187" t="s">
        <v>858</v>
      </c>
      <c r="C65" s="198" t="s">
        <v>859</v>
      </c>
      <c r="D65" s="186">
        <f t="shared" si="1"/>
        <v>0</v>
      </c>
      <c r="E65" s="25"/>
      <c r="F65" s="185"/>
    </row>
    <row r="66" spans="1:6">
      <c r="A66" s="183">
        <v>8172</v>
      </c>
      <c r="B66" s="190" t="s">
        <v>860</v>
      </c>
      <c r="C66" s="198" t="s">
        <v>861</v>
      </c>
      <c r="D66" s="186">
        <f t="shared" si="1"/>
        <v>0</v>
      </c>
      <c r="E66" s="25"/>
      <c r="F66" s="185"/>
    </row>
    <row r="67" spans="1:6" ht="27" customHeight="1">
      <c r="A67" s="183">
        <v>8190</v>
      </c>
      <c r="B67" s="201" t="s">
        <v>862</v>
      </c>
      <c r="C67" s="178"/>
      <c r="D67" s="180">
        <f t="shared" si="1"/>
        <v>0</v>
      </c>
      <c r="E67" s="180">
        <f>E69+E72</f>
        <v>0</v>
      </c>
      <c r="F67" s="180">
        <f>F73</f>
        <v>0</v>
      </c>
    </row>
    <row r="68" spans="1:6">
      <c r="A68" s="183"/>
      <c r="B68" s="129" t="s">
        <v>527</v>
      </c>
      <c r="C68" s="178"/>
      <c r="D68" s="180">
        <f t="shared" si="1"/>
        <v>0</v>
      </c>
      <c r="E68" s="180"/>
      <c r="F68" s="180"/>
    </row>
    <row r="69" spans="1:6" ht="24" customHeight="1">
      <c r="A69" s="57">
        <v>8191</v>
      </c>
      <c r="B69" s="129" t="s">
        <v>863</v>
      </c>
      <c r="C69" s="183">
        <v>9320</v>
      </c>
      <c r="D69" s="180">
        <f>E69</f>
        <v>0</v>
      </c>
      <c r="E69" s="180"/>
      <c r="F69" s="202" t="s">
        <v>12</v>
      </c>
    </row>
    <row r="70" spans="1:6">
      <c r="A70" s="57"/>
      <c r="B70" s="129" t="s">
        <v>149</v>
      </c>
      <c r="C70" s="178"/>
      <c r="D70" s="180">
        <f>E70+F70</f>
        <v>0</v>
      </c>
      <c r="E70" s="180"/>
      <c r="F70" s="180"/>
    </row>
    <row r="71" spans="1:6" ht="60.75" customHeight="1">
      <c r="A71" s="57">
        <v>8192</v>
      </c>
      <c r="B71" s="187" t="s">
        <v>864</v>
      </c>
      <c r="C71" s="178"/>
      <c r="D71" s="180">
        <f>E71</f>
        <v>0</v>
      </c>
      <c r="E71" s="180"/>
      <c r="F71" s="203" t="s">
        <v>829</v>
      </c>
    </row>
    <row r="72" spans="1:6" ht="39">
      <c r="A72" s="57">
        <v>8193</v>
      </c>
      <c r="B72" s="187" t="s">
        <v>865</v>
      </c>
      <c r="C72" s="178"/>
      <c r="D72" s="204">
        <f>E72</f>
        <v>0</v>
      </c>
      <c r="E72" s="203">
        <f>-(E69-E71)</f>
        <v>0</v>
      </c>
      <c r="F72" s="203" t="s">
        <v>12</v>
      </c>
    </row>
    <row r="73" spans="1:6" ht="39">
      <c r="A73" s="57">
        <v>8194</v>
      </c>
      <c r="B73" s="129" t="s">
        <v>866</v>
      </c>
      <c r="C73" s="9">
        <v>9330</v>
      </c>
      <c r="D73" s="180">
        <f>F73</f>
        <v>0</v>
      </c>
      <c r="E73" s="203" t="s">
        <v>829</v>
      </c>
      <c r="F73" s="180">
        <f>F75+F76</f>
        <v>0</v>
      </c>
    </row>
    <row r="74" spans="1:6">
      <c r="A74" s="57"/>
      <c r="B74" s="129" t="s">
        <v>149</v>
      </c>
      <c r="C74" s="9"/>
      <c r="D74" s="180"/>
      <c r="E74" s="203"/>
      <c r="F74" s="180"/>
    </row>
    <row r="75" spans="1:6" ht="51.75">
      <c r="A75" s="57">
        <v>8195</v>
      </c>
      <c r="B75" s="187" t="s">
        <v>867</v>
      </c>
      <c r="C75" s="9"/>
      <c r="D75" s="180"/>
      <c r="E75" s="203"/>
      <c r="F75" s="180"/>
    </row>
    <row r="76" spans="1:6" ht="51.75">
      <c r="A76" s="57">
        <v>8196</v>
      </c>
      <c r="B76" s="187" t="s">
        <v>868</v>
      </c>
      <c r="C76" s="9"/>
      <c r="D76" s="180">
        <f>F76</f>
        <v>0</v>
      </c>
      <c r="E76" s="203" t="s">
        <v>829</v>
      </c>
      <c r="F76" s="180">
        <f>-E72</f>
        <v>0</v>
      </c>
    </row>
    <row r="77" spans="1:6" ht="38.25">
      <c r="A77" s="57">
        <v>8197</v>
      </c>
      <c r="B77" s="201" t="s">
        <v>869</v>
      </c>
      <c r="C77" s="205"/>
      <c r="D77" s="186"/>
      <c r="E77" s="10" t="s">
        <v>829</v>
      </c>
      <c r="F77" s="10" t="s">
        <v>829</v>
      </c>
    </row>
    <row r="78" spans="1:6" ht="51">
      <c r="A78" s="57">
        <v>8198</v>
      </c>
      <c r="B78" s="201" t="s">
        <v>870</v>
      </c>
      <c r="C78" s="205"/>
      <c r="D78" s="186">
        <f>E78+F78</f>
        <v>0</v>
      </c>
      <c r="E78" s="25"/>
      <c r="F78" s="185"/>
    </row>
    <row r="79" spans="1:6" ht="63.75">
      <c r="A79" s="57">
        <v>8199</v>
      </c>
      <c r="B79" s="201" t="s">
        <v>871</v>
      </c>
      <c r="C79" s="205"/>
      <c r="D79" s="186">
        <f>E79+F79</f>
        <v>0</v>
      </c>
      <c r="E79" s="25"/>
      <c r="F79" s="186">
        <f>F80</f>
        <v>0</v>
      </c>
    </row>
    <row r="80" spans="1:6" ht="38.25">
      <c r="A80" s="57" t="s">
        <v>872</v>
      </c>
      <c r="B80" s="206" t="s">
        <v>873</v>
      </c>
      <c r="C80" s="205"/>
      <c r="D80" s="186">
        <f>F80</f>
        <v>0</v>
      </c>
      <c r="E80" s="10" t="s">
        <v>829</v>
      </c>
      <c r="F80" s="186"/>
    </row>
    <row r="81" spans="1:6" ht="13.5" customHeight="1">
      <c r="A81" s="57">
        <v>8200</v>
      </c>
      <c r="B81" s="184" t="s">
        <v>874</v>
      </c>
      <c r="C81" s="178"/>
      <c r="D81" s="186">
        <f>E81+F81</f>
        <v>0</v>
      </c>
      <c r="E81" s="186">
        <f>E83</f>
        <v>0</v>
      </c>
      <c r="F81" s="186">
        <f>F83</f>
        <v>0</v>
      </c>
    </row>
    <row r="82" spans="1:6">
      <c r="A82" s="57"/>
      <c r="B82" s="118" t="s">
        <v>7</v>
      </c>
      <c r="C82" s="178"/>
      <c r="D82" s="186">
        <f>E82+F82</f>
        <v>0</v>
      </c>
      <c r="E82" s="186"/>
      <c r="F82" s="186"/>
    </row>
    <row r="83" spans="1:6" ht="25.5" hidden="1">
      <c r="A83" s="57">
        <v>8210</v>
      </c>
      <c r="B83" s="207" t="s">
        <v>875</v>
      </c>
      <c r="C83" s="178"/>
      <c r="D83" s="186">
        <f>E83+F83</f>
        <v>0</v>
      </c>
      <c r="E83" s="186">
        <f>E89</f>
        <v>0</v>
      </c>
      <c r="F83" s="186">
        <f>F85+F89</f>
        <v>0</v>
      </c>
    </row>
    <row r="84" spans="1:6" hidden="1">
      <c r="A84" s="183"/>
      <c r="B84" s="187" t="s">
        <v>7</v>
      </c>
      <c r="C84" s="178"/>
      <c r="D84" s="186">
        <f>E84+F84</f>
        <v>0</v>
      </c>
      <c r="E84" s="25"/>
      <c r="F84" s="186"/>
    </row>
    <row r="85" spans="1:6" ht="24" hidden="1" customHeight="1">
      <c r="A85" s="57">
        <v>8211</v>
      </c>
      <c r="B85" s="129" t="s">
        <v>876</v>
      </c>
      <c r="C85" s="178"/>
      <c r="D85" s="186">
        <f>F85</f>
        <v>0</v>
      </c>
      <c r="E85" s="10" t="s">
        <v>829</v>
      </c>
      <c r="F85" s="186">
        <f>F87+F88</f>
        <v>0</v>
      </c>
    </row>
    <row r="86" spans="1:6" hidden="1">
      <c r="A86" s="57"/>
      <c r="B86" s="129" t="s">
        <v>149</v>
      </c>
      <c r="C86" s="178"/>
      <c r="D86" s="186"/>
      <c r="E86" s="10"/>
      <c r="F86" s="186"/>
    </row>
    <row r="87" spans="1:6" hidden="1">
      <c r="A87" s="57">
        <v>8212</v>
      </c>
      <c r="B87" s="190" t="s">
        <v>830</v>
      </c>
      <c r="C87" s="198" t="s">
        <v>877</v>
      </c>
      <c r="D87" s="186">
        <f>F87</f>
        <v>0</v>
      </c>
      <c r="E87" s="10" t="s">
        <v>829</v>
      </c>
      <c r="F87" s="186"/>
    </row>
    <row r="88" spans="1:6" hidden="1">
      <c r="A88" s="57">
        <v>8213</v>
      </c>
      <c r="B88" s="190" t="s">
        <v>832</v>
      </c>
      <c r="C88" s="198" t="s">
        <v>878</v>
      </c>
      <c r="D88" s="186">
        <f>F88</f>
        <v>0</v>
      </c>
      <c r="E88" s="10" t="s">
        <v>829</v>
      </c>
      <c r="F88" s="186"/>
    </row>
    <row r="89" spans="1:6" ht="39" hidden="1">
      <c r="A89" s="57">
        <v>8220</v>
      </c>
      <c r="B89" s="129" t="s">
        <v>879</v>
      </c>
      <c r="C89" s="178"/>
      <c r="D89" s="186">
        <f>E89+F89</f>
        <v>0</v>
      </c>
      <c r="E89" s="186">
        <f>E95</f>
        <v>0</v>
      </c>
      <c r="F89" s="186">
        <f>F91+F95</f>
        <v>0</v>
      </c>
    </row>
    <row r="90" spans="1:6" hidden="1">
      <c r="A90" s="57"/>
      <c r="B90" s="129" t="s">
        <v>7</v>
      </c>
      <c r="C90" s="178"/>
      <c r="D90" s="186">
        <f>E90+F90</f>
        <v>0</v>
      </c>
      <c r="E90" s="199"/>
      <c r="F90" s="186"/>
    </row>
    <row r="91" spans="1:6" hidden="1">
      <c r="A91" s="57">
        <v>8221</v>
      </c>
      <c r="B91" s="129" t="s">
        <v>880</v>
      </c>
      <c r="C91" s="178"/>
      <c r="D91" s="186">
        <f>F91</f>
        <v>0</v>
      </c>
      <c r="E91" s="10" t="s">
        <v>829</v>
      </c>
      <c r="F91" s="186">
        <f>F93+F94</f>
        <v>0</v>
      </c>
    </row>
    <row r="92" spans="1:6" hidden="1">
      <c r="A92" s="57"/>
      <c r="B92" s="129" t="s">
        <v>631</v>
      </c>
      <c r="C92" s="178"/>
      <c r="D92" s="186"/>
      <c r="E92" s="10"/>
      <c r="F92" s="186"/>
    </row>
    <row r="93" spans="1:6" hidden="1">
      <c r="A93" s="183">
        <v>8222</v>
      </c>
      <c r="B93" s="187" t="s">
        <v>881</v>
      </c>
      <c r="C93" s="198" t="s">
        <v>882</v>
      </c>
      <c r="D93" s="186">
        <f>F93</f>
        <v>0</v>
      </c>
      <c r="E93" s="10" t="s">
        <v>829</v>
      </c>
      <c r="F93" s="186"/>
    </row>
    <row r="94" spans="1:6" ht="26.25" hidden="1">
      <c r="A94" s="183">
        <v>8230</v>
      </c>
      <c r="B94" s="187" t="s">
        <v>883</v>
      </c>
      <c r="C94" s="198" t="s">
        <v>884</v>
      </c>
      <c r="D94" s="186">
        <f>F94</f>
        <v>0</v>
      </c>
      <c r="E94" s="10" t="s">
        <v>829</v>
      </c>
      <c r="F94" s="186"/>
    </row>
    <row r="95" spans="1:6" ht="26.25" hidden="1">
      <c r="A95" s="183">
        <v>8240</v>
      </c>
      <c r="B95" s="129" t="s">
        <v>885</v>
      </c>
      <c r="C95" s="178"/>
      <c r="D95" s="186">
        <f>E95+F95</f>
        <v>0</v>
      </c>
      <c r="E95" s="208">
        <f>E97+E98</f>
        <v>0</v>
      </c>
      <c r="F95" s="186">
        <f>F97+F98</f>
        <v>0</v>
      </c>
    </row>
    <row r="96" spans="1:6" hidden="1">
      <c r="A96" s="57"/>
      <c r="B96" s="129" t="s">
        <v>631</v>
      </c>
      <c r="C96" s="178"/>
      <c r="D96" s="186">
        <f>E96+F96</f>
        <v>0</v>
      </c>
      <c r="E96" s="199"/>
      <c r="F96" s="186"/>
    </row>
    <row r="97" spans="1:6" hidden="1">
      <c r="A97" s="183">
        <v>8241</v>
      </c>
      <c r="B97" s="187" t="s">
        <v>886</v>
      </c>
      <c r="C97" s="198" t="s">
        <v>882</v>
      </c>
      <c r="D97" s="186">
        <f>E97+F97</f>
        <v>0</v>
      </c>
      <c r="E97" s="185"/>
      <c r="F97" s="186"/>
    </row>
    <row r="98" spans="1:6" ht="26.25" hidden="1">
      <c r="A98" s="183">
        <v>8250</v>
      </c>
      <c r="B98" s="187" t="s">
        <v>887</v>
      </c>
      <c r="C98" s="198" t="s">
        <v>884</v>
      </c>
      <c r="D98" s="186">
        <f>E98+F98</f>
        <v>0</v>
      </c>
      <c r="E98" s="194"/>
      <c r="F98" s="192"/>
    </row>
    <row r="99" spans="1:6">
      <c r="B99" s="175"/>
    </row>
    <row r="100" spans="1:6">
      <c r="B100" s="175"/>
    </row>
    <row r="101" spans="1:6">
      <c r="B101" s="175"/>
    </row>
    <row r="102" spans="1:6">
      <c r="B102" s="175"/>
    </row>
    <row r="103" spans="1:6">
      <c r="B103" s="175"/>
    </row>
    <row r="104" spans="1:6">
      <c r="B104" s="175"/>
    </row>
    <row r="105" spans="1:6">
      <c r="B105" s="175"/>
    </row>
    <row r="106" spans="1:6">
      <c r="B106" s="175"/>
    </row>
    <row r="107" spans="1:6">
      <c r="B107" s="175"/>
    </row>
    <row r="108" spans="1:6">
      <c r="B108" s="175"/>
    </row>
    <row r="109" spans="1:6">
      <c r="B109" s="175"/>
    </row>
    <row r="110" spans="1:6">
      <c r="B110" s="175"/>
    </row>
    <row r="111" spans="1:6">
      <c r="B111" s="175"/>
    </row>
    <row r="112" spans="1:6">
      <c r="B112" s="175"/>
    </row>
    <row r="113" spans="2:2">
      <c r="B113" s="175"/>
    </row>
    <row r="114" spans="2:2">
      <c r="B114" s="175"/>
    </row>
    <row r="115" spans="2:2">
      <c r="B115" s="175"/>
    </row>
    <row r="116" spans="2:2">
      <c r="B116" s="175"/>
    </row>
    <row r="117" spans="2:2">
      <c r="B117" s="175"/>
    </row>
    <row r="118" spans="2:2">
      <c r="B118" s="175"/>
    </row>
    <row r="119" spans="2:2">
      <c r="B119" s="175"/>
    </row>
    <row r="120" spans="2:2">
      <c r="B120" s="175"/>
    </row>
    <row r="121" spans="2:2">
      <c r="B121" s="175"/>
    </row>
    <row r="122" spans="2:2">
      <c r="B122" s="175"/>
    </row>
    <row r="123" spans="2:2">
      <c r="B123" s="175"/>
    </row>
    <row r="124" spans="2:2">
      <c r="B124" s="175"/>
    </row>
    <row r="125" spans="2:2">
      <c r="B125" s="175"/>
    </row>
    <row r="126" spans="2:2">
      <c r="B126" s="175"/>
    </row>
    <row r="127" spans="2:2">
      <c r="B127" s="175"/>
    </row>
    <row r="128" spans="2:2">
      <c r="B128" s="175"/>
    </row>
    <row r="129" spans="2:2">
      <c r="B129" s="175"/>
    </row>
    <row r="130" spans="2:2">
      <c r="B130" s="175"/>
    </row>
    <row r="131" spans="2:2">
      <c r="B131" s="175"/>
    </row>
    <row r="132" spans="2:2">
      <c r="B132" s="175"/>
    </row>
    <row r="133" spans="2:2">
      <c r="B133" s="175"/>
    </row>
    <row r="134" spans="2:2">
      <c r="B134" s="175"/>
    </row>
    <row r="135" spans="2:2">
      <c r="B135" s="175"/>
    </row>
    <row r="136" spans="2:2">
      <c r="B136" s="175"/>
    </row>
    <row r="137" spans="2:2">
      <c r="B137" s="175"/>
    </row>
    <row r="138" spans="2:2">
      <c r="B138" s="175"/>
    </row>
    <row r="139" spans="2:2">
      <c r="B139" s="175"/>
    </row>
    <row r="140" spans="2:2">
      <c r="B140" s="175"/>
    </row>
    <row r="141" spans="2:2">
      <c r="B141" s="175"/>
    </row>
    <row r="142" spans="2:2">
      <c r="B142" s="175"/>
    </row>
    <row r="143" spans="2:2">
      <c r="B143" s="175"/>
    </row>
    <row r="144" spans="2:2">
      <c r="B144" s="175"/>
    </row>
    <row r="145" spans="2:2">
      <c r="B145" s="175"/>
    </row>
    <row r="146" spans="2:2">
      <c r="B146" s="175"/>
    </row>
    <row r="147" spans="2:2">
      <c r="B147" s="175"/>
    </row>
    <row r="148" spans="2:2">
      <c r="B148" s="175"/>
    </row>
    <row r="149" spans="2:2">
      <c r="B149" s="175"/>
    </row>
    <row r="150" spans="2:2">
      <c r="B150" s="175"/>
    </row>
    <row r="151" spans="2:2">
      <c r="B151" s="175"/>
    </row>
    <row r="152" spans="2:2">
      <c r="B152" s="175"/>
    </row>
    <row r="153" spans="2:2">
      <c r="B153" s="175"/>
    </row>
    <row r="154" spans="2:2">
      <c r="B154" s="175"/>
    </row>
    <row r="155" spans="2:2">
      <c r="B155" s="175"/>
    </row>
    <row r="156" spans="2:2">
      <c r="B156" s="175"/>
    </row>
    <row r="157" spans="2:2">
      <c r="B157" s="175"/>
    </row>
    <row r="158" spans="2:2">
      <c r="B158" s="175"/>
    </row>
    <row r="159" spans="2:2">
      <c r="B159" s="175"/>
    </row>
    <row r="160" spans="2:2">
      <c r="B160" s="175"/>
    </row>
    <row r="161" spans="2:2">
      <c r="B161" s="175"/>
    </row>
    <row r="162" spans="2:2">
      <c r="B162" s="175"/>
    </row>
    <row r="163" spans="2:2">
      <c r="B163" s="175"/>
    </row>
    <row r="164" spans="2:2">
      <c r="B164" s="175"/>
    </row>
    <row r="165" spans="2:2">
      <c r="B165" s="175"/>
    </row>
    <row r="166" spans="2:2">
      <c r="B166" s="175"/>
    </row>
    <row r="167" spans="2:2">
      <c r="B167" s="175"/>
    </row>
    <row r="168" spans="2:2">
      <c r="B168" s="175"/>
    </row>
    <row r="169" spans="2:2">
      <c r="B169" s="175"/>
    </row>
    <row r="170" spans="2:2">
      <c r="B170" s="175"/>
    </row>
    <row r="171" spans="2:2">
      <c r="B171" s="175"/>
    </row>
    <row r="172" spans="2:2">
      <c r="B172" s="175"/>
    </row>
    <row r="173" spans="2:2">
      <c r="B173" s="175"/>
    </row>
    <row r="174" spans="2:2">
      <c r="B174" s="175"/>
    </row>
    <row r="175" spans="2:2">
      <c r="B175" s="175"/>
    </row>
    <row r="176" spans="2:2">
      <c r="B176" s="175"/>
    </row>
    <row r="177" spans="2:2">
      <c r="B177" s="175"/>
    </row>
    <row r="178" spans="2:2">
      <c r="B178" s="175"/>
    </row>
    <row r="179" spans="2:2">
      <c r="B179" s="175"/>
    </row>
    <row r="180" spans="2:2">
      <c r="B180" s="175"/>
    </row>
    <row r="181" spans="2:2">
      <c r="B181" s="175"/>
    </row>
    <row r="182" spans="2:2">
      <c r="B182" s="175"/>
    </row>
    <row r="183" spans="2:2">
      <c r="B183" s="175"/>
    </row>
    <row r="184" spans="2:2">
      <c r="B184" s="175"/>
    </row>
    <row r="185" spans="2:2">
      <c r="B185" s="175"/>
    </row>
    <row r="186" spans="2:2">
      <c r="B186" s="175"/>
    </row>
    <row r="187" spans="2:2">
      <c r="B187" s="175"/>
    </row>
    <row r="188" spans="2:2">
      <c r="B188" s="175"/>
    </row>
    <row r="189" spans="2:2">
      <c r="B189" s="175"/>
    </row>
    <row r="190" spans="2:2">
      <c r="B190" s="175"/>
    </row>
    <row r="191" spans="2:2">
      <c r="B191" s="175"/>
    </row>
    <row r="192" spans="2:2">
      <c r="B192" s="175"/>
    </row>
    <row r="193" spans="2:2">
      <c r="B193" s="175"/>
    </row>
    <row r="194" spans="2:2">
      <c r="B194" s="175"/>
    </row>
    <row r="195" spans="2:2">
      <c r="B195" s="175"/>
    </row>
    <row r="196" spans="2:2">
      <c r="B196" s="175"/>
    </row>
    <row r="197" spans="2:2">
      <c r="B197" s="175"/>
    </row>
    <row r="198" spans="2:2">
      <c r="B198" s="175"/>
    </row>
    <row r="199" spans="2:2">
      <c r="B199" s="175"/>
    </row>
    <row r="200" spans="2:2">
      <c r="B200" s="175"/>
    </row>
    <row r="201" spans="2:2">
      <c r="B201" s="175"/>
    </row>
    <row r="202" spans="2:2">
      <c r="B202" s="175"/>
    </row>
    <row r="203" spans="2:2">
      <c r="B203" s="175"/>
    </row>
    <row r="204" spans="2:2">
      <c r="B204" s="175"/>
    </row>
    <row r="205" spans="2:2">
      <c r="B205" s="175"/>
    </row>
    <row r="206" spans="2:2">
      <c r="B206" s="175"/>
    </row>
    <row r="207" spans="2:2">
      <c r="B207" s="175"/>
    </row>
    <row r="208" spans="2:2">
      <c r="B208" s="175"/>
    </row>
    <row r="209" spans="2:2">
      <c r="B209" s="175"/>
    </row>
    <row r="210" spans="2:2">
      <c r="B210" s="175"/>
    </row>
    <row r="211" spans="2:2">
      <c r="B211" s="175"/>
    </row>
    <row r="212" spans="2:2">
      <c r="B212" s="175"/>
    </row>
    <row r="213" spans="2:2">
      <c r="B213" s="175"/>
    </row>
    <row r="214" spans="2:2">
      <c r="B214" s="175"/>
    </row>
    <row r="215" spans="2:2">
      <c r="B215" s="175"/>
    </row>
    <row r="216" spans="2:2">
      <c r="B216" s="175"/>
    </row>
    <row r="217" spans="2:2">
      <c r="B217" s="175"/>
    </row>
    <row r="218" spans="2:2">
      <c r="B218" s="175"/>
    </row>
    <row r="219" spans="2:2">
      <c r="B219" s="175"/>
    </row>
    <row r="220" spans="2:2">
      <c r="B220" s="175"/>
    </row>
    <row r="221" spans="2:2">
      <c r="B221" s="175"/>
    </row>
    <row r="222" spans="2:2">
      <c r="B222" s="175"/>
    </row>
    <row r="223" spans="2:2">
      <c r="B223" s="175"/>
    </row>
    <row r="224" spans="2:2">
      <c r="B224" s="175"/>
    </row>
    <row r="225" spans="2:2">
      <c r="B225" s="175"/>
    </row>
    <row r="226" spans="2:2">
      <c r="B226" s="175"/>
    </row>
    <row r="227" spans="2:2">
      <c r="B227" s="175"/>
    </row>
    <row r="228" spans="2:2">
      <c r="B228" s="175"/>
    </row>
    <row r="229" spans="2:2">
      <c r="B229" s="175"/>
    </row>
    <row r="230" spans="2:2">
      <c r="B230" s="175"/>
    </row>
    <row r="231" spans="2:2">
      <c r="B231" s="175"/>
    </row>
    <row r="232" spans="2:2">
      <c r="B232" s="175"/>
    </row>
    <row r="233" spans="2:2">
      <c r="B233" s="175"/>
    </row>
    <row r="234" spans="2:2">
      <c r="B234" s="175"/>
    </row>
    <row r="235" spans="2:2">
      <c r="B235" s="175"/>
    </row>
    <row r="236" spans="2:2">
      <c r="B236" s="175"/>
    </row>
    <row r="237" spans="2:2">
      <c r="B237" s="175"/>
    </row>
    <row r="238" spans="2:2">
      <c r="B238" s="175"/>
    </row>
    <row r="239" spans="2:2">
      <c r="B239" s="175"/>
    </row>
    <row r="240" spans="2:2">
      <c r="B240" s="175"/>
    </row>
    <row r="241" spans="2:2">
      <c r="B241" s="175"/>
    </row>
    <row r="242" spans="2:2">
      <c r="B242" s="175"/>
    </row>
    <row r="243" spans="2:2">
      <c r="B243" s="175"/>
    </row>
    <row r="244" spans="2:2">
      <c r="B244" s="175"/>
    </row>
    <row r="245" spans="2:2">
      <c r="B245" s="175"/>
    </row>
    <row r="246" spans="2:2">
      <c r="B246" s="175"/>
    </row>
    <row r="247" spans="2:2">
      <c r="B247" s="175"/>
    </row>
  </sheetData>
  <mergeCells count="12">
    <mergeCell ref="A2:E2"/>
    <mergeCell ref="A4:E4"/>
    <mergeCell ref="A7:A8"/>
    <mergeCell ref="B7:B8"/>
    <mergeCell ref="C7:C8"/>
    <mergeCell ref="D7:E7"/>
    <mergeCell ref="A16:F16"/>
    <mergeCell ref="A18:F18"/>
    <mergeCell ref="A21:A22"/>
    <mergeCell ref="B21:C21"/>
    <mergeCell ref="D21:D22"/>
    <mergeCell ref="E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55"/>
  <sheetViews>
    <sheetView tabSelected="1" topLeftCell="A767" workbookViewId="0">
      <selection activeCell="K853" sqref="K853"/>
    </sheetView>
  </sheetViews>
  <sheetFormatPr defaultRowHeight="15"/>
  <cols>
    <col min="1" max="1" width="4.140625" style="214" customWidth="1"/>
    <col min="2" max="2" width="4.85546875" style="324" customWidth="1"/>
    <col min="3" max="3" width="5.7109375" style="325" customWidth="1"/>
    <col min="4" max="4" width="4.85546875" style="326" customWidth="1"/>
    <col min="5" max="5" width="46.5703125" style="320" customWidth="1"/>
    <col min="6" max="6" width="47.5703125" style="218" hidden="1" customWidth="1"/>
    <col min="7" max="7" width="7.7109375" style="218" customWidth="1"/>
    <col min="8" max="8" width="11.42578125" style="210" customWidth="1"/>
    <col min="9" max="10" width="10.7109375" style="210" customWidth="1"/>
    <col min="11" max="11" width="14.28515625" style="209" customWidth="1"/>
    <col min="12" max="13" width="12.5703125" style="209" bestFit="1" customWidth="1"/>
    <col min="14" max="14" width="12.140625" style="209" bestFit="1" customWidth="1"/>
    <col min="15" max="256" width="9.140625" style="209"/>
    <col min="257" max="257" width="4.140625" style="209" customWidth="1"/>
    <col min="258" max="258" width="4.85546875" style="209" customWidth="1"/>
    <col min="259" max="259" width="5.7109375" style="209" customWidth="1"/>
    <col min="260" max="260" width="4.85546875" style="209" customWidth="1"/>
    <col min="261" max="261" width="46.5703125" style="209" customWidth="1"/>
    <col min="262" max="262" width="0" style="209" hidden="1" customWidth="1"/>
    <col min="263" max="263" width="7.7109375" style="209" customWidth="1"/>
    <col min="264" max="264" width="11.42578125" style="209" customWidth="1"/>
    <col min="265" max="266" width="10.7109375" style="209" customWidth="1"/>
    <col min="267" max="267" width="14.28515625" style="209" customWidth="1"/>
    <col min="268" max="269" width="12.5703125" style="209" bestFit="1" customWidth="1"/>
    <col min="270" max="270" width="12.140625" style="209" bestFit="1" customWidth="1"/>
    <col min="271" max="512" width="9.140625" style="209"/>
    <col min="513" max="513" width="4.140625" style="209" customWidth="1"/>
    <col min="514" max="514" width="4.85546875" style="209" customWidth="1"/>
    <col min="515" max="515" width="5.7109375" style="209" customWidth="1"/>
    <col min="516" max="516" width="4.85546875" style="209" customWidth="1"/>
    <col min="517" max="517" width="46.5703125" style="209" customWidth="1"/>
    <col min="518" max="518" width="0" style="209" hidden="1" customWidth="1"/>
    <col min="519" max="519" width="7.7109375" style="209" customWidth="1"/>
    <col min="520" max="520" width="11.42578125" style="209" customWidth="1"/>
    <col min="521" max="522" width="10.7109375" style="209" customWidth="1"/>
    <col min="523" max="523" width="14.28515625" style="209" customWidth="1"/>
    <col min="524" max="525" width="12.5703125" style="209" bestFit="1" customWidth="1"/>
    <col min="526" max="526" width="12.140625" style="209" bestFit="1" customWidth="1"/>
    <col min="527" max="768" width="9.140625" style="209"/>
    <col min="769" max="769" width="4.140625" style="209" customWidth="1"/>
    <col min="770" max="770" width="4.85546875" style="209" customWidth="1"/>
    <col min="771" max="771" width="5.7109375" style="209" customWidth="1"/>
    <col min="772" max="772" width="4.85546875" style="209" customWidth="1"/>
    <col min="773" max="773" width="46.5703125" style="209" customWidth="1"/>
    <col min="774" max="774" width="0" style="209" hidden="1" customWidth="1"/>
    <col min="775" max="775" width="7.7109375" style="209" customWidth="1"/>
    <col min="776" max="776" width="11.42578125" style="209" customWidth="1"/>
    <col min="777" max="778" width="10.7109375" style="209" customWidth="1"/>
    <col min="779" max="779" width="14.28515625" style="209" customWidth="1"/>
    <col min="780" max="781" width="12.5703125" style="209" bestFit="1" customWidth="1"/>
    <col min="782" max="782" width="12.140625" style="209" bestFit="1" customWidth="1"/>
    <col min="783" max="1024" width="9.140625" style="209"/>
    <col min="1025" max="1025" width="4.140625" style="209" customWidth="1"/>
    <col min="1026" max="1026" width="4.85546875" style="209" customWidth="1"/>
    <col min="1027" max="1027" width="5.7109375" style="209" customWidth="1"/>
    <col min="1028" max="1028" width="4.85546875" style="209" customWidth="1"/>
    <col min="1029" max="1029" width="46.5703125" style="209" customWidth="1"/>
    <col min="1030" max="1030" width="0" style="209" hidden="1" customWidth="1"/>
    <col min="1031" max="1031" width="7.7109375" style="209" customWidth="1"/>
    <col min="1032" max="1032" width="11.42578125" style="209" customWidth="1"/>
    <col min="1033" max="1034" width="10.7109375" style="209" customWidth="1"/>
    <col min="1035" max="1035" width="14.28515625" style="209" customWidth="1"/>
    <col min="1036" max="1037" width="12.5703125" style="209" bestFit="1" customWidth="1"/>
    <col min="1038" max="1038" width="12.140625" style="209" bestFit="1" customWidth="1"/>
    <col min="1039" max="1280" width="9.140625" style="209"/>
    <col min="1281" max="1281" width="4.140625" style="209" customWidth="1"/>
    <col min="1282" max="1282" width="4.85546875" style="209" customWidth="1"/>
    <col min="1283" max="1283" width="5.7109375" style="209" customWidth="1"/>
    <col min="1284" max="1284" width="4.85546875" style="209" customWidth="1"/>
    <col min="1285" max="1285" width="46.5703125" style="209" customWidth="1"/>
    <col min="1286" max="1286" width="0" style="209" hidden="1" customWidth="1"/>
    <col min="1287" max="1287" width="7.7109375" style="209" customWidth="1"/>
    <col min="1288" max="1288" width="11.42578125" style="209" customWidth="1"/>
    <col min="1289" max="1290" width="10.7109375" style="209" customWidth="1"/>
    <col min="1291" max="1291" width="14.28515625" style="209" customWidth="1"/>
    <col min="1292" max="1293" width="12.5703125" style="209" bestFit="1" customWidth="1"/>
    <col min="1294" max="1294" width="12.140625" style="209" bestFit="1" customWidth="1"/>
    <col min="1295" max="1536" width="9.140625" style="209"/>
    <col min="1537" max="1537" width="4.140625" style="209" customWidth="1"/>
    <col min="1538" max="1538" width="4.85546875" style="209" customWidth="1"/>
    <col min="1539" max="1539" width="5.7109375" style="209" customWidth="1"/>
    <col min="1540" max="1540" width="4.85546875" style="209" customWidth="1"/>
    <col min="1541" max="1541" width="46.5703125" style="209" customWidth="1"/>
    <col min="1542" max="1542" width="0" style="209" hidden="1" customWidth="1"/>
    <col min="1543" max="1543" width="7.7109375" style="209" customWidth="1"/>
    <col min="1544" max="1544" width="11.42578125" style="209" customWidth="1"/>
    <col min="1545" max="1546" width="10.7109375" style="209" customWidth="1"/>
    <col min="1547" max="1547" width="14.28515625" style="209" customWidth="1"/>
    <col min="1548" max="1549" width="12.5703125" style="209" bestFit="1" customWidth="1"/>
    <col min="1550" max="1550" width="12.140625" style="209" bestFit="1" customWidth="1"/>
    <col min="1551" max="1792" width="9.140625" style="209"/>
    <col min="1793" max="1793" width="4.140625" style="209" customWidth="1"/>
    <col min="1794" max="1794" width="4.85546875" style="209" customWidth="1"/>
    <col min="1795" max="1795" width="5.7109375" style="209" customWidth="1"/>
    <col min="1796" max="1796" width="4.85546875" style="209" customWidth="1"/>
    <col min="1797" max="1797" width="46.5703125" style="209" customWidth="1"/>
    <col min="1798" max="1798" width="0" style="209" hidden="1" customWidth="1"/>
    <col min="1799" max="1799" width="7.7109375" style="209" customWidth="1"/>
    <col min="1800" max="1800" width="11.42578125" style="209" customWidth="1"/>
    <col min="1801" max="1802" width="10.7109375" style="209" customWidth="1"/>
    <col min="1803" max="1803" width="14.28515625" style="209" customWidth="1"/>
    <col min="1804" max="1805" width="12.5703125" style="209" bestFit="1" customWidth="1"/>
    <col min="1806" max="1806" width="12.140625" style="209" bestFit="1" customWidth="1"/>
    <col min="1807" max="2048" width="9.140625" style="209"/>
    <col min="2049" max="2049" width="4.140625" style="209" customWidth="1"/>
    <col min="2050" max="2050" width="4.85546875" style="209" customWidth="1"/>
    <col min="2051" max="2051" width="5.7109375" style="209" customWidth="1"/>
    <col min="2052" max="2052" width="4.85546875" style="209" customWidth="1"/>
    <col min="2053" max="2053" width="46.5703125" style="209" customWidth="1"/>
    <col min="2054" max="2054" width="0" style="209" hidden="1" customWidth="1"/>
    <col min="2055" max="2055" width="7.7109375" style="209" customWidth="1"/>
    <col min="2056" max="2056" width="11.42578125" style="209" customWidth="1"/>
    <col min="2057" max="2058" width="10.7109375" style="209" customWidth="1"/>
    <col min="2059" max="2059" width="14.28515625" style="209" customWidth="1"/>
    <col min="2060" max="2061" width="12.5703125" style="209" bestFit="1" customWidth="1"/>
    <col min="2062" max="2062" width="12.140625" style="209" bestFit="1" customWidth="1"/>
    <col min="2063" max="2304" width="9.140625" style="209"/>
    <col min="2305" max="2305" width="4.140625" style="209" customWidth="1"/>
    <col min="2306" max="2306" width="4.85546875" style="209" customWidth="1"/>
    <col min="2307" max="2307" width="5.7109375" style="209" customWidth="1"/>
    <col min="2308" max="2308" width="4.85546875" style="209" customWidth="1"/>
    <col min="2309" max="2309" width="46.5703125" style="209" customWidth="1"/>
    <col min="2310" max="2310" width="0" style="209" hidden="1" customWidth="1"/>
    <col min="2311" max="2311" width="7.7109375" style="209" customWidth="1"/>
    <col min="2312" max="2312" width="11.42578125" style="209" customWidth="1"/>
    <col min="2313" max="2314" width="10.7109375" style="209" customWidth="1"/>
    <col min="2315" max="2315" width="14.28515625" style="209" customWidth="1"/>
    <col min="2316" max="2317" width="12.5703125" style="209" bestFit="1" customWidth="1"/>
    <col min="2318" max="2318" width="12.140625" style="209" bestFit="1" customWidth="1"/>
    <col min="2319" max="2560" width="9.140625" style="209"/>
    <col min="2561" max="2561" width="4.140625" style="209" customWidth="1"/>
    <col min="2562" max="2562" width="4.85546875" style="209" customWidth="1"/>
    <col min="2563" max="2563" width="5.7109375" style="209" customWidth="1"/>
    <col min="2564" max="2564" width="4.85546875" style="209" customWidth="1"/>
    <col min="2565" max="2565" width="46.5703125" style="209" customWidth="1"/>
    <col min="2566" max="2566" width="0" style="209" hidden="1" customWidth="1"/>
    <col min="2567" max="2567" width="7.7109375" style="209" customWidth="1"/>
    <col min="2568" max="2568" width="11.42578125" style="209" customWidth="1"/>
    <col min="2569" max="2570" width="10.7109375" style="209" customWidth="1"/>
    <col min="2571" max="2571" width="14.28515625" style="209" customWidth="1"/>
    <col min="2572" max="2573" width="12.5703125" style="209" bestFit="1" customWidth="1"/>
    <col min="2574" max="2574" width="12.140625" style="209" bestFit="1" customWidth="1"/>
    <col min="2575" max="2816" width="9.140625" style="209"/>
    <col min="2817" max="2817" width="4.140625" style="209" customWidth="1"/>
    <col min="2818" max="2818" width="4.85546875" style="209" customWidth="1"/>
    <col min="2819" max="2819" width="5.7109375" style="209" customWidth="1"/>
    <col min="2820" max="2820" width="4.85546875" style="209" customWidth="1"/>
    <col min="2821" max="2821" width="46.5703125" style="209" customWidth="1"/>
    <col min="2822" max="2822" width="0" style="209" hidden="1" customWidth="1"/>
    <col min="2823" max="2823" width="7.7109375" style="209" customWidth="1"/>
    <col min="2824" max="2824" width="11.42578125" style="209" customWidth="1"/>
    <col min="2825" max="2826" width="10.7109375" style="209" customWidth="1"/>
    <col min="2827" max="2827" width="14.28515625" style="209" customWidth="1"/>
    <col min="2828" max="2829" width="12.5703125" style="209" bestFit="1" customWidth="1"/>
    <col min="2830" max="2830" width="12.140625" style="209" bestFit="1" customWidth="1"/>
    <col min="2831" max="3072" width="9.140625" style="209"/>
    <col min="3073" max="3073" width="4.140625" style="209" customWidth="1"/>
    <col min="3074" max="3074" width="4.85546875" style="209" customWidth="1"/>
    <col min="3075" max="3075" width="5.7109375" style="209" customWidth="1"/>
    <col min="3076" max="3076" width="4.85546875" style="209" customWidth="1"/>
    <col min="3077" max="3077" width="46.5703125" style="209" customWidth="1"/>
    <col min="3078" max="3078" width="0" style="209" hidden="1" customWidth="1"/>
    <col min="3079" max="3079" width="7.7109375" style="209" customWidth="1"/>
    <col min="3080" max="3080" width="11.42578125" style="209" customWidth="1"/>
    <col min="3081" max="3082" width="10.7109375" style="209" customWidth="1"/>
    <col min="3083" max="3083" width="14.28515625" style="209" customWidth="1"/>
    <col min="3084" max="3085" width="12.5703125" style="209" bestFit="1" customWidth="1"/>
    <col min="3086" max="3086" width="12.140625" style="209" bestFit="1" customWidth="1"/>
    <col min="3087" max="3328" width="9.140625" style="209"/>
    <col min="3329" max="3329" width="4.140625" style="209" customWidth="1"/>
    <col min="3330" max="3330" width="4.85546875" style="209" customWidth="1"/>
    <col min="3331" max="3331" width="5.7109375" style="209" customWidth="1"/>
    <col min="3332" max="3332" width="4.85546875" style="209" customWidth="1"/>
    <col min="3333" max="3333" width="46.5703125" style="209" customWidth="1"/>
    <col min="3334" max="3334" width="0" style="209" hidden="1" customWidth="1"/>
    <col min="3335" max="3335" width="7.7109375" style="209" customWidth="1"/>
    <col min="3336" max="3336" width="11.42578125" style="209" customWidth="1"/>
    <col min="3337" max="3338" width="10.7109375" style="209" customWidth="1"/>
    <col min="3339" max="3339" width="14.28515625" style="209" customWidth="1"/>
    <col min="3340" max="3341" width="12.5703125" style="209" bestFit="1" customWidth="1"/>
    <col min="3342" max="3342" width="12.140625" style="209" bestFit="1" customWidth="1"/>
    <col min="3343" max="3584" width="9.140625" style="209"/>
    <col min="3585" max="3585" width="4.140625" style="209" customWidth="1"/>
    <col min="3586" max="3586" width="4.85546875" style="209" customWidth="1"/>
    <col min="3587" max="3587" width="5.7109375" style="209" customWidth="1"/>
    <col min="3588" max="3588" width="4.85546875" style="209" customWidth="1"/>
    <col min="3589" max="3589" width="46.5703125" style="209" customWidth="1"/>
    <col min="3590" max="3590" width="0" style="209" hidden="1" customWidth="1"/>
    <col min="3591" max="3591" width="7.7109375" style="209" customWidth="1"/>
    <col min="3592" max="3592" width="11.42578125" style="209" customWidth="1"/>
    <col min="3593" max="3594" width="10.7109375" style="209" customWidth="1"/>
    <col min="3595" max="3595" width="14.28515625" style="209" customWidth="1"/>
    <col min="3596" max="3597" width="12.5703125" style="209" bestFit="1" customWidth="1"/>
    <col min="3598" max="3598" width="12.140625" style="209" bestFit="1" customWidth="1"/>
    <col min="3599" max="3840" width="9.140625" style="209"/>
    <col min="3841" max="3841" width="4.140625" style="209" customWidth="1"/>
    <col min="3842" max="3842" width="4.85546875" style="209" customWidth="1"/>
    <col min="3843" max="3843" width="5.7109375" style="209" customWidth="1"/>
    <col min="3844" max="3844" width="4.85546875" style="209" customWidth="1"/>
    <col min="3845" max="3845" width="46.5703125" style="209" customWidth="1"/>
    <col min="3846" max="3846" width="0" style="209" hidden="1" customWidth="1"/>
    <col min="3847" max="3847" width="7.7109375" style="209" customWidth="1"/>
    <col min="3848" max="3848" width="11.42578125" style="209" customWidth="1"/>
    <col min="3849" max="3850" width="10.7109375" style="209" customWidth="1"/>
    <col min="3851" max="3851" width="14.28515625" style="209" customWidth="1"/>
    <col min="3852" max="3853" width="12.5703125" style="209" bestFit="1" customWidth="1"/>
    <col min="3854" max="3854" width="12.140625" style="209" bestFit="1" customWidth="1"/>
    <col min="3855" max="4096" width="9.140625" style="209"/>
    <col min="4097" max="4097" width="4.140625" style="209" customWidth="1"/>
    <col min="4098" max="4098" width="4.85546875" style="209" customWidth="1"/>
    <col min="4099" max="4099" width="5.7109375" style="209" customWidth="1"/>
    <col min="4100" max="4100" width="4.85546875" style="209" customWidth="1"/>
    <col min="4101" max="4101" width="46.5703125" style="209" customWidth="1"/>
    <col min="4102" max="4102" width="0" style="209" hidden="1" customWidth="1"/>
    <col min="4103" max="4103" width="7.7109375" style="209" customWidth="1"/>
    <col min="4104" max="4104" width="11.42578125" style="209" customWidth="1"/>
    <col min="4105" max="4106" width="10.7109375" style="209" customWidth="1"/>
    <col min="4107" max="4107" width="14.28515625" style="209" customWidth="1"/>
    <col min="4108" max="4109" width="12.5703125" style="209" bestFit="1" customWidth="1"/>
    <col min="4110" max="4110" width="12.140625" style="209" bestFit="1" customWidth="1"/>
    <col min="4111" max="4352" width="9.140625" style="209"/>
    <col min="4353" max="4353" width="4.140625" style="209" customWidth="1"/>
    <col min="4354" max="4354" width="4.85546875" style="209" customWidth="1"/>
    <col min="4355" max="4355" width="5.7109375" style="209" customWidth="1"/>
    <col min="4356" max="4356" width="4.85546875" style="209" customWidth="1"/>
    <col min="4357" max="4357" width="46.5703125" style="209" customWidth="1"/>
    <col min="4358" max="4358" width="0" style="209" hidden="1" customWidth="1"/>
    <col min="4359" max="4359" width="7.7109375" style="209" customWidth="1"/>
    <col min="4360" max="4360" width="11.42578125" style="209" customWidth="1"/>
    <col min="4361" max="4362" width="10.7109375" style="209" customWidth="1"/>
    <col min="4363" max="4363" width="14.28515625" style="209" customWidth="1"/>
    <col min="4364" max="4365" width="12.5703125" style="209" bestFit="1" customWidth="1"/>
    <col min="4366" max="4366" width="12.140625" style="209" bestFit="1" customWidth="1"/>
    <col min="4367" max="4608" width="9.140625" style="209"/>
    <col min="4609" max="4609" width="4.140625" style="209" customWidth="1"/>
    <col min="4610" max="4610" width="4.85546875" style="209" customWidth="1"/>
    <col min="4611" max="4611" width="5.7109375" style="209" customWidth="1"/>
    <col min="4612" max="4612" width="4.85546875" style="209" customWidth="1"/>
    <col min="4613" max="4613" width="46.5703125" style="209" customWidth="1"/>
    <col min="4614" max="4614" width="0" style="209" hidden="1" customWidth="1"/>
    <col min="4615" max="4615" width="7.7109375" style="209" customWidth="1"/>
    <col min="4616" max="4616" width="11.42578125" style="209" customWidth="1"/>
    <col min="4617" max="4618" width="10.7109375" style="209" customWidth="1"/>
    <col min="4619" max="4619" width="14.28515625" style="209" customWidth="1"/>
    <col min="4620" max="4621" width="12.5703125" style="209" bestFit="1" customWidth="1"/>
    <col min="4622" max="4622" width="12.140625" style="209" bestFit="1" customWidth="1"/>
    <col min="4623" max="4864" width="9.140625" style="209"/>
    <col min="4865" max="4865" width="4.140625" style="209" customWidth="1"/>
    <col min="4866" max="4866" width="4.85546875" style="209" customWidth="1"/>
    <col min="4867" max="4867" width="5.7109375" style="209" customWidth="1"/>
    <col min="4868" max="4868" width="4.85546875" style="209" customWidth="1"/>
    <col min="4869" max="4869" width="46.5703125" style="209" customWidth="1"/>
    <col min="4870" max="4870" width="0" style="209" hidden="1" customWidth="1"/>
    <col min="4871" max="4871" width="7.7109375" style="209" customWidth="1"/>
    <col min="4872" max="4872" width="11.42578125" style="209" customWidth="1"/>
    <col min="4873" max="4874" width="10.7109375" style="209" customWidth="1"/>
    <col min="4875" max="4875" width="14.28515625" style="209" customWidth="1"/>
    <col min="4876" max="4877" width="12.5703125" style="209" bestFit="1" customWidth="1"/>
    <col min="4878" max="4878" width="12.140625" style="209" bestFit="1" customWidth="1"/>
    <col min="4879" max="5120" width="9.140625" style="209"/>
    <col min="5121" max="5121" width="4.140625" style="209" customWidth="1"/>
    <col min="5122" max="5122" width="4.85546875" style="209" customWidth="1"/>
    <col min="5123" max="5123" width="5.7109375" style="209" customWidth="1"/>
    <col min="5124" max="5124" width="4.85546875" style="209" customWidth="1"/>
    <col min="5125" max="5125" width="46.5703125" style="209" customWidth="1"/>
    <col min="5126" max="5126" width="0" style="209" hidden="1" customWidth="1"/>
    <col min="5127" max="5127" width="7.7109375" style="209" customWidth="1"/>
    <col min="5128" max="5128" width="11.42578125" style="209" customWidth="1"/>
    <col min="5129" max="5130" width="10.7109375" style="209" customWidth="1"/>
    <col min="5131" max="5131" width="14.28515625" style="209" customWidth="1"/>
    <col min="5132" max="5133" width="12.5703125" style="209" bestFit="1" customWidth="1"/>
    <col min="5134" max="5134" width="12.140625" style="209" bestFit="1" customWidth="1"/>
    <col min="5135" max="5376" width="9.140625" style="209"/>
    <col min="5377" max="5377" width="4.140625" style="209" customWidth="1"/>
    <col min="5378" max="5378" width="4.85546875" style="209" customWidth="1"/>
    <col min="5379" max="5379" width="5.7109375" style="209" customWidth="1"/>
    <col min="5380" max="5380" width="4.85546875" style="209" customWidth="1"/>
    <col min="5381" max="5381" width="46.5703125" style="209" customWidth="1"/>
    <col min="5382" max="5382" width="0" style="209" hidden="1" customWidth="1"/>
    <col min="5383" max="5383" width="7.7109375" style="209" customWidth="1"/>
    <col min="5384" max="5384" width="11.42578125" style="209" customWidth="1"/>
    <col min="5385" max="5386" width="10.7109375" style="209" customWidth="1"/>
    <col min="5387" max="5387" width="14.28515625" style="209" customWidth="1"/>
    <col min="5388" max="5389" width="12.5703125" style="209" bestFit="1" customWidth="1"/>
    <col min="5390" max="5390" width="12.140625" style="209" bestFit="1" customWidth="1"/>
    <col min="5391" max="5632" width="9.140625" style="209"/>
    <col min="5633" max="5633" width="4.140625" style="209" customWidth="1"/>
    <col min="5634" max="5634" width="4.85546875" style="209" customWidth="1"/>
    <col min="5635" max="5635" width="5.7109375" style="209" customWidth="1"/>
    <col min="5636" max="5636" width="4.85546875" style="209" customWidth="1"/>
    <col min="5637" max="5637" width="46.5703125" style="209" customWidth="1"/>
    <col min="5638" max="5638" width="0" style="209" hidden="1" customWidth="1"/>
    <col min="5639" max="5639" width="7.7109375" style="209" customWidth="1"/>
    <col min="5640" max="5640" width="11.42578125" style="209" customWidth="1"/>
    <col min="5641" max="5642" width="10.7109375" style="209" customWidth="1"/>
    <col min="5643" max="5643" width="14.28515625" style="209" customWidth="1"/>
    <col min="5644" max="5645" width="12.5703125" style="209" bestFit="1" customWidth="1"/>
    <col min="5646" max="5646" width="12.140625" style="209" bestFit="1" customWidth="1"/>
    <col min="5647" max="5888" width="9.140625" style="209"/>
    <col min="5889" max="5889" width="4.140625" style="209" customWidth="1"/>
    <col min="5890" max="5890" width="4.85546875" style="209" customWidth="1"/>
    <col min="5891" max="5891" width="5.7109375" style="209" customWidth="1"/>
    <col min="5892" max="5892" width="4.85546875" style="209" customWidth="1"/>
    <col min="5893" max="5893" width="46.5703125" style="209" customWidth="1"/>
    <col min="5894" max="5894" width="0" style="209" hidden="1" customWidth="1"/>
    <col min="5895" max="5895" width="7.7109375" style="209" customWidth="1"/>
    <col min="5896" max="5896" width="11.42578125" style="209" customWidth="1"/>
    <col min="5897" max="5898" width="10.7109375" style="209" customWidth="1"/>
    <col min="5899" max="5899" width="14.28515625" style="209" customWidth="1"/>
    <col min="5900" max="5901" width="12.5703125" style="209" bestFit="1" customWidth="1"/>
    <col min="5902" max="5902" width="12.140625" style="209" bestFit="1" customWidth="1"/>
    <col min="5903" max="6144" width="9.140625" style="209"/>
    <col min="6145" max="6145" width="4.140625" style="209" customWidth="1"/>
    <col min="6146" max="6146" width="4.85546875" style="209" customWidth="1"/>
    <col min="6147" max="6147" width="5.7109375" style="209" customWidth="1"/>
    <col min="6148" max="6148" width="4.85546875" style="209" customWidth="1"/>
    <col min="6149" max="6149" width="46.5703125" style="209" customWidth="1"/>
    <col min="6150" max="6150" width="0" style="209" hidden="1" customWidth="1"/>
    <col min="6151" max="6151" width="7.7109375" style="209" customWidth="1"/>
    <col min="6152" max="6152" width="11.42578125" style="209" customWidth="1"/>
    <col min="6153" max="6154" width="10.7109375" style="209" customWidth="1"/>
    <col min="6155" max="6155" width="14.28515625" style="209" customWidth="1"/>
    <col min="6156" max="6157" width="12.5703125" style="209" bestFit="1" customWidth="1"/>
    <col min="6158" max="6158" width="12.140625" style="209" bestFit="1" customWidth="1"/>
    <col min="6159" max="6400" width="9.140625" style="209"/>
    <col min="6401" max="6401" width="4.140625" style="209" customWidth="1"/>
    <col min="6402" max="6402" width="4.85546875" style="209" customWidth="1"/>
    <col min="6403" max="6403" width="5.7109375" style="209" customWidth="1"/>
    <col min="6404" max="6404" width="4.85546875" style="209" customWidth="1"/>
    <col min="6405" max="6405" width="46.5703125" style="209" customWidth="1"/>
    <col min="6406" max="6406" width="0" style="209" hidden="1" customWidth="1"/>
    <col min="6407" max="6407" width="7.7109375" style="209" customWidth="1"/>
    <col min="6408" max="6408" width="11.42578125" style="209" customWidth="1"/>
    <col min="6409" max="6410" width="10.7109375" style="209" customWidth="1"/>
    <col min="6411" max="6411" width="14.28515625" style="209" customWidth="1"/>
    <col min="6412" max="6413" width="12.5703125" style="209" bestFit="1" customWidth="1"/>
    <col min="6414" max="6414" width="12.140625" style="209" bestFit="1" customWidth="1"/>
    <col min="6415" max="6656" width="9.140625" style="209"/>
    <col min="6657" max="6657" width="4.140625" style="209" customWidth="1"/>
    <col min="6658" max="6658" width="4.85546875" style="209" customWidth="1"/>
    <col min="6659" max="6659" width="5.7109375" style="209" customWidth="1"/>
    <col min="6660" max="6660" width="4.85546875" style="209" customWidth="1"/>
    <col min="6661" max="6661" width="46.5703125" style="209" customWidth="1"/>
    <col min="6662" max="6662" width="0" style="209" hidden="1" customWidth="1"/>
    <col min="6663" max="6663" width="7.7109375" style="209" customWidth="1"/>
    <col min="6664" max="6664" width="11.42578125" style="209" customWidth="1"/>
    <col min="6665" max="6666" width="10.7109375" style="209" customWidth="1"/>
    <col min="6667" max="6667" width="14.28515625" style="209" customWidth="1"/>
    <col min="6668" max="6669" width="12.5703125" style="209" bestFit="1" customWidth="1"/>
    <col min="6670" max="6670" width="12.140625" style="209" bestFit="1" customWidth="1"/>
    <col min="6671" max="6912" width="9.140625" style="209"/>
    <col min="6913" max="6913" width="4.140625" style="209" customWidth="1"/>
    <col min="6914" max="6914" width="4.85546875" style="209" customWidth="1"/>
    <col min="6915" max="6915" width="5.7109375" style="209" customWidth="1"/>
    <col min="6916" max="6916" width="4.85546875" style="209" customWidth="1"/>
    <col min="6917" max="6917" width="46.5703125" style="209" customWidth="1"/>
    <col min="6918" max="6918" width="0" style="209" hidden="1" customWidth="1"/>
    <col min="6919" max="6919" width="7.7109375" style="209" customWidth="1"/>
    <col min="6920" max="6920" width="11.42578125" style="209" customWidth="1"/>
    <col min="6921" max="6922" width="10.7109375" style="209" customWidth="1"/>
    <col min="6923" max="6923" width="14.28515625" style="209" customWidth="1"/>
    <col min="6924" max="6925" width="12.5703125" style="209" bestFit="1" customWidth="1"/>
    <col min="6926" max="6926" width="12.140625" style="209" bestFit="1" customWidth="1"/>
    <col min="6927" max="7168" width="9.140625" style="209"/>
    <col min="7169" max="7169" width="4.140625" style="209" customWidth="1"/>
    <col min="7170" max="7170" width="4.85546875" style="209" customWidth="1"/>
    <col min="7171" max="7171" width="5.7109375" style="209" customWidth="1"/>
    <col min="7172" max="7172" width="4.85546875" style="209" customWidth="1"/>
    <col min="7173" max="7173" width="46.5703125" style="209" customWidth="1"/>
    <col min="7174" max="7174" width="0" style="209" hidden="1" customWidth="1"/>
    <col min="7175" max="7175" width="7.7109375" style="209" customWidth="1"/>
    <col min="7176" max="7176" width="11.42578125" style="209" customWidth="1"/>
    <col min="7177" max="7178" width="10.7109375" style="209" customWidth="1"/>
    <col min="7179" max="7179" width="14.28515625" style="209" customWidth="1"/>
    <col min="7180" max="7181" width="12.5703125" style="209" bestFit="1" customWidth="1"/>
    <col min="7182" max="7182" width="12.140625" style="209" bestFit="1" customWidth="1"/>
    <col min="7183" max="7424" width="9.140625" style="209"/>
    <col min="7425" max="7425" width="4.140625" style="209" customWidth="1"/>
    <col min="7426" max="7426" width="4.85546875" style="209" customWidth="1"/>
    <col min="7427" max="7427" width="5.7109375" style="209" customWidth="1"/>
    <col min="7428" max="7428" width="4.85546875" style="209" customWidth="1"/>
    <col min="7429" max="7429" width="46.5703125" style="209" customWidth="1"/>
    <col min="7430" max="7430" width="0" style="209" hidden="1" customWidth="1"/>
    <col min="7431" max="7431" width="7.7109375" style="209" customWidth="1"/>
    <col min="7432" max="7432" width="11.42578125" style="209" customWidth="1"/>
    <col min="7433" max="7434" width="10.7109375" style="209" customWidth="1"/>
    <col min="7435" max="7435" width="14.28515625" style="209" customWidth="1"/>
    <col min="7436" max="7437" width="12.5703125" style="209" bestFit="1" customWidth="1"/>
    <col min="7438" max="7438" width="12.140625" style="209" bestFit="1" customWidth="1"/>
    <col min="7439" max="7680" width="9.140625" style="209"/>
    <col min="7681" max="7681" width="4.140625" style="209" customWidth="1"/>
    <col min="7682" max="7682" width="4.85546875" style="209" customWidth="1"/>
    <col min="7683" max="7683" width="5.7109375" style="209" customWidth="1"/>
    <col min="7684" max="7684" width="4.85546875" style="209" customWidth="1"/>
    <col min="7685" max="7685" width="46.5703125" style="209" customWidth="1"/>
    <col min="7686" max="7686" width="0" style="209" hidden="1" customWidth="1"/>
    <col min="7687" max="7687" width="7.7109375" style="209" customWidth="1"/>
    <col min="7688" max="7688" width="11.42578125" style="209" customWidth="1"/>
    <col min="7689" max="7690" width="10.7109375" style="209" customWidth="1"/>
    <col min="7691" max="7691" width="14.28515625" style="209" customWidth="1"/>
    <col min="7692" max="7693" width="12.5703125" style="209" bestFit="1" customWidth="1"/>
    <col min="7694" max="7694" width="12.140625" style="209" bestFit="1" customWidth="1"/>
    <col min="7695" max="7936" width="9.140625" style="209"/>
    <col min="7937" max="7937" width="4.140625" style="209" customWidth="1"/>
    <col min="7938" max="7938" width="4.85546875" style="209" customWidth="1"/>
    <col min="7939" max="7939" width="5.7109375" style="209" customWidth="1"/>
    <col min="7940" max="7940" width="4.85546875" style="209" customWidth="1"/>
    <col min="7941" max="7941" width="46.5703125" style="209" customWidth="1"/>
    <col min="7942" max="7942" width="0" style="209" hidden="1" customWidth="1"/>
    <col min="7943" max="7943" width="7.7109375" style="209" customWidth="1"/>
    <col min="7944" max="7944" width="11.42578125" style="209" customWidth="1"/>
    <col min="7945" max="7946" width="10.7109375" style="209" customWidth="1"/>
    <col min="7947" max="7947" width="14.28515625" style="209" customWidth="1"/>
    <col min="7948" max="7949" width="12.5703125" style="209" bestFit="1" customWidth="1"/>
    <col min="7950" max="7950" width="12.140625" style="209" bestFit="1" customWidth="1"/>
    <col min="7951" max="8192" width="9.140625" style="209"/>
    <col min="8193" max="8193" width="4.140625" style="209" customWidth="1"/>
    <col min="8194" max="8194" width="4.85546875" style="209" customWidth="1"/>
    <col min="8195" max="8195" width="5.7109375" style="209" customWidth="1"/>
    <col min="8196" max="8196" width="4.85546875" style="209" customWidth="1"/>
    <col min="8197" max="8197" width="46.5703125" style="209" customWidth="1"/>
    <col min="8198" max="8198" width="0" style="209" hidden="1" customWidth="1"/>
    <col min="8199" max="8199" width="7.7109375" style="209" customWidth="1"/>
    <col min="8200" max="8200" width="11.42578125" style="209" customWidth="1"/>
    <col min="8201" max="8202" width="10.7109375" style="209" customWidth="1"/>
    <col min="8203" max="8203" width="14.28515625" style="209" customWidth="1"/>
    <col min="8204" max="8205" width="12.5703125" style="209" bestFit="1" customWidth="1"/>
    <col min="8206" max="8206" width="12.140625" style="209" bestFit="1" customWidth="1"/>
    <col min="8207" max="8448" width="9.140625" style="209"/>
    <col min="8449" max="8449" width="4.140625" style="209" customWidth="1"/>
    <col min="8450" max="8450" width="4.85546875" style="209" customWidth="1"/>
    <col min="8451" max="8451" width="5.7109375" style="209" customWidth="1"/>
    <col min="8452" max="8452" width="4.85546875" style="209" customWidth="1"/>
    <col min="8453" max="8453" width="46.5703125" style="209" customWidth="1"/>
    <col min="8454" max="8454" width="0" style="209" hidden="1" customWidth="1"/>
    <col min="8455" max="8455" width="7.7109375" style="209" customWidth="1"/>
    <col min="8456" max="8456" width="11.42578125" style="209" customWidth="1"/>
    <col min="8457" max="8458" width="10.7109375" style="209" customWidth="1"/>
    <col min="8459" max="8459" width="14.28515625" style="209" customWidth="1"/>
    <col min="8460" max="8461" width="12.5703125" style="209" bestFit="1" customWidth="1"/>
    <col min="8462" max="8462" width="12.140625" style="209" bestFit="1" customWidth="1"/>
    <col min="8463" max="8704" width="9.140625" style="209"/>
    <col min="8705" max="8705" width="4.140625" style="209" customWidth="1"/>
    <col min="8706" max="8706" width="4.85546875" style="209" customWidth="1"/>
    <col min="8707" max="8707" width="5.7109375" style="209" customWidth="1"/>
    <col min="8708" max="8708" width="4.85546875" style="209" customWidth="1"/>
    <col min="8709" max="8709" width="46.5703125" style="209" customWidth="1"/>
    <col min="8710" max="8710" width="0" style="209" hidden="1" customWidth="1"/>
    <col min="8711" max="8711" width="7.7109375" style="209" customWidth="1"/>
    <col min="8712" max="8712" width="11.42578125" style="209" customWidth="1"/>
    <col min="8713" max="8714" width="10.7109375" style="209" customWidth="1"/>
    <col min="8715" max="8715" width="14.28515625" style="209" customWidth="1"/>
    <col min="8716" max="8717" width="12.5703125" style="209" bestFit="1" customWidth="1"/>
    <col min="8718" max="8718" width="12.140625" style="209" bestFit="1" customWidth="1"/>
    <col min="8719" max="8960" width="9.140625" style="209"/>
    <col min="8961" max="8961" width="4.140625" style="209" customWidth="1"/>
    <col min="8962" max="8962" width="4.85546875" style="209" customWidth="1"/>
    <col min="8963" max="8963" width="5.7109375" style="209" customWidth="1"/>
    <col min="8964" max="8964" width="4.85546875" style="209" customWidth="1"/>
    <col min="8965" max="8965" width="46.5703125" style="209" customWidth="1"/>
    <col min="8966" max="8966" width="0" style="209" hidden="1" customWidth="1"/>
    <col min="8967" max="8967" width="7.7109375" style="209" customWidth="1"/>
    <col min="8968" max="8968" width="11.42578125" style="209" customWidth="1"/>
    <col min="8969" max="8970" width="10.7109375" style="209" customWidth="1"/>
    <col min="8971" max="8971" width="14.28515625" style="209" customWidth="1"/>
    <col min="8972" max="8973" width="12.5703125" style="209" bestFit="1" customWidth="1"/>
    <col min="8974" max="8974" width="12.140625" style="209" bestFit="1" customWidth="1"/>
    <col min="8975" max="9216" width="9.140625" style="209"/>
    <col min="9217" max="9217" width="4.140625" style="209" customWidth="1"/>
    <col min="9218" max="9218" width="4.85546875" style="209" customWidth="1"/>
    <col min="9219" max="9219" width="5.7109375" style="209" customWidth="1"/>
    <col min="9220" max="9220" width="4.85546875" style="209" customWidth="1"/>
    <col min="9221" max="9221" width="46.5703125" style="209" customWidth="1"/>
    <col min="9222" max="9222" width="0" style="209" hidden="1" customWidth="1"/>
    <col min="9223" max="9223" width="7.7109375" style="209" customWidth="1"/>
    <col min="9224" max="9224" width="11.42578125" style="209" customWidth="1"/>
    <col min="9225" max="9226" width="10.7109375" style="209" customWidth="1"/>
    <col min="9227" max="9227" width="14.28515625" style="209" customWidth="1"/>
    <col min="9228" max="9229" width="12.5703125" style="209" bestFit="1" customWidth="1"/>
    <col min="9230" max="9230" width="12.140625" style="209" bestFit="1" customWidth="1"/>
    <col min="9231" max="9472" width="9.140625" style="209"/>
    <col min="9473" max="9473" width="4.140625" style="209" customWidth="1"/>
    <col min="9474" max="9474" width="4.85546875" style="209" customWidth="1"/>
    <col min="9475" max="9475" width="5.7109375" style="209" customWidth="1"/>
    <col min="9476" max="9476" width="4.85546875" style="209" customWidth="1"/>
    <col min="9477" max="9477" width="46.5703125" style="209" customWidth="1"/>
    <col min="9478" max="9478" width="0" style="209" hidden="1" customWidth="1"/>
    <col min="9479" max="9479" width="7.7109375" style="209" customWidth="1"/>
    <col min="9480" max="9480" width="11.42578125" style="209" customWidth="1"/>
    <col min="9481" max="9482" width="10.7109375" style="209" customWidth="1"/>
    <col min="9483" max="9483" width="14.28515625" style="209" customWidth="1"/>
    <col min="9484" max="9485" width="12.5703125" style="209" bestFit="1" customWidth="1"/>
    <col min="9486" max="9486" width="12.140625" style="209" bestFit="1" customWidth="1"/>
    <col min="9487" max="9728" width="9.140625" style="209"/>
    <col min="9729" max="9729" width="4.140625" style="209" customWidth="1"/>
    <col min="9730" max="9730" width="4.85546875" style="209" customWidth="1"/>
    <col min="9731" max="9731" width="5.7109375" style="209" customWidth="1"/>
    <col min="9732" max="9732" width="4.85546875" style="209" customWidth="1"/>
    <col min="9733" max="9733" width="46.5703125" style="209" customWidth="1"/>
    <col min="9734" max="9734" width="0" style="209" hidden="1" customWidth="1"/>
    <col min="9735" max="9735" width="7.7109375" style="209" customWidth="1"/>
    <col min="9736" max="9736" width="11.42578125" style="209" customWidth="1"/>
    <col min="9737" max="9738" width="10.7109375" style="209" customWidth="1"/>
    <col min="9739" max="9739" width="14.28515625" style="209" customWidth="1"/>
    <col min="9740" max="9741" width="12.5703125" style="209" bestFit="1" customWidth="1"/>
    <col min="9742" max="9742" width="12.140625" style="209" bestFit="1" customWidth="1"/>
    <col min="9743" max="9984" width="9.140625" style="209"/>
    <col min="9985" max="9985" width="4.140625" style="209" customWidth="1"/>
    <col min="9986" max="9986" width="4.85546875" style="209" customWidth="1"/>
    <col min="9987" max="9987" width="5.7109375" style="209" customWidth="1"/>
    <col min="9988" max="9988" width="4.85546875" style="209" customWidth="1"/>
    <col min="9989" max="9989" width="46.5703125" style="209" customWidth="1"/>
    <col min="9990" max="9990" width="0" style="209" hidden="1" customWidth="1"/>
    <col min="9991" max="9991" width="7.7109375" style="209" customWidth="1"/>
    <col min="9992" max="9992" width="11.42578125" style="209" customWidth="1"/>
    <col min="9993" max="9994" width="10.7109375" style="209" customWidth="1"/>
    <col min="9995" max="9995" width="14.28515625" style="209" customWidth="1"/>
    <col min="9996" max="9997" width="12.5703125" style="209" bestFit="1" customWidth="1"/>
    <col min="9998" max="9998" width="12.140625" style="209" bestFit="1" customWidth="1"/>
    <col min="9999" max="10240" width="9.140625" style="209"/>
    <col min="10241" max="10241" width="4.140625" style="209" customWidth="1"/>
    <col min="10242" max="10242" width="4.85546875" style="209" customWidth="1"/>
    <col min="10243" max="10243" width="5.7109375" style="209" customWidth="1"/>
    <col min="10244" max="10244" width="4.85546875" style="209" customWidth="1"/>
    <col min="10245" max="10245" width="46.5703125" style="209" customWidth="1"/>
    <col min="10246" max="10246" width="0" style="209" hidden="1" customWidth="1"/>
    <col min="10247" max="10247" width="7.7109375" style="209" customWidth="1"/>
    <col min="10248" max="10248" width="11.42578125" style="209" customWidth="1"/>
    <col min="10249" max="10250" width="10.7109375" style="209" customWidth="1"/>
    <col min="10251" max="10251" width="14.28515625" style="209" customWidth="1"/>
    <col min="10252" max="10253" width="12.5703125" style="209" bestFit="1" customWidth="1"/>
    <col min="10254" max="10254" width="12.140625" style="209" bestFit="1" customWidth="1"/>
    <col min="10255" max="10496" width="9.140625" style="209"/>
    <col min="10497" max="10497" width="4.140625" style="209" customWidth="1"/>
    <col min="10498" max="10498" width="4.85546875" style="209" customWidth="1"/>
    <col min="10499" max="10499" width="5.7109375" style="209" customWidth="1"/>
    <col min="10500" max="10500" width="4.85546875" style="209" customWidth="1"/>
    <col min="10501" max="10501" width="46.5703125" style="209" customWidth="1"/>
    <col min="10502" max="10502" width="0" style="209" hidden="1" customWidth="1"/>
    <col min="10503" max="10503" width="7.7109375" style="209" customWidth="1"/>
    <col min="10504" max="10504" width="11.42578125" style="209" customWidth="1"/>
    <col min="10505" max="10506" width="10.7109375" style="209" customWidth="1"/>
    <col min="10507" max="10507" width="14.28515625" style="209" customWidth="1"/>
    <col min="10508" max="10509" width="12.5703125" style="209" bestFit="1" customWidth="1"/>
    <col min="10510" max="10510" width="12.140625" style="209" bestFit="1" customWidth="1"/>
    <col min="10511" max="10752" width="9.140625" style="209"/>
    <col min="10753" max="10753" width="4.140625" style="209" customWidth="1"/>
    <col min="10754" max="10754" width="4.85546875" style="209" customWidth="1"/>
    <col min="10755" max="10755" width="5.7109375" style="209" customWidth="1"/>
    <col min="10756" max="10756" width="4.85546875" style="209" customWidth="1"/>
    <col min="10757" max="10757" width="46.5703125" style="209" customWidth="1"/>
    <col min="10758" max="10758" width="0" style="209" hidden="1" customWidth="1"/>
    <col min="10759" max="10759" width="7.7109375" style="209" customWidth="1"/>
    <col min="10760" max="10760" width="11.42578125" style="209" customWidth="1"/>
    <col min="10761" max="10762" width="10.7109375" style="209" customWidth="1"/>
    <col min="10763" max="10763" width="14.28515625" style="209" customWidth="1"/>
    <col min="10764" max="10765" width="12.5703125" style="209" bestFit="1" customWidth="1"/>
    <col min="10766" max="10766" width="12.140625" style="209" bestFit="1" customWidth="1"/>
    <col min="10767" max="11008" width="9.140625" style="209"/>
    <col min="11009" max="11009" width="4.140625" style="209" customWidth="1"/>
    <col min="11010" max="11010" width="4.85546875" style="209" customWidth="1"/>
    <col min="11011" max="11011" width="5.7109375" style="209" customWidth="1"/>
    <col min="11012" max="11012" width="4.85546875" style="209" customWidth="1"/>
    <col min="11013" max="11013" width="46.5703125" style="209" customWidth="1"/>
    <col min="11014" max="11014" width="0" style="209" hidden="1" customWidth="1"/>
    <col min="11015" max="11015" width="7.7109375" style="209" customWidth="1"/>
    <col min="11016" max="11016" width="11.42578125" style="209" customWidth="1"/>
    <col min="11017" max="11018" width="10.7109375" style="209" customWidth="1"/>
    <col min="11019" max="11019" width="14.28515625" style="209" customWidth="1"/>
    <col min="11020" max="11021" width="12.5703125" style="209" bestFit="1" customWidth="1"/>
    <col min="11022" max="11022" width="12.140625" style="209" bestFit="1" customWidth="1"/>
    <col min="11023" max="11264" width="9.140625" style="209"/>
    <col min="11265" max="11265" width="4.140625" style="209" customWidth="1"/>
    <col min="11266" max="11266" width="4.85546875" style="209" customWidth="1"/>
    <col min="11267" max="11267" width="5.7109375" style="209" customWidth="1"/>
    <col min="11268" max="11268" width="4.85546875" style="209" customWidth="1"/>
    <col min="11269" max="11269" width="46.5703125" style="209" customWidth="1"/>
    <col min="11270" max="11270" width="0" style="209" hidden="1" customWidth="1"/>
    <col min="11271" max="11271" width="7.7109375" style="209" customWidth="1"/>
    <col min="11272" max="11272" width="11.42578125" style="209" customWidth="1"/>
    <col min="11273" max="11274" width="10.7109375" style="209" customWidth="1"/>
    <col min="11275" max="11275" width="14.28515625" style="209" customWidth="1"/>
    <col min="11276" max="11277" width="12.5703125" style="209" bestFit="1" customWidth="1"/>
    <col min="11278" max="11278" width="12.140625" style="209" bestFit="1" customWidth="1"/>
    <col min="11279" max="11520" width="9.140625" style="209"/>
    <col min="11521" max="11521" width="4.140625" style="209" customWidth="1"/>
    <col min="11522" max="11522" width="4.85546875" style="209" customWidth="1"/>
    <col min="11523" max="11523" width="5.7109375" style="209" customWidth="1"/>
    <col min="11524" max="11524" width="4.85546875" style="209" customWidth="1"/>
    <col min="11525" max="11525" width="46.5703125" style="209" customWidth="1"/>
    <col min="11526" max="11526" width="0" style="209" hidden="1" customWidth="1"/>
    <col min="11527" max="11527" width="7.7109375" style="209" customWidth="1"/>
    <col min="11528" max="11528" width="11.42578125" style="209" customWidth="1"/>
    <col min="11529" max="11530" width="10.7109375" style="209" customWidth="1"/>
    <col min="11531" max="11531" width="14.28515625" style="209" customWidth="1"/>
    <col min="11532" max="11533" width="12.5703125" style="209" bestFit="1" customWidth="1"/>
    <col min="11534" max="11534" width="12.140625" style="209" bestFit="1" customWidth="1"/>
    <col min="11535" max="11776" width="9.140625" style="209"/>
    <col min="11777" max="11777" width="4.140625" style="209" customWidth="1"/>
    <col min="11778" max="11778" width="4.85546875" style="209" customWidth="1"/>
    <col min="11779" max="11779" width="5.7109375" style="209" customWidth="1"/>
    <col min="11780" max="11780" width="4.85546875" style="209" customWidth="1"/>
    <col min="11781" max="11781" width="46.5703125" style="209" customWidth="1"/>
    <col min="11782" max="11782" width="0" style="209" hidden="1" customWidth="1"/>
    <col min="11783" max="11783" width="7.7109375" style="209" customWidth="1"/>
    <col min="11784" max="11784" width="11.42578125" style="209" customWidth="1"/>
    <col min="11785" max="11786" width="10.7109375" style="209" customWidth="1"/>
    <col min="11787" max="11787" width="14.28515625" style="209" customWidth="1"/>
    <col min="11788" max="11789" width="12.5703125" style="209" bestFit="1" customWidth="1"/>
    <col min="11790" max="11790" width="12.140625" style="209" bestFit="1" customWidth="1"/>
    <col min="11791" max="12032" width="9.140625" style="209"/>
    <col min="12033" max="12033" width="4.140625" style="209" customWidth="1"/>
    <col min="12034" max="12034" width="4.85546875" style="209" customWidth="1"/>
    <col min="12035" max="12035" width="5.7109375" style="209" customWidth="1"/>
    <col min="12036" max="12036" width="4.85546875" style="209" customWidth="1"/>
    <col min="12037" max="12037" width="46.5703125" style="209" customWidth="1"/>
    <col min="12038" max="12038" width="0" style="209" hidden="1" customWidth="1"/>
    <col min="12039" max="12039" width="7.7109375" style="209" customWidth="1"/>
    <col min="12040" max="12040" width="11.42578125" style="209" customWidth="1"/>
    <col min="12041" max="12042" width="10.7109375" style="209" customWidth="1"/>
    <col min="12043" max="12043" width="14.28515625" style="209" customWidth="1"/>
    <col min="12044" max="12045" width="12.5703125" style="209" bestFit="1" customWidth="1"/>
    <col min="12046" max="12046" width="12.140625" style="209" bestFit="1" customWidth="1"/>
    <col min="12047" max="12288" width="9.140625" style="209"/>
    <col min="12289" max="12289" width="4.140625" style="209" customWidth="1"/>
    <col min="12290" max="12290" width="4.85546875" style="209" customWidth="1"/>
    <col min="12291" max="12291" width="5.7109375" style="209" customWidth="1"/>
    <col min="12292" max="12292" width="4.85546875" style="209" customWidth="1"/>
    <col min="12293" max="12293" width="46.5703125" style="209" customWidth="1"/>
    <col min="12294" max="12294" width="0" style="209" hidden="1" customWidth="1"/>
    <col min="12295" max="12295" width="7.7109375" style="209" customWidth="1"/>
    <col min="12296" max="12296" width="11.42578125" style="209" customWidth="1"/>
    <col min="12297" max="12298" width="10.7109375" style="209" customWidth="1"/>
    <col min="12299" max="12299" width="14.28515625" style="209" customWidth="1"/>
    <col min="12300" max="12301" width="12.5703125" style="209" bestFit="1" customWidth="1"/>
    <col min="12302" max="12302" width="12.140625" style="209" bestFit="1" customWidth="1"/>
    <col min="12303" max="12544" width="9.140625" style="209"/>
    <col min="12545" max="12545" width="4.140625" style="209" customWidth="1"/>
    <col min="12546" max="12546" width="4.85546875" style="209" customWidth="1"/>
    <col min="12547" max="12547" width="5.7109375" style="209" customWidth="1"/>
    <col min="12548" max="12548" width="4.85546875" style="209" customWidth="1"/>
    <col min="12549" max="12549" width="46.5703125" style="209" customWidth="1"/>
    <col min="12550" max="12550" width="0" style="209" hidden="1" customWidth="1"/>
    <col min="12551" max="12551" width="7.7109375" style="209" customWidth="1"/>
    <col min="12552" max="12552" width="11.42578125" style="209" customWidth="1"/>
    <col min="12553" max="12554" width="10.7109375" style="209" customWidth="1"/>
    <col min="12555" max="12555" width="14.28515625" style="209" customWidth="1"/>
    <col min="12556" max="12557" width="12.5703125" style="209" bestFit="1" customWidth="1"/>
    <col min="12558" max="12558" width="12.140625" style="209" bestFit="1" customWidth="1"/>
    <col min="12559" max="12800" width="9.140625" style="209"/>
    <col min="12801" max="12801" width="4.140625" style="209" customWidth="1"/>
    <col min="12802" max="12802" width="4.85546875" style="209" customWidth="1"/>
    <col min="12803" max="12803" width="5.7109375" style="209" customWidth="1"/>
    <col min="12804" max="12804" width="4.85546875" style="209" customWidth="1"/>
    <col min="12805" max="12805" width="46.5703125" style="209" customWidth="1"/>
    <col min="12806" max="12806" width="0" style="209" hidden="1" customWidth="1"/>
    <col min="12807" max="12807" width="7.7109375" style="209" customWidth="1"/>
    <col min="12808" max="12808" width="11.42578125" style="209" customWidth="1"/>
    <col min="12809" max="12810" width="10.7109375" style="209" customWidth="1"/>
    <col min="12811" max="12811" width="14.28515625" style="209" customWidth="1"/>
    <col min="12812" max="12813" width="12.5703125" style="209" bestFit="1" customWidth="1"/>
    <col min="12814" max="12814" width="12.140625" style="209" bestFit="1" customWidth="1"/>
    <col min="12815" max="13056" width="9.140625" style="209"/>
    <col min="13057" max="13057" width="4.140625" style="209" customWidth="1"/>
    <col min="13058" max="13058" width="4.85546875" style="209" customWidth="1"/>
    <col min="13059" max="13059" width="5.7109375" style="209" customWidth="1"/>
    <col min="13060" max="13060" width="4.85546875" style="209" customWidth="1"/>
    <col min="13061" max="13061" width="46.5703125" style="209" customWidth="1"/>
    <col min="13062" max="13062" width="0" style="209" hidden="1" customWidth="1"/>
    <col min="13063" max="13063" width="7.7109375" style="209" customWidth="1"/>
    <col min="13064" max="13064" width="11.42578125" style="209" customWidth="1"/>
    <col min="13065" max="13066" width="10.7109375" style="209" customWidth="1"/>
    <col min="13067" max="13067" width="14.28515625" style="209" customWidth="1"/>
    <col min="13068" max="13069" width="12.5703125" style="209" bestFit="1" customWidth="1"/>
    <col min="13070" max="13070" width="12.140625" style="209" bestFit="1" customWidth="1"/>
    <col min="13071" max="13312" width="9.140625" style="209"/>
    <col min="13313" max="13313" width="4.140625" style="209" customWidth="1"/>
    <col min="13314" max="13314" width="4.85546875" style="209" customWidth="1"/>
    <col min="13315" max="13315" width="5.7109375" style="209" customWidth="1"/>
    <col min="13316" max="13316" width="4.85546875" style="209" customWidth="1"/>
    <col min="13317" max="13317" width="46.5703125" style="209" customWidth="1"/>
    <col min="13318" max="13318" width="0" style="209" hidden="1" customWidth="1"/>
    <col min="13319" max="13319" width="7.7109375" style="209" customWidth="1"/>
    <col min="13320" max="13320" width="11.42578125" style="209" customWidth="1"/>
    <col min="13321" max="13322" width="10.7109375" style="209" customWidth="1"/>
    <col min="13323" max="13323" width="14.28515625" style="209" customWidth="1"/>
    <col min="13324" max="13325" width="12.5703125" style="209" bestFit="1" customWidth="1"/>
    <col min="13326" max="13326" width="12.140625" style="209" bestFit="1" customWidth="1"/>
    <col min="13327" max="13568" width="9.140625" style="209"/>
    <col min="13569" max="13569" width="4.140625" style="209" customWidth="1"/>
    <col min="13570" max="13570" width="4.85546875" style="209" customWidth="1"/>
    <col min="13571" max="13571" width="5.7109375" style="209" customWidth="1"/>
    <col min="13572" max="13572" width="4.85546875" style="209" customWidth="1"/>
    <col min="13573" max="13573" width="46.5703125" style="209" customWidth="1"/>
    <col min="13574" max="13574" width="0" style="209" hidden="1" customWidth="1"/>
    <col min="13575" max="13575" width="7.7109375" style="209" customWidth="1"/>
    <col min="13576" max="13576" width="11.42578125" style="209" customWidth="1"/>
    <col min="13577" max="13578" width="10.7109375" style="209" customWidth="1"/>
    <col min="13579" max="13579" width="14.28515625" style="209" customWidth="1"/>
    <col min="13580" max="13581" width="12.5703125" style="209" bestFit="1" customWidth="1"/>
    <col min="13582" max="13582" width="12.140625" style="209" bestFit="1" customWidth="1"/>
    <col min="13583" max="13824" width="9.140625" style="209"/>
    <col min="13825" max="13825" width="4.140625" style="209" customWidth="1"/>
    <col min="13826" max="13826" width="4.85546875" style="209" customWidth="1"/>
    <col min="13827" max="13827" width="5.7109375" style="209" customWidth="1"/>
    <col min="13828" max="13828" width="4.85546875" style="209" customWidth="1"/>
    <col min="13829" max="13829" width="46.5703125" style="209" customWidth="1"/>
    <col min="13830" max="13830" width="0" style="209" hidden="1" customWidth="1"/>
    <col min="13831" max="13831" width="7.7109375" style="209" customWidth="1"/>
    <col min="13832" max="13832" width="11.42578125" style="209" customWidth="1"/>
    <col min="13833" max="13834" width="10.7109375" style="209" customWidth="1"/>
    <col min="13835" max="13835" width="14.28515625" style="209" customWidth="1"/>
    <col min="13836" max="13837" width="12.5703125" style="209" bestFit="1" customWidth="1"/>
    <col min="13838" max="13838" width="12.140625" style="209" bestFit="1" customWidth="1"/>
    <col min="13839" max="14080" width="9.140625" style="209"/>
    <col min="14081" max="14081" width="4.140625" style="209" customWidth="1"/>
    <col min="14082" max="14082" width="4.85546875" style="209" customWidth="1"/>
    <col min="14083" max="14083" width="5.7109375" style="209" customWidth="1"/>
    <col min="14084" max="14084" width="4.85546875" style="209" customWidth="1"/>
    <col min="14085" max="14085" width="46.5703125" style="209" customWidth="1"/>
    <col min="14086" max="14086" width="0" style="209" hidden="1" customWidth="1"/>
    <col min="14087" max="14087" width="7.7109375" style="209" customWidth="1"/>
    <col min="14088" max="14088" width="11.42578125" style="209" customWidth="1"/>
    <col min="14089" max="14090" width="10.7109375" style="209" customWidth="1"/>
    <col min="14091" max="14091" width="14.28515625" style="209" customWidth="1"/>
    <col min="14092" max="14093" width="12.5703125" style="209" bestFit="1" customWidth="1"/>
    <col min="14094" max="14094" width="12.140625" style="209" bestFit="1" customWidth="1"/>
    <col min="14095" max="14336" width="9.140625" style="209"/>
    <col min="14337" max="14337" width="4.140625" style="209" customWidth="1"/>
    <col min="14338" max="14338" width="4.85546875" style="209" customWidth="1"/>
    <col min="14339" max="14339" width="5.7109375" style="209" customWidth="1"/>
    <col min="14340" max="14340" width="4.85546875" style="209" customWidth="1"/>
    <col min="14341" max="14341" width="46.5703125" style="209" customWidth="1"/>
    <col min="14342" max="14342" width="0" style="209" hidden="1" customWidth="1"/>
    <col min="14343" max="14343" width="7.7109375" style="209" customWidth="1"/>
    <col min="14344" max="14344" width="11.42578125" style="209" customWidth="1"/>
    <col min="14345" max="14346" width="10.7109375" style="209" customWidth="1"/>
    <col min="14347" max="14347" width="14.28515625" style="209" customWidth="1"/>
    <col min="14348" max="14349" width="12.5703125" style="209" bestFit="1" customWidth="1"/>
    <col min="14350" max="14350" width="12.140625" style="209" bestFit="1" customWidth="1"/>
    <col min="14351" max="14592" width="9.140625" style="209"/>
    <col min="14593" max="14593" width="4.140625" style="209" customWidth="1"/>
    <col min="14594" max="14594" width="4.85546875" style="209" customWidth="1"/>
    <col min="14595" max="14595" width="5.7109375" style="209" customWidth="1"/>
    <col min="14596" max="14596" width="4.85546875" style="209" customWidth="1"/>
    <col min="14597" max="14597" width="46.5703125" style="209" customWidth="1"/>
    <col min="14598" max="14598" width="0" style="209" hidden="1" customWidth="1"/>
    <col min="14599" max="14599" width="7.7109375" style="209" customWidth="1"/>
    <col min="14600" max="14600" width="11.42578125" style="209" customWidth="1"/>
    <col min="14601" max="14602" width="10.7109375" style="209" customWidth="1"/>
    <col min="14603" max="14603" width="14.28515625" style="209" customWidth="1"/>
    <col min="14604" max="14605" width="12.5703125" style="209" bestFit="1" customWidth="1"/>
    <col min="14606" max="14606" width="12.140625" style="209" bestFit="1" customWidth="1"/>
    <col min="14607" max="14848" width="9.140625" style="209"/>
    <col min="14849" max="14849" width="4.140625" style="209" customWidth="1"/>
    <col min="14850" max="14850" width="4.85546875" style="209" customWidth="1"/>
    <col min="14851" max="14851" width="5.7109375" style="209" customWidth="1"/>
    <col min="14852" max="14852" width="4.85546875" style="209" customWidth="1"/>
    <col min="14853" max="14853" width="46.5703125" style="209" customWidth="1"/>
    <col min="14854" max="14854" width="0" style="209" hidden="1" customWidth="1"/>
    <col min="14855" max="14855" width="7.7109375" style="209" customWidth="1"/>
    <col min="14856" max="14856" width="11.42578125" style="209" customWidth="1"/>
    <col min="14857" max="14858" width="10.7109375" style="209" customWidth="1"/>
    <col min="14859" max="14859" width="14.28515625" style="209" customWidth="1"/>
    <col min="14860" max="14861" width="12.5703125" style="209" bestFit="1" customWidth="1"/>
    <col min="14862" max="14862" width="12.140625" style="209" bestFit="1" customWidth="1"/>
    <col min="14863" max="15104" width="9.140625" style="209"/>
    <col min="15105" max="15105" width="4.140625" style="209" customWidth="1"/>
    <col min="15106" max="15106" width="4.85546875" style="209" customWidth="1"/>
    <col min="15107" max="15107" width="5.7109375" style="209" customWidth="1"/>
    <col min="15108" max="15108" width="4.85546875" style="209" customWidth="1"/>
    <col min="15109" max="15109" width="46.5703125" style="209" customWidth="1"/>
    <col min="15110" max="15110" width="0" style="209" hidden="1" customWidth="1"/>
    <col min="15111" max="15111" width="7.7109375" style="209" customWidth="1"/>
    <col min="15112" max="15112" width="11.42578125" style="209" customWidth="1"/>
    <col min="15113" max="15114" width="10.7109375" style="209" customWidth="1"/>
    <col min="15115" max="15115" width="14.28515625" style="209" customWidth="1"/>
    <col min="15116" max="15117" width="12.5703125" style="209" bestFit="1" customWidth="1"/>
    <col min="15118" max="15118" width="12.140625" style="209" bestFit="1" customWidth="1"/>
    <col min="15119" max="15360" width="9.140625" style="209"/>
    <col min="15361" max="15361" width="4.140625" style="209" customWidth="1"/>
    <col min="15362" max="15362" width="4.85546875" style="209" customWidth="1"/>
    <col min="15363" max="15363" width="5.7109375" style="209" customWidth="1"/>
    <col min="15364" max="15364" width="4.85546875" style="209" customWidth="1"/>
    <col min="15365" max="15365" width="46.5703125" style="209" customWidth="1"/>
    <col min="15366" max="15366" width="0" style="209" hidden="1" customWidth="1"/>
    <col min="15367" max="15367" width="7.7109375" style="209" customWidth="1"/>
    <col min="15368" max="15368" width="11.42578125" style="209" customWidth="1"/>
    <col min="15369" max="15370" width="10.7109375" style="209" customWidth="1"/>
    <col min="15371" max="15371" width="14.28515625" style="209" customWidth="1"/>
    <col min="15372" max="15373" width="12.5703125" style="209" bestFit="1" customWidth="1"/>
    <col min="15374" max="15374" width="12.140625" style="209" bestFit="1" customWidth="1"/>
    <col min="15375" max="15616" width="9.140625" style="209"/>
    <col min="15617" max="15617" width="4.140625" style="209" customWidth="1"/>
    <col min="15618" max="15618" width="4.85546875" style="209" customWidth="1"/>
    <col min="15619" max="15619" width="5.7109375" style="209" customWidth="1"/>
    <col min="15620" max="15620" width="4.85546875" style="209" customWidth="1"/>
    <col min="15621" max="15621" width="46.5703125" style="209" customWidth="1"/>
    <col min="15622" max="15622" width="0" style="209" hidden="1" customWidth="1"/>
    <col min="15623" max="15623" width="7.7109375" style="209" customWidth="1"/>
    <col min="15624" max="15624" width="11.42578125" style="209" customWidth="1"/>
    <col min="15625" max="15626" width="10.7109375" style="209" customWidth="1"/>
    <col min="15627" max="15627" width="14.28515625" style="209" customWidth="1"/>
    <col min="15628" max="15629" width="12.5703125" style="209" bestFit="1" customWidth="1"/>
    <col min="15630" max="15630" width="12.140625" style="209" bestFit="1" customWidth="1"/>
    <col min="15631" max="15872" width="9.140625" style="209"/>
    <col min="15873" max="15873" width="4.140625" style="209" customWidth="1"/>
    <col min="15874" max="15874" width="4.85546875" style="209" customWidth="1"/>
    <col min="15875" max="15875" width="5.7109375" style="209" customWidth="1"/>
    <col min="15876" max="15876" width="4.85546875" style="209" customWidth="1"/>
    <col min="15877" max="15877" width="46.5703125" style="209" customWidth="1"/>
    <col min="15878" max="15878" width="0" style="209" hidden="1" customWidth="1"/>
    <col min="15879" max="15879" width="7.7109375" style="209" customWidth="1"/>
    <col min="15880" max="15880" width="11.42578125" style="209" customWidth="1"/>
    <col min="15881" max="15882" width="10.7109375" style="209" customWidth="1"/>
    <col min="15883" max="15883" width="14.28515625" style="209" customWidth="1"/>
    <col min="15884" max="15885" width="12.5703125" style="209" bestFit="1" customWidth="1"/>
    <col min="15886" max="15886" width="12.140625" style="209" bestFit="1" customWidth="1"/>
    <col min="15887" max="16128" width="9.140625" style="209"/>
    <col min="16129" max="16129" width="4.140625" style="209" customWidth="1"/>
    <col min="16130" max="16130" width="4.85546875" style="209" customWidth="1"/>
    <col min="16131" max="16131" width="5.7109375" style="209" customWidth="1"/>
    <col min="16132" max="16132" width="4.85546875" style="209" customWidth="1"/>
    <col min="16133" max="16133" width="46.5703125" style="209" customWidth="1"/>
    <col min="16134" max="16134" width="0" style="209" hidden="1" customWidth="1"/>
    <col min="16135" max="16135" width="7.7109375" style="209" customWidth="1"/>
    <col min="16136" max="16136" width="11.42578125" style="209" customWidth="1"/>
    <col min="16137" max="16138" width="10.7109375" style="209" customWidth="1"/>
    <col min="16139" max="16139" width="14.28515625" style="209" customWidth="1"/>
    <col min="16140" max="16141" width="12.5703125" style="209" bestFit="1" customWidth="1"/>
    <col min="16142" max="16142" width="12.140625" style="209" bestFit="1" customWidth="1"/>
    <col min="16143" max="16384" width="9.140625" style="209"/>
  </cols>
  <sheetData>
    <row r="1" spans="1:14" ht="18">
      <c r="A1" s="350" t="s">
        <v>888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4" ht="36" customHeight="1">
      <c r="A2" s="351" t="s">
        <v>889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4" ht="0.75" customHeight="1">
      <c r="A3" s="210" t="s">
        <v>126</v>
      </c>
      <c r="B3" s="211"/>
      <c r="C3" s="212"/>
      <c r="D3" s="212"/>
      <c r="E3" s="213"/>
      <c r="F3" s="210"/>
      <c r="G3" s="210"/>
    </row>
    <row r="4" spans="1:14" ht="10.5" customHeight="1" thickBot="1">
      <c r="B4" s="215"/>
      <c r="C4" s="216"/>
      <c r="D4" s="216"/>
      <c r="E4" s="217"/>
      <c r="I4" s="352" t="s">
        <v>890</v>
      </c>
      <c r="J4" s="352"/>
    </row>
    <row r="5" spans="1:14" s="226" customFormat="1">
      <c r="A5" s="353" t="s">
        <v>891</v>
      </c>
      <c r="B5" s="354" t="s">
        <v>892</v>
      </c>
      <c r="C5" s="355" t="s">
        <v>893</v>
      </c>
      <c r="D5" s="355" t="s">
        <v>894</v>
      </c>
      <c r="E5" s="356" t="s">
        <v>895</v>
      </c>
      <c r="F5" s="357" t="s">
        <v>133</v>
      </c>
      <c r="G5" s="223"/>
      <c r="H5" s="359" t="s">
        <v>896</v>
      </c>
      <c r="I5" s="349" t="s">
        <v>897</v>
      </c>
      <c r="J5" s="349"/>
      <c r="K5" s="225"/>
      <c r="L5" s="225"/>
      <c r="M5" s="225"/>
    </row>
    <row r="6" spans="1:14" s="230" customFormat="1" ht="40.5" customHeight="1">
      <c r="A6" s="353"/>
      <c r="B6" s="353"/>
      <c r="C6" s="353"/>
      <c r="D6" s="353"/>
      <c r="E6" s="356"/>
      <c r="F6" s="358"/>
      <c r="G6" s="227" t="s">
        <v>526</v>
      </c>
      <c r="H6" s="360"/>
      <c r="I6" s="228" t="s">
        <v>898</v>
      </c>
      <c r="J6" s="219" t="s">
        <v>899</v>
      </c>
      <c r="K6" s="229"/>
      <c r="L6" s="229"/>
      <c r="M6" s="229"/>
    </row>
    <row r="7" spans="1:14" s="230" customFormat="1" ht="10.5" customHeight="1">
      <c r="A7" s="231">
        <v>1</v>
      </c>
      <c r="B7" s="232">
        <v>2</v>
      </c>
      <c r="C7" s="232">
        <v>3</v>
      </c>
      <c r="D7" s="232">
        <v>4</v>
      </c>
      <c r="E7" s="232">
        <v>5</v>
      </c>
      <c r="F7" s="232"/>
      <c r="G7" s="232"/>
      <c r="H7" s="232">
        <v>6</v>
      </c>
      <c r="I7" s="232">
        <v>7</v>
      </c>
      <c r="J7" s="232">
        <v>8</v>
      </c>
    </row>
    <row r="8" spans="1:14" s="237" customFormat="1" ht="35.25" customHeight="1">
      <c r="A8" s="233">
        <v>2000</v>
      </c>
      <c r="B8" s="234" t="s">
        <v>143</v>
      </c>
      <c r="C8" s="220" t="s">
        <v>12</v>
      </c>
      <c r="D8" s="220" t="s">
        <v>12</v>
      </c>
      <c r="E8" s="222" t="s">
        <v>900</v>
      </c>
      <c r="F8" s="221"/>
      <c r="G8" s="221"/>
      <c r="H8" s="235">
        <f>I8+J8</f>
        <v>318797.7</v>
      </c>
      <c r="I8" s="235">
        <f>I9+I249+I301+I335+I470+I507+I563+I637+I709+I795+I846</f>
        <v>285327.40000000002</v>
      </c>
      <c r="J8" s="235">
        <f>J9+J249+J301+J335+J470+J507+J563+J637+J709+J795+J846</f>
        <v>33470.300000000003</v>
      </c>
      <c r="K8" s="236"/>
      <c r="L8" s="236"/>
      <c r="M8" s="236"/>
      <c r="N8" s="236"/>
    </row>
    <row r="9" spans="1:14" s="242" customFormat="1" ht="39.75" customHeight="1">
      <c r="A9" s="238">
        <v>2100</v>
      </c>
      <c r="B9" s="239" t="s">
        <v>144</v>
      </c>
      <c r="C9" s="224">
        <v>0</v>
      </c>
      <c r="D9" s="224">
        <v>0</v>
      </c>
      <c r="E9" s="222" t="s">
        <v>901</v>
      </c>
      <c r="F9" s="240" t="s">
        <v>146</v>
      </c>
      <c r="G9" s="240"/>
      <c r="H9" s="241">
        <f>I9+J9</f>
        <v>126000</v>
      </c>
      <c r="I9" s="241">
        <f>I11+I199+I205+I212+I232+I187</f>
        <v>114350</v>
      </c>
      <c r="J9" s="241">
        <f>J11+J165+J175+J199+J205+J212+J232+J238</f>
        <v>11650</v>
      </c>
    </row>
    <row r="10" spans="1:14" ht="1.5" hidden="1" customHeight="1">
      <c r="A10" s="243"/>
      <c r="B10" s="239"/>
      <c r="C10" s="224"/>
      <c r="D10" s="224"/>
      <c r="E10" s="244" t="s">
        <v>902</v>
      </c>
      <c r="F10" s="245"/>
      <c r="G10" s="246"/>
      <c r="H10" s="241"/>
      <c r="I10" s="241"/>
      <c r="J10" s="241"/>
    </row>
    <row r="11" spans="1:14" s="249" customFormat="1" ht="51">
      <c r="A11" s="247">
        <v>2110</v>
      </c>
      <c r="B11" s="239" t="s">
        <v>144</v>
      </c>
      <c r="C11" s="224">
        <v>1</v>
      </c>
      <c r="D11" s="224">
        <v>0</v>
      </c>
      <c r="E11" s="244" t="s">
        <v>903</v>
      </c>
      <c r="F11" s="244" t="s">
        <v>148</v>
      </c>
      <c r="G11" s="248"/>
      <c r="H11" s="241">
        <f>I11+J11</f>
        <v>117550</v>
      </c>
      <c r="I11" s="241">
        <f>I13+I157+I161</f>
        <v>105900</v>
      </c>
      <c r="J11" s="241">
        <f>J13+J157+J161</f>
        <v>11650</v>
      </c>
    </row>
    <row r="12" spans="1:14" s="249" customFormat="1" ht="13.5" customHeight="1">
      <c r="A12" s="247"/>
      <c r="B12" s="239"/>
      <c r="C12" s="224"/>
      <c r="D12" s="224"/>
      <c r="E12" s="244" t="s">
        <v>904</v>
      </c>
      <c r="F12" s="250"/>
      <c r="G12" s="251"/>
      <c r="H12" s="241"/>
      <c r="I12" s="241"/>
      <c r="J12" s="241"/>
    </row>
    <row r="13" spans="1:14" ht="25.5" customHeight="1">
      <c r="A13" s="247">
        <v>2111</v>
      </c>
      <c r="B13" s="239" t="s">
        <v>144</v>
      </c>
      <c r="C13" s="224">
        <v>1</v>
      </c>
      <c r="D13" s="224">
        <v>1</v>
      </c>
      <c r="E13" s="244" t="s">
        <v>905</v>
      </c>
      <c r="F13" s="245" t="s">
        <v>151</v>
      </c>
      <c r="G13" s="246"/>
      <c r="H13" s="241">
        <f>I13+J13</f>
        <v>117550</v>
      </c>
      <c r="I13" s="241">
        <f>I17+I18+I24+I117</f>
        <v>105900</v>
      </c>
      <c r="J13" s="241">
        <f>J133</f>
        <v>11650</v>
      </c>
    </row>
    <row r="14" spans="1:14" ht="25.5" hidden="1" customHeight="1">
      <c r="A14" s="247"/>
      <c r="B14" s="239"/>
      <c r="C14" s="224"/>
      <c r="D14" s="224"/>
      <c r="E14" s="244" t="s">
        <v>906</v>
      </c>
      <c r="F14" s="245"/>
      <c r="G14" s="246"/>
      <c r="H14" s="241"/>
      <c r="I14" s="241"/>
      <c r="J14" s="241"/>
    </row>
    <row r="15" spans="1:14" ht="41.25" hidden="1" customHeight="1">
      <c r="A15" s="247"/>
      <c r="B15" s="239"/>
      <c r="C15" s="224"/>
      <c r="D15" s="224"/>
      <c r="E15" s="252" t="s">
        <v>907</v>
      </c>
      <c r="F15" s="253" t="s">
        <v>528</v>
      </c>
      <c r="G15" s="253" t="s">
        <v>528</v>
      </c>
      <c r="H15" s="241" t="e">
        <f>I15+J15</f>
        <v>#REF!</v>
      </c>
      <c r="I15" s="241" t="e">
        <f>[1]aparat!F31+#REF!</f>
        <v>#REF!</v>
      </c>
      <c r="J15" s="241"/>
    </row>
    <row r="16" spans="1:14" hidden="1">
      <c r="A16" s="247"/>
      <c r="B16" s="239"/>
      <c r="C16" s="224"/>
      <c r="D16" s="224"/>
      <c r="E16" s="254" t="s">
        <v>908</v>
      </c>
      <c r="F16" s="253" t="s">
        <v>528</v>
      </c>
      <c r="G16" s="253" t="s">
        <v>528</v>
      </c>
      <c r="H16" s="241" t="e">
        <f>I16+J16</f>
        <v>#REF!</v>
      </c>
      <c r="I16" s="241" t="e">
        <f>[1]aparat!F32+#REF!</f>
        <v>#REF!</v>
      </c>
      <c r="J16" s="241"/>
    </row>
    <row r="17" spans="1:10" ht="15" customHeight="1">
      <c r="A17" s="247"/>
      <c r="B17" s="239"/>
      <c r="C17" s="224"/>
      <c r="D17" s="224"/>
      <c r="E17" s="255" t="s">
        <v>909</v>
      </c>
      <c r="F17" s="256" t="s">
        <v>910</v>
      </c>
      <c r="G17" s="256" t="s">
        <v>911</v>
      </c>
      <c r="H17" s="241">
        <f>I17+J17</f>
        <v>85000</v>
      </c>
      <c r="I17" s="241">
        <f>[1]aparat!F35+'[1]aparat ntp'!F35</f>
        <v>85000</v>
      </c>
      <c r="J17" s="241"/>
    </row>
    <row r="18" spans="1:10" ht="24.75" customHeight="1">
      <c r="A18" s="247"/>
      <c r="B18" s="239"/>
      <c r="C18" s="224"/>
      <c r="D18" s="224"/>
      <c r="E18" s="255" t="s">
        <v>912</v>
      </c>
      <c r="F18" s="256" t="s">
        <v>913</v>
      </c>
      <c r="G18" s="256" t="s">
        <v>914</v>
      </c>
      <c r="H18" s="241">
        <f t="shared" ref="H18:H81" si="0">I18+J18</f>
        <v>500</v>
      </c>
      <c r="I18" s="241">
        <f>[1]aparat!F36</f>
        <v>500</v>
      </c>
      <c r="J18" s="241"/>
    </row>
    <row r="19" spans="1:10" ht="25.5" hidden="1" customHeight="1">
      <c r="A19" s="247"/>
      <c r="B19" s="239"/>
      <c r="C19" s="224"/>
      <c r="D19" s="224"/>
      <c r="E19" s="255" t="s">
        <v>915</v>
      </c>
      <c r="F19" s="256" t="s">
        <v>916</v>
      </c>
      <c r="G19" s="256" t="s">
        <v>916</v>
      </c>
      <c r="H19" s="241">
        <f t="shared" si="0"/>
        <v>0</v>
      </c>
      <c r="I19" s="241">
        <f>[1]aparat!F37</f>
        <v>0</v>
      </c>
      <c r="J19" s="241"/>
    </row>
    <row r="20" spans="1:10" ht="38.25" hidden="1" customHeight="1">
      <c r="A20" s="247"/>
      <c r="B20" s="239"/>
      <c r="C20" s="224"/>
      <c r="D20" s="224"/>
      <c r="E20" s="255" t="s">
        <v>917</v>
      </c>
      <c r="F20" s="256" t="s">
        <v>918</v>
      </c>
      <c r="G20" s="256" t="s">
        <v>918</v>
      </c>
      <c r="H20" s="241">
        <f t="shared" si="0"/>
        <v>0</v>
      </c>
      <c r="I20" s="241">
        <f>[1]aparat!F38</f>
        <v>0</v>
      </c>
      <c r="J20" s="241"/>
    </row>
    <row r="21" spans="1:10" ht="25.5" hidden="1" customHeight="1">
      <c r="A21" s="247"/>
      <c r="B21" s="239"/>
      <c r="C21" s="224"/>
      <c r="D21" s="224"/>
      <c r="E21" s="255" t="s">
        <v>919</v>
      </c>
      <c r="F21" s="256" t="s">
        <v>920</v>
      </c>
      <c r="G21" s="256" t="s">
        <v>920</v>
      </c>
      <c r="H21" s="241">
        <f t="shared" si="0"/>
        <v>0</v>
      </c>
      <c r="I21" s="241">
        <f>[1]aparat!F39</f>
        <v>0</v>
      </c>
      <c r="J21" s="241"/>
    </row>
    <row r="22" spans="1:10" ht="25.5" hidden="1" customHeight="1">
      <c r="A22" s="247"/>
      <c r="B22" s="239"/>
      <c r="C22" s="224"/>
      <c r="D22" s="224"/>
      <c r="E22" s="255" t="s">
        <v>921</v>
      </c>
      <c r="F22" s="256" t="s">
        <v>922</v>
      </c>
      <c r="G22" s="256" t="s">
        <v>922</v>
      </c>
      <c r="H22" s="241">
        <f t="shared" si="0"/>
        <v>0</v>
      </c>
      <c r="I22" s="241">
        <f>[1]aparat!F40</f>
        <v>0</v>
      </c>
      <c r="J22" s="241"/>
    </row>
    <row r="23" spans="1:10" ht="18" customHeight="1">
      <c r="A23" s="247"/>
      <c r="B23" s="239"/>
      <c r="C23" s="224"/>
      <c r="D23" s="224"/>
      <c r="E23" s="255" t="s">
        <v>923</v>
      </c>
      <c r="F23" s="256" t="s">
        <v>924</v>
      </c>
      <c r="G23" s="256" t="s">
        <v>924</v>
      </c>
      <c r="H23" s="241">
        <f t="shared" si="0"/>
        <v>0</v>
      </c>
      <c r="I23" s="241">
        <f>[1]aparat!F41</f>
        <v>0</v>
      </c>
      <c r="J23" s="241"/>
    </row>
    <row r="24" spans="1:10">
      <c r="A24" s="247"/>
      <c r="B24" s="239"/>
      <c r="C24" s="224"/>
      <c r="D24" s="224"/>
      <c r="E24" s="255" t="s">
        <v>925</v>
      </c>
      <c r="F24" s="253" t="s">
        <v>528</v>
      </c>
      <c r="G24" s="253" t="s">
        <v>528</v>
      </c>
      <c r="H24" s="241">
        <f t="shared" si="0"/>
        <v>19450</v>
      </c>
      <c r="I24" s="241">
        <f>[1]aparat!F42+'[1]aparat ntp'!F44</f>
        <v>19450</v>
      </c>
      <c r="J24" s="241"/>
    </row>
    <row r="25" spans="1:10">
      <c r="A25" s="247"/>
      <c r="B25" s="239"/>
      <c r="C25" s="224"/>
      <c r="D25" s="224"/>
      <c r="E25" s="255" t="s">
        <v>926</v>
      </c>
      <c r="F25" s="256"/>
      <c r="G25" s="256"/>
      <c r="H25" s="241">
        <f t="shared" si="0"/>
        <v>4800</v>
      </c>
      <c r="I25" s="241">
        <f>[1]aparat!F43</f>
        <v>4800</v>
      </c>
      <c r="J25" s="241"/>
    </row>
    <row r="26" spans="1:10" ht="23.25" customHeight="1">
      <c r="A26" s="247"/>
      <c r="B26" s="239"/>
      <c r="C26" s="224"/>
      <c r="D26" s="224"/>
      <c r="E26" s="255" t="s">
        <v>927</v>
      </c>
      <c r="F26" s="256" t="s">
        <v>928</v>
      </c>
      <c r="G26" s="256" t="s">
        <v>928</v>
      </c>
      <c r="H26" s="241">
        <f t="shared" si="0"/>
        <v>0</v>
      </c>
      <c r="I26" s="241">
        <f>[1]aparat!F44+'[1]aparat ntp'!F44</f>
        <v>0</v>
      </c>
      <c r="J26" s="241"/>
    </row>
    <row r="27" spans="1:10" ht="16.5" customHeight="1">
      <c r="A27" s="247"/>
      <c r="B27" s="239"/>
      <c r="C27" s="224"/>
      <c r="D27" s="224"/>
      <c r="E27" s="255" t="s">
        <v>929</v>
      </c>
      <c r="F27" s="256" t="s">
        <v>930</v>
      </c>
      <c r="G27" s="256" t="s">
        <v>930</v>
      </c>
      <c r="H27" s="241">
        <f t="shared" si="0"/>
        <v>3000</v>
      </c>
      <c r="I27" s="241">
        <f>[1]aparat!F45</f>
        <v>3000</v>
      </c>
      <c r="J27" s="241"/>
    </row>
    <row r="28" spans="1:10" ht="12.75" customHeight="1">
      <c r="A28" s="247"/>
      <c r="B28" s="239"/>
      <c r="C28" s="224"/>
      <c r="D28" s="224"/>
      <c r="E28" s="255" t="s">
        <v>931</v>
      </c>
      <c r="F28" s="256" t="s">
        <v>932</v>
      </c>
      <c r="G28" s="256" t="s">
        <v>932</v>
      </c>
      <c r="H28" s="241">
        <f t="shared" si="0"/>
        <v>0</v>
      </c>
      <c r="I28" s="241">
        <f>[1]aparat!F46</f>
        <v>0</v>
      </c>
      <c r="J28" s="241"/>
    </row>
    <row r="29" spans="1:10" ht="14.25" customHeight="1">
      <c r="A29" s="247"/>
      <c r="B29" s="239"/>
      <c r="C29" s="224"/>
      <c r="D29" s="224"/>
      <c r="E29" s="255" t="s">
        <v>933</v>
      </c>
      <c r="F29" s="256" t="s">
        <v>934</v>
      </c>
      <c r="G29" s="256" t="s">
        <v>934</v>
      </c>
      <c r="H29" s="241">
        <f t="shared" si="0"/>
        <v>1600</v>
      </c>
      <c r="I29" s="241">
        <f>[1]aparat!F47</f>
        <v>1600</v>
      </c>
      <c r="J29" s="241"/>
    </row>
    <row r="30" spans="1:10" ht="13.5" customHeight="1">
      <c r="A30" s="247"/>
      <c r="B30" s="239"/>
      <c r="C30" s="224"/>
      <c r="D30" s="224"/>
      <c r="E30" s="255" t="s">
        <v>935</v>
      </c>
      <c r="F30" s="256" t="s">
        <v>936</v>
      </c>
      <c r="G30" s="256" t="s">
        <v>936</v>
      </c>
      <c r="H30" s="241">
        <f t="shared" si="0"/>
        <v>200</v>
      </c>
      <c r="I30" s="241">
        <f>[1]aparat!F48</f>
        <v>200</v>
      </c>
      <c r="J30" s="241"/>
    </row>
    <row r="31" spans="1:10" ht="13.5" customHeight="1">
      <c r="A31" s="247"/>
      <c r="B31" s="239"/>
      <c r="C31" s="224"/>
      <c r="D31" s="224"/>
      <c r="E31" s="255" t="s">
        <v>937</v>
      </c>
      <c r="F31" s="256" t="s">
        <v>938</v>
      </c>
      <c r="G31" s="256" t="s">
        <v>938</v>
      </c>
      <c r="H31" s="241">
        <f t="shared" si="0"/>
        <v>0</v>
      </c>
      <c r="I31" s="241">
        <f>[1]aparat!F49</f>
        <v>0</v>
      </c>
      <c r="J31" s="241"/>
    </row>
    <row r="32" spans="1:10" ht="1.5" hidden="1" customHeight="1">
      <c r="A32" s="247"/>
      <c r="B32" s="239"/>
      <c r="C32" s="224"/>
      <c r="D32" s="224"/>
      <c r="E32" s="255" t="s">
        <v>939</v>
      </c>
      <c r="F32" s="256" t="s">
        <v>940</v>
      </c>
      <c r="G32" s="256" t="s">
        <v>940</v>
      </c>
      <c r="H32" s="241">
        <f t="shared" si="0"/>
        <v>0</v>
      </c>
      <c r="I32" s="241">
        <f>[1]aparat!F50</f>
        <v>0</v>
      </c>
      <c r="J32" s="241"/>
    </row>
    <row r="33" spans="1:10" hidden="1">
      <c r="A33" s="247"/>
      <c r="B33" s="239"/>
      <c r="C33" s="224"/>
      <c r="D33" s="224"/>
      <c r="E33" s="255" t="s">
        <v>941</v>
      </c>
      <c r="F33" s="253" t="s">
        <v>528</v>
      </c>
      <c r="G33" s="253" t="s">
        <v>528</v>
      </c>
      <c r="H33" s="241">
        <f t="shared" si="0"/>
        <v>900</v>
      </c>
      <c r="I33" s="241">
        <f>[1]aparat!F51</f>
        <v>900</v>
      </c>
      <c r="J33" s="241"/>
    </row>
    <row r="34" spans="1:10" ht="14.25" customHeight="1">
      <c r="A34" s="247"/>
      <c r="B34" s="239"/>
      <c r="C34" s="224"/>
      <c r="D34" s="224"/>
      <c r="E34" s="255" t="s">
        <v>942</v>
      </c>
      <c r="F34" s="256" t="s">
        <v>943</v>
      </c>
      <c r="G34" s="256" t="s">
        <v>943</v>
      </c>
      <c r="H34" s="241">
        <f t="shared" si="0"/>
        <v>900</v>
      </c>
      <c r="I34" s="241">
        <f>[1]aparat!F52</f>
        <v>900</v>
      </c>
      <c r="J34" s="241"/>
    </row>
    <row r="35" spans="1:10" ht="0.75" hidden="1" customHeight="1">
      <c r="A35" s="247"/>
      <c r="B35" s="239"/>
      <c r="C35" s="224"/>
      <c r="D35" s="224"/>
      <c r="E35" s="255" t="s">
        <v>944</v>
      </c>
      <c r="F35" s="256" t="s">
        <v>945</v>
      </c>
      <c r="G35" s="256" t="s">
        <v>945</v>
      </c>
      <c r="H35" s="241">
        <f t="shared" si="0"/>
        <v>0</v>
      </c>
      <c r="I35" s="241">
        <f>[1]aparat!F53</f>
        <v>0</v>
      </c>
      <c r="J35" s="241"/>
    </row>
    <row r="36" spans="1:10" hidden="1">
      <c r="A36" s="247"/>
      <c r="B36" s="239"/>
      <c r="C36" s="224"/>
      <c r="D36" s="224"/>
      <c r="E36" s="255" t="s">
        <v>946</v>
      </c>
      <c r="F36" s="256" t="s">
        <v>947</v>
      </c>
      <c r="G36" s="256" t="s">
        <v>947</v>
      </c>
      <c r="H36" s="241">
        <f t="shared" si="0"/>
        <v>0</v>
      </c>
      <c r="I36" s="241">
        <f>[1]aparat!F54</f>
        <v>0</v>
      </c>
      <c r="J36" s="241"/>
    </row>
    <row r="37" spans="1:10" ht="26.25" customHeight="1">
      <c r="A37" s="247"/>
      <c r="B37" s="239"/>
      <c r="C37" s="224"/>
      <c r="D37" s="224"/>
      <c r="E37" s="255" t="s">
        <v>948</v>
      </c>
      <c r="F37" s="253" t="s">
        <v>528</v>
      </c>
      <c r="G37" s="253" t="s">
        <v>528</v>
      </c>
      <c r="H37" s="241">
        <f>I37+J37</f>
        <v>1200</v>
      </c>
      <c r="I37" s="241">
        <f>[1]aparat!F55</f>
        <v>1200</v>
      </c>
      <c r="J37" s="241"/>
    </row>
    <row r="38" spans="1:10" ht="2.25" hidden="1" customHeight="1">
      <c r="A38" s="247"/>
      <c r="B38" s="239"/>
      <c r="C38" s="224"/>
      <c r="D38" s="224"/>
      <c r="E38" s="255" t="s">
        <v>949</v>
      </c>
      <c r="F38" s="256" t="s">
        <v>950</v>
      </c>
      <c r="G38" s="256" t="s">
        <v>950</v>
      </c>
      <c r="H38" s="241">
        <f t="shared" si="0"/>
        <v>0</v>
      </c>
      <c r="I38" s="241">
        <f>[1]aparat!F56</f>
        <v>0</v>
      </c>
      <c r="J38" s="241"/>
    </row>
    <row r="39" spans="1:10" ht="12.75" customHeight="1">
      <c r="A39" s="247"/>
      <c r="B39" s="239"/>
      <c r="C39" s="224"/>
      <c r="D39" s="224"/>
      <c r="E39" s="255" t="s">
        <v>951</v>
      </c>
      <c r="F39" s="256" t="s">
        <v>952</v>
      </c>
      <c r="G39" s="256" t="s">
        <v>952</v>
      </c>
      <c r="H39" s="241">
        <f t="shared" si="0"/>
        <v>700</v>
      </c>
      <c r="I39" s="241">
        <f>[1]aparat!F57</f>
        <v>700</v>
      </c>
      <c r="J39" s="241"/>
    </row>
    <row r="40" spans="1:10" ht="0.75" hidden="1" customHeight="1">
      <c r="A40" s="247"/>
      <c r="B40" s="239"/>
      <c r="C40" s="224"/>
      <c r="D40" s="224"/>
      <c r="E40" s="255" t="s">
        <v>953</v>
      </c>
      <c r="F40" s="256" t="s">
        <v>954</v>
      </c>
      <c r="G40" s="256" t="s">
        <v>954</v>
      </c>
      <c r="H40" s="241">
        <f t="shared" si="0"/>
        <v>0</v>
      </c>
      <c r="I40" s="241">
        <f>[1]aparat!F58</f>
        <v>0</v>
      </c>
      <c r="J40" s="241"/>
    </row>
    <row r="41" spans="1:10">
      <c r="A41" s="247"/>
      <c r="B41" s="239"/>
      <c r="C41" s="224"/>
      <c r="D41" s="224"/>
      <c r="E41" s="255" t="s">
        <v>955</v>
      </c>
      <c r="F41" s="256" t="s">
        <v>956</v>
      </c>
      <c r="G41" s="256" t="s">
        <v>956</v>
      </c>
      <c r="H41" s="241">
        <f t="shared" si="0"/>
        <v>200</v>
      </c>
      <c r="I41" s="241">
        <f>[1]aparat!F59</f>
        <v>200</v>
      </c>
      <c r="J41" s="241"/>
    </row>
    <row r="42" spans="1:10" ht="0.75" hidden="1" customHeight="1">
      <c r="A42" s="247"/>
      <c r="B42" s="239"/>
      <c r="C42" s="224"/>
      <c r="D42" s="224"/>
      <c r="E42" s="257" t="s">
        <v>957</v>
      </c>
      <c r="F42" s="220">
        <v>423500</v>
      </c>
      <c r="G42" s="220">
        <v>423500</v>
      </c>
      <c r="H42" s="241">
        <f t="shared" si="0"/>
        <v>0</v>
      </c>
      <c r="I42" s="241">
        <f>[1]aparat!F60</f>
        <v>0</v>
      </c>
      <c r="J42" s="241"/>
    </row>
    <row r="43" spans="1:10" ht="25.5" hidden="1">
      <c r="A43" s="247"/>
      <c r="B43" s="239"/>
      <c r="C43" s="224"/>
      <c r="D43" s="224"/>
      <c r="E43" s="255" t="s">
        <v>958</v>
      </c>
      <c r="F43" s="256" t="s">
        <v>959</v>
      </c>
      <c r="G43" s="256" t="s">
        <v>959</v>
      </c>
      <c r="H43" s="241">
        <f t="shared" si="0"/>
        <v>0</v>
      </c>
      <c r="I43" s="241">
        <f>[1]aparat!F61</f>
        <v>0</v>
      </c>
      <c r="J43" s="241"/>
    </row>
    <row r="44" spans="1:10">
      <c r="A44" s="247"/>
      <c r="B44" s="239"/>
      <c r="C44" s="224"/>
      <c r="D44" s="224"/>
      <c r="E44" s="255" t="s">
        <v>960</v>
      </c>
      <c r="F44" s="256" t="s">
        <v>961</v>
      </c>
      <c r="G44" s="256" t="s">
        <v>961</v>
      </c>
      <c r="H44" s="241">
        <f t="shared" si="0"/>
        <v>300</v>
      </c>
      <c r="I44" s="241">
        <f>[1]aparat!F62</f>
        <v>300</v>
      </c>
      <c r="J44" s="241"/>
    </row>
    <row r="45" spans="1:10" ht="12.75" customHeight="1">
      <c r="A45" s="247"/>
      <c r="B45" s="239"/>
      <c r="C45" s="224"/>
      <c r="D45" s="224"/>
      <c r="E45" s="255" t="s">
        <v>962</v>
      </c>
      <c r="F45" s="256" t="s">
        <v>963</v>
      </c>
      <c r="G45" s="256" t="s">
        <v>963</v>
      </c>
      <c r="H45" s="241">
        <f t="shared" si="0"/>
        <v>0</v>
      </c>
      <c r="I45" s="241">
        <f>[1]aparat!F63</f>
        <v>0</v>
      </c>
      <c r="J45" s="241"/>
    </row>
    <row r="46" spans="1:10" ht="12.75" hidden="1" customHeight="1">
      <c r="A46" s="247"/>
      <c r="B46" s="239"/>
      <c r="C46" s="224"/>
      <c r="D46" s="224"/>
      <c r="E46" s="255" t="s">
        <v>964</v>
      </c>
      <c r="F46" s="253" t="s">
        <v>528</v>
      </c>
      <c r="G46" s="253" t="s">
        <v>528</v>
      </c>
      <c r="H46" s="241">
        <f t="shared" si="0"/>
        <v>1500</v>
      </c>
      <c r="I46" s="241">
        <f>[1]aparat!F64</f>
        <v>1500</v>
      </c>
      <c r="J46" s="241"/>
    </row>
    <row r="47" spans="1:10" ht="13.5" customHeight="1">
      <c r="A47" s="247"/>
      <c r="B47" s="239"/>
      <c r="C47" s="224"/>
      <c r="D47" s="224"/>
      <c r="E47" s="255" t="s">
        <v>965</v>
      </c>
      <c r="F47" s="256" t="s">
        <v>966</v>
      </c>
      <c r="G47" s="256" t="s">
        <v>966</v>
      </c>
      <c r="H47" s="241">
        <f t="shared" si="0"/>
        <v>1500</v>
      </c>
      <c r="I47" s="241">
        <f>[1]aparat!F65</f>
        <v>1500</v>
      </c>
      <c r="J47" s="241"/>
    </row>
    <row r="48" spans="1:10" ht="22.5" hidden="1" customHeight="1">
      <c r="A48" s="247"/>
      <c r="B48" s="239"/>
      <c r="C48" s="224"/>
      <c r="D48" s="224"/>
      <c r="E48" s="255" t="s">
        <v>967</v>
      </c>
      <c r="F48" s="253" t="s">
        <v>528</v>
      </c>
      <c r="G48" s="253" t="s">
        <v>528</v>
      </c>
      <c r="H48" s="241">
        <f t="shared" si="0"/>
        <v>3550</v>
      </c>
      <c r="I48" s="241">
        <f>[1]aparat!F66</f>
        <v>3550</v>
      </c>
      <c r="J48" s="241"/>
    </row>
    <row r="49" spans="1:10" ht="1.5" hidden="1" customHeight="1">
      <c r="A49" s="247"/>
      <c r="B49" s="239"/>
      <c r="C49" s="224"/>
      <c r="D49" s="224"/>
      <c r="E49" s="255" t="s">
        <v>968</v>
      </c>
      <c r="F49" s="256" t="s">
        <v>969</v>
      </c>
      <c r="G49" s="256" t="s">
        <v>969</v>
      </c>
      <c r="H49" s="241">
        <f t="shared" si="0"/>
        <v>3000</v>
      </c>
      <c r="I49" s="241">
        <f>[1]aparat!F67</f>
        <v>3000</v>
      </c>
      <c r="J49" s="241"/>
    </row>
    <row r="50" spans="1:10" ht="26.25" customHeight="1">
      <c r="A50" s="247"/>
      <c r="B50" s="239"/>
      <c r="C50" s="224"/>
      <c r="D50" s="224"/>
      <c r="E50" s="255" t="s">
        <v>968</v>
      </c>
      <c r="F50" s="258" t="s">
        <v>969</v>
      </c>
      <c r="G50" s="256" t="s">
        <v>969</v>
      </c>
      <c r="H50" s="241">
        <f t="shared" si="0"/>
        <v>3000</v>
      </c>
      <c r="I50" s="241">
        <f>[1]aparat!F67</f>
        <v>3000</v>
      </c>
      <c r="J50" s="241"/>
    </row>
    <row r="51" spans="1:10" ht="12.75" customHeight="1">
      <c r="A51" s="247"/>
      <c r="B51" s="239"/>
      <c r="C51" s="224"/>
      <c r="D51" s="224"/>
      <c r="E51" s="255" t="s">
        <v>970</v>
      </c>
      <c r="F51" s="256" t="s">
        <v>971</v>
      </c>
      <c r="G51" s="256" t="s">
        <v>971</v>
      </c>
      <c r="H51" s="241">
        <f t="shared" si="0"/>
        <v>550</v>
      </c>
      <c r="I51" s="241">
        <f>[1]aparat!F68</f>
        <v>550</v>
      </c>
      <c r="J51" s="241"/>
    </row>
    <row r="52" spans="1:10" ht="13.5" hidden="1" customHeight="1">
      <c r="A52" s="247"/>
      <c r="B52" s="239"/>
      <c r="C52" s="224"/>
      <c r="D52" s="224"/>
      <c r="E52" s="255" t="s">
        <v>972</v>
      </c>
      <c r="F52" s="253" t="s">
        <v>528</v>
      </c>
      <c r="G52" s="253" t="s">
        <v>528</v>
      </c>
      <c r="H52" s="241">
        <f t="shared" si="0"/>
        <v>850</v>
      </c>
      <c r="I52" s="241">
        <f>[1]aparat!F70</f>
        <v>850</v>
      </c>
      <c r="J52" s="241"/>
    </row>
    <row r="53" spans="1:10">
      <c r="A53" s="247"/>
      <c r="B53" s="239"/>
      <c r="C53" s="224"/>
      <c r="D53" s="224"/>
      <c r="E53" s="255" t="s">
        <v>973</v>
      </c>
      <c r="F53" s="256" t="s">
        <v>974</v>
      </c>
      <c r="G53" s="256" t="s">
        <v>974</v>
      </c>
      <c r="H53" s="241">
        <f t="shared" si="0"/>
        <v>850</v>
      </c>
      <c r="I53" s="241">
        <f>[1]aparat!F70</f>
        <v>850</v>
      </c>
      <c r="J53" s="241"/>
    </row>
    <row r="54" spans="1:10" ht="0.75" customHeight="1">
      <c r="A54" s="247"/>
      <c r="B54" s="239"/>
      <c r="C54" s="224"/>
      <c r="D54" s="224"/>
      <c r="E54" s="255" t="s">
        <v>975</v>
      </c>
      <c r="F54" s="256" t="s">
        <v>976</v>
      </c>
      <c r="G54" s="256" t="s">
        <v>976</v>
      </c>
      <c r="H54" s="241">
        <f t="shared" si="0"/>
        <v>300</v>
      </c>
      <c r="I54" s="241">
        <f>[1]aparat!F72</f>
        <v>300</v>
      </c>
      <c r="J54" s="241"/>
    </row>
    <row r="55" spans="1:10">
      <c r="A55" s="247"/>
      <c r="B55" s="239"/>
      <c r="C55" s="224"/>
      <c r="D55" s="224"/>
      <c r="E55" s="255" t="s">
        <v>977</v>
      </c>
      <c r="F55" s="256" t="s">
        <v>978</v>
      </c>
      <c r="G55" s="256" t="s">
        <v>978</v>
      </c>
      <c r="H55" s="241">
        <f t="shared" si="0"/>
        <v>300</v>
      </c>
      <c r="I55" s="241">
        <f>[1]aparat!F72</f>
        <v>300</v>
      </c>
      <c r="J55" s="241"/>
    </row>
    <row r="56" spans="1:10" ht="12.75" customHeight="1">
      <c r="A56" s="247"/>
      <c r="B56" s="239"/>
      <c r="C56" s="224"/>
      <c r="D56" s="224"/>
      <c r="E56" s="259" t="s">
        <v>979</v>
      </c>
      <c r="F56" s="256" t="s">
        <v>980</v>
      </c>
      <c r="G56" s="256" t="s">
        <v>980</v>
      </c>
      <c r="H56" s="241">
        <f t="shared" si="0"/>
        <v>5000</v>
      </c>
      <c r="I56" s="241">
        <f>[1]aparat!F73</f>
        <v>5000</v>
      </c>
      <c r="J56" s="241"/>
    </row>
    <row r="57" spans="1:10" ht="16.5" hidden="1" customHeight="1">
      <c r="A57" s="247"/>
      <c r="B57" s="239"/>
      <c r="C57" s="224"/>
      <c r="D57" s="224"/>
      <c r="E57" s="260" t="s">
        <v>981</v>
      </c>
      <c r="F57" s="256" t="s">
        <v>982</v>
      </c>
      <c r="G57" s="256" t="s">
        <v>982</v>
      </c>
      <c r="H57" s="241">
        <f t="shared" si="0"/>
        <v>0</v>
      </c>
      <c r="I57" s="241">
        <f>[1]aparat!F75</f>
        <v>0</v>
      </c>
      <c r="J57" s="241"/>
    </row>
    <row r="58" spans="1:10" ht="16.5" hidden="1" customHeight="1">
      <c r="A58" s="247"/>
      <c r="B58" s="239"/>
      <c r="C58" s="224"/>
      <c r="D58" s="224"/>
      <c r="E58" s="259" t="s">
        <v>983</v>
      </c>
      <c r="F58" s="256" t="s">
        <v>984</v>
      </c>
      <c r="G58" s="256" t="s">
        <v>984</v>
      </c>
      <c r="H58" s="241">
        <f t="shared" si="0"/>
        <v>850</v>
      </c>
      <c r="I58" s="241">
        <f>[1]aparat!F76</f>
        <v>850</v>
      </c>
      <c r="J58" s="241"/>
    </row>
    <row r="59" spans="1:10" ht="12.75" customHeight="1">
      <c r="A59" s="247"/>
      <c r="B59" s="239"/>
      <c r="C59" s="224"/>
      <c r="D59" s="224"/>
      <c r="E59" s="259" t="s">
        <v>985</v>
      </c>
      <c r="F59" s="256" t="s">
        <v>986</v>
      </c>
      <c r="G59" s="256" t="s">
        <v>986</v>
      </c>
      <c r="H59" s="241">
        <f t="shared" si="0"/>
        <v>850</v>
      </c>
      <c r="I59" s="241">
        <f>[1]aparat!F76</f>
        <v>850</v>
      </c>
      <c r="J59" s="241"/>
    </row>
    <row r="60" spans="1:10" ht="14.25" customHeight="1">
      <c r="A60" s="247"/>
      <c r="B60" s="239"/>
      <c r="C60" s="224"/>
      <c r="D60" s="224"/>
      <c r="E60" s="259" t="s">
        <v>987</v>
      </c>
      <c r="F60" s="256" t="s">
        <v>988</v>
      </c>
      <c r="G60" s="256" t="s">
        <v>988</v>
      </c>
      <c r="H60" s="241">
        <f t="shared" si="0"/>
        <v>500</v>
      </c>
      <c r="I60" s="241">
        <f>[1]aparat!F77</f>
        <v>500</v>
      </c>
      <c r="J60" s="241"/>
    </row>
    <row r="61" spans="1:10" hidden="1">
      <c r="A61" s="247"/>
      <c r="B61" s="239"/>
      <c r="C61" s="224"/>
      <c r="D61" s="224"/>
      <c r="E61" s="259" t="s">
        <v>989</v>
      </c>
      <c r="F61" s="256" t="s">
        <v>990</v>
      </c>
      <c r="G61" s="256" t="s">
        <v>990</v>
      </c>
      <c r="H61" s="241">
        <f t="shared" si="0"/>
        <v>0</v>
      </c>
      <c r="I61" s="241">
        <f>[1]aparat!F79</f>
        <v>0</v>
      </c>
      <c r="J61" s="241"/>
    </row>
    <row r="62" spans="1:10" hidden="1">
      <c r="A62" s="247"/>
      <c r="B62" s="239"/>
      <c r="C62" s="224"/>
      <c r="D62" s="224"/>
      <c r="E62" s="259" t="s">
        <v>991</v>
      </c>
      <c r="F62" s="256" t="s">
        <v>992</v>
      </c>
      <c r="G62" s="256" t="s">
        <v>992</v>
      </c>
      <c r="H62" s="241">
        <f t="shared" si="0"/>
        <v>0</v>
      </c>
      <c r="I62" s="241">
        <f>[1]aparat!F80</f>
        <v>0</v>
      </c>
      <c r="J62" s="241"/>
    </row>
    <row r="63" spans="1:10" hidden="1">
      <c r="A63" s="247"/>
      <c r="B63" s="239"/>
      <c r="C63" s="224"/>
      <c r="D63" s="224"/>
      <c r="E63" s="259" t="s">
        <v>993</v>
      </c>
      <c r="F63" s="256" t="s">
        <v>994</v>
      </c>
      <c r="G63" s="256" t="s">
        <v>994</v>
      </c>
      <c r="H63" s="241">
        <f t="shared" si="0"/>
        <v>0</v>
      </c>
      <c r="I63" s="241">
        <f>[1]aparat!F81</f>
        <v>0</v>
      </c>
      <c r="J63" s="241"/>
    </row>
    <row r="64" spans="1:10" hidden="1">
      <c r="A64" s="247"/>
      <c r="B64" s="239"/>
      <c r="C64" s="224"/>
      <c r="D64" s="224"/>
      <c r="E64" s="259" t="s">
        <v>995</v>
      </c>
      <c r="F64" s="256" t="s">
        <v>996</v>
      </c>
      <c r="G64" s="256" t="s">
        <v>996</v>
      </c>
      <c r="H64" s="241">
        <f t="shared" si="0"/>
        <v>0</v>
      </c>
      <c r="I64" s="241">
        <f>[1]aparat!F82</f>
        <v>0</v>
      </c>
      <c r="J64" s="241"/>
    </row>
    <row r="65" spans="1:10" hidden="1">
      <c r="A65" s="247"/>
      <c r="B65" s="239"/>
      <c r="C65" s="224"/>
      <c r="D65" s="224"/>
      <c r="E65" s="259" t="s">
        <v>997</v>
      </c>
      <c r="F65" s="253" t="s">
        <v>528</v>
      </c>
      <c r="G65" s="253" t="s">
        <v>528</v>
      </c>
      <c r="H65" s="241">
        <f t="shared" si="0"/>
        <v>0</v>
      </c>
      <c r="I65" s="241">
        <f>[1]aparat!F83</f>
        <v>0</v>
      </c>
      <c r="J65" s="241"/>
    </row>
    <row r="66" spans="1:10" ht="25.5" hidden="1">
      <c r="A66" s="247"/>
      <c r="B66" s="239"/>
      <c r="C66" s="224"/>
      <c r="D66" s="224"/>
      <c r="E66" s="259" t="s">
        <v>998</v>
      </c>
      <c r="F66" s="256" t="s">
        <v>999</v>
      </c>
      <c r="G66" s="256" t="s">
        <v>999</v>
      </c>
      <c r="H66" s="241">
        <f t="shared" si="0"/>
        <v>0</v>
      </c>
      <c r="I66" s="241">
        <f>[1]aparat!F84</f>
        <v>0</v>
      </c>
      <c r="J66" s="241"/>
    </row>
    <row r="67" spans="1:10" hidden="1">
      <c r="A67" s="247"/>
      <c r="B67" s="239"/>
      <c r="C67" s="224"/>
      <c r="D67" s="224"/>
      <c r="E67" s="259" t="s">
        <v>1000</v>
      </c>
      <c r="F67" s="256" t="s">
        <v>1001</v>
      </c>
      <c r="G67" s="256" t="s">
        <v>1001</v>
      </c>
      <c r="H67" s="241">
        <f t="shared" si="0"/>
        <v>0</v>
      </c>
      <c r="I67" s="241">
        <f>[1]aparat!F85</f>
        <v>0</v>
      </c>
      <c r="J67" s="241"/>
    </row>
    <row r="68" spans="1:10" hidden="1">
      <c r="A68" s="247"/>
      <c r="B68" s="239"/>
      <c r="C68" s="224"/>
      <c r="D68" s="224"/>
      <c r="E68" s="259" t="s">
        <v>1002</v>
      </c>
      <c r="F68" s="256" t="s">
        <v>1003</v>
      </c>
      <c r="G68" s="256" t="s">
        <v>1003</v>
      </c>
      <c r="H68" s="241">
        <f t="shared" si="0"/>
        <v>0</v>
      </c>
      <c r="I68" s="241">
        <f>[1]aparat!F86</f>
        <v>0</v>
      </c>
      <c r="J68" s="241"/>
    </row>
    <row r="69" spans="1:10" hidden="1">
      <c r="A69" s="247"/>
      <c r="B69" s="239"/>
      <c r="C69" s="224"/>
      <c r="D69" s="224"/>
      <c r="E69" s="259" t="s">
        <v>1004</v>
      </c>
      <c r="F69" s="253" t="s">
        <v>528</v>
      </c>
      <c r="G69" s="253" t="s">
        <v>528</v>
      </c>
      <c r="H69" s="241">
        <f t="shared" si="0"/>
        <v>0</v>
      </c>
      <c r="I69" s="241">
        <f>[1]aparat!F87</f>
        <v>0</v>
      </c>
      <c r="J69" s="241"/>
    </row>
    <row r="70" spans="1:10" ht="25.5" hidden="1">
      <c r="A70" s="247"/>
      <c r="B70" s="239"/>
      <c r="C70" s="224"/>
      <c r="D70" s="224"/>
      <c r="E70" s="259" t="s">
        <v>1005</v>
      </c>
      <c r="F70" s="256" t="s">
        <v>1006</v>
      </c>
      <c r="G70" s="256" t="s">
        <v>1006</v>
      </c>
      <c r="H70" s="241">
        <f t="shared" si="0"/>
        <v>0</v>
      </c>
      <c r="I70" s="241">
        <f>[1]aparat!F88</f>
        <v>0</v>
      </c>
      <c r="J70" s="241"/>
    </row>
    <row r="71" spans="1:10" ht="25.5" hidden="1">
      <c r="A71" s="247"/>
      <c r="B71" s="239"/>
      <c r="C71" s="224"/>
      <c r="D71" s="224"/>
      <c r="E71" s="259" t="s">
        <v>1007</v>
      </c>
      <c r="F71" s="256" t="s">
        <v>1008</v>
      </c>
      <c r="G71" s="256" t="s">
        <v>1008</v>
      </c>
      <c r="H71" s="241">
        <f t="shared" si="0"/>
        <v>0</v>
      </c>
      <c r="I71" s="241">
        <f>[1]aparat!F89</f>
        <v>0</v>
      </c>
      <c r="J71" s="241"/>
    </row>
    <row r="72" spans="1:10" ht="25.5" hidden="1">
      <c r="A72" s="247"/>
      <c r="B72" s="239"/>
      <c r="C72" s="224"/>
      <c r="D72" s="224"/>
      <c r="E72" s="259" t="s">
        <v>1009</v>
      </c>
      <c r="F72" s="256" t="s">
        <v>1010</v>
      </c>
      <c r="G72" s="256" t="s">
        <v>1010</v>
      </c>
      <c r="H72" s="241">
        <f t="shared" si="0"/>
        <v>0</v>
      </c>
      <c r="I72" s="241">
        <f>[1]aparat!F90</f>
        <v>0</v>
      </c>
      <c r="J72" s="241"/>
    </row>
    <row r="73" spans="1:10" ht="25.5" hidden="1">
      <c r="A73" s="247"/>
      <c r="B73" s="239"/>
      <c r="C73" s="224"/>
      <c r="D73" s="224"/>
      <c r="E73" s="259" t="s">
        <v>1011</v>
      </c>
      <c r="F73" s="256" t="s">
        <v>1012</v>
      </c>
      <c r="G73" s="256" t="s">
        <v>1012</v>
      </c>
      <c r="H73" s="241">
        <f t="shared" si="0"/>
        <v>0</v>
      </c>
      <c r="I73" s="241">
        <f>[1]aparat!F91</f>
        <v>0</v>
      </c>
      <c r="J73" s="241"/>
    </row>
    <row r="74" spans="1:10" hidden="1">
      <c r="A74" s="247"/>
      <c r="B74" s="239"/>
      <c r="C74" s="224"/>
      <c r="D74" s="224"/>
      <c r="E74" s="261" t="s">
        <v>1013</v>
      </c>
      <c r="F74" s="253" t="s">
        <v>528</v>
      </c>
      <c r="G74" s="253" t="s">
        <v>528</v>
      </c>
      <c r="H74" s="241">
        <f t="shared" si="0"/>
        <v>0</v>
      </c>
      <c r="I74" s="241">
        <f>[1]aparat!F92</f>
        <v>0</v>
      </c>
      <c r="J74" s="241"/>
    </row>
    <row r="75" spans="1:10" ht="25.5" hidden="1">
      <c r="A75" s="247"/>
      <c r="B75" s="239"/>
      <c r="C75" s="224"/>
      <c r="D75" s="224"/>
      <c r="E75" s="262" t="s">
        <v>1014</v>
      </c>
      <c r="F75" s="253" t="s">
        <v>528</v>
      </c>
      <c r="G75" s="253" t="s">
        <v>528</v>
      </c>
      <c r="H75" s="241">
        <f t="shared" si="0"/>
        <v>0</v>
      </c>
      <c r="I75" s="241">
        <f>[1]aparat!F93</f>
        <v>0</v>
      </c>
      <c r="J75" s="241"/>
    </row>
    <row r="76" spans="1:10" ht="25.5" hidden="1">
      <c r="A76" s="247"/>
      <c r="B76" s="239"/>
      <c r="C76" s="224"/>
      <c r="D76" s="224"/>
      <c r="E76" s="262" t="s">
        <v>1015</v>
      </c>
      <c r="F76" s="263">
        <v>461100</v>
      </c>
      <c r="G76" s="220">
        <v>461100</v>
      </c>
      <c r="H76" s="241">
        <f t="shared" si="0"/>
        <v>0</v>
      </c>
      <c r="I76" s="241">
        <f>[1]aparat!F94</f>
        <v>0</v>
      </c>
      <c r="J76" s="241"/>
    </row>
    <row r="77" spans="1:10" ht="25.5" hidden="1">
      <c r="A77" s="247"/>
      <c r="B77" s="239"/>
      <c r="C77" s="224"/>
      <c r="D77" s="224"/>
      <c r="E77" s="262" t="s">
        <v>1016</v>
      </c>
      <c r="F77" s="263">
        <v>461200</v>
      </c>
      <c r="G77" s="220">
        <v>461200</v>
      </c>
      <c r="H77" s="241">
        <f t="shared" si="0"/>
        <v>0</v>
      </c>
      <c r="I77" s="241">
        <f>[1]aparat!F95</f>
        <v>0</v>
      </c>
      <c r="J77" s="241"/>
    </row>
    <row r="78" spans="1:10" ht="25.5" hidden="1">
      <c r="A78" s="247"/>
      <c r="B78" s="239"/>
      <c r="C78" s="224"/>
      <c r="D78" s="224"/>
      <c r="E78" s="261" t="s">
        <v>1017</v>
      </c>
      <c r="F78" s="253" t="s">
        <v>528</v>
      </c>
      <c r="G78" s="253" t="s">
        <v>528</v>
      </c>
      <c r="H78" s="241">
        <f t="shared" si="0"/>
        <v>0</v>
      </c>
      <c r="I78" s="241">
        <f>[1]aparat!F96</f>
        <v>0</v>
      </c>
      <c r="J78" s="241"/>
    </row>
    <row r="79" spans="1:10" ht="25.5" hidden="1">
      <c r="A79" s="247"/>
      <c r="B79" s="239"/>
      <c r="C79" s="224"/>
      <c r="D79" s="224"/>
      <c r="E79" s="261" t="s">
        <v>1018</v>
      </c>
      <c r="F79" s="263">
        <v>462100</v>
      </c>
      <c r="G79" s="220">
        <v>462100</v>
      </c>
      <c r="H79" s="241">
        <f t="shared" si="0"/>
        <v>0</v>
      </c>
      <c r="I79" s="241">
        <f>[1]aparat!F97</f>
        <v>0</v>
      </c>
      <c r="J79" s="241"/>
    </row>
    <row r="80" spans="1:10" ht="25.5" hidden="1">
      <c r="A80" s="247"/>
      <c r="B80" s="239"/>
      <c r="C80" s="224"/>
      <c r="D80" s="224"/>
      <c r="E80" s="261" t="s">
        <v>1019</v>
      </c>
      <c r="F80" s="263">
        <v>462200</v>
      </c>
      <c r="G80" s="220">
        <v>462200</v>
      </c>
      <c r="H80" s="241">
        <f t="shared" si="0"/>
        <v>0</v>
      </c>
      <c r="I80" s="241">
        <f>[1]aparat!F98</f>
        <v>0</v>
      </c>
      <c r="J80" s="241"/>
    </row>
    <row r="81" spans="1:10" ht="25.5" hidden="1">
      <c r="A81" s="247"/>
      <c r="B81" s="239"/>
      <c r="C81" s="224"/>
      <c r="D81" s="224"/>
      <c r="E81" s="261" t="s">
        <v>1020</v>
      </c>
      <c r="F81" s="253" t="s">
        <v>528</v>
      </c>
      <c r="G81" s="253" t="s">
        <v>528</v>
      </c>
      <c r="H81" s="241">
        <f t="shared" si="0"/>
        <v>0</v>
      </c>
      <c r="I81" s="241">
        <f>[1]aparat!F99</f>
        <v>0</v>
      </c>
      <c r="J81" s="241"/>
    </row>
    <row r="82" spans="1:10" ht="25.5" hidden="1">
      <c r="A82" s="247"/>
      <c r="B82" s="239"/>
      <c r="C82" s="224"/>
      <c r="D82" s="224"/>
      <c r="E82" s="261" t="s">
        <v>1021</v>
      </c>
      <c r="F82" s="263">
        <v>463100</v>
      </c>
      <c r="G82" s="220">
        <v>463100</v>
      </c>
      <c r="H82" s="241">
        <f t="shared" ref="H82:H145" si="1">I82+J82</f>
        <v>0</v>
      </c>
      <c r="I82" s="241">
        <f>[1]aparat!F100</f>
        <v>0</v>
      </c>
      <c r="J82" s="241"/>
    </row>
    <row r="83" spans="1:10" hidden="1">
      <c r="A83" s="247"/>
      <c r="B83" s="239"/>
      <c r="C83" s="224"/>
      <c r="D83" s="224"/>
      <c r="E83" s="261" t="s">
        <v>1022</v>
      </c>
      <c r="F83" s="263">
        <v>463200</v>
      </c>
      <c r="G83" s="220">
        <v>463200</v>
      </c>
      <c r="H83" s="241">
        <f t="shared" si="1"/>
        <v>0</v>
      </c>
      <c r="I83" s="241">
        <f>[1]aparat!F101</f>
        <v>0</v>
      </c>
      <c r="J83" s="241"/>
    </row>
    <row r="84" spans="1:10" ht="38.25" hidden="1">
      <c r="A84" s="247"/>
      <c r="B84" s="239"/>
      <c r="C84" s="224"/>
      <c r="D84" s="224"/>
      <c r="E84" s="261" t="s">
        <v>1023</v>
      </c>
      <c r="F84" s="263">
        <v>463300</v>
      </c>
      <c r="G84" s="220">
        <v>463300</v>
      </c>
      <c r="H84" s="241">
        <f t="shared" si="1"/>
        <v>0</v>
      </c>
      <c r="I84" s="241">
        <f>[1]aparat!F102</f>
        <v>0</v>
      </c>
      <c r="J84" s="241"/>
    </row>
    <row r="85" spans="1:10" ht="38.25" hidden="1">
      <c r="A85" s="247"/>
      <c r="B85" s="239"/>
      <c r="C85" s="224"/>
      <c r="D85" s="224"/>
      <c r="E85" s="261" t="s">
        <v>1024</v>
      </c>
      <c r="F85" s="263">
        <v>463400</v>
      </c>
      <c r="G85" s="220">
        <v>463400</v>
      </c>
      <c r="H85" s="241">
        <f t="shared" si="1"/>
        <v>0</v>
      </c>
      <c r="I85" s="241">
        <f>[1]aparat!F103</f>
        <v>0</v>
      </c>
      <c r="J85" s="241"/>
    </row>
    <row r="86" spans="1:10" hidden="1">
      <c r="A86" s="247"/>
      <c r="B86" s="239"/>
      <c r="C86" s="224"/>
      <c r="D86" s="224"/>
      <c r="E86" s="257" t="s">
        <v>1025</v>
      </c>
      <c r="F86" s="263">
        <v>463500</v>
      </c>
      <c r="G86" s="220">
        <v>463500</v>
      </c>
      <c r="H86" s="241">
        <f t="shared" si="1"/>
        <v>0</v>
      </c>
      <c r="I86" s="241">
        <f>[1]aparat!F104</f>
        <v>0</v>
      </c>
      <c r="J86" s="241"/>
    </row>
    <row r="87" spans="1:10" ht="38.25" hidden="1">
      <c r="A87" s="247"/>
      <c r="B87" s="239"/>
      <c r="C87" s="224"/>
      <c r="D87" s="224"/>
      <c r="E87" s="257" t="s">
        <v>1026</v>
      </c>
      <c r="F87" s="263">
        <v>463700</v>
      </c>
      <c r="G87" s="220">
        <v>463700</v>
      </c>
      <c r="H87" s="241">
        <f t="shared" si="1"/>
        <v>0</v>
      </c>
      <c r="I87" s="241">
        <f>[1]aparat!F105</f>
        <v>0</v>
      </c>
      <c r="J87" s="241"/>
    </row>
    <row r="88" spans="1:10" ht="38.25" hidden="1">
      <c r="A88" s="247"/>
      <c r="B88" s="239"/>
      <c r="C88" s="224"/>
      <c r="D88" s="224"/>
      <c r="E88" s="257" t="s">
        <v>1027</v>
      </c>
      <c r="F88" s="263">
        <v>463800</v>
      </c>
      <c r="G88" s="220">
        <v>463800</v>
      </c>
      <c r="H88" s="241">
        <f t="shared" si="1"/>
        <v>0</v>
      </c>
      <c r="I88" s="241">
        <f>[1]aparat!F106</f>
        <v>0</v>
      </c>
      <c r="J88" s="241"/>
    </row>
    <row r="89" spans="1:10" hidden="1">
      <c r="A89" s="247"/>
      <c r="B89" s="239"/>
      <c r="C89" s="224"/>
      <c r="D89" s="224"/>
      <c r="E89" s="257" t="s">
        <v>1028</v>
      </c>
      <c r="F89" s="263">
        <v>463900</v>
      </c>
      <c r="G89" s="220">
        <v>463900</v>
      </c>
      <c r="H89" s="241">
        <f t="shared" si="1"/>
        <v>0</v>
      </c>
      <c r="I89" s="241">
        <f>[1]aparat!F107</f>
        <v>0</v>
      </c>
      <c r="J89" s="241"/>
    </row>
    <row r="90" spans="1:10" ht="25.5" hidden="1">
      <c r="A90" s="247"/>
      <c r="B90" s="239"/>
      <c r="C90" s="224"/>
      <c r="D90" s="224"/>
      <c r="E90" s="257" t="s">
        <v>1029</v>
      </c>
      <c r="F90" s="253" t="s">
        <v>528</v>
      </c>
      <c r="G90" s="253" t="s">
        <v>528</v>
      </c>
      <c r="H90" s="241">
        <f t="shared" si="1"/>
        <v>0</v>
      </c>
      <c r="I90" s="241">
        <f>[1]aparat!F108</f>
        <v>0</v>
      </c>
      <c r="J90" s="241"/>
    </row>
    <row r="91" spans="1:10" ht="25.5" hidden="1">
      <c r="A91" s="247"/>
      <c r="B91" s="239"/>
      <c r="C91" s="224"/>
      <c r="D91" s="224"/>
      <c r="E91" s="257" t="s">
        <v>1030</v>
      </c>
      <c r="F91" s="263">
        <v>465100</v>
      </c>
      <c r="G91" s="220">
        <v>465100</v>
      </c>
      <c r="H91" s="241">
        <f t="shared" si="1"/>
        <v>0</v>
      </c>
      <c r="I91" s="241">
        <f>[1]aparat!F109</f>
        <v>0</v>
      </c>
      <c r="J91" s="241"/>
    </row>
    <row r="92" spans="1:10" hidden="1">
      <c r="A92" s="247"/>
      <c r="B92" s="239"/>
      <c r="C92" s="224"/>
      <c r="D92" s="224"/>
      <c r="E92" s="257" t="s">
        <v>1031</v>
      </c>
      <c r="F92" s="263">
        <v>465200</v>
      </c>
      <c r="G92" s="220">
        <v>465200</v>
      </c>
      <c r="H92" s="241">
        <f t="shared" si="1"/>
        <v>0</v>
      </c>
      <c r="I92" s="241">
        <f>[1]aparat!F110</f>
        <v>0</v>
      </c>
      <c r="J92" s="241"/>
    </row>
    <row r="93" spans="1:10" hidden="1">
      <c r="A93" s="247"/>
      <c r="B93" s="239"/>
      <c r="C93" s="224"/>
      <c r="D93" s="224"/>
      <c r="E93" s="257" t="s">
        <v>1032</v>
      </c>
      <c r="F93" s="263">
        <v>465300</v>
      </c>
      <c r="G93" s="220">
        <v>465300</v>
      </c>
      <c r="H93" s="241">
        <f t="shared" si="1"/>
        <v>0</v>
      </c>
      <c r="I93" s="241">
        <f>[1]aparat!F111</f>
        <v>0</v>
      </c>
      <c r="J93" s="241"/>
    </row>
    <row r="94" spans="1:10" ht="38.25" hidden="1">
      <c r="A94" s="247"/>
      <c r="B94" s="239"/>
      <c r="C94" s="224"/>
      <c r="D94" s="224"/>
      <c r="E94" s="257" t="s">
        <v>1033</v>
      </c>
      <c r="F94" s="263">
        <v>465500</v>
      </c>
      <c r="G94" s="220">
        <v>465500</v>
      </c>
      <c r="H94" s="241">
        <f t="shared" si="1"/>
        <v>0</v>
      </c>
      <c r="I94" s="241">
        <f>[1]aparat!F112</f>
        <v>0</v>
      </c>
      <c r="J94" s="241"/>
    </row>
    <row r="95" spans="1:10" ht="38.25" hidden="1">
      <c r="A95" s="247"/>
      <c r="B95" s="239"/>
      <c r="C95" s="224"/>
      <c r="D95" s="224"/>
      <c r="E95" s="257" t="s">
        <v>1034</v>
      </c>
      <c r="F95" s="263">
        <v>465600</v>
      </c>
      <c r="G95" s="220">
        <v>465600</v>
      </c>
      <c r="H95" s="241">
        <f t="shared" si="1"/>
        <v>0</v>
      </c>
      <c r="I95" s="241">
        <f>[1]aparat!F113</f>
        <v>0</v>
      </c>
      <c r="J95" s="241"/>
    </row>
    <row r="96" spans="1:10" hidden="1">
      <c r="A96" s="247"/>
      <c r="B96" s="239"/>
      <c r="C96" s="224"/>
      <c r="D96" s="224"/>
      <c r="E96" s="257" t="s">
        <v>1035</v>
      </c>
      <c r="F96" s="256" t="s">
        <v>1036</v>
      </c>
      <c r="G96" s="256" t="s">
        <v>1036</v>
      </c>
      <c r="H96" s="241">
        <f t="shared" si="1"/>
        <v>0</v>
      </c>
      <c r="I96" s="241">
        <f>[1]aparat!F114</f>
        <v>0</v>
      </c>
      <c r="J96" s="241"/>
    </row>
    <row r="97" spans="1:10" hidden="1">
      <c r="A97" s="247"/>
      <c r="B97" s="239"/>
      <c r="C97" s="224"/>
      <c r="D97" s="224"/>
      <c r="E97" s="259" t="s">
        <v>1037</v>
      </c>
      <c r="F97" s="253" t="s">
        <v>528</v>
      </c>
      <c r="G97" s="253" t="s">
        <v>528</v>
      </c>
      <c r="H97" s="241">
        <f t="shared" si="1"/>
        <v>0</v>
      </c>
      <c r="I97" s="241">
        <f>[1]aparat!F115</f>
        <v>0</v>
      </c>
      <c r="J97" s="241"/>
    </row>
    <row r="98" spans="1:10" hidden="1">
      <c r="A98" s="247"/>
      <c r="B98" s="239"/>
      <c r="C98" s="224"/>
      <c r="D98" s="224"/>
      <c r="E98" s="259" t="s">
        <v>1038</v>
      </c>
      <c r="F98" s="253" t="s">
        <v>528</v>
      </c>
      <c r="G98" s="253" t="s">
        <v>528</v>
      </c>
      <c r="H98" s="241">
        <f t="shared" si="1"/>
        <v>0</v>
      </c>
      <c r="I98" s="241">
        <f>[1]aparat!F116</f>
        <v>0</v>
      </c>
      <c r="J98" s="241"/>
    </row>
    <row r="99" spans="1:10" ht="25.5" hidden="1">
      <c r="A99" s="247"/>
      <c r="B99" s="239"/>
      <c r="C99" s="224"/>
      <c r="D99" s="224"/>
      <c r="E99" s="255" t="s">
        <v>1039</v>
      </c>
      <c r="F99" s="220">
        <v>471100</v>
      </c>
      <c r="G99" s="220">
        <v>471100</v>
      </c>
      <c r="H99" s="241">
        <f t="shared" si="1"/>
        <v>0</v>
      </c>
      <c r="I99" s="241">
        <f>[1]aparat!F117</f>
        <v>0</v>
      </c>
      <c r="J99" s="241"/>
    </row>
    <row r="100" spans="1:10" ht="25.5" hidden="1">
      <c r="A100" s="247"/>
      <c r="B100" s="239"/>
      <c r="C100" s="224"/>
      <c r="D100" s="224"/>
      <c r="E100" s="259" t="s">
        <v>1040</v>
      </c>
      <c r="F100" s="220">
        <v>471200</v>
      </c>
      <c r="G100" s="220">
        <v>471200</v>
      </c>
      <c r="H100" s="241">
        <f t="shared" si="1"/>
        <v>0</v>
      </c>
      <c r="I100" s="241">
        <f>[1]aparat!F118</f>
        <v>0</v>
      </c>
      <c r="J100" s="241"/>
    </row>
    <row r="101" spans="1:10" ht="25.5" hidden="1">
      <c r="A101" s="247"/>
      <c r="B101" s="239"/>
      <c r="C101" s="224"/>
      <c r="D101" s="224"/>
      <c r="E101" s="259" t="s">
        <v>1041</v>
      </c>
      <c r="F101" s="253" t="s">
        <v>528</v>
      </c>
      <c r="G101" s="253" t="s">
        <v>528</v>
      </c>
      <c r="H101" s="241">
        <f t="shared" si="1"/>
        <v>0</v>
      </c>
      <c r="I101" s="241">
        <f>[1]aparat!F119</f>
        <v>0</v>
      </c>
      <c r="J101" s="241"/>
    </row>
    <row r="102" spans="1:10" ht="25.5" hidden="1">
      <c r="A102" s="247"/>
      <c r="B102" s="239"/>
      <c r="C102" s="224"/>
      <c r="D102" s="224"/>
      <c r="E102" s="259" t="s">
        <v>1042</v>
      </c>
      <c r="F102" s="256" t="s">
        <v>1043</v>
      </c>
      <c r="G102" s="256" t="s">
        <v>1043</v>
      </c>
      <c r="H102" s="241">
        <f t="shared" si="1"/>
        <v>0</v>
      </c>
      <c r="I102" s="241">
        <f>[1]aparat!F120</f>
        <v>0</v>
      </c>
      <c r="J102" s="241"/>
    </row>
    <row r="103" spans="1:10" hidden="1">
      <c r="A103" s="247"/>
      <c r="B103" s="239"/>
      <c r="C103" s="224"/>
      <c r="D103" s="224"/>
      <c r="E103" s="259" t="s">
        <v>1044</v>
      </c>
      <c r="F103" s="256" t="s">
        <v>1045</v>
      </c>
      <c r="G103" s="256" t="s">
        <v>1045</v>
      </c>
      <c r="H103" s="241">
        <f t="shared" si="1"/>
        <v>0</v>
      </c>
      <c r="I103" s="241">
        <f>[1]aparat!F121</f>
        <v>0</v>
      </c>
      <c r="J103" s="241"/>
    </row>
    <row r="104" spans="1:10" ht="25.5" hidden="1">
      <c r="A104" s="247"/>
      <c r="B104" s="239"/>
      <c r="C104" s="224"/>
      <c r="D104" s="224"/>
      <c r="E104" s="259" t="s">
        <v>1046</v>
      </c>
      <c r="F104" s="256" t="s">
        <v>1047</v>
      </c>
      <c r="G104" s="256" t="s">
        <v>1047</v>
      </c>
      <c r="H104" s="241">
        <f t="shared" si="1"/>
        <v>0</v>
      </c>
      <c r="I104" s="241">
        <f>[1]aparat!F122</f>
        <v>0</v>
      </c>
      <c r="J104" s="241"/>
    </row>
    <row r="105" spans="1:10" hidden="1">
      <c r="A105" s="247"/>
      <c r="B105" s="239"/>
      <c r="C105" s="224"/>
      <c r="D105" s="224"/>
      <c r="E105" s="259" t="s">
        <v>1048</v>
      </c>
      <c r="F105" s="256" t="s">
        <v>1049</v>
      </c>
      <c r="G105" s="256" t="s">
        <v>1049</v>
      </c>
      <c r="H105" s="241">
        <f t="shared" si="1"/>
        <v>0</v>
      </c>
      <c r="I105" s="241">
        <f>[1]aparat!F123</f>
        <v>0</v>
      </c>
      <c r="J105" s="241"/>
    </row>
    <row r="106" spans="1:10" ht="25.5" hidden="1">
      <c r="A106" s="247"/>
      <c r="B106" s="239"/>
      <c r="C106" s="224"/>
      <c r="D106" s="224"/>
      <c r="E106" s="259" t="s">
        <v>1050</v>
      </c>
      <c r="F106" s="256" t="s">
        <v>1051</v>
      </c>
      <c r="G106" s="256" t="s">
        <v>1051</v>
      </c>
      <c r="H106" s="241">
        <f t="shared" si="1"/>
        <v>0</v>
      </c>
      <c r="I106" s="241">
        <f>[1]aparat!F124</f>
        <v>0</v>
      </c>
      <c r="J106" s="241"/>
    </row>
    <row r="107" spans="1:10" hidden="1">
      <c r="A107" s="247"/>
      <c r="B107" s="239"/>
      <c r="C107" s="224"/>
      <c r="D107" s="224"/>
      <c r="E107" s="259" t="s">
        <v>1052</v>
      </c>
      <c r="F107" s="256" t="s">
        <v>1053</v>
      </c>
      <c r="G107" s="256" t="s">
        <v>1053</v>
      </c>
      <c r="H107" s="241">
        <f t="shared" si="1"/>
        <v>0</v>
      </c>
      <c r="I107" s="241">
        <f>[1]aparat!F125</f>
        <v>0</v>
      </c>
      <c r="J107" s="241"/>
    </row>
    <row r="108" spans="1:10" ht="25.5" hidden="1">
      <c r="A108" s="247"/>
      <c r="B108" s="239"/>
      <c r="C108" s="224"/>
      <c r="D108" s="224"/>
      <c r="E108" s="255" t="s">
        <v>1054</v>
      </c>
      <c r="F108" s="256" t="s">
        <v>1055</v>
      </c>
      <c r="G108" s="256" t="s">
        <v>1055</v>
      </c>
      <c r="H108" s="241">
        <f t="shared" si="1"/>
        <v>0</v>
      </c>
      <c r="I108" s="241">
        <f>[1]aparat!F126</f>
        <v>0</v>
      </c>
      <c r="J108" s="241"/>
    </row>
    <row r="109" spans="1:10" hidden="1">
      <c r="A109" s="247"/>
      <c r="B109" s="239"/>
      <c r="C109" s="224"/>
      <c r="D109" s="224"/>
      <c r="E109" s="259" t="s">
        <v>1056</v>
      </c>
      <c r="F109" s="256" t="s">
        <v>1057</v>
      </c>
      <c r="G109" s="256" t="s">
        <v>1057</v>
      </c>
      <c r="H109" s="241">
        <f t="shared" si="1"/>
        <v>0</v>
      </c>
      <c r="I109" s="241">
        <f>[1]aparat!F127</f>
        <v>0</v>
      </c>
      <c r="J109" s="241"/>
    </row>
    <row r="110" spans="1:10" hidden="1">
      <c r="A110" s="247"/>
      <c r="B110" s="239"/>
      <c r="C110" s="224"/>
      <c r="D110" s="224"/>
      <c r="E110" s="259" t="s">
        <v>1058</v>
      </c>
      <c r="F110" s="256" t="s">
        <v>1059</v>
      </c>
      <c r="G110" s="256" t="s">
        <v>1059</v>
      </c>
      <c r="H110" s="241">
        <f t="shared" si="1"/>
        <v>0</v>
      </c>
      <c r="I110" s="241">
        <f>[1]aparat!F128</f>
        <v>0</v>
      </c>
      <c r="J110" s="241"/>
    </row>
    <row r="111" spans="1:10" hidden="1">
      <c r="A111" s="247"/>
      <c r="B111" s="239"/>
      <c r="C111" s="224"/>
      <c r="D111" s="224"/>
      <c r="E111" s="259" t="s">
        <v>1060</v>
      </c>
      <c r="F111" s="253" t="s">
        <v>528</v>
      </c>
      <c r="G111" s="253" t="s">
        <v>528</v>
      </c>
      <c r="H111" s="241">
        <f t="shared" si="1"/>
        <v>0</v>
      </c>
      <c r="I111" s="241">
        <f>[1]aparat!F129</f>
        <v>0</v>
      </c>
      <c r="J111" s="241"/>
    </row>
    <row r="112" spans="1:10" hidden="1">
      <c r="A112" s="247"/>
      <c r="B112" s="239"/>
      <c r="C112" s="224"/>
      <c r="D112" s="224"/>
      <c r="E112" s="259" t="s">
        <v>1061</v>
      </c>
      <c r="F112" s="256" t="s">
        <v>1062</v>
      </c>
      <c r="G112" s="256" t="s">
        <v>1062</v>
      </c>
      <c r="H112" s="241">
        <f t="shared" si="1"/>
        <v>0</v>
      </c>
      <c r="I112" s="241">
        <f>[1]aparat!F130</f>
        <v>0</v>
      </c>
      <c r="J112" s="241"/>
    </row>
    <row r="113" spans="1:10">
      <c r="A113" s="247"/>
      <c r="B113" s="239"/>
      <c r="C113" s="224"/>
      <c r="D113" s="224"/>
      <c r="E113" s="255" t="s">
        <v>1063</v>
      </c>
      <c r="F113" s="253" t="s">
        <v>528</v>
      </c>
      <c r="G113" s="253" t="s">
        <v>528</v>
      </c>
      <c r="H113" s="241">
        <f t="shared" si="1"/>
        <v>950</v>
      </c>
      <c r="I113" s="241">
        <f>[1]aparat!F131</f>
        <v>950</v>
      </c>
      <c r="J113" s="241"/>
    </row>
    <row r="114" spans="1:10" ht="25.5" hidden="1">
      <c r="A114" s="247"/>
      <c r="B114" s="239"/>
      <c r="C114" s="224"/>
      <c r="D114" s="224"/>
      <c r="E114" s="255" t="s">
        <v>1064</v>
      </c>
      <c r="F114" s="253" t="s">
        <v>528</v>
      </c>
      <c r="G114" s="253" t="s">
        <v>528</v>
      </c>
      <c r="H114" s="241" t="e">
        <f t="shared" si="1"/>
        <v>#REF!</v>
      </c>
      <c r="I114" s="241" t="e">
        <f>[1]aparat!F130+#REF!</f>
        <v>#REF!</v>
      </c>
      <c r="J114" s="241"/>
    </row>
    <row r="115" spans="1:10" ht="38.25" hidden="1">
      <c r="A115" s="247"/>
      <c r="B115" s="239"/>
      <c r="C115" s="224"/>
      <c r="D115" s="224"/>
      <c r="E115" s="255" t="s">
        <v>1065</v>
      </c>
      <c r="F115" s="256" t="s">
        <v>1066</v>
      </c>
      <c r="G115" s="256" t="s">
        <v>1066</v>
      </c>
      <c r="H115" s="241" t="e">
        <f t="shared" si="1"/>
        <v>#REF!</v>
      </c>
      <c r="I115" s="241" t="e">
        <f>[1]aparat!F131+#REF!</f>
        <v>#REF!</v>
      </c>
      <c r="J115" s="241"/>
    </row>
    <row r="116" spans="1:10" ht="25.5" hidden="1">
      <c r="A116" s="247"/>
      <c r="B116" s="239"/>
      <c r="C116" s="224"/>
      <c r="D116" s="224"/>
      <c r="E116" s="259" t="s">
        <v>1067</v>
      </c>
      <c r="F116" s="256" t="s">
        <v>1068</v>
      </c>
      <c r="G116" s="256" t="s">
        <v>1068</v>
      </c>
      <c r="H116" s="241" t="e">
        <f t="shared" si="1"/>
        <v>#REF!</v>
      </c>
      <c r="I116" s="241" t="e">
        <f>[1]aparat!F132+#REF!</f>
        <v>#REF!</v>
      </c>
      <c r="J116" s="241"/>
    </row>
    <row r="117" spans="1:10" ht="34.5" customHeight="1">
      <c r="A117" s="247"/>
      <c r="B117" s="239"/>
      <c r="C117" s="224"/>
      <c r="D117" s="224"/>
      <c r="E117" s="259" t="s">
        <v>1069</v>
      </c>
      <c r="F117" s="253" t="s">
        <v>528</v>
      </c>
      <c r="G117" s="253" t="s">
        <v>528</v>
      </c>
      <c r="H117" s="241">
        <f>I117+J117</f>
        <v>950</v>
      </c>
      <c r="I117" s="241">
        <f>[1]aparat!F135</f>
        <v>950</v>
      </c>
      <c r="J117" s="241"/>
    </row>
    <row r="118" spans="1:10" ht="0.75" hidden="1" customHeight="1">
      <c r="A118" s="247"/>
      <c r="B118" s="239"/>
      <c r="C118" s="224"/>
      <c r="D118" s="224"/>
      <c r="E118" s="259" t="s">
        <v>1070</v>
      </c>
      <c r="F118" s="256" t="s">
        <v>1071</v>
      </c>
      <c r="G118" s="256" t="s">
        <v>1071</v>
      </c>
      <c r="H118" s="241">
        <f t="shared" si="1"/>
        <v>0</v>
      </c>
      <c r="I118" s="241">
        <f>[1]aparat!F134</f>
        <v>0</v>
      </c>
      <c r="J118" s="241"/>
    </row>
    <row r="119" spans="1:10">
      <c r="A119" s="247"/>
      <c r="B119" s="239"/>
      <c r="C119" s="224"/>
      <c r="D119" s="224"/>
      <c r="E119" s="259" t="s">
        <v>1072</v>
      </c>
      <c r="F119" s="264">
        <v>482200</v>
      </c>
      <c r="G119" s="264">
        <v>482200</v>
      </c>
      <c r="H119" s="241">
        <f>I119+J119</f>
        <v>0</v>
      </c>
      <c r="I119" s="210">
        <v>0</v>
      </c>
      <c r="J119" s="241"/>
    </row>
    <row r="120" spans="1:10">
      <c r="A120" s="247"/>
      <c r="B120" s="239"/>
      <c r="C120" s="224"/>
      <c r="D120" s="224"/>
      <c r="E120" s="259" t="s">
        <v>1073</v>
      </c>
      <c r="F120" s="256" t="s">
        <v>1074</v>
      </c>
      <c r="G120" s="256" t="s">
        <v>1074</v>
      </c>
      <c r="H120" s="241">
        <f>I120+J120</f>
        <v>950</v>
      </c>
      <c r="I120" s="241">
        <f>[1]aparat!F135</f>
        <v>950</v>
      </c>
      <c r="J120" s="241"/>
    </row>
    <row r="121" spans="1:10" ht="0.75" hidden="1" customHeight="1">
      <c r="A121" s="247"/>
      <c r="B121" s="239"/>
      <c r="C121" s="224"/>
      <c r="D121" s="224"/>
      <c r="E121" s="259" t="s">
        <v>1075</v>
      </c>
      <c r="F121" s="256" t="s">
        <v>1076</v>
      </c>
      <c r="G121" s="256" t="s">
        <v>1076</v>
      </c>
      <c r="H121" s="241">
        <f t="shared" si="1"/>
        <v>0</v>
      </c>
      <c r="I121" s="241">
        <f>[1]aparat!F137</f>
        <v>0</v>
      </c>
      <c r="J121" s="241"/>
    </row>
    <row r="122" spans="1:10" ht="25.5" hidden="1">
      <c r="A122" s="247"/>
      <c r="B122" s="239"/>
      <c r="C122" s="224"/>
      <c r="D122" s="224"/>
      <c r="E122" s="259" t="s">
        <v>1077</v>
      </c>
      <c r="F122" s="253" t="s">
        <v>528</v>
      </c>
      <c r="G122" s="253" t="s">
        <v>528</v>
      </c>
      <c r="H122" s="241">
        <f t="shared" si="1"/>
        <v>950</v>
      </c>
      <c r="I122" s="241">
        <f>[1]aparat!F138</f>
        <v>950</v>
      </c>
      <c r="J122" s="241"/>
    </row>
    <row r="123" spans="1:10" ht="25.5" hidden="1">
      <c r="A123" s="247"/>
      <c r="B123" s="239"/>
      <c r="C123" s="224"/>
      <c r="D123" s="224"/>
      <c r="E123" s="259" t="s">
        <v>1078</v>
      </c>
      <c r="F123" s="256" t="s">
        <v>1079</v>
      </c>
      <c r="G123" s="256" t="s">
        <v>1079</v>
      </c>
      <c r="H123" s="241">
        <f t="shared" si="1"/>
        <v>0</v>
      </c>
      <c r="I123" s="241">
        <f>[1]aparat!F139</f>
        <v>0</v>
      </c>
      <c r="J123" s="241"/>
    </row>
    <row r="124" spans="1:10" ht="38.25" hidden="1">
      <c r="A124" s="247"/>
      <c r="B124" s="239"/>
      <c r="C124" s="224"/>
      <c r="D124" s="224"/>
      <c r="E124" s="259" t="s">
        <v>1080</v>
      </c>
      <c r="F124" s="253" t="s">
        <v>528</v>
      </c>
      <c r="G124" s="253" t="s">
        <v>528</v>
      </c>
      <c r="H124" s="241">
        <f t="shared" si="1"/>
        <v>0</v>
      </c>
      <c r="I124" s="241">
        <f>[1]aparat!F140</f>
        <v>0</v>
      </c>
      <c r="J124" s="241"/>
    </row>
    <row r="125" spans="1:10" ht="25.5" hidden="1">
      <c r="A125" s="247"/>
      <c r="B125" s="239"/>
      <c r="C125" s="224"/>
      <c r="D125" s="224"/>
      <c r="E125" s="259" t="s">
        <v>1081</v>
      </c>
      <c r="F125" s="256" t="s">
        <v>1082</v>
      </c>
      <c r="G125" s="256" t="s">
        <v>1082</v>
      </c>
      <c r="H125" s="241">
        <f t="shared" si="1"/>
        <v>0</v>
      </c>
      <c r="I125" s="241">
        <f>[1]aparat!F141</f>
        <v>0</v>
      </c>
      <c r="J125" s="241"/>
    </row>
    <row r="126" spans="1:10" ht="25.5" hidden="1">
      <c r="A126" s="247"/>
      <c r="B126" s="239"/>
      <c r="C126" s="224"/>
      <c r="D126" s="224"/>
      <c r="E126" s="259" t="s">
        <v>1083</v>
      </c>
      <c r="F126" s="256" t="s">
        <v>1084</v>
      </c>
      <c r="G126" s="256" t="s">
        <v>1084</v>
      </c>
      <c r="H126" s="241">
        <f t="shared" si="1"/>
        <v>0</v>
      </c>
      <c r="I126" s="241">
        <f>[1]aparat!F142</f>
        <v>0</v>
      </c>
      <c r="J126" s="241"/>
    </row>
    <row r="127" spans="1:10" ht="38.25" hidden="1">
      <c r="A127" s="247"/>
      <c r="B127" s="239"/>
      <c r="C127" s="224"/>
      <c r="D127" s="224"/>
      <c r="E127" s="259" t="s">
        <v>1085</v>
      </c>
      <c r="F127" s="253" t="s">
        <v>528</v>
      </c>
      <c r="G127" s="253" t="s">
        <v>528</v>
      </c>
      <c r="H127" s="241">
        <f t="shared" si="1"/>
        <v>0</v>
      </c>
      <c r="I127" s="241">
        <f>[1]aparat!F143</f>
        <v>0</v>
      </c>
      <c r="J127" s="241"/>
    </row>
    <row r="128" spans="1:10" ht="38.25" hidden="1">
      <c r="A128" s="247"/>
      <c r="B128" s="239"/>
      <c r="C128" s="224"/>
      <c r="D128" s="224"/>
      <c r="E128" s="259" t="s">
        <v>1086</v>
      </c>
      <c r="F128" s="256" t="s">
        <v>1087</v>
      </c>
      <c r="G128" s="256" t="s">
        <v>1087</v>
      </c>
      <c r="H128" s="241">
        <f t="shared" si="1"/>
        <v>0</v>
      </c>
      <c r="I128" s="241">
        <f>[1]aparat!F144</f>
        <v>0</v>
      </c>
      <c r="J128" s="241"/>
    </row>
    <row r="129" spans="1:10" hidden="1">
      <c r="A129" s="247"/>
      <c r="B129" s="239"/>
      <c r="C129" s="224"/>
      <c r="D129" s="224"/>
      <c r="E129" s="259" t="s">
        <v>1088</v>
      </c>
      <c r="F129" s="253" t="s">
        <v>528</v>
      </c>
      <c r="G129" s="253" t="s">
        <v>528</v>
      </c>
      <c r="H129" s="241">
        <f t="shared" si="1"/>
        <v>0</v>
      </c>
      <c r="I129" s="241">
        <f>[1]aparat!F145</f>
        <v>0</v>
      </c>
      <c r="J129" s="241"/>
    </row>
    <row r="130" spans="1:10" hidden="1">
      <c r="A130" s="247"/>
      <c r="B130" s="239"/>
      <c r="C130" s="224"/>
      <c r="D130" s="224"/>
      <c r="E130" s="259" t="s">
        <v>1089</v>
      </c>
      <c r="F130" s="256" t="s">
        <v>1090</v>
      </c>
      <c r="G130" s="256" t="s">
        <v>1090</v>
      </c>
      <c r="H130" s="241">
        <f t="shared" si="1"/>
        <v>0</v>
      </c>
      <c r="I130" s="241">
        <f>[1]aparat!F146</f>
        <v>0</v>
      </c>
      <c r="J130" s="241"/>
    </row>
    <row r="131" spans="1:10" hidden="1">
      <c r="A131" s="247"/>
      <c r="B131" s="239"/>
      <c r="C131" s="224"/>
      <c r="D131" s="224"/>
      <c r="E131" s="259" t="s">
        <v>1091</v>
      </c>
      <c r="F131" s="253" t="s">
        <v>528</v>
      </c>
      <c r="G131" s="253" t="s">
        <v>528</v>
      </c>
      <c r="H131" s="241">
        <f t="shared" si="1"/>
        <v>0</v>
      </c>
      <c r="I131" s="241">
        <f>[1]aparat!F147</f>
        <v>0</v>
      </c>
      <c r="J131" s="241"/>
    </row>
    <row r="132" spans="1:10" hidden="1">
      <c r="A132" s="247"/>
      <c r="B132" s="239"/>
      <c r="C132" s="224"/>
      <c r="D132" s="224"/>
      <c r="E132" s="259" t="s">
        <v>1092</v>
      </c>
      <c r="F132" s="256" t="s">
        <v>1093</v>
      </c>
      <c r="G132" s="256" t="s">
        <v>1093</v>
      </c>
      <c r="H132" s="241">
        <f t="shared" si="1"/>
        <v>0</v>
      </c>
      <c r="I132" s="241">
        <f>[1]aparat!F148</f>
        <v>0</v>
      </c>
      <c r="J132" s="241"/>
    </row>
    <row r="133" spans="1:10">
      <c r="A133" s="247"/>
      <c r="B133" s="239"/>
      <c r="C133" s="224"/>
      <c r="D133" s="224"/>
      <c r="E133" s="259" t="s">
        <v>1094</v>
      </c>
      <c r="F133" s="253" t="s">
        <v>528</v>
      </c>
      <c r="G133" s="253" t="s">
        <v>528</v>
      </c>
      <c r="H133" s="241">
        <f t="shared" si="1"/>
        <v>11650</v>
      </c>
      <c r="I133" s="241"/>
      <c r="J133" s="241">
        <f>J136+J137+J138+J139+J185</f>
        <v>11650</v>
      </c>
    </row>
    <row r="134" spans="1:10" ht="0.75" hidden="1" customHeight="1">
      <c r="A134" s="247"/>
      <c r="B134" s="239"/>
      <c r="C134" s="224"/>
      <c r="D134" s="224"/>
      <c r="E134" s="259" t="s">
        <v>1095</v>
      </c>
      <c r="F134" s="253" t="s">
        <v>528</v>
      </c>
      <c r="G134" s="253" t="s">
        <v>528</v>
      </c>
      <c r="H134" s="241" t="e">
        <f t="shared" si="1"/>
        <v>#REF!</v>
      </c>
      <c r="I134" s="241"/>
      <c r="J134" s="241" t="e">
        <f>[1]aparat!F150+#REF!</f>
        <v>#REF!</v>
      </c>
    </row>
    <row r="135" spans="1:10" ht="18.75" hidden="1" customHeight="1">
      <c r="A135" s="247"/>
      <c r="B135" s="239"/>
      <c r="C135" s="224"/>
      <c r="D135" s="224"/>
      <c r="E135" s="259" t="s">
        <v>1096</v>
      </c>
      <c r="F135" s="265" t="s">
        <v>1097</v>
      </c>
      <c r="G135" s="256" t="s">
        <v>1097</v>
      </c>
      <c r="H135" s="241">
        <f t="shared" si="1"/>
        <v>11650</v>
      </c>
      <c r="I135" s="241"/>
      <c r="J135" s="241">
        <f>[1]aparat!F151</f>
        <v>11650</v>
      </c>
    </row>
    <row r="136" spans="1:10" ht="15.75" customHeight="1">
      <c r="A136" s="247"/>
      <c r="B136" s="239"/>
      <c r="C136" s="224"/>
      <c r="D136" s="224"/>
      <c r="E136" s="259" t="s">
        <v>1098</v>
      </c>
      <c r="F136" s="265" t="s">
        <v>1099</v>
      </c>
      <c r="G136" s="256" t="s">
        <v>1099</v>
      </c>
      <c r="H136" s="241">
        <f>I136+J136</f>
        <v>0</v>
      </c>
      <c r="I136" s="241"/>
      <c r="J136" s="241">
        <v>0</v>
      </c>
    </row>
    <row r="137" spans="1:10" ht="15" customHeight="1">
      <c r="A137" s="247"/>
      <c r="B137" s="239"/>
      <c r="C137" s="224"/>
      <c r="D137" s="224"/>
      <c r="E137" s="259" t="s">
        <v>1100</v>
      </c>
      <c r="F137" s="265" t="s">
        <v>1101</v>
      </c>
      <c r="G137" s="256" t="s">
        <v>1101</v>
      </c>
      <c r="H137" s="241">
        <f t="shared" si="1"/>
        <v>6701</v>
      </c>
      <c r="I137" s="241"/>
      <c r="J137" s="241">
        <f>[1]aparat!F155</f>
        <v>6701</v>
      </c>
    </row>
    <row r="138" spans="1:10">
      <c r="A138" s="247"/>
      <c r="B138" s="239"/>
      <c r="C138" s="224"/>
      <c r="D138" s="224"/>
      <c r="E138" s="259" t="s">
        <v>1102</v>
      </c>
      <c r="F138" s="265" t="s">
        <v>1103</v>
      </c>
      <c r="G138" s="256" t="s">
        <v>1103</v>
      </c>
      <c r="H138" s="241">
        <f>J138</f>
        <v>2000</v>
      </c>
      <c r="I138" s="241"/>
      <c r="J138" s="241">
        <f>[1]aparat!F156</f>
        <v>2000</v>
      </c>
    </row>
    <row r="139" spans="1:10" ht="12" customHeight="1">
      <c r="A139" s="247"/>
      <c r="B139" s="239"/>
      <c r="C139" s="224"/>
      <c r="D139" s="224"/>
      <c r="E139" s="259" t="s">
        <v>1104</v>
      </c>
      <c r="F139" s="265" t="s">
        <v>1105</v>
      </c>
      <c r="G139" s="256" t="s">
        <v>1105</v>
      </c>
      <c r="H139" s="241">
        <f>J139</f>
        <v>2000</v>
      </c>
      <c r="I139" s="241"/>
      <c r="J139" s="241">
        <f>[1]aparat!F157</f>
        <v>2000</v>
      </c>
    </row>
    <row r="140" spans="1:10" s="249" customFormat="1" ht="12.75" hidden="1" customHeight="1">
      <c r="A140" s="266"/>
      <c r="B140" s="267"/>
      <c r="C140" s="268"/>
      <c r="D140" s="268"/>
      <c r="E140" s="259" t="s">
        <v>1106</v>
      </c>
      <c r="F140" s="265" t="s">
        <v>1107</v>
      </c>
      <c r="G140" s="256" t="s">
        <v>1107</v>
      </c>
      <c r="H140" s="241" t="e">
        <f t="shared" si="1"/>
        <v>#REF!</v>
      </c>
      <c r="I140" s="241"/>
      <c r="J140" s="241" t="e">
        <f>[1]aparat!F156+#REF!</f>
        <v>#REF!</v>
      </c>
    </row>
    <row r="141" spans="1:10" s="249" customFormat="1" ht="16.5" hidden="1" customHeight="1">
      <c r="A141" s="266"/>
      <c r="B141" s="267"/>
      <c r="C141" s="268"/>
      <c r="D141" s="268"/>
      <c r="E141" s="259" t="s">
        <v>1108</v>
      </c>
      <c r="F141" s="265" t="s">
        <v>1109</v>
      </c>
      <c r="G141" s="256" t="s">
        <v>1109</v>
      </c>
      <c r="H141" s="241" t="e">
        <f t="shared" si="1"/>
        <v>#REF!</v>
      </c>
      <c r="I141" s="241"/>
      <c r="J141" s="241" t="e">
        <f>[1]aparat!F157+#REF!</f>
        <v>#REF!</v>
      </c>
    </row>
    <row r="142" spans="1:10" s="249" customFormat="1" ht="12.75" hidden="1" customHeight="1">
      <c r="A142" s="266"/>
      <c r="B142" s="267"/>
      <c r="C142" s="268"/>
      <c r="D142" s="268"/>
      <c r="E142" s="259" t="s">
        <v>1110</v>
      </c>
      <c r="F142" s="265" t="s">
        <v>1111</v>
      </c>
      <c r="G142" s="256" t="s">
        <v>1111</v>
      </c>
      <c r="H142" s="241" t="e">
        <f t="shared" si="1"/>
        <v>#REF!</v>
      </c>
      <c r="I142" s="241"/>
      <c r="J142" s="241" t="e">
        <f>[1]aparat!F158+#REF!</f>
        <v>#REF!</v>
      </c>
    </row>
    <row r="143" spans="1:10" s="249" customFormat="1" ht="0.75" hidden="1" customHeight="1">
      <c r="A143" s="266"/>
      <c r="B143" s="267"/>
      <c r="C143" s="268"/>
      <c r="D143" s="268"/>
      <c r="E143" s="269" t="s">
        <v>1112</v>
      </c>
      <c r="F143" s="263" t="s">
        <v>1113</v>
      </c>
      <c r="G143" s="220" t="s">
        <v>1113</v>
      </c>
      <c r="H143" s="241" t="e">
        <f t="shared" si="1"/>
        <v>#REF!</v>
      </c>
      <c r="I143" s="241"/>
      <c r="J143" s="241" t="e">
        <f>[1]aparat!F159+#REF!</f>
        <v>#REF!</v>
      </c>
    </row>
    <row r="144" spans="1:10" s="249" customFormat="1" ht="12" hidden="1" customHeight="1">
      <c r="A144" s="266"/>
      <c r="B144" s="267"/>
      <c r="C144" s="268"/>
      <c r="D144" s="268"/>
      <c r="E144" s="269" t="s">
        <v>1114</v>
      </c>
      <c r="F144" s="263" t="s">
        <v>1115</v>
      </c>
      <c r="G144" s="220" t="s">
        <v>1115</v>
      </c>
      <c r="H144" s="241" t="e">
        <f t="shared" si="1"/>
        <v>#REF!</v>
      </c>
      <c r="I144" s="241"/>
      <c r="J144" s="241" t="e">
        <f>[1]aparat!F160+#REF!</f>
        <v>#REF!</v>
      </c>
    </row>
    <row r="145" spans="1:10" s="249" customFormat="1" ht="14.25" hidden="1" customHeight="1">
      <c r="A145" s="266"/>
      <c r="B145" s="267"/>
      <c r="C145" s="268"/>
      <c r="D145" s="268"/>
      <c r="E145" s="259" t="s">
        <v>1116</v>
      </c>
      <c r="F145" s="253" t="s">
        <v>528</v>
      </c>
      <c r="G145" s="253" t="s">
        <v>528</v>
      </c>
      <c r="H145" s="241" t="e">
        <f t="shared" si="1"/>
        <v>#REF!</v>
      </c>
      <c r="I145" s="270"/>
      <c r="J145" s="270" t="e">
        <f>[1]aparat!F161+#REF!</f>
        <v>#REF!</v>
      </c>
    </row>
    <row r="146" spans="1:10" s="249" customFormat="1" ht="14.25" hidden="1" customHeight="1">
      <c r="A146" s="266"/>
      <c r="B146" s="267"/>
      <c r="C146" s="268"/>
      <c r="D146" s="268"/>
      <c r="E146" s="259" t="s">
        <v>1117</v>
      </c>
      <c r="F146" s="265" t="s">
        <v>1118</v>
      </c>
      <c r="G146" s="256" t="s">
        <v>1118</v>
      </c>
      <c r="H146" s="241" t="e">
        <f t="shared" ref="H146:H185" si="2">I146+J146</f>
        <v>#REF!</v>
      </c>
      <c r="I146" s="270"/>
      <c r="J146" s="270" t="e">
        <f>[1]aparat!F162+#REF!</f>
        <v>#REF!</v>
      </c>
    </row>
    <row r="147" spans="1:10" s="249" customFormat="1" ht="14.25" hidden="1" customHeight="1">
      <c r="A147" s="266"/>
      <c r="B147" s="267"/>
      <c r="C147" s="268"/>
      <c r="D147" s="268"/>
      <c r="E147" s="259" t="s">
        <v>1119</v>
      </c>
      <c r="F147" s="265" t="s">
        <v>1120</v>
      </c>
      <c r="G147" s="256" t="s">
        <v>1120</v>
      </c>
      <c r="H147" s="241" t="e">
        <f t="shared" si="2"/>
        <v>#REF!</v>
      </c>
      <c r="I147" s="270"/>
      <c r="J147" s="270" t="e">
        <f>[1]aparat!F163+#REF!</f>
        <v>#REF!</v>
      </c>
    </row>
    <row r="148" spans="1:10" s="249" customFormat="1" ht="14.25" hidden="1" customHeight="1">
      <c r="A148" s="266"/>
      <c r="B148" s="267"/>
      <c r="C148" s="268"/>
      <c r="D148" s="268"/>
      <c r="E148" s="259" t="s">
        <v>1121</v>
      </c>
      <c r="F148" s="265" t="s">
        <v>1122</v>
      </c>
      <c r="G148" s="256" t="s">
        <v>1122</v>
      </c>
      <c r="H148" s="241" t="e">
        <f t="shared" si="2"/>
        <v>#REF!</v>
      </c>
      <c r="I148" s="270"/>
      <c r="J148" s="270" t="e">
        <f>[1]aparat!F164+#REF!</f>
        <v>#REF!</v>
      </c>
    </row>
    <row r="149" spans="1:10" s="249" customFormat="1" ht="14.25" hidden="1" customHeight="1">
      <c r="A149" s="266"/>
      <c r="B149" s="267"/>
      <c r="C149" s="268"/>
      <c r="D149" s="268"/>
      <c r="E149" s="259" t="s">
        <v>1123</v>
      </c>
      <c r="F149" s="265" t="s">
        <v>1124</v>
      </c>
      <c r="G149" s="256" t="s">
        <v>1124</v>
      </c>
      <c r="H149" s="241" t="e">
        <f t="shared" si="2"/>
        <v>#REF!</v>
      </c>
      <c r="I149" s="270"/>
      <c r="J149" s="270" t="e">
        <f>[1]aparat!F165+#REF!</f>
        <v>#REF!</v>
      </c>
    </row>
    <row r="150" spans="1:10" s="249" customFormat="1" ht="14.25" hidden="1" customHeight="1">
      <c r="A150" s="266"/>
      <c r="B150" s="267"/>
      <c r="C150" s="268"/>
      <c r="D150" s="268"/>
      <c r="E150" s="259" t="s">
        <v>1125</v>
      </c>
      <c r="F150" s="253" t="s">
        <v>528</v>
      </c>
      <c r="G150" s="253" t="s">
        <v>528</v>
      </c>
      <c r="H150" s="241" t="e">
        <f t="shared" si="2"/>
        <v>#REF!</v>
      </c>
      <c r="I150" s="270"/>
      <c r="J150" s="270" t="e">
        <f>[1]aparat!F166+#REF!</f>
        <v>#REF!</v>
      </c>
    </row>
    <row r="151" spans="1:10" s="249" customFormat="1" ht="14.25" hidden="1" customHeight="1">
      <c r="A151" s="266"/>
      <c r="B151" s="267"/>
      <c r="C151" s="268"/>
      <c r="D151" s="268"/>
      <c r="E151" s="259" t="s">
        <v>1126</v>
      </c>
      <c r="F151" s="265" t="s">
        <v>1127</v>
      </c>
      <c r="G151" s="256" t="s">
        <v>1127</v>
      </c>
      <c r="H151" s="241" t="e">
        <f t="shared" si="2"/>
        <v>#REF!</v>
      </c>
      <c r="I151" s="270"/>
      <c r="J151" s="270" t="e">
        <f>[1]aparat!F167+#REF!</f>
        <v>#REF!</v>
      </c>
    </row>
    <row r="152" spans="1:10" s="249" customFormat="1" ht="14.25" hidden="1" customHeight="1">
      <c r="A152" s="266"/>
      <c r="B152" s="267"/>
      <c r="C152" s="268"/>
      <c r="D152" s="268"/>
      <c r="E152" s="271" t="s">
        <v>1128</v>
      </c>
      <c r="F152" s="253" t="s">
        <v>528</v>
      </c>
      <c r="G152" s="253" t="s">
        <v>528</v>
      </c>
      <c r="H152" s="241" t="e">
        <f t="shared" si="2"/>
        <v>#REF!</v>
      </c>
      <c r="I152" s="270"/>
      <c r="J152" s="270" t="e">
        <f>[1]aparat!F168+#REF!</f>
        <v>#REF!</v>
      </c>
    </row>
    <row r="153" spans="1:10" s="249" customFormat="1" ht="14.25" hidden="1" customHeight="1">
      <c r="A153" s="266"/>
      <c r="B153" s="267"/>
      <c r="C153" s="268"/>
      <c r="D153" s="268"/>
      <c r="E153" s="259" t="s">
        <v>1129</v>
      </c>
      <c r="F153" s="265" t="s">
        <v>1130</v>
      </c>
      <c r="G153" s="256" t="s">
        <v>1130</v>
      </c>
      <c r="H153" s="241" t="e">
        <f t="shared" si="2"/>
        <v>#REF!</v>
      </c>
      <c r="I153" s="270"/>
      <c r="J153" s="270" t="e">
        <f>[1]aparat!F169+#REF!</f>
        <v>#REF!</v>
      </c>
    </row>
    <row r="154" spans="1:10" s="249" customFormat="1" ht="14.25" hidden="1" customHeight="1">
      <c r="A154" s="266"/>
      <c r="B154" s="267"/>
      <c r="C154" s="268"/>
      <c r="D154" s="268"/>
      <c r="E154" s="259" t="s">
        <v>1131</v>
      </c>
      <c r="F154" s="265" t="s">
        <v>1132</v>
      </c>
      <c r="G154" s="256" t="s">
        <v>1132</v>
      </c>
      <c r="H154" s="241" t="e">
        <f t="shared" si="2"/>
        <v>#REF!</v>
      </c>
      <c r="I154" s="270"/>
      <c r="J154" s="270" t="e">
        <f>[1]aparat!F170+#REF!</f>
        <v>#REF!</v>
      </c>
    </row>
    <row r="155" spans="1:10" s="249" customFormat="1" ht="14.25" hidden="1" customHeight="1">
      <c r="A155" s="266"/>
      <c r="B155" s="267"/>
      <c r="C155" s="268"/>
      <c r="D155" s="268"/>
      <c r="E155" s="259" t="s">
        <v>1133</v>
      </c>
      <c r="F155" s="265" t="s">
        <v>1134</v>
      </c>
      <c r="G155" s="256" t="s">
        <v>1134</v>
      </c>
      <c r="H155" s="241" t="e">
        <f t="shared" si="2"/>
        <v>#REF!</v>
      </c>
      <c r="I155" s="270"/>
      <c r="J155" s="270" t="e">
        <f>[1]aparat!F171+#REF!</f>
        <v>#REF!</v>
      </c>
    </row>
    <row r="156" spans="1:10" ht="14.25" hidden="1" customHeight="1">
      <c r="A156" s="247"/>
      <c r="B156" s="239"/>
      <c r="C156" s="224"/>
      <c r="D156" s="224"/>
      <c r="E156" s="272" t="s">
        <v>1135</v>
      </c>
      <c r="F156" s="273" t="s">
        <v>1136</v>
      </c>
      <c r="G156" s="258" t="s">
        <v>1136</v>
      </c>
      <c r="H156" s="241" t="e">
        <f t="shared" si="2"/>
        <v>#REF!</v>
      </c>
      <c r="I156" s="241"/>
      <c r="J156" s="270" t="e">
        <f>[1]aparat!F172+#REF!</f>
        <v>#REF!</v>
      </c>
    </row>
    <row r="157" spans="1:10" ht="13.5" hidden="1" customHeight="1">
      <c r="A157" s="247">
        <v>2112</v>
      </c>
      <c r="B157" s="239" t="s">
        <v>144</v>
      </c>
      <c r="C157" s="224">
        <v>1</v>
      </c>
      <c r="D157" s="224">
        <v>2</v>
      </c>
      <c r="E157" s="244" t="s">
        <v>1137</v>
      </c>
      <c r="F157" s="245" t="s">
        <v>153</v>
      </c>
      <c r="G157" s="246"/>
      <c r="H157" s="241">
        <f t="shared" si="2"/>
        <v>0</v>
      </c>
      <c r="I157" s="241"/>
      <c r="J157" s="241"/>
    </row>
    <row r="158" spans="1:10" ht="0.75" hidden="1" customHeight="1">
      <c r="A158" s="247"/>
      <c r="B158" s="239"/>
      <c r="C158" s="224"/>
      <c r="D158" s="224"/>
      <c r="E158" s="244" t="s">
        <v>906</v>
      </c>
      <c r="F158" s="245"/>
      <c r="G158" s="246"/>
      <c r="H158" s="241">
        <f t="shared" si="2"/>
        <v>0</v>
      </c>
      <c r="I158" s="241"/>
      <c r="J158" s="241"/>
    </row>
    <row r="159" spans="1:10" ht="9" hidden="1" customHeight="1">
      <c r="A159" s="247"/>
      <c r="B159" s="239"/>
      <c r="C159" s="224"/>
      <c r="D159" s="224"/>
      <c r="E159" s="244" t="s">
        <v>1138</v>
      </c>
      <c r="F159" s="245"/>
      <c r="G159" s="246"/>
      <c r="H159" s="241">
        <f t="shared" si="2"/>
        <v>0</v>
      </c>
      <c r="I159" s="241"/>
      <c r="J159" s="241"/>
    </row>
    <row r="160" spans="1:10" ht="9.75" hidden="1" customHeight="1">
      <c r="A160" s="247"/>
      <c r="B160" s="239"/>
      <c r="C160" s="224"/>
      <c r="D160" s="224"/>
      <c r="E160" s="244" t="s">
        <v>1138</v>
      </c>
      <c r="F160" s="245"/>
      <c r="G160" s="246"/>
      <c r="H160" s="241">
        <f t="shared" si="2"/>
        <v>0</v>
      </c>
      <c r="I160" s="241"/>
      <c r="J160" s="241"/>
    </row>
    <row r="161" spans="1:10" ht="14.25" hidden="1" customHeight="1">
      <c r="A161" s="247">
        <v>2113</v>
      </c>
      <c r="B161" s="239" t="s">
        <v>144</v>
      </c>
      <c r="C161" s="224">
        <v>1</v>
      </c>
      <c r="D161" s="224">
        <v>3</v>
      </c>
      <c r="E161" s="244" t="s">
        <v>1139</v>
      </c>
      <c r="F161" s="245" t="s">
        <v>155</v>
      </c>
      <c r="G161" s="246"/>
      <c r="H161" s="241">
        <f t="shared" si="2"/>
        <v>0</v>
      </c>
      <c r="I161" s="241"/>
      <c r="J161" s="241"/>
    </row>
    <row r="162" spans="1:10" ht="0.75" hidden="1" customHeight="1">
      <c r="A162" s="247"/>
      <c r="B162" s="239"/>
      <c r="C162" s="224"/>
      <c r="D162" s="224"/>
      <c r="E162" s="244" t="s">
        <v>906</v>
      </c>
      <c r="F162" s="245"/>
      <c r="G162" s="246"/>
      <c r="H162" s="241">
        <f t="shared" si="2"/>
        <v>0</v>
      </c>
      <c r="I162" s="241"/>
      <c r="J162" s="241"/>
    </row>
    <row r="163" spans="1:10" ht="9" hidden="1" customHeight="1">
      <c r="A163" s="247"/>
      <c r="B163" s="239"/>
      <c r="C163" s="224"/>
      <c r="D163" s="224"/>
      <c r="E163" s="244" t="s">
        <v>1138</v>
      </c>
      <c r="F163" s="245"/>
      <c r="G163" s="246"/>
      <c r="H163" s="241">
        <f t="shared" si="2"/>
        <v>0</v>
      </c>
      <c r="I163" s="241"/>
      <c r="J163" s="241"/>
    </row>
    <row r="164" spans="1:10" ht="10.5" hidden="1" customHeight="1">
      <c r="A164" s="247"/>
      <c r="B164" s="239"/>
      <c r="C164" s="224"/>
      <c r="D164" s="224"/>
      <c r="E164" s="244" t="s">
        <v>1138</v>
      </c>
      <c r="F164" s="245"/>
      <c r="G164" s="246"/>
      <c r="H164" s="241">
        <f t="shared" si="2"/>
        <v>0</v>
      </c>
      <c r="I164" s="241"/>
      <c r="J164" s="241"/>
    </row>
    <row r="165" spans="1:10" hidden="1">
      <c r="A165" s="247">
        <v>2120</v>
      </c>
      <c r="B165" s="239" t="s">
        <v>144</v>
      </c>
      <c r="C165" s="224">
        <v>2</v>
      </c>
      <c r="D165" s="224">
        <v>0</v>
      </c>
      <c r="E165" s="250" t="s">
        <v>1140</v>
      </c>
      <c r="F165" s="274" t="s">
        <v>157</v>
      </c>
      <c r="G165" s="275"/>
      <c r="H165" s="241">
        <f t="shared" si="2"/>
        <v>0</v>
      </c>
      <c r="I165" s="241"/>
      <c r="J165" s="241"/>
    </row>
    <row r="166" spans="1:10" s="249" customFormat="1" ht="10.5" hidden="1" customHeight="1">
      <c r="A166" s="247"/>
      <c r="B166" s="239"/>
      <c r="C166" s="224"/>
      <c r="D166" s="224"/>
      <c r="E166" s="244" t="s">
        <v>904</v>
      </c>
      <c r="F166" s="250"/>
      <c r="G166" s="251"/>
      <c r="H166" s="241">
        <f t="shared" si="2"/>
        <v>0</v>
      </c>
      <c r="I166" s="241"/>
      <c r="J166" s="241"/>
    </row>
    <row r="167" spans="1:10" ht="16.5" hidden="1" customHeight="1">
      <c r="A167" s="247">
        <v>2121</v>
      </c>
      <c r="B167" s="239" t="s">
        <v>144</v>
      </c>
      <c r="C167" s="224">
        <v>2</v>
      </c>
      <c r="D167" s="224">
        <v>1</v>
      </c>
      <c r="E167" s="276" t="s">
        <v>1141</v>
      </c>
      <c r="F167" s="245" t="s">
        <v>160</v>
      </c>
      <c r="G167" s="246"/>
      <c r="H167" s="241">
        <f t="shared" si="2"/>
        <v>0</v>
      </c>
      <c r="I167" s="241"/>
      <c r="J167" s="241"/>
    </row>
    <row r="168" spans="1:10" ht="38.25" hidden="1">
      <c r="A168" s="247"/>
      <c r="B168" s="239"/>
      <c r="C168" s="224"/>
      <c r="D168" s="224"/>
      <c r="E168" s="244" t="s">
        <v>906</v>
      </c>
      <c r="F168" s="245"/>
      <c r="G168" s="246"/>
      <c r="H168" s="241">
        <f t="shared" si="2"/>
        <v>0</v>
      </c>
      <c r="I168" s="241"/>
      <c r="J168" s="241"/>
    </row>
    <row r="169" spans="1:10" ht="1.5" hidden="1" customHeight="1">
      <c r="A169" s="247"/>
      <c r="B169" s="239"/>
      <c r="C169" s="224"/>
      <c r="D169" s="224"/>
      <c r="E169" s="244" t="s">
        <v>1138</v>
      </c>
      <c r="F169" s="245"/>
      <c r="G169" s="246"/>
      <c r="H169" s="241">
        <f t="shared" si="2"/>
        <v>0</v>
      </c>
      <c r="I169" s="241"/>
      <c r="J169" s="241"/>
    </row>
    <row r="170" spans="1:10" hidden="1">
      <c r="A170" s="247"/>
      <c r="B170" s="239"/>
      <c r="C170" s="224"/>
      <c r="D170" s="224"/>
      <c r="E170" s="244" t="s">
        <v>1138</v>
      </c>
      <c r="F170" s="245"/>
      <c r="G170" s="246"/>
      <c r="H170" s="241">
        <f t="shared" si="2"/>
        <v>0</v>
      </c>
      <c r="I170" s="241"/>
      <c r="J170" s="241"/>
    </row>
    <row r="171" spans="1:10" ht="25.5" hidden="1">
      <c r="A171" s="247">
        <v>2122</v>
      </c>
      <c r="B171" s="239" t="s">
        <v>144</v>
      </c>
      <c r="C171" s="224">
        <v>2</v>
      </c>
      <c r="D171" s="224">
        <v>2</v>
      </c>
      <c r="E171" s="244" t="s">
        <v>1142</v>
      </c>
      <c r="F171" s="245" t="s">
        <v>162</v>
      </c>
      <c r="G171" s="246"/>
      <c r="H171" s="241">
        <f t="shared" si="2"/>
        <v>0</v>
      </c>
      <c r="I171" s="241"/>
      <c r="J171" s="241"/>
    </row>
    <row r="172" spans="1:10" ht="38.25" hidden="1">
      <c r="A172" s="247"/>
      <c r="B172" s="239"/>
      <c r="C172" s="224"/>
      <c r="D172" s="224"/>
      <c r="E172" s="244" t="s">
        <v>906</v>
      </c>
      <c r="F172" s="245"/>
      <c r="G172" s="246"/>
      <c r="H172" s="241">
        <f t="shared" si="2"/>
        <v>0</v>
      </c>
      <c r="I172" s="241"/>
      <c r="J172" s="241"/>
    </row>
    <row r="173" spans="1:10" ht="0.75" hidden="1" customHeight="1">
      <c r="A173" s="247"/>
      <c r="B173" s="239"/>
      <c r="C173" s="224"/>
      <c r="D173" s="224"/>
      <c r="E173" s="244" t="s">
        <v>1138</v>
      </c>
      <c r="F173" s="245"/>
      <c r="G173" s="246"/>
      <c r="H173" s="241">
        <f t="shared" si="2"/>
        <v>0</v>
      </c>
      <c r="I173" s="241"/>
      <c r="J173" s="241"/>
    </row>
    <row r="174" spans="1:10" hidden="1">
      <c r="A174" s="247"/>
      <c r="B174" s="239"/>
      <c r="C174" s="224"/>
      <c r="D174" s="224"/>
      <c r="E174" s="244" t="s">
        <v>1138</v>
      </c>
      <c r="F174" s="245"/>
      <c r="G174" s="246"/>
      <c r="H174" s="241">
        <f t="shared" si="2"/>
        <v>0</v>
      </c>
      <c r="I174" s="241"/>
      <c r="J174" s="241"/>
    </row>
    <row r="175" spans="1:10" ht="14.25" hidden="1" customHeight="1">
      <c r="A175" s="247">
        <v>2130</v>
      </c>
      <c r="B175" s="239" t="s">
        <v>144</v>
      </c>
      <c r="C175" s="224">
        <v>3</v>
      </c>
      <c r="D175" s="224">
        <v>0</v>
      </c>
      <c r="E175" s="250" t="s">
        <v>1143</v>
      </c>
      <c r="F175" s="277" t="s">
        <v>164</v>
      </c>
      <c r="G175" s="278"/>
      <c r="H175" s="241">
        <f t="shared" si="2"/>
        <v>0</v>
      </c>
      <c r="I175" s="241">
        <f>I177+I181+I188</f>
        <v>0</v>
      </c>
      <c r="J175" s="241"/>
    </row>
    <row r="176" spans="1:10" s="249" customFormat="1" ht="16.5" hidden="1" customHeight="1">
      <c r="A176" s="247"/>
      <c r="B176" s="239"/>
      <c r="C176" s="224"/>
      <c r="D176" s="224"/>
      <c r="E176" s="244" t="s">
        <v>904</v>
      </c>
      <c r="F176" s="250"/>
      <c r="G176" s="251"/>
      <c r="H176" s="241">
        <f t="shared" si="2"/>
        <v>0</v>
      </c>
      <c r="I176" s="241"/>
      <c r="J176" s="241"/>
    </row>
    <row r="177" spans="1:10" ht="0.75" hidden="1" customHeight="1">
      <c r="A177" s="247">
        <v>2131</v>
      </c>
      <c r="B177" s="239" t="s">
        <v>144</v>
      </c>
      <c r="C177" s="224">
        <v>3</v>
      </c>
      <c r="D177" s="224">
        <v>1</v>
      </c>
      <c r="E177" s="244" t="s">
        <v>1144</v>
      </c>
      <c r="F177" s="245" t="s">
        <v>166</v>
      </c>
      <c r="G177" s="246"/>
      <c r="H177" s="241">
        <f t="shared" si="2"/>
        <v>0</v>
      </c>
      <c r="I177" s="241"/>
      <c r="J177" s="241"/>
    </row>
    <row r="178" spans="1:10" ht="16.5" hidden="1" customHeight="1">
      <c r="A178" s="247"/>
      <c r="B178" s="239"/>
      <c r="C178" s="224"/>
      <c r="D178" s="224"/>
      <c r="E178" s="244" t="s">
        <v>906</v>
      </c>
      <c r="F178" s="245"/>
      <c r="G178" s="246"/>
      <c r="H178" s="241">
        <f t="shared" si="2"/>
        <v>0</v>
      </c>
      <c r="I178" s="241"/>
      <c r="J178" s="241"/>
    </row>
    <row r="179" spans="1:10" ht="16.5" hidden="1" customHeight="1">
      <c r="A179" s="247"/>
      <c r="B179" s="239"/>
      <c r="C179" s="224"/>
      <c r="D179" s="224"/>
      <c r="E179" s="244" t="s">
        <v>1138</v>
      </c>
      <c r="F179" s="245"/>
      <c r="G179" s="246"/>
      <c r="H179" s="241">
        <f t="shared" si="2"/>
        <v>0</v>
      </c>
      <c r="I179" s="241"/>
      <c r="J179" s="241"/>
    </row>
    <row r="180" spans="1:10" ht="16.5" hidden="1" customHeight="1">
      <c r="A180" s="247"/>
      <c r="B180" s="239"/>
      <c r="C180" s="224"/>
      <c r="D180" s="224"/>
      <c r="E180" s="244" t="s">
        <v>1138</v>
      </c>
      <c r="F180" s="245"/>
      <c r="G180" s="246"/>
      <c r="H180" s="241">
        <f t="shared" si="2"/>
        <v>0</v>
      </c>
      <c r="I180" s="241"/>
      <c r="J180" s="241"/>
    </row>
    <row r="181" spans="1:10" ht="16.5" hidden="1" customHeight="1">
      <c r="A181" s="247">
        <v>2132</v>
      </c>
      <c r="B181" s="239" t="s">
        <v>144</v>
      </c>
      <c r="C181" s="224">
        <v>3</v>
      </c>
      <c r="D181" s="224">
        <v>2</v>
      </c>
      <c r="E181" s="244" t="s">
        <v>1145</v>
      </c>
      <c r="F181" s="245" t="s">
        <v>168</v>
      </c>
      <c r="G181" s="246"/>
      <c r="H181" s="241">
        <f t="shared" si="2"/>
        <v>0</v>
      </c>
      <c r="I181" s="241"/>
      <c r="J181" s="241"/>
    </row>
    <row r="182" spans="1:10" ht="1.5" hidden="1" customHeight="1">
      <c r="A182" s="247"/>
      <c r="B182" s="239"/>
      <c r="C182" s="224"/>
      <c r="D182" s="224"/>
      <c r="E182" s="244" t="s">
        <v>906</v>
      </c>
      <c r="F182" s="245"/>
      <c r="G182" s="246"/>
      <c r="H182" s="241">
        <f t="shared" si="2"/>
        <v>0</v>
      </c>
      <c r="I182" s="241"/>
      <c r="J182" s="241"/>
    </row>
    <row r="183" spans="1:10" ht="15" hidden="1" customHeight="1">
      <c r="A183" s="247"/>
      <c r="B183" s="239"/>
      <c r="C183" s="224"/>
      <c r="D183" s="224"/>
      <c r="E183" s="244" t="s">
        <v>1138</v>
      </c>
      <c r="F183" s="245"/>
      <c r="G183" s="246"/>
      <c r="H183" s="241">
        <f t="shared" si="2"/>
        <v>0</v>
      </c>
      <c r="I183" s="241"/>
      <c r="J183" s="241"/>
    </row>
    <row r="184" spans="1:10" hidden="1">
      <c r="A184" s="247"/>
      <c r="B184" s="239"/>
      <c r="C184" s="224"/>
      <c r="D184" s="224"/>
      <c r="E184" s="244" t="s">
        <v>1138</v>
      </c>
      <c r="F184" s="245"/>
      <c r="G184" s="246"/>
      <c r="H184" s="241">
        <f t="shared" si="2"/>
        <v>0</v>
      </c>
      <c r="I184" s="241"/>
      <c r="J184" s="241"/>
    </row>
    <row r="185" spans="1:10" ht="14.25" customHeight="1">
      <c r="A185" s="247"/>
      <c r="B185" s="239"/>
      <c r="C185" s="224"/>
      <c r="D185" s="224"/>
      <c r="E185" s="244" t="s">
        <v>1114</v>
      </c>
      <c r="F185" s="245"/>
      <c r="G185" s="246">
        <v>513400</v>
      </c>
      <c r="H185" s="241">
        <f t="shared" si="2"/>
        <v>949</v>
      </c>
      <c r="I185" s="241"/>
      <c r="J185" s="241">
        <f>[1]aparat!F162</f>
        <v>949</v>
      </c>
    </row>
    <row r="186" spans="1:10" ht="14.25" customHeight="1">
      <c r="A186" s="279">
        <v>2120</v>
      </c>
      <c r="B186" s="280" t="s">
        <v>144</v>
      </c>
      <c r="C186" s="281">
        <v>2</v>
      </c>
      <c r="D186" s="281">
        <v>0</v>
      </c>
      <c r="E186" s="282" t="s">
        <v>1140</v>
      </c>
      <c r="F186" s="245"/>
      <c r="G186" s="246"/>
      <c r="H186" s="241"/>
      <c r="I186" s="241"/>
      <c r="J186" s="241"/>
    </row>
    <row r="187" spans="1:10" ht="14.25" customHeight="1">
      <c r="A187" s="279">
        <v>2130</v>
      </c>
      <c r="B187" s="280" t="s">
        <v>144</v>
      </c>
      <c r="C187" s="281">
        <v>3</v>
      </c>
      <c r="D187" s="281">
        <v>0</v>
      </c>
      <c r="E187" s="282" t="s">
        <v>1143</v>
      </c>
      <c r="F187" s="245"/>
      <c r="G187" s="246"/>
      <c r="H187" s="241">
        <f t="shared" ref="H187:H249" si="3">I187+J187</f>
        <v>0</v>
      </c>
      <c r="I187" s="241">
        <f>I188</f>
        <v>0</v>
      </c>
      <c r="J187" s="241"/>
    </row>
    <row r="188" spans="1:10">
      <c r="A188" s="247">
        <v>2133</v>
      </c>
      <c r="B188" s="239" t="s">
        <v>144</v>
      </c>
      <c r="C188" s="224">
        <v>3</v>
      </c>
      <c r="D188" s="224">
        <v>3</v>
      </c>
      <c r="E188" s="244" t="s">
        <v>1146</v>
      </c>
      <c r="F188" s="245" t="s">
        <v>170</v>
      </c>
      <c r="G188" s="246"/>
      <c r="H188" s="241">
        <f t="shared" si="3"/>
        <v>0</v>
      </c>
      <c r="I188" s="241">
        <f>I189</f>
        <v>0</v>
      </c>
      <c r="J188" s="241"/>
    </row>
    <row r="189" spans="1:10" ht="36.75" customHeight="1">
      <c r="A189" s="247"/>
      <c r="B189" s="239"/>
      <c r="C189" s="224"/>
      <c r="D189" s="224"/>
      <c r="E189" s="283" t="s">
        <v>951</v>
      </c>
      <c r="F189" s="284"/>
      <c r="G189" s="285">
        <v>423200</v>
      </c>
      <c r="H189" s="241">
        <f t="shared" si="3"/>
        <v>0</v>
      </c>
      <c r="I189" s="241">
        <f>'[1]vektor plus'!F57</f>
        <v>0</v>
      </c>
      <c r="J189" s="241"/>
    </row>
    <row r="190" spans="1:10" ht="0.75" hidden="1" customHeight="1">
      <c r="A190" s="247"/>
      <c r="B190" s="239"/>
      <c r="C190" s="224"/>
      <c r="D190" s="224"/>
      <c r="E190" s="255" t="s">
        <v>909</v>
      </c>
      <c r="F190" s="277"/>
      <c r="G190" s="286" t="s">
        <v>911</v>
      </c>
      <c r="H190" s="241">
        <f t="shared" si="3"/>
        <v>0</v>
      </c>
      <c r="I190" s="241"/>
      <c r="J190" s="241"/>
    </row>
    <row r="191" spans="1:10" ht="25.5" hidden="1">
      <c r="A191" s="247"/>
      <c r="B191" s="239"/>
      <c r="C191" s="224"/>
      <c r="D191" s="224"/>
      <c r="E191" s="255" t="s">
        <v>1147</v>
      </c>
      <c r="F191" s="277"/>
      <c r="G191" s="256" t="s">
        <v>1148</v>
      </c>
      <c r="H191" s="241">
        <f t="shared" si="3"/>
        <v>0</v>
      </c>
      <c r="I191" s="241"/>
      <c r="J191" s="241"/>
    </row>
    <row r="192" spans="1:10" hidden="1">
      <c r="A192" s="247"/>
      <c r="B192" s="239"/>
      <c r="C192" s="224"/>
      <c r="D192" s="224"/>
      <c r="E192" s="255" t="s">
        <v>929</v>
      </c>
      <c r="F192" s="277"/>
      <c r="G192" s="278">
        <v>421200</v>
      </c>
      <c r="H192" s="241">
        <f t="shared" si="3"/>
        <v>0</v>
      </c>
      <c r="I192" s="241"/>
      <c r="J192" s="241"/>
    </row>
    <row r="193" spans="1:10" hidden="1">
      <c r="A193" s="247"/>
      <c r="B193" s="239"/>
      <c r="C193" s="224"/>
      <c r="D193" s="224"/>
      <c r="E193" s="255" t="s">
        <v>933</v>
      </c>
      <c r="F193" s="277"/>
      <c r="G193" s="278">
        <v>421400</v>
      </c>
      <c r="H193" s="241">
        <f t="shared" si="3"/>
        <v>0</v>
      </c>
      <c r="I193" s="241"/>
      <c r="J193" s="241"/>
    </row>
    <row r="194" spans="1:10" hidden="1">
      <c r="A194" s="247"/>
      <c r="B194" s="239"/>
      <c r="C194" s="224"/>
      <c r="D194" s="224"/>
      <c r="E194" s="255" t="s">
        <v>942</v>
      </c>
      <c r="F194" s="277"/>
      <c r="G194" s="278">
        <v>422100</v>
      </c>
      <c r="H194" s="241">
        <f t="shared" si="3"/>
        <v>0</v>
      </c>
      <c r="I194" s="241"/>
      <c r="J194" s="241"/>
    </row>
    <row r="195" spans="1:10" hidden="1">
      <c r="A195" s="247"/>
      <c r="B195" s="239"/>
      <c r="C195" s="224"/>
      <c r="D195" s="224"/>
      <c r="E195" s="255" t="s">
        <v>973</v>
      </c>
      <c r="F195" s="277"/>
      <c r="G195" s="278">
        <v>426100</v>
      </c>
      <c r="H195" s="241">
        <f t="shared" si="3"/>
        <v>0</v>
      </c>
      <c r="I195" s="241"/>
      <c r="J195" s="241"/>
    </row>
    <row r="196" spans="1:10" hidden="1">
      <c r="A196" s="247"/>
      <c r="B196" s="239"/>
      <c r="C196" s="224"/>
      <c r="D196" s="224"/>
      <c r="E196" s="259" t="s">
        <v>985</v>
      </c>
      <c r="F196" s="277"/>
      <c r="G196" s="278">
        <v>426700</v>
      </c>
      <c r="H196" s="241">
        <f t="shared" si="3"/>
        <v>0</v>
      </c>
      <c r="I196" s="241"/>
      <c r="J196" s="241"/>
    </row>
    <row r="197" spans="1:10" ht="25.5" hidden="1">
      <c r="A197" s="247"/>
      <c r="B197" s="239"/>
      <c r="C197" s="224"/>
      <c r="D197" s="224"/>
      <c r="E197" s="255" t="s">
        <v>909</v>
      </c>
      <c r="F197" s="256" t="s">
        <v>910</v>
      </c>
      <c r="G197" s="256" t="s">
        <v>911</v>
      </c>
      <c r="H197" s="241">
        <f t="shared" si="3"/>
        <v>0</v>
      </c>
      <c r="I197" s="241">
        <f>[1]zags!F34</f>
        <v>0</v>
      </c>
      <c r="J197" s="241"/>
    </row>
    <row r="198" spans="1:10" hidden="1">
      <c r="A198" s="247"/>
      <c r="B198" s="239"/>
      <c r="C198" s="224"/>
      <c r="D198" s="224"/>
      <c r="E198" s="255" t="s">
        <v>923</v>
      </c>
      <c r="F198" s="256" t="s">
        <v>924</v>
      </c>
      <c r="G198" s="256" t="s">
        <v>924</v>
      </c>
      <c r="H198" s="241">
        <f>I198+J198</f>
        <v>0</v>
      </c>
      <c r="I198" s="241">
        <f>[1]zags!F40</f>
        <v>0</v>
      </c>
      <c r="J198" s="241"/>
    </row>
    <row r="199" spans="1:10" ht="12.75" customHeight="1">
      <c r="A199" s="247">
        <v>2140</v>
      </c>
      <c r="B199" s="239" t="s">
        <v>144</v>
      </c>
      <c r="C199" s="224">
        <v>4</v>
      </c>
      <c r="D199" s="224">
        <v>0</v>
      </c>
      <c r="E199" s="244" t="s">
        <v>1149</v>
      </c>
      <c r="F199" s="250" t="s">
        <v>172</v>
      </c>
      <c r="G199" s="251"/>
      <c r="H199" s="241">
        <f t="shared" si="3"/>
        <v>0</v>
      </c>
      <c r="I199" s="241"/>
      <c r="J199" s="241"/>
    </row>
    <row r="200" spans="1:10" s="249" customFormat="1" ht="5.25" hidden="1" customHeight="1">
      <c r="A200" s="247"/>
      <c r="B200" s="239"/>
      <c r="C200" s="224"/>
      <c r="D200" s="224"/>
      <c r="E200" s="244" t="s">
        <v>904</v>
      </c>
      <c r="F200" s="250"/>
      <c r="G200" s="251"/>
      <c r="H200" s="241">
        <f t="shared" si="3"/>
        <v>0</v>
      </c>
      <c r="I200" s="241"/>
      <c r="J200" s="241"/>
    </row>
    <row r="201" spans="1:10">
      <c r="A201" s="247">
        <v>2141</v>
      </c>
      <c r="B201" s="239" t="s">
        <v>144</v>
      </c>
      <c r="C201" s="224">
        <v>4</v>
      </c>
      <c r="D201" s="224">
        <v>1</v>
      </c>
      <c r="E201" s="244" t="s">
        <v>1150</v>
      </c>
      <c r="F201" s="287" t="s">
        <v>174</v>
      </c>
      <c r="G201" s="288"/>
      <c r="H201" s="241">
        <f t="shared" si="3"/>
        <v>0</v>
      </c>
      <c r="I201" s="241"/>
      <c r="J201" s="241"/>
    </row>
    <row r="202" spans="1:10" ht="27.75" customHeight="1">
      <c r="A202" s="247"/>
      <c r="B202" s="239"/>
      <c r="C202" s="224"/>
      <c r="D202" s="224"/>
      <c r="E202" s="244" t="s">
        <v>906</v>
      </c>
      <c r="F202" s="245"/>
      <c r="G202" s="246"/>
      <c r="H202" s="241">
        <f t="shared" si="3"/>
        <v>0</v>
      </c>
      <c r="I202" s="241"/>
      <c r="J202" s="241"/>
    </row>
    <row r="203" spans="1:10" hidden="1">
      <c r="A203" s="247"/>
      <c r="B203" s="239"/>
      <c r="C203" s="224"/>
      <c r="D203" s="224"/>
      <c r="E203" s="244" t="s">
        <v>1138</v>
      </c>
      <c r="F203" s="245"/>
      <c r="G203" s="246"/>
      <c r="H203" s="241">
        <f t="shared" si="3"/>
        <v>0</v>
      </c>
      <c r="I203" s="241"/>
      <c r="J203" s="241"/>
    </row>
    <row r="204" spans="1:10" hidden="1">
      <c r="A204" s="247"/>
      <c r="B204" s="239"/>
      <c r="C204" s="224"/>
      <c r="D204" s="224"/>
      <c r="E204" s="244" t="s">
        <v>1138</v>
      </c>
      <c r="F204" s="245"/>
      <c r="G204" s="246"/>
      <c r="H204" s="241">
        <f t="shared" si="3"/>
        <v>0</v>
      </c>
      <c r="I204" s="241"/>
      <c r="J204" s="241"/>
    </row>
    <row r="205" spans="1:10" ht="27" customHeight="1">
      <c r="A205" s="247">
        <v>2150</v>
      </c>
      <c r="B205" s="239" t="s">
        <v>144</v>
      </c>
      <c r="C205" s="224">
        <v>5</v>
      </c>
      <c r="D205" s="224">
        <v>0</v>
      </c>
      <c r="E205" s="244" t="s">
        <v>1151</v>
      </c>
      <c r="F205" s="250" t="s">
        <v>176</v>
      </c>
      <c r="G205" s="251"/>
      <c r="H205" s="241">
        <f t="shared" si="3"/>
        <v>0</v>
      </c>
      <c r="I205" s="241">
        <f>I207</f>
        <v>0</v>
      </c>
      <c r="J205" s="241">
        <f>[1]naxagic!F149</f>
        <v>0</v>
      </c>
    </row>
    <row r="206" spans="1:10" s="249" customFormat="1" ht="36" hidden="1" customHeight="1">
      <c r="A206" s="247"/>
      <c r="B206" s="239"/>
      <c r="C206" s="224"/>
      <c r="D206" s="224"/>
      <c r="E206" s="244" t="s">
        <v>904</v>
      </c>
      <c r="F206" s="250"/>
      <c r="G206" s="251"/>
      <c r="H206" s="241">
        <f t="shared" si="3"/>
        <v>0</v>
      </c>
      <c r="I206" s="241"/>
      <c r="J206" s="241"/>
    </row>
    <row r="207" spans="1:10" ht="25.5" customHeight="1">
      <c r="A207" s="247">
        <v>2151</v>
      </c>
      <c r="B207" s="239" t="s">
        <v>144</v>
      </c>
      <c r="C207" s="224">
        <v>5</v>
      </c>
      <c r="D207" s="224">
        <v>1</v>
      </c>
      <c r="E207" s="244" t="s">
        <v>1152</v>
      </c>
      <c r="F207" s="287" t="s">
        <v>178</v>
      </c>
      <c r="G207" s="288"/>
      <c r="H207" s="241">
        <f t="shared" si="3"/>
        <v>0</v>
      </c>
      <c r="I207" s="241">
        <f>[1]naxagic!F30</f>
        <v>0</v>
      </c>
      <c r="J207" s="241">
        <f>[1]naxagic!F149</f>
        <v>0</v>
      </c>
    </row>
    <row r="208" spans="1:10" ht="25.5" customHeight="1">
      <c r="A208" s="247"/>
      <c r="B208" s="239"/>
      <c r="C208" s="224"/>
      <c r="D208" s="224"/>
      <c r="E208" s="244" t="s">
        <v>906</v>
      </c>
      <c r="F208" s="245"/>
      <c r="G208" s="246"/>
      <c r="H208" s="241">
        <f t="shared" si="3"/>
        <v>0</v>
      </c>
      <c r="I208" s="241"/>
      <c r="J208" s="241"/>
    </row>
    <row r="209" spans="1:10" ht="15.75" customHeight="1">
      <c r="A209" s="247"/>
      <c r="B209" s="239"/>
      <c r="C209" s="224"/>
      <c r="D209" s="224"/>
      <c r="E209" s="255" t="s">
        <v>965</v>
      </c>
      <c r="F209" s="256" t="s">
        <v>966</v>
      </c>
      <c r="G209" s="256" t="s">
        <v>966</v>
      </c>
      <c r="H209" s="241">
        <f t="shared" si="3"/>
        <v>0</v>
      </c>
      <c r="I209" s="241">
        <f>[1]naxagic!F63</f>
        <v>0</v>
      </c>
      <c r="J209" s="241"/>
    </row>
    <row r="210" spans="1:10" ht="17.25" customHeight="1">
      <c r="A210" s="247"/>
      <c r="B210" s="239"/>
      <c r="C210" s="224"/>
      <c r="D210" s="224"/>
      <c r="E210" s="289" t="s">
        <v>1114</v>
      </c>
      <c r="F210" s="245"/>
      <c r="G210" s="246">
        <v>513400</v>
      </c>
      <c r="H210" s="241">
        <f t="shared" si="3"/>
        <v>0</v>
      </c>
      <c r="I210" s="241"/>
      <c r="J210" s="241">
        <f>[1]naxagic!F160</f>
        <v>0</v>
      </c>
    </row>
    <row r="211" spans="1:10" ht="39.75" hidden="1" customHeight="1">
      <c r="A211" s="247"/>
      <c r="B211" s="239"/>
      <c r="C211" s="224"/>
      <c r="D211" s="224"/>
      <c r="E211" s="244" t="s">
        <v>1138</v>
      </c>
      <c r="F211" s="245"/>
      <c r="G211" s="246"/>
      <c r="H211" s="241">
        <f t="shared" si="3"/>
        <v>0</v>
      </c>
      <c r="I211" s="241"/>
      <c r="J211" s="241"/>
    </row>
    <row r="212" spans="1:10" ht="26.25" customHeight="1">
      <c r="A212" s="247">
        <v>2160</v>
      </c>
      <c r="B212" s="239" t="s">
        <v>144</v>
      </c>
      <c r="C212" s="224">
        <v>6</v>
      </c>
      <c r="D212" s="224">
        <v>0</v>
      </c>
      <c r="E212" s="244" t="s">
        <v>1153</v>
      </c>
      <c r="F212" s="250" t="s">
        <v>180</v>
      </c>
      <c r="G212" s="251"/>
      <c r="H212" s="241">
        <f t="shared" si="3"/>
        <v>8450</v>
      </c>
      <c r="I212" s="241">
        <f>I214</f>
        <v>8450</v>
      </c>
      <c r="J212" s="241">
        <f>J214</f>
        <v>0</v>
      </c>
    </row>
    <row r="213" spans="1:10" s="249" customFormat="1" ht="15" hidden="1" customHeight="1">
      <c r="A213" s="247"/>
      <c r="B213" s="239"/>
      <c r="C213" s="224"/>
      <c r="D213" s="224"/>
      <c r="E213" s="244" t="s">
        <v>904</v>
      </c>
      <c r="F213" s="250"/>
      <c r="G213" s="251"/>
      <c r="H213" s="241">
        <f t="shared" si="3"/>
        <v>0</v>
      </c>
      <c r="I213" s="241"/>
      <c r="J213" s="241"/>
    </row>
    <row r="214" spans="1:10" ht="25.5" customHeight="1">
      <c r="A214" s="247">
        <v>2161</v>
      </c>
      <c r="B214" s="239" t="s">
        <v>144</v>
      </c>
      <c r="C214" s="224">
        <v>6</v>
      </c>
      <c r="D214" s="224">
        <v>1</v>
      </c>
      <c r="E214" s="244" t="s">
        <v>1154</v>
      </c>
      <c r="F214" s="245" t="s">
        <v>182</v>
      </c>
      <c r="G214" s="246"/>
      <c r="H214" s="241">
        <f t="shared" si="3"/>
        <v>8450</v>
      </c>
      <c r="I214" s="241">
        <f>'[1]01.06.01'!F32+'[1]Atani cragir'!F32</f>
        <v>8450</v>
      </c>
      <c r="J214" s="241">
        <f>'[1]01.06.01'!F134+'[1]Atani cragir'!F165+'[1]Dseghi cragir'!F165</f>
        <v>0</v>
      </c>
    </row>
    <row r="215" spans="1:10" ht="39.75" hidden="1" customHeight="1">
      <c r="A215" s="247"/>
      <c r="B215" s="239"/>
      <c r="C215" s="224"/>
      <c r="D215" s="224"/>
      <c r="E215" s="244" t="s">
        <v>906</v>
      </c>
      <c r="F215" s="245"/>
      <c r="G215" s="246"/>
      <c r="H215" s="241">
        <f t="shared" si="3"/>
        <v>0</v>
      </c>
      <c r="I215" s="241"/>
      <c r="J215" s="241"/>
    </row>
    <row r="216" spans="1:10" ht="15" customHeight="1">
      <c r="A216" s="247"/>
      <c r="B216" s="239"/>
      <c r="C216" s="224"/>
      <c r="D216" s="224"/>
      <c r="E216" s="290" t="s">
        <v>960</v>
      </c>
      <c r="F216" s="245"/>
      <c r="G216" s="291" t="s">
        <v>961</v>
      </c>
      <c r="H216" s="241">
        <f t="shared" si="3"/>
        <v>0</v>
      </c>
      <c r="I216" s="241">
        <f>'[1]01.06.01'!F60</f>
        <v>0</v>
      </c>
      <c r="J216" s="241"/>
    </row>
    <row r="217" spans="1:10" ht="16.5" customHeight="1">
      <c r="A217" s="247"/>
      <c r="B217" s="239"/>
      <c r="C217" s="224"/>
      <c r="D217" s="224"/>
      <c r="E217" s="255" t="s">
        <v>931</v>
      </c>
      <c r="F217" s="277"/>
      <c r="G217" s="278">
        <v>421300</v>
      </c>
      <c r="H217" s="241">
        <f t="shared" si="3"/>
        <v>0</v>
      </c>
      <c r="I217" s="241">
        <f>'[1]01.06.01'!F44</f>
        <v>0</v>
      </c>
      <c r="J217" s="241"/>
    </row>
    <row r="218" spans="1:10" ht="16.5" customHeight="1">
      <c r="A218" s="247"/>
      <c r="B218" s="239"/>
      <c r="C218" s="224"/>
      <c r="D218" s="224"/>
      <c r="E218" s="255" t="s">
        <v>962</v>
      </c>
      <c r="F218" s="256" t="s">
        <v>963</v>
      </c>
      <c r="G218" s="256" t="s">
        <v>963</v>
      </c>
      <c r="H218" s="241">
        <f t="shared" si="3"/>
        <v>800</v>
      </c>
      <c r="I218" s="241">
        <f>'[1]01.06.01'!F63</f>
        <v>800</v>
      </c>
      <c r="J218" s="241"/>
    </row>
    <row r="219" spans="1:10" ht="15" customHeight="1">
      <c r="A219" s="247"/>
      <c r="B219" s="239"/>
      <c r="C219" s="224"/>
      <c r="D219" s="224"/>
      <c r="E219" s="255" t="s">
        <v>965</v>
      </c>
      <c r="F219" s="277"/>
      <c r="G219" s="278">
        <v>424100</v>
      </c>
      <c r="H219" s="241">
        <f t="shared" si="3"/>
        <v>2500</v>
      </c>
      <c r="I219" s="241">
        <f>'[1]01.06.01'!F65+'[1]Atani cragir'!F65</f>
        <v>2500</v>
      </c>
      <c r="J219" s="241"/>
    </row>
    <row r="220" spans="1:10" ht="15" customHeight="1">
      <c r="A220" s="247"/>
      <c r="B220" s="239"/>
      <c r="C220" s="224"/>
      <c r="D220" s="224"/>
      <c r="E220" s="255" t="s">
        <v>968</v>
      </c>
      <c r="F220" s="258" t="s">
        <v>969</v>
      </c>
      <c r="G220" s="256" t="s">
        <v>969</v>
      </c>
      <c r="H220" s="241">
        <f>I220</f>
        <v>2500</v>
      </c>
      <c r="I220" s="241">
        <f>'[1]01.06.01'!F67</f>
        <v>2500</v>
      </c>
      <c r="J220" s="241"/>
    </row>
    <row r="221" spans="1:10" ht="14.25" customHeight="1">
      <c r="A221" s="247"/>
      <c r="B221" s="239"/>
      <c r="C221" s="224"/>
      <c r="D221" s="224"/>
      <c r="E221" s="259" t="s">
        <v>987</v>
      </c>
      <c r="F221" s="277"/>
      <c r="G221" s="278">
        <v>426900</v>
      </c>
      <c r="H221" s="241">
        <f t="shared" si="3"/>
        <v>2500</v>
      </c>
      <c r="I221" s="241">
        <f>'[1]01.06.01'!F77</f>
        <v>2500</v>
      </c>
      <c r="J221" s="241"/>
    </row>
    <row r="222" spans="1:10" ht="15.75" customHeight="1">
      <c r="A222" s="247"/>
      <c r="B222" s="239"/>
      <c r="C222" s="224"/>
      <c r="D222" s="224"/>
      <c r="E222" s="292" t="s">
        <v>1155</v>
      </c>
      <c r="F222" s="277"/>
      <c r="G222" s="278">
        <v>463900</v>
      </c>
      <c r="H222" s="241">
        <f t="shared" si="3"/>
        <v>0</v>
      </c>
      <c r="I222" s="241">
        <f>'[1]01.06.01'!F76</f>
        <v>0</v>
      </c>
      <c r="J222" s="241"/>
    </row>
    <row r="223" spans="1:10" ht="25.5" customHeight="1">
      <c r="A223" s="247"/>
      <c r="B223" s="239"/>
      <c r="C223" s="224"/>
      <c r="D223" s="224"/>
      <c r="E223" s="293" t="s">
        <v>1067</v>
      </c>
      <c r="F223" s="277"/>
      <c r="G223" s="278">
        <v>481900</v>
      </c>
      <c r="H223" s="241">
        <f t="shared" si="3"/>
        <v>150</v>
      </c>
      <c r="I223" s="241">
        <f>'[1]01.06.01'!F116</f>
        <v>150</v>
      </c>
      <c r="J223" s="241"/>
    </row>
    <row r="224" spans="1:10" ht="15.75" customHeight="1">
      <c r="A224" s="247"/>
      <c r="B224" s="239"/>
      <c r="C224" s="224"/>
      <c r="D224" s="224"/>
      <c r="E224" s="259" t="s">
        <v>1073</v>
      </c>
      <c r="F224" s="277"/>
      <c r="G224" s="278">
        <v>482300</v>
      </c>
      <c r="H224" s="241">
        <f t="shared" si="3"/>
        <v>0</v>
      </c>
      <c r="I224" s="241">
        <f>'[1]01.06.01'!F118</f>
        <v>0</v>
      </c>
      <c r="J224" s="241"/>
    </row>
    <row r="225" spans="1:10" ht="15.75" customHeight="1">
      <c r="A225" s="247"/>
      <c r="B225" s="239"/>
      <c r="C225" s="224"/>
      <c r="D225" s="224"/>
      <c r="E225" s="120" t="s">
        <v>684</v>
      </c>
      <c r="F225" s="277"/>
      <c r="G225" s="278">
        <v>511200</v>
      </c>
      <c r="H225" s="241">
        <f t="shared" si="3"/>
        <v>0</v>
      </c>
      <c r="I225" s="241"/>
      <c r="J225" s="241"/>
    </row>
    <row r="226" spans="1:10" ht="15.75" customHeight="1">
      <c r="A226" s="247"/>
      <c r="B226" s="239"/>
      <c r="C226" s="224"/>
      <c r="D226" s="224"/>
      <c r="E226" s="126" t="s">
        <v>686</v>
      </c>
      <c r="F226" s="277"/>
      <c r="G226" s="278">
        <v>511300</v>
      </c>
      <c r="H226" s="241">
        <f t="shared" si="3"/>
        <v>0</v>
      </c>
      <c r="I226" s="241"/>
      <c r="J226" s="241">
        <f>[1]handis.shenq!F140</f>
        <v>0</v>
      </c>
    </row>
    <row r="227" spans="1:10" ht="15.75" customHeight="1">
      <c r="A227" s="247"/>
      <c r="B227" s="239"/>
      <c r="C227" s="224"/>
      <c r="D227" s="224"/>
      <c r="E227" s="294" t="s">
        <v>1102</v>
      </c>
      <c r="F227" s="277"/>
      <c r="G227" s="278">
        <v>512100</v>
      </c>
      <c r="H227" s="241">
        <f>I227+J227</f>
        <v>0</v>
      </c>
      <c r="I227" s="241"/>
      <c r="J227" s="241">
        <f>'[1]01.06.01'!F139</f>
        <v>0</v>
      </c>
    </row>
    <row r="228" spans="1:10" ht="15.75" customHeight="1">
      <c r="A228" s="247"/>
      <c r="B228" s="239"/>
      <c r="C228" s="224"/>
      <c r="D228" s="224"/>
      <c r="E228" s="126" t="s">
        <v>690</v>
      </c>
      <c r="F228" s="277"/>
      <c r="G228" s="278">
        <v>512200</v>
      </c>
      <c r="H228" s="241">
        <f>I228+J228</f>
        <v>0</v>
      </c>
      <c r="I228" s="241"/>
      <c r="J228" s="241">
        <f>'[1]01.06.01'!F142+'[1]Atani cragir'!E167</f>
        <v>0</v>
      </c>
    </row>
    <row r="229" spans="1:10" ht="13.5" customHeight="1">
      <c r="A229" s="247"/>
      <c r="B229" s="239"/>
      <c r="C229" s="224"/>
      <c r="D229" s="224"/>
      <c r="E229" s="259" t="s">
        <v>1106</v>
      </c>
      <c r="F229" s="277"/>
      <c r="G229" s="278">
        <v>512900</v>
      </c>
      <c r="H229" s="241">
        <f t="shared" si="3"/>
        <v>0</v>
      </c>
      <c r="I229" s="241"/>
      <c r="J229" s="241">
        <f>'[1]01.06.01'!F141</f>
        <v>0</v>
      </c>
    </row>
    <row r="230" spans="1:10" ht="13.5" customHeight="1">
      <c r="A230" s="247"/>
      <c r="B230" s="239"/>
      <c r="C230" s="224"/>
      <c r="D230" s="224"/>
      <c r="E230" s="126" t="s">
        <v>694</v>
      </c>
      <c r="F230" s="277"/>
      <c r="G230" s="278">
        <v>513100</v>
      </c>
      <c r="H230" s="241">
        <f t="shared" si="3"/>
        <v>0</v>
      </c>
      <c r="I230" s="241"/>
      <c r="J230" s="241"/>
    </row>
    <row r="231" spans="1:10" ht="13.5" customHeight="1">
      <c r="A231" s="247"/>
      <c r="B231" s="239"/>
      <c r="C231" s="224"/>
      <c r="D231" s="224"/>
      <c r="E231" s="293" t="s">
        <v>1114</v>
      </c>
      <c r="F231" s="277"/>
      <c r="G231" s="278">
        <v>513400</v>
      </c>
      <c r="H231" s="241">
        <f t="shared" si="3"/>
        <v>0</v>
      </c>
      <c r="I231" s="241"/>
      <c r="J231" s="241">
        <f>'[1]01.06.01'!F144+[1]handis.shenq!F146+[1]gerezmanner!F146</f>
        <v>0</v>
      </c>
    </row>
    <row r="232" spans="1:10" ht="20.25" hidden="1" customHeight="1">
      <c r="A232" s="247">
        <v>2170</v>
      </c>
      <c r="B232" s="239" t="s">
        <v>144</v>
      </c>
      <c r="C232" s="224">
        <v>7</v>
      </c>
      <c r="D232" s="224">
        <v>0</v>
      </c>
      <c r="E232" s="244" t="s">
        <v>1156</v>
      </c>
      <c r="F232" s="245"/>
      <c r="G232" s="246"/>
      <c r="H232" s="241">
        <f t="shared" si="3"/>
        <v>0</v>
      </c>
      <c r="I232" s="241"/>
      <c r="J232" s="241"/>
    </row>
    <row r="233" spans="1:10" s="249" customFormat="1" ht="15" hidden="1" customHeight="1">
      <c r="A233" s="247"/>
      <c r="B233" s="239"/>
      <c r="C233" s="224"/>
      <c r="D233" s="224"/>
      <c r="E233" s="244" t="s">
        <v>904</v>
      </c>
      <c r="F233" s="250"/>
      <c r="G233" s="251"/>
      <c r="H233" s="241">
        <f t="shared" si="3"/>
        <v>0</v>
      </c>
      <c r="I233" s="241"/>
      <c r="J233" s="241"/>
    </row>
    <row r="234" spans="1:10" ht="21" hidden="1" customHeight="1">
      <c r="A234" s="247">
        <v>2171</v>
      </c>
      <c r="B234" s="239" t="s">
        <v>144</v>
      </c>
      <c r="C234" s="224">
        <v>7</v>
      </c>
      <c r="D234" s="224">
        <v>1</v>
      </c>
      <c r="E234" s="244" t="s">
        <v>1156</v>
      </c>
      <c r="F234" s="245"/>
      <c r="G234" s="246"/>
      <c r="H234" s="241">
        <f t="shared" si="3"/>
        <v>0</v>
      </c>
      <c r="I234" s="241"/>
      <c r="J234" s="241"/>
    </row>
    <row r="235" spans="1:10" ht="0.75" hidden="1" customHeight="1">
      <c r="A235" s="247"/>
      <c r="B235" s="239"/>
      <c r="C235" s="224"/>
      <c r="D235" s="224"/>
      <c r="E235" s="244" t="s">
        <v>906</v>
      </c>
      <c r="F235" s="245"/>
      <c r="G235" s="246"/>
      <c r="H235" s="241">
        <f t="shared" si="3"/>
        <v>0</v>
      </c>
      <c r="I235" s="241"/>
      <c r="J235" s="241"/>
    </row>
    <row r="236" spans="1:10" ht="39.75" hidden="1" customHeight="1">
      <c r="A236" s="247"/>
      <c r="B236" s="239"/>
      <c r="C236" s="224"/>
      <c r="D236" s="224"/>
      <c r="E236" s="244" t="s">
        <v>1138</v>
      </c>
      <c r="F236" s="245"/>
      <c r="G236" s="246"/>
      <c r="H236" s="241">
        <f t="shared" si="3"/>
        <v>0</v>
      </c>
      <c r="I236" s="241"/>
      <c r="J236" s="241"/>
    </row>
    <row r="237" spans="1:10" ht="39.75" hidden="1" customHeight="1">
      <c r="A237" s="247"/>
      <c r="B237" s="239"/>
      <c r="C237" s="224"/>
      <c r="D237" s="224"/>
      <c r="E237" s="244" t="s">
        <v>1138</v>
      </c>
      <c r="F237" s="245"/>
      <c r="G237" s="246"/>
      <c r="H237" s="241">
        <f t="shared" si="3"/>
        <v>0</v>
      </c>
      <c r="I237" s="241"/>
      <c r="J237" s="241"/>
    </row>
    <row r="238" spans="1:10" ht="39.75" hidden="1" customHeight="1">
      <c r="A238" s="247">
        <v>2180</v>
      </c>
      <c r="B238" s="239" t="s">
        <v>144</v>
      </c>
      <c r="C238" s="224">
        <v>8</v>
      </c>
      <c r="D238" s="224">
        <v>0</v>
      </c>
      <c r="E238" s="244" t="s">
        <v>1157</v>
      </c>
      <c r="F238" s="250" t="s">
        <v>185</v>
      </c>
      <c r="G238" s="251"/>
      <c r="H238" s="241">
        <f t="shared" si="3"/>
        <v>0</v>
      </c>
      <c r="I238" s="241"/>
      <c r="J238" s="241"/>
    </row>
    <row r="239" spans="1:10" s="249" customFormat="1" ht="39.75" hidden="1" customHeight="1">
      <c r="A239" s="247"/>
      <c r="B239" s="239"/>
      <c r="C239" s="224"/>
      <c r="D239" s="224"/>
      <c r="E239" s="244" t="s">
        <v>904</v>
      </c>
      <c r="F239" s="250"/>
      <c r="G239" s="251"/>
      <c r="H239" s="241">
        <f t="shared" si="3"/>
        <v>0</v>
      </c>
      <c r="I239" s="241"/>
      <c r="J239" s="241"/>
    </row>
    <row r="240" spans="1:10" ht="39.75" hidden="1" customHeight="1">
      <c r="A240" s="247">
        <v>2181</v>
      </c>
      <c r="B240" s="239" t="s">
        <v>144</v>
      </c>
      <c r="C240" s="224">
        <v>8</v>
      </c>
      <c r="D240" s="224">
        <v>1</v>
      </c>
      <c r="E240" s="244" t="s">
        <v>1157</v>
      </c>
      <c r="F240" s="287" t="s">
        <v>186</v>
      </c>
      <c r="G240" s="288"/>
      <c r="H240" s="241">
        <f t="shared" si="3"/>
        <v>0</v>
      </c>
      <c r="I240" s="241"/>
      <c r="J240" s="241"/>
    </row>
    <row r="241" spans="1:10" ht="39.75" hidden="1" customHeight="1">
      <c r="A241" s="247"/>
      <c r="B241" s="239"/>
      <c r="C241" s="224"/>
      <c r="D241" s="224"/>
      <c r="E241" s="244" t="s">
        <v>904</v>
      </c>
      <c r="F241" s="287"/>
      <c r="G241" s="288"/>
      <c r="H241" s="241">
        <f t="shared" si="3"/>
        <v>0</v>
      </c>
      <c r="I241" s="241"/>
      <c r="J241" s="241"/>
    </row>
    <row r="242" spans="1:10" ht="39.75" hidden="1" customHeight="1">
      <c r="A242" s="247">
        <v>2182</v>
      </c>
      <c r="B242" s="239" t="s">
        <v>144</v>
      </c>
      <c r="C242" s="224">
        <v>8</v>
      </c>
      <c r="D242" s="224">
        <v>1</v>
      </c>
      <c r="E242" s="244" t="s">
        <v>1158</v>
      </c>
      <c r="F242" s="287"/>
      <c r="G242" s="288"/>
      <c r="H242" s="241">
        <f t="shared" si="3"/>
        <v>0</v>
      </c>
      <c r="I242" s="241"/>
      <c r="J242" s="241"/>
    </row>
    <row r="243" spans="1:10" ht="39.75" hidden="1" customHeight="1">
      <c r="A243" s="247">
        <v>2183</v>
      </c>
      <c r="B243" s="239" t="s">
        <v>144</v>
      </c>
      <c r="C243" s="224">
        <v>8</v>
      </c>
      <c r="D243" s="224">
        <v>1</v>
      </c>
      <c r="E243" s="244" t="s">
        <v>1159</v>
      </c>
      <c r="F243" s="287"/>
      <c r="G243" s="288"/>
      <c r="H243" s="241">
        <f t="shared" si="3"/>
        <v>0</v>
      </c>
      <c r="I243" s="241"/>
      <c r="J243" s="241"/>
    </row>
    <row r="244" spans="1:10" ht="39.75" hidden="1" customHeight="1">
      <c r="A244" s="247">
        <v>2184</v>
      </c>
      <c r="B244" s="239" t="s">
        <v>144</v>
      </c>
      <c r="C244" s="224">
        <v>8</v>
      </c>
      <c r="D244" s="224">
        <v>1</v>
      </c>
      <c r="E244" s="244" t="s">
        <v>1160</v>
      </c>
      <c r="F244" s="287"/>
      <c r="G244" s="288"/>
      <c r="H244" s="241">
        <f t="shared" si="3"/>
        <v>0</v>
      </c>
      <c r="I244" s="241"/>
      <c r="J244" s="241"/>
    </row>
    <row r="245" spans="1:10" ht="39.75" hidden="1" customHeight="1">
      <c r="A245" s="247"/>
      <c r="B245" s="239"/>
      <c r="C245" s="224"/>
      <c r="D245" s="224"/>
      <c r="E245" s="244" t="s">
        <v>906</v>
      </c>
      <c r="F245" s="245"/>
      <c r="G245" s="246"/>
      <c r="H245" s="241">
        <f t="shared" si="3"/>
        <v>0</v>
      </c>
      <c r="I245" s="241"/>
      <c r="J245" s="241"/>
    </row>
    <row r="246" spans="1:10" ht="39.75" hidden="1" customHeight="1">
      <c r="A246" s="247"/>
      <c r="B246" s="239"/>
      <c r="C246" s="224"/>
      <c r="D246" s="224"/>
      <c r="E246" s="244" t="s">
        <v>1138</v>
      </c>
      <c r="F246" s="245"/>
      <c r="G246" s="246"/>
      <c r="H246" s="241">
        <f t="shared" si="3"/>
        <v>0</v>
      </c>
      <c r="I246" s="241"/>
      <c r="J246" s="241"/>
    </row>
    <row r="247" spans="1:10" ht="39.75" hidden="1" customHeight="1">
      <c r="A247" s="247"/>
      <c r="B247" s="239"/>
      <c r="C247" s="224"/>
      <c r="D247" s="224"/>
      <c r="E247" s="244" t="s">
        <v>1138</v>
      </c>
      <c r="F247" s="245"/>
      <c r="G247" s="246"/>
      <c r="H247" s="241">
        <f t="shared" si="3"/>
        <v>0</v>
      </c>
      <c r="I247" s="241"/>
      <c r="J247" s="241"/>
    </row>
    <row r="248" spans="1:10" ht="39.75" hidden="1" customHeight="1">
      <c r="A248" s="247">
        <v>2185</v>
      </c>
      <c r="B248" s="239" t="s">
        <v>342</v>
      </c>
      <c r="C248" s="224">
        <v>8</v>
      </c>
      <c r="D248" s="224">
        <v>1</v>
      </c>
      <c r="E248" s="244"/>
      <c r="F248" s="287"/>
      <c r="G248" s="288"/>
      <c r="H248" s="241">
        <f t="shared" si="3"/>
        <v>0</v>
      </c>
      <c r="I248" s="241"/>
      <c r="J248" s="241"/>
    </row>
    <row r="249" spans="1:10" s="242" customFormat="1" ht="25.5">
      <c r="A249" s="295">
        <v>2200</v>
      </c>
      <c r="B249" s="239" t="s">
        <v>190</v>
      </c>
      <c r="C249" s="224">
        <v>0</v>
      </c>
      <c r="D249" s="224">
        <v>0</v>
      </c>
      <c r="E249" s="222" t="s">
        <v>1161</v>
      </c>
      <c r="F249" s="219" t="s">
        <v>191</v>
      </c>
      <c r="G249" s="219"/>
      <c r="H249" s="241">
        <f t="shared" si="3"/>
        <v>0</v>
      </c>
      <c r="I249" s="241">
        <f>I251+I257+I263+I269+I273</f>
        <v>0</v>
      </c>
      <c r="J249" s="241">
        <f>J251+J257+J263+J269+J273</f>
        <v>0</v>
      </c>
    </row>
    <row r="250" spans="1:10" ht="11.25" hidden="1" customHeight="1">
      <c r="A250" s="243"/>
      <c r="B250" s="239"/>
      <c r="C250" s="224"/>
      <c r="D250" s="224"/>
      <c r="E250" s="244" t="s">
        <v>902</v>
      </c>
      <c r="F250" s="245"/>
      <c r="G250" s="246"/>
      <c r="H250" s="241"/>
      <c r="I250" s="241"/>
      <c r="J250" s="241"/>
    </row>
    <row r="251" spans="1:10" hidden="1">
      <c r="A251" s="247">
        <v>2210</v>
      </c>
      <c r="B251" s="239" t="s">
        <v>190</v>
      </c>
      <c r="C251" s="224">
        <v>1</v>
      </c>
      <c r="D251" s="224">
        <v>0</v>
      </c>
      <c r="E251" s="244" t="s">
        <v>1162</v>
      </c>
      <c r="F251" s="257" t="s">
        <v>193</v>
      </c>
      <c r="G251" s="296"/>
      <c r="H251" s="241">
        <f t="shared" ref="H251:H314" si="4">I251+J251</f>
        <v>0</v>
      </c>
      <c r="I251" s="241"/>
      <c r="J251" s="241"/>
    </row>
    <row r="252" spans="1:10" s="249" customFormat="1" ht="0.75" hidden="1" customHeight="1">
      <c r="A252" s="247"/>
      <c r="B252" s="239"/>
      <c r="C252" s="224"/>
      <c r="D252" s="224"/>
      <c r="E252" s="244" t="s">
        <v>904</v>
      </c>
      <c r="F252" s="250"/>
      <c r="G252" s="251"/>
      <c r="H252" s="241">
        <f t="shared" si="4"/>
        <v>0</v>
      </c>
      <c r="I252" s="241"/>
      <c r="J252" s="241"/>
    </row>
    <row r="253" spans="1:10" hidden="1">
      <c r="A253" s="247">
        <v>2211</v>
      </c>
      <c r="B253" s="239" t="s">
        <v>190</v>
      </c>
      <c r="C253" s="224">
        <v>1</v>
      </c>
      <c r="D253" s="224">
        <v>1</v>
      </c>
      <c r="E253" s="244" t="s">
        <v>1163</v>
      </c>
      <c r="F253" s="287" t="s">
        <v>195</v>
      </c>
      <c r="G253" s="288"/>
      <c r="H253" s="241">
        <f t="shared" si="4"/>
        <v>0</v>
      </c>
      <c r="I253" s="241"/>
      <c r="J253" s="241"/>
    </row>
    <row r="254" spans="1:10" ht="38.25" hidden="1">
      <c r="A254" s="247"/>
      <c r="B254" s="239"/>
      <c r="C254" s="224"/>
      <c r="D254" s="224"/>
      <c r="E254" s="244" t="s">
        <v>906</v>
      </c>
      <c r="F254" s="245"/>
      <c r="G254" s="246"/>
      <c r="H254" s="241">
        <f t="shared" si="4"/>
        <v>0</v>
      </c>
      <c r="I254" s="241"/>
      <c r="J254" s="241"/>
    </row>
    <row r="255" spans="1:10" ht="1.5" hidden="1" customHeight="1">
      <c r="A255" s="247"/>
      <c r="B255" s="239"/>
      <c r="C255" s="224"/>
      <c r="D255" s="224"/>
      <c r="E255" s="244" t="s">
        <v>1138</v>
      </c>
      <c r="F255" s="245"/>
      <c r="G255" s="246"/>
      <c r="H255" s="241">
        <f t="shared" si="4"/>
        <v>0</v>
      </c>
      <c r="I255" s="241"/>
      <c r="J255" s="241"/>
    </row>
    <row r="256" spans="1:10" hidden="1">
      <c r="A256" s="247"/>
      <c r="B256" s="239"/>
      <c r="C256" s="224"/>
      <c r="D256" s="224"/>
      <c r="E256" s="244" t="s">
        <v>1138</v>
      </c>
      <c r="F256" s="245"/>
      <c r="G256" s="246"/>
      <c r="H256" s="241">
        <f t="shared" si="4"/>
        <v>0</v>
      </c>
      <c r="I256" s="241"/>
      <c r="J256" s="241"/>
    </row>
    <row r="257" spans="1:10" hidden="1">
      <c r="A257" s="247">
        <v>2220</v>
      </c>
      <c r="B257" s="239" t="s">
        <v>190</v>
      </c>
      <c r="C257" s="224">
        <v>2</v>
      </c>
      <c r="D257" s="224">
        <v>0</v>
      </c>
      <c r="E257" s="244" t="s">
        <v>1164</v>
      </c>
      <c r="F257" s="257" t="s">
        <v>197</v>
      </c>
      <c r="G257" s="296"/>
      <c r="H257" s="241">
        <f t="shared" si="4"/>
        <v>0</v>
      </c>
      <c r="I257" s="241">
        <f>I259</f>
        <v>0</v>
      </c>
      <c r="J257" s="241">
        <f>J259</f>
        <v>0</v>
      </c>
    </row>
    <row r="258" spans="1:10" s="249" customFormat="1" ht="12.75" hidden="1" customHeight="1">
      <c r="A258" s="247"/>
      <c r="B258" s="239"/>
      <c r="C258" s="224"/>
      <c r="D258" s="224"/>
      <c r="E258" s="244" t="s">
        <v>904</v>
      </c>
      <c r="F258" s="250"/>
      <c r="G258" s="251"/>
      <c r="H258" s="241">
        <f t="shared" si="4"/>
        <v>0</v>
      </c>
      <c r="I258" s="241"/>
      <c r="J258" s="241"/>
    </row>
    <row r="259" spans="1:10" ht="14.25" hidden="1" customHeight="1">
      <c r="A259" s="247">
        <v>2221</v>
      </c>
      <c r="B259" s="239" t="s">
        <v>190</v>
      </c>
      <c r="C259" s="224">
        <v>2</v>
      </c>
      <c r="D259" s="224">
        <v>1</v>
      </c>
      <c r="E259" s="244" t="s">
        <v>1165</v>
      </c>
      <c r="F259" s="287" t="s">
        <v>199</v>
      </c>
      <c r="G259" s="288"/>
      <c r="H259" s="241">
        <f t="shared" si="4"/>
        <v>0</v>
      </c>
      <c r="I259" s="241">
        <f>'[1]arandzin aih'!F30</f>
        <v>0</v>
      </c>
      <c r="J259" s="241"/>
    </row>
    <row r="260" spans="1:10" ht="23.25" hidden="1" customHeight="1">
      <c r="A260" s="247"/>
      <c r="B260" s="239"/>
      <c r="C260" s="224"/>
      <c r="D260" s="224"/>
      <c r="E260" s="244" t="s">
        <v>906</v>
      </c>
      <c r="F260" s="245"/>
      <c r="G260" s="246"/>
      <c r="H260" s="241">
        <f t="shared" si="4"/>
        <v>0</v>
      </c>
      <c r="I260" s="241"/>
      <c r="J260" s="241"/>
    </row>
    <row r="261" spans="1:10" ht="26.25" hidden="1" customHeight="1">
      <c r="A261" s="247"/>
      <c r="B261" s="239"/>
      <c r="C261" s="224"/>
      <c r="D261" s="224"/>
      <c r="E261" s="259" t="s">
        <v>1067</v>
      </c>
      <c r="F261" s="277"/>
      <c r="G261" s="256" t="s">
        <v>1068</v>
      </c>
      <c r="H261" s="241">
        <f t="shared" si="4"/>
        <v>0</v>
      </c>
      <c r="I261" s="241">
        <f>'[1]arandzin aih'!F114</f>
        <v>0</v>
      </c>
      <c r="J261" s="241"/>
    </row>
    <row r="262" spans="1:10" hidden="1">
      <c r="A262" s="247"/>
      <c r="B262" s="239"/>
      <c r="C262" s="224"/>
      <c r="D262" s="224"/>
      <c r="E262" s="244" t="s">
        <v>1138</v>
      </c>
      <c r="F262" s="245"/>
      <c r="G262" s="246"/>
      <c r="H262" s="241">
        <f t="shared" si="4"/>
        <v>0</v>
      </c>
      <c r="I262" s="241"/>
      <c r="J262" s="241"/>
    </row>
    <row r="263" spans="1:10" hidden="1">
      <c r="A263" s="247">
        <v>2230</v>
      </c>
      <c r="B263" s="239" t="s">
        <v>190</v>
      </c>
      <c r="C263" s="224">
        <v>3</v>
      </c>
      <c r="D263" s="224">
        <v>0</v>
      </c>
      <c r="E263" s="244" t="s">
        <v>1166</v>
      </c>
      <c r="F263" s="257" t="s">
        <v>201</v>
      </c>
      <c r="G263" s="296"/>
      <c r="H263" s="241">
        <f t="shared" si="4"/>
        <v>0</v>
      </c>
      <c r="I263" s="241"/>
      <c r="J263" s="241"/>
    </row>
    <row r="264" spans="1:10" s="249" customFormat="1" ht="1.5" hidden="1" customHeight="1">
      <c r="A264" s="247"/>
      <c r="B264" s="239"/>
      <c r="C264" s="224"/>
      <c r="D264" s="224"/>
      <c r="E264" s="244" t="s">
        <v>904</v>
      </c>
      <c r="F264" s="250"/>
      <c r="G264" s="251"/>
      <c r="H264" s="241">
        <f t="shared" si="4"/>
        <v>0</v>
      </c>
      <c r="I264" s="241"/>
      <c r="J264" s="241"/>
    </row>
    <row r="265" spans="1:10" hidden="1">
      <c r="A265" s="247">
        <v>2231</v>
      </c>
      <c r="B265" s="239" t="s">
        <v>190</v>
      </c>
      <c r="C265" s="224">
        <v>3</v>
      </c>
      <c r="D265" s="224">
        <v>1</v>
      </c>
      <c r="E265" s="244" t="s">
        <v>1167</v>
      </c>
      <c r="F265" s="287" t="s">
        <v>203</v>
      </c>
      <c r="G265" s="288"/>
      <c r="H265" s="241">
        <f t="shared" si="4"/>
        <v>0</v>
      </c>
      <c r="I265" s="241"/>
      <c r="J265" s="241"/>
    </row>
    <row r="266" spans="1:10" ht="38.25" hidden="1">
      <c r="A266" s="247"/>
      <c r="B266" s="239"/>
      <c r="C266" s="224"/>
      <c r="D266" s="224"/>
      <c r="E266" s="244" t="s">
        <v>906</v>
      </c>
      <c r="F266" s="245"/>
      <c r="G266" s="246"/>
      <c r="H266" s="241">
        <f t="shared" si="4"/>
        <v>0</v>
      </c>
      <c r="I266" s="241"/>
      <c r="J266" s="241"/>
    </row>
    <row r="267" spans="1:10" hidden="1">
      <c r="A267" s="247"/>
      <c r="B267" s="239"/>
      <c r="C267" s="224"/>
      <c r="D267" s="224"/>
      <c r="E267" s="244" t="s">
        <v>1138</v>
      </c>
      <c r="F267" s="245"/>
      <c r="G267" s="246"/>
      <c r="H267" s="241">
        <f t="shared" si="4"/>
        <v>0</v>
      </c>
      <c r="I267" s="241"/>
      <c r="J267" s="241"/>
    </row>
    <row r="268" spans="1:10" hidden="1">
      <c r="A268" s="247"/>
      <c r="B268" s="239"/>
      <c r="C268" s="224"/>
      <c r="D268" s="224"/>
      <c r="E268" s="244" t="s">
        <v>1138</v>
      </c>
      <c r="F268" s="245"/>
      <c r="G268" s="246"/>
      <c r="H268" s="241">
        <f t="shared" si="4"/>
        <v>0</v>
      </c>
      <c r="I268" s="241"/>
      <c r="J268" s="241"/>
    </row>
    <row r="269" spans="1:10" ht="25.5" hidden="1">
      <c r="A269" s="247">
        <v>2240</v>
      </c>
      <c r="B269" s="239" t="s">
        <v>190</v>
      </c>
      <c r="C269" s="224">
        <v>4</v>
      </c>
      <c r="D269" s="224">
        <v>0</v>
      </c>
      <c r="E269" s="244" t="s">
        <v>1168</v>
      </c>
      <c r="F269" s="250" t="s">
        <v>205</v>
      </c>
      <c r="G269" s="251"/>
      <c r="H269" s="241">
        <f t="shared" si="4"/>
        <v>0</v>
      </c>
      <c r="I269" s="241"/>
      <c r="J269" s="241"/>
    </row>
    <row r="270" spans="1:10" s="249" customFormat="1" ht="10.5" hidden="1" customHeight="1">
      <c r="A270" s="247"/>
      <c r="B270" s="239"/>
      <c r="C270" s="224"/>
      <c r="D270" s="224"/>
      <c r="E270" s="244" t="s">
        <v>904</v>
      </c>
      <c r="F270" s="250"/>
      <c r="G270" s="251"/>
      <c r="H270" s="241">
        <f t="shared" si="4"/>
        <v>0</v>
      </c>
      <c r="I270" s="241"/>
      <c r="J270" s="241"/>
    </row>
    <row r="271" spans="1:10" ht="25.5" hidden="1">
      <c r="A271" s="247">
        <v>2241</v>
      </c>
      <c r="B271" s="239" t="s">
        <v>190</v>
      </c>
      <c r="C271" s="224">
        <v>4</v>
      </c>
      <c r="D271" s="224">
        <v>1</v>
      </c>
      <c r="E271" s="244" t="s">
        <v>1168</v>
      </c>
      <c r="F271" s="287" t="s">
        <v>205</v>
      </c>
      <c r="G271" s="288"/>
      <c r="H271" s="241">
        <f t="shared" si="4"/>
        <v>0</v>
      </c>
      <c r="I271" s="241"/>
      <c r="J271" s="241"/>
    </row>
    <row r="272" spans="1:10" s="249" customFormat="1" ht="10.5" hidden="1" customHeight="1">
      <c r="A272" s="247"/>
      <c r="B272" s="239"/>
      <c r="C272" s="224"/>
      <c r="D272" s="224"/>
      <c r="E272" s="244" t="s">
        <v>904</v>
      </c>
      <c r="F272" s="250"/>
      <c r="G272" s="251"/>
      <c r="H272" s="241">
        <f t="shared" si="4"/>
        <v>0</v>
      </c>
      <c r="I272" s="241"/>
      <c r="J272" s="241"/>
    </row>
    <row r="273" spans="1:10" ht="14.25" hidden="1" customHeight="1">
      <c r="A273" s="247">
        <v>2250</v>
      </c>
      <c r="B273" s="239" t="s">
        <v>190</v>
      </c>
      <c r="C273" s="224">
        <v>5</v>
      </c>
      <c r="D273" s="224">
        <v>0</v>
      </c>
      <c r="E273" s="244" t="s">
        <v>1169</v>
      </c>
      <c r="F273" s="250" t="s">
        <v>207</v>
      </c>
      <c r="G273" s="251"/>
      <c r="H273" s="241">
        <f t="shared" si="4"/>
        <v>0</v>
      </c>
      <c r="I273" s="241"/>
      <c r="J273" s="241"/>
    </row>
    <row r="274" spans="1:10" s="249" customFormat="1" ht="1.5" hidden="1" customHeight="1">
      <c r="A274" s="247"/>
      <c r="B274" s="239"/>
      <c r="C274" s="224"/>
      <c r="D274" s="224"/>
      <c r="E274" s="244" t="s">
        <v>904</v>
      </c>
      <c r="F274" s="250"/>
      <c r="G274" s="251"/>
      <c r="H274" s="241">
        <f t="shared" si="4"/>
        <v>0</v>
      </c>
      <c r="I274" s="241"/>
      <c r="J274" s="241"/>
    </row>
    <row r="275" spans="1:10" hidden="1">
      <c r="A275" s="247">
        <v>2251</v>
      </c>
      <c r="B275" s="239" t="s">
        <v>190</v>
      </c>
      <c r="C275" s="224">
        <v>5</v>
      </c>
      <c r="D275" s="224">
        <v>1</v>
      </c>
      <c r="E275" s="244" t="s">
        <v>1169</v>
      </c>
      <c r="F275" s="287" t="s">
        <v>208</v>
      </c>
      <c r="G275" s="288"/>
      <c r="H275" s="241">
        <f t="shared" si="4"/>
        <v>0</v>
      </c>
      <c r="I275" s="241"/>
      <c r="J275" s="241"/>
    </row>
    <row r="276" spans="1:10" ht="38.25" hidden="1">
      <c r="A276" s="247"/>
      <c r="B276" s="239"/>
      <c r="C276" s="224"/>
      <c r="D276" s="224"/>
      <c r="E276" s="244" t="s">
        <v>906</v>
      </c>
      <c r="F276" s="245"/>
      <c r="G276" s="246"/>
      <c r="H276" s="241">
        <f t="shared" si="4"/>
        <v>0</v>
      </c>
      <c r="I276" s="241"/>
      <c r="J276" s="241"/>
    </row>
    <row r="277" spans="1:10" hidden="1">
      <c r="A277" s="247"/>
      <c r="B277" s="239"/>
      <c r="C277" s="224"/>
      <c r="D277" s="224"/>
      <c r="E277" s="244" t="s">
        <v>1138</v>
      </c>
      <c r="F277" s="245"/>
      <c r="G277" s="246"/>
      <c r="H277" s="241">
        <f t="shared" si="4"/>
        <v>0</v>
      </c>
      <c r="I277" s="241"/>
      <c r="J277" s="241"/>
    </row>
    <row r="278" spans="1:10" hidden="1">
      <c r="A278" s="247"/>
      <c r="B278" s="239"/>
      <c r="C278" s="224"/>
      <c r="D278" s="224"/>
      <c r="E278" s="244" t="s">
        <v>1138</v>
      </c>
      <c r="F278" s="245"/>
      <c r="G278" s="246"/>
      <c r="H278" s="241">
        <f t="shared" si="4"/>
        <v>0</v>
      </c>
      <c r="I278" s="241"/>
      <c r="J278" s="241"/>
    </row>
    <row r="279" spans="1:10" s="242" customFormat="1" ht="48.75" hidden="1" customHeight="1">
      <c r="A279" s="295">
        <v>2300</v>
      </c>
      <c r="B279" s="239" t="s">
        <v>209</v>
      </c>
      <c r="C279" s="224">
        <v>0</v>
      </c>
      <c r="D279" s="224">
        <v>0</v>
      </c>
      <c r="E279" s="222" t="s">
        <v>1170</v>
      </c>
      <c r="F279" s="219" t="s">
        <v>210</v>
      </c>
      <c r="G279" s="219"/>
      <c r="H279" s="241">
        <f t="shared" si="4"/>
        <v>0</v>
      </c>
      <c r="I279" s="241">
        <f>I281+I295+I301+I311+I317+I323+I329</f>
        <v>0</v>
      </c>
      <c r="J279" s="241">
        <f>J281+J295+J301+J311+J317+J323+J329</f>
        <v>0</v>
      </c>
    </row>
    <row r="280" spans="1:10" ht="1.5" hidden="1" customHeight="1">
      <c r="A280" s="243"/>
      <c r="B280" s="239"/>
      <c r="C280" s="224"/>
      <c r="D280" s="224"/>
      <c r="E280" s="244" t="s">
        <v>902</v>
      </c>
      <c r="F280" s="245"/>
      <c r="G280" s="246"/>
      <c r="H280" s="241">
        <f t="shared" si="4"/>
        <v>0</v>
      </c>
      <c r="I280" s="241"/>
      <c r="J280" s="241"/>
    </row>
    <row r="281" spans="1:10" ht="13.5" hidden="1" customHeight="1">
      <c r="A281" s="247">
        <v>2310</v>
      </c>
      <c r="B281" s="239" t="s">
        <v>209</v>
      </c>
      <c r="C281" s="224">
        <v>1</v>
      </c>
      <c r="D281" s="224">
        <v>0</v>
      </c>
      <c r="E281" s="244" t="s">
        <v>1171</v>
      </c>
      <c r="F281" s="250" t="s">
        <v>212</v>
      </c>
      <c r="G281" s="251"/>
      <c r="H281" s="241">
        <f t="shared" si="4"/>
        <v>0</v>
      </c>
      <c r="I281" s="241"/>
      <c r="J281" s="241"/>
    </row>
    <row r="282" spans="1:10" s="249" customFormat="1" ht="0.75" hidden="1" customHeight="1">
      <c r="A282" s="247"/>
      <c r="B282" s="239"/>
      <c r="C282" s="224"/>
      <c r="D282" s="224"/>
      <c r="E282" s="244" t="s">
        <v>904</v>
      </c>
      <c r="F282" s="250"/>
      <c r="G282" s="251"/>
      <c r="H282" s="241">
        <f t="shared" si="4"/>
        <v>0</v>
      </c>
      <c r="I282" s="241"/>
      <c r="J282" s="241"/>
    </row>
    <row r="283" spans="1:10" hidden="1">
      <c r="A283" s="247">
        <v>2311</v>
      </c>
      <c r="B283" s="239" t="s">
        <v>209</v>
      </c>
      <c r="C283" s="224">
        <v>1</v>
      </c>
      <c r="D283" s="224">
        <v>1</v>
      </c>
      <c r="E283" s="244" t="s">
        <v>1172</v>
      </c>
      <c r="F283" s="287" t="s">
        <v>214</v>
      </c>
      <c r="G283" s="288"/>
      <c r="H283" s="241">
        <f t="shared" si="4"/>
        <v>0</v>
      </c>
      <c r="I283" s="241"/>
      <c r="J283" s="241"/>
    </row>
    <row r="284" spans="1:10" ht="38.25" hidden="1">
      <c r="A284" s="247"/>
      <c r="B284" s="239"/>
      <c r="C284" s="224"/>
      <c r="D284" s="224"/>
      <c r="E284" s="244" t="s">
        <v>906</v>
      </c>
      <c r="F284" s="245"/>
      <c r="G284" s="246"/>
      <c r="H284" s="241">
        <f t="shared" si="4"/>
        <v>0</v>
      </c>
      <c r="I284" s="241"/>
      <c r="J284" s="241"/>
    </row>
    <row r="285" spans="1:10" hidden="1">
      <c r="A285" s="247"/>
      <c r="B285" s="239"/>
      <c r="C285" s="224"/>
      <c r="D285" s="224"/>
      <c r="E285" s="244" t="s">
        <v>1138</v>
      </c>
      <c r="F285" s="245"/>
      <c r="G285" s="246"/>
      <c r="H285" s="241">
        <f t="shared" si="4"/>
        <v>0</v>
      </c>
      <c r="I285" s="241"/>
      <c r="J285" s="241"/>
    </row>
    <row r="286" spans="1:10" hidden="1">
      <c r="A286" s="247"/>
      <c r="B286" s="239"/>
      <c r="C286" s="224"/>
      <c r="D286" s="224"/>
      <c r="E286" s="244" t="s">
        <v>1138</v>
      </c>
      <c r="F286" s="245"/>
      <c r="G286" s="246"/>
      <c r="H286" s="241">
        <f t="shared" si="4"/>
        <v>0</v>
      </c>
      <c r="I286" s="241"/>
      <c r="J286" s="241"/>
    </row>
    <row r="287" spans="1:10" hidden="1">
      <c r="A287" s="247">
        <v>2312</v>
      </c>
      <c r="B287" s="239" t="s">
        <v>209</v>
      </c>
      <c r="C287" s="224">
        <v>1</v>
      </c>
      <c r="D287" s="224">
        <v>2</v>
      </c>
      <c r="E287" s="244" t="s">
        <v>1173</v>
      </c>
      <c r="F287" s="287"/>
      <c r="G287" s="288"/>
      <c r="H287" s="241">
        <f t="shared" si="4"/>
        <v>0</v>
      </c>
      <c r="I287" s="241"/>
      <c r="J287" s="241"/>
    </row>
    <row r="288" spans="1:10" ht="38.25" hidden="1">
      <c r="A288" s="247"/>
      <c r="B288" s="239"/>
      <c r="C288" s="224"/>
      <c r="D288" s="224"/>
      <c r="E288" s="244" t="s">
        <v>906</v>
      </c>
      <c r="F288" s="245"/>
      <c r="G288" s="246"/>
      <c r="H288" s="241">
        <f t="shared" si="4"/>
        <v>0</v>
      </c>
      <c r="I288" s="241"/>
      <c r="J288" s="241"/>
    </row>
    <row r="289" spans="1:10" hidden="1">
      <c r="A289" s="247"/>
      <c r="B289" s="239"/>
      <c r="C289" s="224"/>
      <c r="D289" s="224"/>
      <c r="E289" s="244" t="s">
        <v>1138</v>
      </c>
      <c r="F289" s="245"/>
      <c r="G289" s="246"/>
      <c r="H289" s="241">
        <f t="shared" si="4"/>
        <v>0</v>
      </c>
      <c r="I289" s="241"/>
      <c r="J289" s="241"/>
    </row>
    <row r="290" spans="1:10" hidden="1">
      <c r="A290" s="247"/>
      <c r="B290" s="239"/>
      <c r="C290" s="224"/>
      <c r="D290" s="224"/>
      <c r="E290" s="244" t="s">
        <v>1138</v>
      </c>
      <c r="F290" s="245"/>
      <c r="G290" s="246"/>
      <c r="H290" s="241">
        <f t="shared" si="4"/>
        <v>0</v>
      </c>
      <c r="I290" s="241"/>
      <c r="J290" s="241"/>
    </row>
    <row r="291" spans="1:10" hidden="1">
      <c r="A291" s="247">
        <v>2313</v>
      </c>
      <c r="B291" s="239" t="s">
        <v>209</v>
      </c>
      <c r="C291" s="224">
        <v>1</v>
      </c>
      <c r="D291" s="224">
        <v>3</v>
      </c>
      <c r="E291" s="244" t="s">
        <v>1174</v>
      </c>
      <c r="F291" s="287"/>
      <c r="G291" s="288"/>
      <c r="H291" s="241">
        <f t="shared" si="4"/>
        <v>0</v>
      </c>
      <c r="I291" s="241"/>
      <c r="J291" s="241"/>
    </row>
    <row r="292" spans="1:10" ht="38.25" hidden="1">
      <c r="A292" s="247"/>
      <c r="B292" s="239"/>
      <c r="C292" s="224"/>
      <c r="D292" s="224"/>
      <c r="E292" s="244" t="s">
        <v>906</v>
      </c>
      <c r="F292" s="245"/>
      <c r="G292" s="246"/>
      <c r="H292" s="241">
        <f t="shared" si="4"/>
        <v>0</v>
      </c>
      <c r="I292" s="241"/>
      <c r="J292" s="241"/>
    </row>
    <row r="293" spans="1:10" hidden="1">
      <c r="A293" s="247"/>
      <c r="B293" s="239"/>
      <c r="C293" s="224"/>
      <c r="D293" s="224"/>
      <c r="E293" s="244" t="s">
        <v>1138</v>
      </c>
      <c r="F293" s="245"/>
      <c r="G293" s="246"/>
      <c r="H293" s="241">
        <f t="shared" si="4"/>
        <v>0</v>
      </c>
      <c r="I293" s="241"/>
      <c r="J293" s="241"/>
    </row>
    <row r="294" spans="1:10" hidden="1">
      <c r="A294" s="247"/>
      <c r="B294" s="239"/>
      <c r="C294" s="224"/>
      <c r="D294" s="224"/>
      <c r="E294" s="244" t="s">
        <v>1138</v>
      </c>
      <c r="F294" s="245"/>
      <c r="G294" s="246"/>
      <c r="H294" s="241">
        <f t="shared" si="4"/>
        <v>0</v>
      </c>
      <c r="I294" s="241"/>
      <c r="J294" s="241"/>
    </row>
    <row r="295" spans="1:10" ht="12.75" hidden="1" customHeight="1">
      <c r="A295" s="247">
        <v>2320</v>
      </c>
      <c r="B295" s="239" t="s">
        <v>209</v>
      </c>
      <c r="C295" s="224">
        <v>2</v>
      </c>
      <c r="D295" s="224">
        <v>0</v>
      </c>
      <c r="E295" s="244" t="s">
        <v>1175</v>
      </c>
      <c r="F295" s="250" t="s">
        <v>218</v>
      </c>
      <c r="G295" s="251"/>
      <c r="H295" s="241">
        <f t="shared" si="4"/>
        <v>0</v>
      </c>
      <c r="I295" s="241"/>
      <c r="J295" s="241"/>
    </row>
    <row r="296" spans="1:10" s="249" customFormat="1" ht="0.75" hidden="1" customHeight="1">
      <c r="A296" s="247"/>
      <c r="B296" s="239"/>
      <c r="C296" s="224"/>
      <c r="D296" s="224"/>
      <c r="E296" s="244" t="s">
        <v>904</v>
      </c>
      <c r="F296" s="250"/>
      <c r="G296" s="251"/>
      <c r="H296" s="241">
        <f t="shared" si="4"/>
        <v>0</v>
      </c>
      <c r="I296" s="241"/>
      <c r="J296" s="241"/>
    </row>
    <row r="297" spans="1:10" hidden="1">
      <c r="A297" s="247">
        <v>2321</v>
      </c>
      <c r="B297" s="239" t="s">
        <v>209</v>
      </c>
      <c r="C297" s="224">
        <v>2</v>
      </c>
      <c r="D297" s="224">
        <v>1</v>
      </c>
      <c r="E297" s="244" t="s">
        <v>1176</v>
      </c>
      <c r="F297" s="287" t="s">
        <v>220</v>
      </c>
      <c r="G297" s="288"/>
      <c r="H297" s="241">
        <f t="shared" si="4"/>
        <v>0</v>
      </c>
      <c r="I297" s="241"/>
      <c r="J297" s="241"/>
    </row>
    <row r="298" spans="1:10" ht="38.25" hidden="1">
      <c r="A298" s="247"/>
      <c r="B298" s="239"/>
      <c r="C298" s="224"/>
      <c r="D298" s="224"/>
      <c r="E298" s="244" t="s">
        <v>906</v>
      </c>
      <c r="F298" s="245"/>
      <c r="G298" s="246"/>
      <c r="H298" s="241">
        <f t="shared" si="4"/>
        <v>0</v>
      </c>
      <c r="I298" s="241"/>
      <c r="J298" s="241"/>
    </row>
    <row r="299" spans="1:10" hidden="1">
      <c r="A299" s="247"/>
      <c r="B299" s="239"/>
      <c r="C299" s="224"/>
      <c r="D299" s="224"/>
      <c r="E299" s="244" t="s">
        <v>1138</v>
      </c>
      <c r="F299" s="245"/>
      <c r="G299" s="246"/>
      <c r="H299" s="241">
        <f t="shared" si="4"/>
        <v>0</v>
      </c>
      <c r="I299" s="241"/>
      <c r="J299" s="241"/>
    </row>
    <row r="300" spans="1:10" hidden="1">
      <c r="A300" s="247"/>
      <c r="B300" s="239"/>
      <c r="C300" s="224"/>
      <c r="D300" s="224"/>
      <c r="E300" s="244" t="s">
        <v>1138</v>
      </c>
      <c r="F300" s="245"/>
      <c r="G300" s="246"/>
      <c r="H300" s="241">
        <f t="shared" si="4"/>
        <v>0</v>
      </c>
      <c r="I300" s="241"/>
      <c r="J300" s="241"/>
    </row>
    <row r="301" spans="1:10" ht="24" customHeight="1">
      <c r="A301" s="247">
        <v>2330</v>
      </c>
      <c r="B301" s="239" t="s">
        <v>209</v>
      </c>
      <c r="C301" s="224">
        <v>3</v>
      </c>
      <c r="D301" s="224">
        <v>0</v>
      </c>
      <c r="E301" s="244" t="s">
        <v>1177</v>
      </c>
      <c r="F301" s="250" t="s">
        <v>222</v>
      </c>
      <c r="G301" s="251"/>
      <c r="H301" s="241">
        <f t="shared" si="4"/>
        <v>0</v>
      </c>
      <c r="I301" s="241"/>
      <c r="J301" s="241"/>
    </row>
    <row r="302" spans="1:10" s="249" customFormat="1" hidden="1">
      <c r="A302" s="247"/>
      <c r="B302" s="239"/>
      <c r="C302" s="224"/>
      <c r="D302" s="224"/>
      <c r="E302" s="244" t="s">
        <v>904</v>
      </c>
      <c r="F302" s="250"/>
      <c r="G302" s="251"/>
      <c r="H302" s="241">
        <f t="shared" si="4"/>
        <v>0</v>
      </c>
      <c r="I302" s="241"/>
      <c r="J302" s="241"/>
    </row>
    <row r="303" spans="1:10" hidden="1">
      <c r="A303" s="247">
        <v>2331</v>
      </c>
      <c r="B303" s="239" t="s">
        <v>209</v>
      </c>
      <c r="C303" s="224">
        <v>3</v>
      </c>
      <c r="D303" s="224">
        <v>1</v>
      </c>
      <c r="E303" s="244" t="s">
        <v>1178</v>
      </c>
      <c r="F303" s="287" t="s">
        <v>224</v>
      </c>
      <c r="G303" s="288"/>
      <c r="H303" s="241">
        <f t="shared" si="4"/>
        <v>0</v>
      </c>
      <c r="I303" s="241"/>
      <c r="J303" s="241"/>
    </row>
    <row r="304" spans="1:10" ht="38.25" hidden="1">
      <c r="A304" s="247"/>
      <c r="B304" s="239"/>
      <c r="C304" s="224"/>
      <c r="D304" s="224"/>
      <c r="E304" s="244" t="s">
        <v>906</v>
      </c>
      <c r="F304" s="245"/>
      <c r="G304" s="246"/>
      <c r="H304" s="241">
        <f t="shared" si="4"/>
        <v>0</v>
      </c>
      <c r="I304" s="241"/>
      <c r="J304" s="241"/>
    </row>
    <row r="305" spans="1:10" hidden="1">
      <c r="A305" s="247"/>
      <c r="B305" s="239"/>
      <c r="C305" s="224"/>
      <c r="D305" s="224"/>
      <c r="E305" s="244" t="s">
        <v>1138</v>
      </c>
      <c r="F305" s="245"/>
      <c r="G305" s="246"/>
      <c r="H305" s="241">
        <f t="shared" si="4"/>
        <v>0</v>
      </c>
      <c r="I305" s="241"/>
      <c r="J305" s="241"/>
    </row>
    <row r="306" spans="1:10" hidden="1">
      <c r="A306" s="247"/>
      <c r="B306" s="239"/>
      <c r="C306" s="224"/>
      <c r="D306" s="224"/>
      <c r="E306" s="244" t="s">
        <v>1138</v>
      </c>
      <c r="F306" s="245"/>
      <c r="G306" s="246"/>
      <c r="H306" s="241">
        <f t="shared" si="4"/>
        <v>0</v>
      </c>
      <c r="I306" s="241"/>
      <c r="J306" s="241"/>
    </row>
    <row r="307" spans="1:10" hidden="1">
      <c r="A307" s="247">
        <v>2332</v>
      </c>
      <c r="B307" s="239" t="s">
        <v>209</v>
      </c>
      <c r="C307" s="224">
        <v>3</v>
      </c>
      <c r="D307" s="224">
        <v>2</v>
      </c>
      <c r="E307" s="244" t="s">
        <v>1179</v>
      </c>
      <c r="F307" s="287"/>
      <c r="G307" s="288"/>
      <c r="H307" s="241">
        <f t="shared" si="4"/>
        <v>0</v>
      </c>
      <c r="I307" s="241"/>
      <c r="J307" s="241"/>
    </row>
    <row r="308" spans="1:10" ht="38.25" hidden="1">
      <c r="A308" s="247"/>
      <c r="B308" s="239"/>
      <c r="C308" s="224"/>
      <c r="D308" s="224"/>
      <c r="E308" s="244" t="s">
        <v>906</v>
      </c>
      <c r="F308" s="245"/>
      <c r="G308" s="246"/>
      <c r="H308" s="241">
        <f t="shared" si="4"/>
        <v>0</v>
      </c>
      <c r="I308" s="241"/>
      <c r="J308" s="241"/>
    </row>
    <row r="309" spans="1:10" hidden="1">
      <c r="A309" s="247"/>
      <c r="B309" s="239"/>
      <c r="C309" s="224"/>
      <c r="D309" s="224"/>
      <c r="E309" s="244" t="s">
        <v>1138</v>
      </c>
      <c r="F309" s="245"/>
      <c r="G309" s="246"/>
      <c r="H309" s="241">
        <f t="shared" si="4"/>
        <v>0</v>
      </c>
      <c r="I309" s="241"/>
      <c r="J309" s="241"/>
    </row>
    <row r="310" spans="1:10" hidden="1">
      <c r="A310" s="247"/>
      <c r="B310" s="239"/>
      <c r="C310" s="224"/>
      <c r="D310" s="224"/>
      <c r="E310" s="244" t="s">
        <v>1138</v>
      </c>
      <c r="F310" s="245"/>
      <c r="G310" s="246"/>
      <c r="H310" s="241">
        <f t="shared" si="4"/>
        <v>0</v>
      </c>
      <c r="I310" s="241"/>
      <c r="J310" s="241"/>
    </row>
    <row r="311" spans="1:10" hidden="1">
      <c r="A311" s="247">
        <v>2340</v>
      </c>
      <c r="B311" s="239" t="s">
        <v>209</v>
      </c>
      <c r="C311" s="224">
        <v>4</v>
      </c>
      <c r="D311" s="224">
        <v>0</v>
      </c>
      <c r="E311" s="244" t="s">
        <v>1180</v>
      </c>
      <c r="F311" s="287"/>
      <c r="G311" s="288"/>
      <c r="H311" s="241">
        <f t="shared" si="4"/>
        <v>0</v>
      </c>
      <c r="I311" s="241"/>
      <c r="J311" s="241"/>
    </row>
    <row r="312" spans="1:10" s="249" customFormat="1" hidden="1">
      <c r="A312" s="247"/>
      <c r="B312" s="239"/>
      <c r="C312" s="224"/>
      <c r="D312" s="224"/>
      <c r="E312" s="244" t="s">
        <v>904</v>
      </c>
      <c r="F312" s="250"/>
      <c r="G312" s="251"/>
      <c r="H312" s="241">
        <f t="shared" si="4"/>
        <v>0</v>
      </c>
      <c r="I312" s="241"/>
      <c r="J312" s="241"/>
    </row>
    <row r="313" spans="1:10" hidden="1">
      <c r="A313" s="247">
        <v>2341</v>
      </c>
      <c r="B313" s="239" t="s">
        <v>209</v>
      </c>
      <c r="C313" s="224">
        <v>4</v>
      </c>
      <c r="D313" s="224">
        <v>1</v>
      </c>
      <c r="E313" s="244" t="s">
        <v>1180</v>
      </c>
      <c r="F313" s="287"/>
      <c r="G313" s="288"/>
      <c r="H313" s="241">
        <f t="shared" si="4"/>
        <v>0</v>
      </c>
      <c r="I313" s="241"/>
      <c r="J313" s="241"/>
    </row>
    <row r="314" spans="1:10" ht="38.25" hidden="1">
      <c r="A314" s="247"/>
      <c r="B314" s="239"/>
      <c r="C314" s="224"/>
      <c r="D314" s="224"/>
      <c r="E314" s="244" t="s">
        <v>906</v>
      </c>
      <c r="F314" s="245"/>
      <c r="G314" s="246"/>
      <c r="H314" s="241">
        <f t="shared" si="4"/>
        <v>0</v>
      </c>
      <c r="I314" s="241"/>
      <c r="J314" s="241"/>
    </row>
    <row r="315" spans="1:10" hidden="1">
      <c r="A315" s="247"/>
      <c r="B315" s="239"/>
      <c r="C315" s="224"/>
      <c r="D315" s="224"/>
      <c r="E315" s="244" t="s">
        <v>1138</v>
      </c>
      <c r="F315" s="245"/>
      <c r="G315" s="246"/>
      <c r="H315" s="241">
        <f t="shared" ref="H315:H344" si="5">I315+J315</f>
        <v>0</v>
      </c>
      <c r="I315" s="241"/>
      <c r="J315" s="241"/>
    </row>
    <row r="316" spans="1:10" hidden="1">
      <c r="A316" s="247"/>
      <c r="B316" s="239"/>
      <c r="C316" s="224"/>
      <c r="D316" s="224"/>
      <c r="E316" s="244" t="s">
        <v>1138</v>
      </c>
      <c r="F316" s="245"/>
      <c r="G316" s="246"/>
      <c r="H316" s="241">
        <f t="shared" si="5"/>
        <v>0</v>
      </c>
      <c r="I316" s="241"/>
      <c r="J316" s="241"/>
    </row>
    <row r="317" spans="1:10" hidden="1">
      <c r="A317" s="247">
        <v>2350</v>
      </c>
      <c r="B317" s="239" t="s">
        <v>209</v>
      </c>
      <c r="C317" s="224">
        <v>5</v>
      </c>
      <c r="D317" s="224">
        <v>0</v>
      </c>
      <c r="E317" s="244" t="s">
        <v>1181</v>
      </c>
      <c r="F317" s="250" t="s">
        <v>228</v>
      </c>
      <c r="G317" s="251"/>
      <c r="H317" s="241">
        <f t="shared" si="5"/>
        <v>0</v>
      </c>
      <c r="I317" s="241"/>
      <c r="J317" s="241"/>
    </row>
    <row r="318" spans="1:10" s="249" customFormat="1" hidden="1">
      <c r="A318" s="247"/>
      <c r="B318" s="239"/>
      <c r="C318" s="224"/>
      <c r="D318" s="224"/>
      <c r="E318" s="244" t="s">
        <v>904</v>
      </c>
      <c r="F318" s="250"/>
      <c r="G318" s="251"/>
      <c r="H318" s="241">
        <f t="shared" si="5"/>
        <v>0</v>
      </c>
      <c r="I318" s="241"/>
      <c r="J318" s="241"/>
    </row>
    <row r="319" spans="1:10" hidden="1">
      <c r="A319" s="247">
        <v>2351</v>
      </c>
      <c r="B319" s="239" t="s">
        <v>209</v>
      </c>
      <c r="C319" s="224">
        <v>5</v>
      </c>
      <c r="D319" s="224">
        <v>1</v>
      </c>
      <c r="E319" s="244" t="s">
        <v>1182</v>
      </c>
      <c r="F319" s="287" t="s">
        <v>228</v>
      </c>
      <c r="G319" s="288"/>
      <c r="H319" s="241">
        <f t="shared" si="5"/>
        <v>0</v>
      </c>
      <c r="I319" s="241"/>
      <c r="J319" s="241"/>
    </row>
    <row r="320" spans="1:10" ht="0.75" hidden="1" customHeight="1">
      <c r="A320" s="247"/>
      <c r="B320" s="239"/>
      <c r="C320" s="224"/>
      <c r="D320" s="224"/>
      <c r="E320" s="244" t="s">
        <v>906</v>
      </c>
      <c r="F320" s="245"/>
      <c r="G320" s="246"/>
      <c r="H320" s="241">
        <f t="shared" si="5"/>
        <v>0</v>
      </c>
      <c r="I320" s="241"/>
      <c r="J320" s="241"/>
    </row>
    <row r="321" spans="1:10" hidden="1">
      <c r="A321" s="247"/>
      <c r="B321" s="239"/>
      <c r="C321" s="224"/>
      <c r="D321" s="224"/>
      <c r="E321" s="244" t="s">
        <v>1138</v>
      </c>
      <c r="F321" s="245"/>
      <c r="G321" s="246"/>
      <c r="H321" s="241">
        <f t="shared" si="5"/>
        <v>0</v>
      </c>
      <c r="I321" s="241"/>
      <c r="J321" s="241"/>
    </row>
    <row r="322" spans="1:10" hidden="1">
      <c r="A322" s="247"/>
      <c r="B322" s="239"/>
      <c r="C322" s="224"/>
      <c r="D322" s="224"/>
      <c r="E322" s="244" t="s">
        <v>1138</v>
      </c>
      <c r="F322" s="245"/>
      <c r="G322" s="246"/>
      <c r="H322" s="241">
        <f t="shared" si="5"/>
        <v>0</v>
      </c>
      <c r="I322" s="241"/>
      <c r="J322" s="241"/>
    </row>
    <row r="323" spans="1:10" ht="38.25" hidden="1">
      <c r="A323" s="247">
        <v>2360</v>
      </c>
      <c r="B323" s="239" t="s">
        <v>209</v>
      </c>
      <c r="C323" s="224">
        <v>6</v>
      </c>
      <c r="D323" s="224">
        <v>0</v>
      </c>
      <c r="E323" s="244" t="s">
        <v>1183</v>
      </c>
      <c r="F323" s="250" t="s">
        <v>231</v>
      </c>
      <c r="G323" s="251"/>
      <c r="H323" s="241">
        <f t="shared" si="5"/>
        <v>0</v>
      </c>
      <c r="I323" s="241"/>
      <c r="J323" s="241"/>
    </row>
    <row r="324" spans="1:10" s="249" customFormat="1" hidden="1">
      <c r="A324" s="247"/>
      <c r="B324" s="239"/>
      <c r="C324" s="224"/>
      <c r="D324" s="224"/>
      <c r="E324" s="244" t="s">
        <v>904</v>
      </c>
      <c r="F324" s="250"/>
      <c r="G324" s="251"/>
      <c r="H324" s="241">
        <f t="shared" si="5"/>
        <v>0</v>
      </c>
      <c r="I324" s="241"/>
      <c r="J324" s="241"/>
    </row>
    <row r="325" spans="1:10" ht="38.25" hidden="1">
      <c r="A325" s="247">
        <v>2361</v>
      </c>
      <c r="B325" s="239" t="s">
        <v>209</v>
      </c>
      <c r="C325" s="224">
        <v>6</v>
      </c>
      <c r="D325" s="224">
        <v>1</v>
      </c>
      <c r="E325" s="244" t="s">
        <v>1183</v>
      </c>
      <c r="F325" s="287" t="s">
        <v>232</v>
      </c>
      <c r="G325" s="288"/>
      <c r="H325" s="241">
        <f t="shared" si="5"/>
        <v>0</v>
      </c>
      <c r="I325" s="241"/>
      <c r="J325" s="241"/>
    </row>
    <row r="326" spans="1:10" ht="38.25" hidden="1">
      <c r="A326" s="247"/>
      <c r="B326" s="239"/>
      <c r="C326" s="224"/>
      <c r="D326" s="224"/>
      <c r="E326" s="244" t="s">
        <v>906</v>
      </c>
      <c r="F326" s="245"/>
      <c r="G326" s="246"/>
      <c r="H326" s="241">
        <f t="shared" si="5"/>
        <v>0</v>
      </c>
      <c r="I326" s="241"/>
      <c r="J326" s="241"/>
    </row>
    <row r="327" spans="1:10" hidden="1">
      <c r="A327" s="247"/>
      <c r="B327" s="239"/>
      <c r="C327" s="224"/>
      <c r="D327" s="224"/>
      <c r="E327" s="244" t="s">
        <v>1138</v>
      </c>
      <c r="F327" s="245"/>
      <c r="G327" s="246"/>
      <c r="H327" s="241">
        <f t="shared" si="5"/>
        <v>0</v>
      </c>
      <c r="I327" s="241"/>
      <c r="J327" s="241"/>
    </row>
    <row r="328" spans="1:10" hidden="1">
      <c r="A328" s="247"/>
      <c r="B328" s="239"/>
      <c r="C328" s="224"/>
      <c r="D328" s="224"/>
      <c r="E328" s="244" t="s">
        <v>1138</v>
      </c>
      <c r="F328" s="245"/>
      <c r="G328" s="246"/>
      <c r="H328" s="241">
        <f t="shared" si="5"/>
        <v>0</v>
      </c>
      <c r="I328" s="241"/>
      <c r="J328" s="241"/>
    </row>
    <row r="329" spans="1:10" ht="25.5" hidden="1">
      <c r="A329" s="247">
        <v>2370</v>
      </c>
      <c r="B329" s="239" t="s">
        <v>209</v>
      </c>
      <c r="C329" s="224">
        <v>7</v>
      </c>
      <c r="D329" s="224">
        <v>0</v>
      </c>
      <c r="E329" s="244" t="s">
        <v>1184</v>
      </c>
      <c r="F329" s="250" t="s">
        <v>234</v>
      </c>
      <c r="G329" s="251"/>
      <c r="H329" s="241">
        <f t="shared" si="5"/>
        <v>0</v>
      </c>
      <c r="I329" s="241"/>
      <c r="J329" s="241"/>
    </row>
    <row r="330" spans="1:10" s="249" customFormat="1" hidden="1">
      <c r="A330" s="247"/>
      <c r="B330" s="239"/>
      <c r="C330" s="224"/>
      <c r="D330" s="224"/>
      <c r="E330" s="244" t="s">
        <v>904</v>
      </c>
      <c r="F330" s="250"/>
      <c r="G330" s="251"/>
      <c r="H330" s="241">
        <f t="shared" si="5"/>
        <v>0</v>
      </c>
      <c r="I330" s="241"/>
      <c r="J330" s="241"/>
    </row>
    <row r="331" spans="1:10" ht="25.5" hidden="1">
      <c r="A331" s="247">
        <v>2371</v>
      </c>
      <c r="B331" s="239" t="s">
        <v>209</v>
      </c>
      <c r="C331" s="224">
        <v>7</v>
      </c>
      <c r="D331" s="224">
        <v>1</v>
      </c>
      <c r="E331" s="244" t="s">
        <v>1184</v>
      </c>
      <c r="F331" s="287" t="s">
        <v>236</v>
      </c>
      <c r="G331" s="288"/>
      <c r="H331" s="241">
        <f t="shared" si="5"/>
        <v>0</v>
      </c>
      <c r="I331" s="241"/>
      <c r="J331" s="241"/>
    </row>
    <row r="332" spans="1:10" ht="38.25" hidden="1">
      <c r="A332" s="247"/>
      <c r="B332" s="239"/>
      <c r="C332" s="224"/>
      <c r="D332" s="224"/>
      <c r="E332" s="244" t="s">
        <v>906</v>
      </c>
      <c r="F332" s="245"/>
      <c r="G332" s="246"/>
      <c r="H332" s="241">
        <f t="shared" si="5"/>
        <v>0</v>
      </c>
      <c r="I332" s="241"/>
      <c r="J332" s="241"/>
    </row>
    <row r="333" spans="1:10" hidden="1">
      <c r="A333" s="247"/>
      <c r="B333" s="239"/>
      <c r="C333" s="224"/>
      <c r="D333" s="224"/>
      <c r="E333" s="244" t="s">
        <v>1138</v>
      </c>
      <c r="F333" s="245"/>
      <c r="G333" s="246"/>
      <c r="H333" s="241">
        <f t="shared" si="5"/>
        <v>0</v>
      </c>
      <c r="I333" s="241"/>
      <c r="J333" s="241"/>
    </row>
    <row r="334" spans="1:10" hidden="1">
      <c r="A334" s="247"/>
      <c r="B334" s="239"/>
      <c r="C334" s="224"/>
      <c r="D334" s="224"/>
      <c r="E334" s="244" t="s">
        <v>1138</v>
      </c>
      <c r="F334" s="245"/>
      <c r="G334" s="246"/>
      <c r="H334" s="241">
        <f t="shared" si="5"/>
        <v>0</v>
      </c>
      <c r="I334" s="241"/>
      <c r="J334" s="241"/>
    </row>
    <row r="335" spans="1:10" s="242" customFormat="1" ht="36" customHeight="1">
      <c r="A335" s="295">
        <v>2400</v>
      </c>
      <c r="B335" s="239" t="s">
        <v>237</v>
      </c>
      <c r="C335" s="224">
        <v>0</v>
      </c>
      <c r="D335" s="224">
        <v>0</v>
      </c>
      <c r="E335" s="222" t="s">
        <v>1185</v>
      </c>
      <c r="F335" s="219" t="s">
        <v>238</v>
      </c>
      <c r="G335" s="219"/>
      <c r="H335" s="241">
        <f t="shared" si="5"/>
        <v>21383.9</v>
      </c>
      <c r="I335" s="241">
        <f>I337+I347+I365+I380+I394+I421+I427+I445+I467</f>
        <v>23200</v>
      </c>
      <c r="J335" s="241">
        <f>J337+J347+J365+J380+J394+J421+J427+J445+J467</f>
        <v>-1816.0999999999985</v>
      </c>
    </row>
    <row r="336" spans="1:10" hidden="1">
      <c r="A336" s="243"/>
      <c r="B336" s="239"/>
      <c r="C336" s="224"/>
      <c r="D336" s="224"/>
      <c r="E336" s="244" t="s">
        <v>902</v>
      </c>
      <c r="F336" s="245"/>
      <c r="G336" s="246"/>
      <c r="H336" s="241"/>
      <c r="I336" s="241"/>
      <c r="J336" s="241"/>
    </row>
    <row r="337" spans="1:10" ht="25.5" hidden="1">
      <c r="A337" s="247">
        <v>2410</v>
      </c>
      <c r="B337" s="239" t="s">
        <v>237</v>
      </c>
      <c r="C337" s="224">
        <v>1</v>
      </c>
      <c r="D337" s="224">
        <v>0</v>
      </c>
      <c r="E337" s="244" t="s">
        <v>1186</v>
      </c>
      <c r="F337" s="250" t="s">
        <v>240</v>
      </c>
      <c r="G337" s="251"/>
      <c r="H337" s="241">
        <f t="shared" si="5"/>
        <v>0</v>
      </c>
      <c r="I337" s="241">
        <f>I339+I343</f>
        <v>0</v>
      </c>
      <c r="J337" s="241">
        <f>J339+J343</f>
        <v>0</v>
      </c>
    </row>
    <row r="338" spans="1:10" s="249" customFormat="1" hidden="1">
      <c r="A338" s="247"/>
      <c r="B338" s="239"/>
      <c r="C338" s="224"/>
      <c r="D338" s="224"/>
      <c r="E338" s="244" t="s">
        <v>904</v>
      </c>
      <c r="F338" s="250"/>
      <c r="G338" s="251"/>
      <c r="H338" s="241">
        <f t="shared" si="5"/>
        <v>0</v>
      </c>
      <c r="I338" s="241"/>
      <c r="J338" s="241"/>
    </row>
    <row r="339" spans="1:10" ht="25.5" hidden="1">
      <c r="A339" s="247">
        <v>2411</v>
      </c>
      <c r="B339" s="239" t="s">
        <v>237</v>
      </c>
      <c r="C339" s="224">
        <v>1</v>
      </c>
      <c r="D339" s="224">
        <v>1</v>
      </c>
      <c r="E339" s="244" t="s">
        <v>1187</v>
      </c>
      <c r="F339" s="245" t="s">
        <v>242</v>
      </c>
      <c r="G339" s="246"/>
      <c r="H339" s="241">
        <f t="shared" si="5"/>
        <v>0</v>
      </c>
      <c r="I339" s="241"/>
      <c r="J339" s="241"/>
    </row>
    <row r="340" spans="1:10" ht="38.25" hidden="1">
      <c r="A340" s="247"/>
      <c r="B340" s="239"/>
      <c r="C340" s="224"/>
      <c r="D340" s="224"/>
      <c r="E340" s="244" t="s">
        <v>906</v>
      </c>
      <c r="F340" s="245"/>
      <c r="G340" s="246"/>
      <c r="H340" s="241">
        <f t="shared" si="5"/>
        <v>0</v>
      </c>
      <c r="I340" s="241"/>
      <c r="J340" s="241"/>
    </row>
    <row r="341" spans="1:10" hidden="1">
      <c r="A341" s="247"/>
      <c r="B341" s="239"/>
      <c r="C341" s="224"/>
      <c r="D341" s="224"/>
      <c r="E341" s="244" t="s">
        <v>1138</v>
      </c>
      <c r="F341" s="245"/>
      <c r="G341" s="246"/>
      <c r="H341" s="241">
        <f t="shared" si="5"/>
        <v>0</v>
      </c>
      <c r="I341" s="241"/>
      <c r="J341" s="241"/>
    </row>
    <row r="342" spans="1:10" hidden="1">
      <c r="A342" s="247"/>
      <c r="B342" s="239"/>
      <c r="C342" s="224"/>
      <c r="D342" s="224"/>
      <c r="E342" s="244" t="s">
        <v>1138</v>
      </c>
      <c r="F342" s="245"/>
      <c r="G342" s="246"/>
      <c r="H342" s="241">
        <f t="shared" si="5"/>
        <v>0</v>
      </c>
      <c r="I342" s="241"/>
      <c r="J342" s="241"/>
    </row>
    <row r="343" spans="1:10" ht="25.5" hidden="1">
      <c r="A343" s="247">
        <v>2412</v>
      </c>
      <c r="B343" s="239" t="s">
        <v>237</v>
      </c>
      <c r="C343" s="224">
        <v>1</v>
      </c>
      <c r="D343" s="224">
        <v>2</v>
      </c>
      <c r="E343" s="244" t="s">
        <v>1188</v>
      </c>
      <c r="F343" s="287" t="s">
        <v>244</v>
      </c>
      <c r="G343" s="288"/>
      <c r="H343" s="241">
        <f t="shared" si="5"/>
        <v>0</v>
      </c>
      <c r="I343" s="241"/>
      <c r="J343" s="241"/>
    </row>
    <row r="344" spans="1:10" ht="38.25" hidden="1">
      <c r="A344" s="247"/>
      <c r="B344" s="239"/>
      <c r="C344" s="224"/>
      <c r="D344" s="224"/>
      <c r="E344" s="244" t="s">
        <v>906</v>
      </c>
      <c r="F344" s="245"/>
      <c r="G344" s="246"/>
      <c r="H344" s="241">
        <f t="shared" si="5"/>
        <v>0</v>
      </c>
      <c r="I344" s="241"/>
      <c r="J344" s="241"/>
    </row>
    <row r="345" spans="1:10" hidden="1">
      <c r="A345" s="247"/>
      <c r="B345" s="239"/>
      <c r="C345" s="224"/>
      <c r="D345" s="224"/>
      <c r="E345" s="244" t="s">
        <v>1138</v>
      </c>
      <c r="F345" s="245"/>
      <c r="G345" s="246"/>
      <c r="H345" s="241"/>
      <c r="I345" s="241"/>
      <c r="J345" s="241"/>
    </row>
    <row r="346" spans="1:10" hidden="1">
      <c r="A346" s="247"/>
      <c r="B346" s="239"/>
      <c r="C346" s="224"/>
      <c r="D346" s="224"/>
      <c r="E346" s="244" t="s">
        <v>1138</v>
      </c>
      <c r="F346" s="245"/>
      <c r="G346" s="246"/>
      <c r="H346" s="241"/>
      <c r="I346" s="241"/>
      <c r="J346" s="241"/>
    </row>
    <row r="347" spans="1:10" ht="25.5">
      <c r="A347" s="247">
        <v>2420</v>
      </c>
      <c r="B347" s="239" t="s">
        <v>237</v>
      </c>
      <c r="C347" s="224">
        <v>2</v>
      </c>
      <c r="D347" s="224">
        <v>0</v>
      </c>
      <c r="E347" s="244" t="s">
        <v>1189</v>
      </c>
      <c r="F347" s="250" t="s">
        <v>246</v>
      </c>
      <c r="G347" s="251"/>
      <c r="H347" s="241">
        <f t="shared" ref="H347:H416" si="6">I347+J347</f>
        <v>2100</v>
      </c>
      <c r="I347" s="241">
        <f>I349+I353+I357+I361</f>
        <v>2100</v>
      </c>
      <c r="J347" s="241">
        <f>J349+J353+J357+J361+J352</f>
        <v>0</v>
      </c>
    </row>
    <row r="348" spans="1:10" s="249" customFormat="1">
      <c r="A348" s="247"/>
      <c r="B348" s="239"/>
      <c r="C348" s="224"/>
      <c r="D348" s="224"/>
      <c r="E348" s="244" t="s">
        <v>904</v>
      </c>
      <c r="F348" s="250"/>
      <c r="G348" s="251"/>
      <c r="H348" s="241"/>
      <c r="I348" s="241"/>
      <c r="J348" s="241"/>
    </row>
    <row r="349" spans="1:10">
      <c r="A349" s="247">
        <v>2421</v>
      </c>
      <c r="B349" s="239" t="s">
        <v>237</v>
      </c>
      <c r="C349" s="224">
        <v>2</v>
      </c>
      <c r="D349" s="224">
        <v>1</v>
      </c>
      <c r="E349" s="244" t="s">
        <v>1190</v>
      </c>
      <c r="F349" s="287" t="s">
        <v>248</v>
      </c>
      <c r="G349" s="288"/>
      <c r="H349" s="241">
        <f t="shared" si="6"/>
        <v>2100</v>
      </c>
      <c r="I349" s="241">
        <f>I351</f>
        <v>2100</v>
      </c>
      <c r="J349" s="241"/>
    </row>
    <row r="350" spans="1:10" ht="38.25">
      <c r="A350" s="247"/>
      <c r="B350" s="239"/>
      <c r="C350" s="224"/>
      <c r="D350" s="224"/>
      <c r="E350" s="244" t="s">
        <v>906</v>
      </c>
      <c r="F350" s="245"/>
      <c r="G350" s="246"/>
      <c r="H350" s="241">
        <f t="shared" si="6"/>
        <v>0</v>
      </c>
      <c r="I350" s="241"/>
      <c r="J350" s="241"/>
    </row>
    <row r="351" spans="1:10">
      <c r="A351" s="247"/>
      <c r="B351" s="239"/>
      <c r="C351" s="224"/>
      <c r="D351" s="224"/>
      <c r="E351" s="255" t="s">
        <v>965</v>
      </c>
      <c r="F351" s="277"/>
      <c r="G351" s="256" t="s">
        <v>966</v>
      </c>
      <c r="H351" s="241">
        <f t="shared" si="6"/>
        <v>2100</v>
      </c>
      <c r="I351" s="241">
        <f>'[1]4.2.1'!F65</f>
        <v>2100</v>
      </c>
      <c r="J351" s="241"/>
    </row>
    <row r="352" spans="1:10" ht="0.75" hidden="1" customHeight="1">
      <c r="A352" s="247"/>
      <c r="B352" s="239"/>
      <c r="C352" s="224"/>
      <c r="D352" s="224"/>
      <c r="E352" s="294" t="s">
        <v>1102</v>
      </c>
      <c r="F352" s="277"/>
      <c r="G352" s="278">
        <v>512100</v>
      </c>
      <c r="H352" s="241">
        <f>I352+J352</f>
        <v>0</v>
      </c>
      <c r="I352" s="241">
        <f>[1]patvir!F41</f>
        <v>0</v>
      </c>
      <c r="J352" s="241">
        <f>'[1]4.2.1'!F139</f>
        <v>0</v>
      </c>
    </row>
    <row r="353" spans="1:10" hidden="1">
      <c r="A353" s="247">
        <v>2422</v>
      </c>
      <c r="B353" s="239" t="s">
        <v>237</v>
      </c>
      <c r="C353" s="224">
        <v>2</v>
      </c>
      <c r="D353" s="224">
        <v>2</v>
      </c>
      <c r="E353" s="244" t="s">
        <v>1191</v>
      </c>
      <c r="F353" s="287" t="s">
        <v>250</v>
      </c>
      <c r="G353" s="288"/>
      <c r="H353" s="241">
        <f t="shared" si="6"/>
        <v>0</v>
      </c>
      <c r="I353" s="241"/>
      <c r="J353" s="241"/>
    </row>
    <row r="354" spans="1:10" ht="38.25" hidden="1">
      <c r="A354" s="247"/>
      <c r="B354" s="239"/>
      <c r="C354" s="224"/>
      <c r="D354" s="224"/>
      <c r="E354" s="244" t="s">
        <v>906</v>
      </c>
      <c r="F354" s="245"/>
      <c r="G354" s="246"/>
      <c r="H354" s="241">
        <f t="shared" si="6"/>
        <v>0</v>
      </c>
      <c r="I354" s="241"/>
      <c r="J354" s="241"/>
    </row>
    <row r="355" spans="1:10" hidden="1">
      <c r="A355" s="247"/>
      <c r="B355" s="239"/>
      <c r="C355" s="224"/>
      <c r="D355" s="224"/>
      <c r="E355" s="244" t="s">
        <v>1138</v>
      </c>
      <c r="F355" s="245"/>
      <c r="G355" s="246"/>
      <c r="H355" s="241">
        <f t="shared" si="6"/>
        <v>0</v>
      </c>
      <c r="I355" s="241"/>
      <c r="J355" s="241"/>
    </row>
    <row r="356" spans="1:10" hidden="1">
      <c r="A356" s="247"/>
      <c r="B356" s="239"/>
      <c r="C356" s="224"/>
      <c r="D356" s="224"/>
      <c r="E356" s="244" t="s">
        <v>1138</v>
      </c>
      <c r="F356" s="245"/>
      <c r="G356" s="246"/>
      <c r="H356" s="241">
        <f t="shared" si="6"/>
        <v>0</v>
      </c>
      <c r="I356" s="241"/>
      <c r="J356" s="241"/>
    </row>
    <row r="357" spans="1:10" hidden="1">
      <c r="A357" s="247">
        <v>2423</v>
      </c>
      <c r="B357" s="239" t="s">
        <v>237</v>
      </c>
      <c r="C357" s="224">
        <v>2</v>
      </c>
      <c r="D357" s="224">
        <v>3</v>
      </c>
      <c r="E357" s="244" t="s">
        <v>1192</v>
      </c>
      <c r="F357" s="287" t="s">
        <v>252</v>
      </c>
      <c r="G357" s="288"/>
      <c r="H357" s="241">
        <f t="shared" si="6"/>
        <v>0</v>
      </c>
      <c r="I357" s="241"/>
      <c r="J357" s="241"/>
    </row>
    <row r="358" spans="1:10" ht="38.25" hidden="1">
      <c r="A358" s="247"/>
      <c r="B358" s="239"/>
      <c r="C358" s="224"/>
      <c r="D358" s="224"/>
      <c r="E358" s="244" t="s">
        <v>906</v>
      </c>
      <c r="F358" s="245"/>
      <c r="G358" s="246"/>
      <c r="H358" s="241">
        <f t="shared" si="6"/>
        <v>0</v>
      </c>
      <c r="I358" s="241"/>
      <c r="J358" s="241"/>
    </row>
    <row r="359" spans="1:10" hidden="1">
      <c r="A359" s="247"/>
      <c r="B359" s="239"/>
      <c r="C359" s="224"/>
      <c r="D359" s="224"/>
      <c r="E359" s="244" t="s">
        <v>1138</v>
      </c>
      <c r="F359" s="245"/>
      <c r="G359" s="246"/>
      <c r="H359" s="241">
        <f t="shared" si="6"/>
        <v>0</v>
      </c>
      <c r="I359" s="241"/>
      <c r="J359" s="241"/>
    </row>
    <row r="360" spans="1:10" hidden="1">
      <c r="A360" s="247"/>
      <c r="B360" s="239"/>
      <c r="C360" s="224"/>
      <c r="D360" s="224"/>
      <c r="E360" s="244" t="s">
        <v>1138</v>
      </c>
      <c r="F360" s="245"/>
      <c r="G360" s="246"/>
      <c r="H360" s="241">
        <f t="shared" si="6"/>
        <v>0</v>
      </c>
      <c r="I360" s="241"/>
      <c r="J360" s="241"/>
    </row>
    <row r="361" spans="1:10" hidden="1">
      <c r="A361" s="247">
        <v>2424</v>
      </c>
      <c r="B361" s="239" t="s">
        <v>237</v>
      </c>
      <c r="C361" s="224">
        <v>2</v>
      </c>
      <c r="D361" s="224">
        <v>4</v>
      </c>
      <c r="E361" s="244" t="s">
        <v>1193</v>
      </c>
      <c r="F361" s="287"/>
      <c r="G361" s="288"/>
      <c r="H361" s="241">
        <f t="shared" si="6"/>
        <v>0</v>
      </c>
      <c r="I361" s="241"/>
      <c r="J361" s="241"/>
    </row>
    <row r="362" spans="1:10" ht="38.25" hidden="1">
      <c r="A362" s="247"/>
      <c r="B362" s="239"/>
      <c r="C362" s="224"/>
      <c r="D362" s="224"/>
      <c r="E362" s="244" t="s">
        <v>906</v>
      </c>
      <c r="F362" s="245"/>
      <c r="G362" s="246"/>
      <c r="H362" s="241">
        <f t="shared" si="6"/>
        <v>0</v>
      </c>
      <c r="I362" s="241"/>
      <c r="J362" s="241"/>
    </row>
    <row r="363" spans="1:10" hidden="1">
      <c r="A363" s="247"/>
      <c r="B363" s="239"/>
      <c r="C363" s="224"/>
      <c r="D363" s="224"/>
      <c r="E363" s="244" t="s">
        <v>1138</v>
      </c>
      <c r="F363" s="245"/>
      <c r="G363" s="246"/>
      <c r="H363" s="241">
        <f t="shared" si="6"/>
        <v>0</v>
      </c>
      <c r="I363" s="241"/>
      <c r="J363" s="241"/>
    </row>
    <row r="364" spans="1:10" hidden="1">
      <c r="A364" s="247"/>
      <c r="B364" s="239"/>
      <c r="C364" s="224"/>
      <c r="D364" s="224"/>
      <c r="E364" s="244" t="s">
        <v>1138</v>
      </c>
      <c r="F364" s="245"/>
      <c r="G364" s="246"/>
      <c r="H364" s="241">
        <f t="shared" si="6"/>
        <v>0</v>
      </c>
      <c r="I364" s="241"/>
      <c r="J364" s="241"/>
    </row>
    <row r="365" spans="1:10" hidden="1">
      <c r="A365" s="247">
        <v>2430</v>
      </c>
      <c r="B365" s="239" t="s">
        <v>237</v>
      </c>
      <c r="C365" s="224">
        <v>3</v>
      </c>
      <c r="D365" s="224">
        <v>0</v>
      </c>
      <c r="E365" s="244" t="s">
        <v>1194</v>
      </c>
      <c r="F365" s="250" t="s">
        <v>255</v>
      </c>
      <c r="G365" s="251"/>
      <c r="H365" s="241">
        <f t="shared" si="6"/>
        <v>5048.6000000000004</v>
      </c>
      <c r="I365" s="241">
        <f>I367+I371+I376</f>
        <v>0</v>
      </c>
      <c r="J365" s="241">
        <f>J367+J371+J376</f>
        <v>5048.6000000000004</v>
      </c>
    </row>
    <row r="366" spans="1:10" s="249" customFormat="1" hidden="1">
      <c r="A366" s="247"/>
      <c r="B366" s="239"/>
      <c r="C366" s="224"/>
      <c r="D366" s="224"/>
      <c r="E366" s="244" t="s">
        <v>904</v>
      </c>
      <c r="F366" s="250"/>
      <c r="G366" s="251"/>
      <c r="H366" s="241"/>
      <c r="I366" s="241"/>
      <c r="J366" s="241"/>
    </row>
    <row r="367" spans="1:10" hidden="1">
      <c r="A367" s="247">
        <v>2431</v>
      </c>
      <c r="B367" s="239" t="s">
        <v>237</v>
      </c>
      <c r="C367" s="224">
        <v>3</v>
      </c>
      <c r="D367" s="224">
        <v>1</v>
      </c>
      <c r="E367" s="244" t="s">
        <v>1195</v>
      </c>
      <c r="F367" s="287" t="s">
        <v>257</v>
      </c>
      <c r="G367" s="288"/>
      <c r="H367" s="241">
        <f t="shared" si="6"/>
        <v>0</v>
      </c>
      <c r="I367" s="241"/>
      <c r="J367" s="241"/>
    </row>
    <row r="368" spans="1:10" ht="38.25" hidden="1">
      <c r="A368" s="247"/>
      <c r="B368" s="239"/>
      <c r="C368" s="224"/>
      <c r="D368" s="224"/>
      <c r="E368" s="244" t="s">
        <v>906</v>
      </c>
      <c r="F368" s="245"/>
      <c r="G368" s="246"/>
      <c r="H368" s="241">
        <f t="shared" si="6"/>
        <v>0</v>
      </c>
      <c r="I368" s="241"/>
      <c r="J368" s="241"/>
    </row>
    <row r="369" spans="1:10" hidden="1">
      <c r="A369" s="247"/>
      <c r="B369" s="239"/>
      <c r="C369" s="224"/>
      <c r="D369" s="224"/>
      <c r="E369" s="244" t="s">
        <v>1138</v>
      </c>
      <c r="F369" s="245"/>
      <c r="G369" s="246"/>
      <c r="H369" s="241">
        <f t="shared" si="6"/>
        <v>0</v>
      </c>
      <c r="I369" s="241"/>
      <c r="J369" s="241"/>
    </row>
    <row r="370" spans="1:10" ht="0.75" customHeight="1">
      <c r="A370" s="247"/>
      <c r="B370" s="239"/>
      <c r="C370" s="224"/>
      <c r="D370" s="224"/>
      <c r="E370" s="244" t="s">
        <v>1138</v>
      </c>
      <c r="F370" s="245"/>
      <c r="G370" s="246"/>
      <c r="H370" s="241">
        <f t="shared" si="6"/>
        <v>0</v>
      </c>
      <c r="I370" s="241"/>
      <c r="J370" s="241"/>
    </row>
    <row r="371" spans="1:10">
      <c r="A371" s="247">
        <v>2432</v>
      </c>
      <c r="B371" s="239" t="s">
        <v>237</v>
      </c>
      <c r="C371" s="224">
        <v>3</v>
      </c>
      <c r="D371" s="224">
        <v>2</v>
      </c>
      <c r="E371" s="244" t="s">
        <v>1196</v>
      </c>
      <c r="F371" s="287" t="s">
        <v>259</v>
      </c>
      <c r="G371" s="288"/>
      <c r="H371" s="241">
        <f t="shared" si="6"/>
        <v>5048.6000000000004</v>
      </c>
      <c r="I371" s="241">
        <f>'[1]arandzin gaz'!F30</f>
        <v>0</v>
      </c>
      <c r="J371" s="241">
        <f>'[1]arandzin gaz'!F132</f>
        <v>5048.6000000000004</v>
      </c>
    </row>
    <row r="372" spans="1:10" ht="38.25">
      <c r="A372" s="247"/>
      <c r="B372" s="239"/>
      <c r="C372" s="224"/>
      <c r="D372" s="224"/>
      <c r="E372" s="244" t="s">
        <v>906</v>
      </c>
      <c r="F372" s="245"/>
      <c r="G372" s="246"/>
      <c r="H372" s="241">
        <f t="shared" si="6"/>
        <v>0</v>
      </c>
      <c r="I372" s="241"/>
      <c r="J372" s="241"/>
    </row>
    <row r="373" spans="1:10">
      <c r="A373" s="247"/>
      <c r="B373" s="239"/>
      <c r="C373" s="224"/>
      <c r="D373" s="224"/>
      <c r="E373" s="257" t="s">
        <v>1197</v>
      </c>
      <c r="F373" s="277"/>
      <c r="G373" s="278">
        <v>465700</v>
      </c>
      <c r="H373" s="241">
        <f t="shared" si="6"/>
        <v>0</v>
      </c>
      <c r="I373" s="241">
        <f>'[1]arandzin gaz'!F91</f>
        <v>0</v>
      </c>
      <c r="J373" s="241"/>
    </row>
    <row r="374" spans="1:10">
      <c r="A374" s="247"/>
      <c r="B374" s="239"/>
      <c r="C374" s="224"/>
      <c r="D374" s="224"/>
      <c r="E374" s="259" t="s">
        <v>1098</v>
      </c>
      <c r="F374" s="277"/>
      <c r="G374" s="256" t="s">
        <v>1099</v>
      </c>
      <c r="H374" s="241">
        <f t="shared" si="6"/>
        <v>4748.6000000000004</v>
      </c>
      <c r="I374" s="241"/>
      <c r="J374" s="241">
        <f>'[1]arandzin gaz'!F137</f>
        <v>4748.6000000000004</v>
      </c>
    </row>
    <row r="375" spans="1:10">
      <c r="A375" s="247"/>
      <c r="B375" s="239"/>
      <c r="C375" s="224"/>
      <c r="D375" s="224"/>
      <c r="E375" s="250" t="s">
        <v>1114</v>
      </c>
      <c r="F375" s="277"/>
      <c r="G375" s="220">
        <v>513400</v>
      </c>
      <c r="H375" s="241">
        <f t="shared" si="6"/>
        <v>300</v>
      </c>
      <c r="I375" s="241"/>
      <c r="J375" s="241">
        <f>'[1]arandzin gaz'!F144</f>
        <v>300</v>
      </c>
    </row>
    <row r="376" spans="1:10" ht="0.75" customHeight="1">
      <c r="A376" s="247">
        <v>2433</v>
      </c>
      <c r="B376" s="239" t="s">
        <v>237</v>
      </c>
      <c r="C376" s="224">
        <v>3</v>
      </c>
      <c r="D376" s="224">
        <v>3</v>
      </c>
      <c r="E376" s="244" t="s">
        <v>1198</v>
      </c>
      <c r="F376" s="287" t="s">
        <v>261</v>
      </c>
      <c r="G376" s="288"/>
      <c r="H376" s="241">
        <f t="shared" si="6"/>
        <v>0</v>
      </c>
      <c r="I376" s="241"/>
      <c r="J376" s="241"/>
    </row>
    <row r="377" spans="1:10" ht="38.25" hidden="1">
      <c r="A377" s="247"/>
      <c r="B377" s="239"/>
      <c r="C377" s="224"/>
      <c r="D377" s="224"/>
      <c r="E377" s="244" t="s">
        <v>906</v>
      </c>
      <c r="F377" s="245"/>
      <c r="G377" s="246"/>
      <c r="H377" s="241">
        <f t="shared" si="6"/>
        <v>0</v>
      </c>
      <c r="I377" s="241"/>
      <c r="J377" s="241"/>
    </row>
    <row r="378" spans="1:10" hidden="1">
      <c r="A378" s="247"/>
      <c r="B378" s="239"/>
      <c r="C378" s="224"/>
      <c r="D378" s="224"/>
      <c r="E378" s="244" t="s">
        <v>1138</v>
      </c>
      <c r="F378" s="245"/>
      <c r="G378" s="246"/>
      <c r="H378" s="241">
        <f t="shared" si="6"/>
        <v>0</v>
      </c>
      <c r="I378" s="241"/>
      <c r="J378" s="241"/>
    </row>
    <row r="379" spans="1:10" hidden="1">
      <c r="A379" s="247"/>
      <c r="B379" s="239"/>
      <c r="C379" s="224"/>
      <c r="D379" s="224"/>
      <c r="E379" s="244" t="s">
        <v>1138</v>
      </c>
      <c r="F379" s="245"/>
      <c r="G379" s="246"/>
      <c r="H379" s="241">
        <f t="shared" si="6"/>
        <v>0</v>
      </c>
      <c r="I379" s="241"/>
      <c r="J379" s="241"/>
    </row>
    <row r="380" spans="1:10" ht="25.5" hidden="1">
      <c r="A380" s="247">
        <v>2440</v>
      </c>
      <c r="B380" s="239" t="s">
        <v>237</v>
      </c>
      <c r="C380" s="224">
        <v>4</v>
      </c>
      <c r="D380" s="224">
        <v>0</v>
      </c>
      <c r="E380" s="244" t="s">
        <v>1199</v>
      </c>
      <c r="F380" s="250" t="s">
        <v>269</v>
      </c>
      <c r="G380" s="251"/>
      <c r="H380" s="241">
        <f t="shared" si="6"/>
        <v>0</v>
      </c>
      <c r="I380" s="241">
        <f>I382+I386+I390</f>
        <v>0</v>
      </c>
      <c r="J380" s="241">
        <f>J382+J386+J390</f>
        <v>0</v>
      </c>
    </row>
    <row r="381" spans="1:10" s="249" customFormat="1" hidden="1">
      <c r="A381" s="247"/>
      <c r="B381" s="239"/>
      <c r="C381" s="224"/>
      <c r="D381" s="224"/>
      <c r="E381" s="244" t="s">
        <v>904</v>
      </c>
      <c r="F381" s="250"/>
      <c r="G381" s="251"/>
      <c r="H381" s="241">
        <f t="shared" si="6"/>
        <v>0</v>
      </c>
      <c r="I381" s="241"/>
      <c r="J381" s="241"/>
    </row>
    <row r="382" spans="1:10" ht="25.5" hidden="1">
      <c r="A382" s="247">
        <v>2441</v>
      </c>
      <c r="B382" s="239" t="s">
        <v>237</v>
      </c>
      <c r="C382" s="224">
        <v>4</v>
      </c>
      <c r="D382" s="224">
        <v>1</v>
      </c>
      <c r="E382" s="244" t="s">
        <v>1200</v>
      </c>
      <c r="F382" s="287" t="s">
        <v>271</v>
      </c>
      <c r="G382" s="288"/>
      <c r="H382" s="241">
        <f t="shared" si="6"/>
        <v>0</v>
      </c>
      <c r="I382" s="241"/>
      <c r="J382" s="241"/>
    </row>
    <row r="383" spans="1:10" ht="38.25" hidden="1">
      <c r="A383" s="247"/>
      <c r="B383" s="239"/>
      <c r="C383" s="224"/>
      <c r="D383" s="224"/>
      <c r="E383" s="244" t="s">
        <v>906</v>
      </c>
      <c r="F383" s="245"/>
      <c r="G383" s="246"/>
      <c r="H383" s="241">
        <f t="shared" si="6"/>
        <v>0</v>
      </c>
      <c r="I383" s="241"/>
      <c r="J383" s="241"/>
    </row>
    <row r="384" spans="1:10" hidden="1">
      <c r="A384" s="247"/>
      <c r="B384" s="239"/>
      <c r="C384" s="224"/>
      <c r="D384" s="224"/>
      <c r="E384" s="244" t="s">
        <v>1138</v>
      </c>
      <c r="F384" s="245"/>
      <c r="G384" s="246"/>
      <c r="H384" s="241">
        <f t="shared" si="6"/>
        <v>0</v>
      </c>
      <c r="I384" s="241"/>
      <c r="J384" s="241"/>
    </row>
    <row r="385" spans="1:10" hidden="1">
      <c r="A385" s="247"/>
      <c r="B385" s="239"/>
      <c r="C385" s="224"/>
      <c r="D385" s="224"/>
      <c r="E385" s="244" t="s">
        <v>1138</v>
      </c>
      <c r="F385" s="245"/>
      <c r="G385" s="246"/>
      <c r="H385" s="241">
        <f t="shared" si="6"/>
        <v>0</v>
      </c>
      <c r="I385" s="241"/>
      <c r="J385" s="241"/>
    </row>
    <row r="386" spans="1:10" ht="1.5" customHeight="1">
      <c r="A386" s="247">
        <v>2442</v>
      </c>
      <c r="B386" s="239" t="s">
        <v>237</v>
      </c>
      <c r="C386" s="224">
        <v>4</v>
      </c>
      <c r="D386" s="224">
        <v>2</v>
      </c>
      <c r="E386" s="244" t="s">
        <v>1201</v>
      </c>
      <c r="F386" s="287" t="s">
        <v>273</v>
      </c>
      <c r="G386" s="288"/>
      <c r="H386" s="241">
        <f t="shared" si="6"/>
        <v>0</v>
      </c>
      <c r="I386" s="241"/>
      <c r="J386" s="241"/>
    </row>
    <row r="387" spans="1:10" ht="38.25" hidden="1">
      <c r="A387" s="247"/>
      <c r="B387" s="239"/>
      <c r="C387" s="224"/>
      <c r="D387" s="224"/>
      <c r="E387" s="244" t="s">
        <v>906</v>
      </c>
      <c r="F387" s="245"/>
      <c r="G387" s="246"/>
      <c r="H387" s="241">
        <f t="shared" si="6"/>
        <v>0</v>
      </c>
      <c r="I387" s="241"/>
      <c r="J387" s="241"/>
    </row>
    <row r="388" spans="1:10" hidden="1">
      <c r="A388" s="247"/>
      <c r="B388" s="239"/>
      <c r="C388" s="224"/>
      <c r="D388" s="224"/>
      <c r="E388" s="244" t="s">
        <v>1138</v>
      </c>
      <c r="F388" s="245"/>
      <c r="G388" s="246"/>
      <c r="H388" s="241">
        <f t="shared" si="6"/>
        <v>0</v>
      </c>
      <c r="I388" s="241"/>
      <c r="J388" s="241"/>
    </row>
    <row r="389" spans="1:10" hidden="1">
      <c r="A389" s="247"/>
      <c r="B389" s="239"/>
      <c r="C389" s="224"/>
      <c r="D389" s="224"/>
      <c r="E389" s="244" t="s">
        <v>1138</v>
      </c>
      <c r="F389" s="245"/>
      <c r="G389" s="246"/>
      <c r="H389" s="241">
        <f t="shared" si="6"/>
        <v>0</v>
      </c>
      <c r="I389" s="241"/>
      <c r="J389" s="241"/>
    </row>
    <row r="390" spans="1:10" hidden="1">
      <c r="A390" s="247">
        <v>2443</v>
      </c>
      <c r="B390" s="239" t="s">
        <v>237</v>
      </c>
      <c r="C390" s="224">
        <v>4</v>
      </c>
      <c r="D390" s="224">
        <v>3</v>
      </c>
      <c r="E390" s="244" t="s">
        <v>1202</v>
      </c>
      <c r="F390" s="287" t="s">
        <v>275</v>
      </c>
      <c r="G390" s="288"/>
      <c r="H390" s="241">
        <f t="shared" si="6"/>
        <v>0</v>
      </c>
      <c r="I390" s="241"/>
      <c r="J390" s="241"/>
    </row>
    <row r="391" spans="1:10" ht="38.25" hidden="1">
      <c r="A391" s="247"/>
      <c r="B391" s="239"/>
      <c r="C391" s="224"/>
      <c r="D391" s="224"/>
      <c r="E391" s="244" t="s">
        <v>906</v>
      </c>
      <c r="F391" s="245"/>
      <c r="G391" s="246"/>
      <c r="H391" s="241">
        <f t="shared" si="6"/>
        <v>0</v>
      </c>
      <c r="I391" s="241"/>
      <c r="J391" s="241"/>
    </row>
    <row r="392" spans="1:10" hidden="1">
      <c r="A392" s="247"/>
      <c r="B392" s="239"/>
      <c r="C392" s="224"/>
      <c r="D392" s="224"/>
      <c r="E392" s="244" t="s">
        <v>1138</v>
      </c>
      <c r="F392" s="245"/>
      <c r="G392" s="246"/>
      <c r="H392" s="241">
        <f t="shared" si="6"/>
        <v>0</v>
      </c>
      <c r="I392" s="241"/>
      <c r="J392" s="241"/>
    </row>
    <row r="393" spans="1:10" hidden="1">
      <c r="A393" s="247"/>
      <c r="B393" s="239"/>
      <c r="C393" s="224"/>
      <c r="D393" s="224"/>
      <c r="E393" s="244" t="s">
        <v>1138</v>
      </c>
      <c r="F393" s="245"/>
      <c r="G393" s="246"/>
      <c r="H393" s="241">
        <f t="shared" si="6"/>
        <v>0</v>
      </c>
      <c r="I393" s="241"/>
      <c r="J393" s="241"/>
    </row>
    <row r="394" spans="1:10">
      <c r="A394" s="247">
        <v>2450</v>
      </c>
      <c r="B394" s="239" t="s">
        <v>237</v>
      </c>
      <c r="C394" s="224">
        <v>5</v>
      </c>
      <c r="D394" s="224">
        <v>0</v>
      </c>
      <c r="E394" s="250" t="s">
        <v>1203</v>
      </c>
      <c r="F394" s="257" t="s">
        <v>277</v>
      </c>
      <c r="G394" s="296"/>
      <c r="H394" s="241">
        <f t="shared" si="6"/>
        <v>34235.300000000003</v>
      </c>
      <c r="I394" s="241">
        <f>I396+I405+I409+I413+I417</f>
        <v>21100</v>
      </c>
      <c r="J394" s="241">
        <f>J396+J405+J409+J413+J417</f>
        <v>13135.3</v>
      </c>
    </row>
    <row r="395" spans="1:10" s="249" customFormat="1">
      <c r="A395" s="247"/>
      <c r="B395" s="239"/>
      <c r="C395" s="224"/>
      <c r="D395" s="224"/>
      <c r="E395" s="244" t="s">
        <v>904</v>
      </c>
      <c r="F395" s="250"/>
      <c r="G395" s="251"/>
      <c r="H395" s="241"/>
      <c r="I395" s="241"/>
      <c r="J395" s="241"/>
    </row>
    <row r="396" spans="1:10">
      <c r="A396" s="247">
        <v>2451</v>
      </c>
      <c r="B396" s="239" t="s">
        <v>237</v>
      </c>
      <c r="C396" s="224">
        <v>5</v>
      </c>
      <c r="D396" s="224">
        <v>1</v>
      </c>
      <c r="E396" s="244" t="s">
        <v>1204</v>
      </c>
      <c r="F396" s="287" t="s">
        <v>279</v>
      </c>
      <c r="G396" s="288"/>
      <c r="H396" s="241">
        <f t="shared" si="6"/>
        <v>34235.300000000003</v>
      </c>
      <c r="I396" s="241">
        <f>'[1]arancin canaparh'!F32</f>
        <v>21100</v>
      </c>
      <c r="J396" s="241">
        <f>'[1]arancin canaparh'!F134+'[1]arandzin chanapaph ntp'!F134</f>
        <v>13135.3</v>
      </c>
    </row>
    <row r="397" spans="1:10" ht="38.25" hidden="1">
      <c r="A397" s="247"/>
      <c r="B397" s="239"/>
      <c r="C397" s="224"/>
      <c r="D397" s="224"/>
      <c r="E397" s="244" t="s">
        <v>906</v>
      </c>
      <c r="F397" s="245"/>
      <c r="G397" s="288"/>
      <c r="H397" s="241">
        <f t="shared" si="6"/>
        <v>0</v>
      </c>
      <c r="I397" s="241"/>
      <c r="J397" s="241"/>
    </row>
    <row r="398" spans="1:10" ht="21.75" customHeight="1">
      <c r="A398" s="247"/>
      <c r="B398" s="239"/>
      <c r="C398" s="224"/>
      <c r="D398" s="224"/>
      <c r="E398" s="255" t="s">
        <v>968</v>
      </c>
      <c r="F398" s="258" t="s">
        <v>969</v>
      </c>
      <c r="G398" s="256" t="s">
        <v>969</v>
      </c>
      <c r="H398" s="241">
        <f t="shared" si="6"/>
        <v>1600</v>
      </c>
      <c r="I398" s="241">
        <f>'[1]arancin canaparh'!F67</f>
        <v>1600</v>
      </c>
      <c r="J398" s="241"/>
    </row>
    <row r="399" spans="1:10" ht="18" hidden="1" customHeight="1">
      <c r="A399" s="247"/>
      <c r="B399" s="239"/>
      <c r="C399" s="224"/>
      <c r="D399" s="224"/>
      <c r="E399" s="259" t="s">
        <v>979</v>
      </c>
      <c r="F399" s="256" t="s">
        <v>980</v>
      </c>
      <c r="G399" s="256" t="s">
        <v>980</v>
      </c>
      <c r="H399" s="241">
        <f t="shared" si="6"/>
        <v>0</v>
      </c>
      <c r="I399" s="241">
        <v>0</v>
      </c>
      <c r="J399" s="241"/>
    </row>
    <row r="400" spans="1:10" ht="23.25" customHeight="1">
      <c r="A400" s="247"/>
      <c r="B400" s="239"/>
      <c r="C400" s="224"/>
      <c r="D400" s="224"/>
      <c r="E400" s="119" t="s">
        <v>626</v>
      </c>
      <c r="F400" s="284"/>
      <c r="G400" s="285">
        <v>463700</v>
      </c>
      <c r="H400" s="241">
        <f t="shared" si="6"/>
        <v>19500</v>
      </c>
      <c r="I400" s="241">
        <f>'[1]arancin canaparh'!F98</f>
        <v>19500</v>
      </c>
      <c r="J400" s="241"/>
    </row>
    <row r="401" spans="1:10" ht="18" customHeight="1">
      <c r="A401" s="247"/>
      <c r="B401" s="239"/>
      <c r="C401" s="224"/>
      <c r="D401" s="224"/>
      <c r="E401" s="120" t="s">
        <v>684</v>
      </c>
      <c r="F401" s="256"/>
      <c r="G401" s="256" t="s">
        <v>1099</v>
      </c>
      <c r="H401" s="241">
        <f t="shared" si="6"/>
        <v>0</v>
      </c>
      <c r="I401" s="241"/>
      <c r="J401" s="241">
        <f>'[1]arandzin chanapaph ntp'!F139</f>
        <v>0</v>
      </c>
    </row>
    <row r="402" spans="1:10" ht="25.5">
      <c r="A402" s="247"/>
      <c r="B402" s="239"/>
      <c r="C402" s="224"/>
      <c r="D402" s="224"/>
      <c r="E402" s="259" t="s">
        <v>1100</v>
      </c>
      <c r="F402" s="277"/>
      <c r="G402" s="296">
        <v>511300</v>
      </c>
      <c r="H402" s="241">
        <f t="shared" si="6"/>
        <v>4164.2</v>
      </c>
      <c r="I402" s="241">
        <v>0</v>
      </c>
      <c r="J402" s="241">
        <f>'[1]arancin canaparh'!F140+'[1]arandzin chanapaph ntp'!F140</f>
        <v>4164.2</v>
      </c>
    </row>
    <row r="403" spans="1:10">
      <c r="A403" s="247"/>
      <c r="B403" s="239"/>
      <c r="C403" s="224"/>
      <c r="D403" s="224"/>
      <c r="E403" s="126" t="s">
        <v>688</v>
      </c>
      <c r="F403" s="277"/>
      <c r="G403" s="296">
        <v>512100</v>
      </c>
      <c r="H403" s="241">
        <f t="shared" si="6"/>
        <v>0</v>
      </c>
      <c r="I403" s="241"/>
      <c r="J403" s="241">
        <v>0</v>
      </c>
    </row>
    <row r="404" spans="1:10">
      <c r="A404" s="247"/>
      <c r="B404" s="239"/>
      <c r="C404" s="224"/>
      <c r="D404" s="224"/>
      <c r="E404" s="293" t="s">
        <v>1114</v>
      </c>
      <c r="F404" s="245"/>
      <c r="G404" s="246">
        <v>513400</v>
      </c>
      <c r="H404" s="241">
        <f t="shared" si="6"/>
        <v>2330</v>
      </c>
      <c r="I404" s="241"/>
      <c r="J404" s="241">
        <f>'[1]arancin canaparh'!F145+'[1]arandzin chanapaph ntp'!F145</f>
        <v>2330</v>
      </c>
    </row>
    <row r="405" spans="1:10" ht="14.25" customHeight="1">
      <c r="A405" s="247">
        <v>2452</v>
      </c>
      <c r="B405" s="239" t="s">
        <v>237</v>
      </c>
      <c r="C405" s="224">
        <v>5</v>
      </c>
      <c r="D405" s="224">
        <v>2</v>
      </c>
      <c r="E405" s="244" t="s">
        <v>1205</v>
      </c>
      <c r="F405" s="287" t="s">
        <v>281</v>
      </c>
      <c r="G405" s="288"/>
      <c r="H405" s="241">
        <f t="shared" si="6"/>
        <v>0</v>
      </c>
      <c r="I405" s="241"/>
      <c r="J405" s="241"/>
    </row>
    <row r="406" spans="1:10" ht="38.25" hidden="1">
      <c r="A406" s="247"/>
      <c r="B406" s="239"/>
      <c r="C406" s="224"/>
      <c r="D406" s="224"/>
      <c r="E406" s="244" t="s">
        <v>906</v>
      </c>
      <c r="F406" s="245"/>
      <c r="G406" s="246"/>
      <c r="H406" s="241">
        <f t="shared" si="6"/>
        <v>0</v>
      </c>
      <c r="I406" s="241"/>
      <c r="J406" s="241"/>
    </row>
    <row r="407" spans="1:10" hidden="1">
      <c r="A407" s="247"/>
      <c r="B407" s="239"/>
      <c r="C407" s="224"/>
      <c r="D407" s="224"/>
      <c r="E407" s="244" t="s">
        <v>1138</v>
      </c>
      <c r="F407" s="245"/>
      <c r="G407" s="246"/>
      <c r="H407" s="241">
        <f t="shared" si="6"/>
        <v>0</v>
      </c>
      <c r="I407" s="241"/>
      <c r="J407" s="241"/>
    </row>
    <row r="408" spans="1:10" hidden="1">
      <c r="A408" s="247"/>
      <c r="B408" s="239"/>
      <c r="C408" s="224"/>
      <c r="D408" s="224"/>
      <c r="E408" s="244" t="s">
        <v>1138</v>
      </c>
      <c r="F408" s="245"/>
      <c r="G408" s="246"/>
      <c r="H408" s="241">
        <f t="shared" si="6"/>
        <v>0</v>
      </c>
      <c r="I408" s="241"/>
      <c r="J408" s="241"/>
    </row>
    <row r="409" spans="1:10" hidden="1">
      <c r="A409" s="247">
        <v>2453</v>
      </c>
      <c r="B409" s="239" t="s">
        <v>237</v>
      </c>
      <c r="C409" s="224">
        <v>5</v>
      </c>
      <c r="D409" s="224">
        <v>3</v>
      </c>
      <c r="E409" s="244" t="s">
        <v>1206</v>
      </c>
      <c r="F409" s="287" t="s">
        <v>283</v>
      </c>
      <c r="G409" s="288"/>
      <c r="H409" s="241">
        <f t="shared" si="6"/>
        <v>0</v>
      </c>
      <c r="I409" s="241"/>
      <c r="J409" s="241"/>
    </row>
    <row r="410" spans="1:10" ht="38.25" hidden="1">
      <c r="A410" s="247"/>
      <c r="B410" s="239"/>
      <c r="C410" s="224"/>
      <c r="D410" s="224"/>
      <c r="E410" s="244" t="s">
        <v>906</v>
      </c>
      <c r="F410" s="245"/>
      <c r="G410" s="246"/>
      <c r="H410" s="241">
        <f t="shared" si="6"/>
        <v>0</v>
      </c>
      <c r="I410" s="241"/>
      <c r="J410" s="241"/>
    </row>
    <row r="411" spans="1:10" hidden="1">
      <c r="A411" s="247"/>
      <c r="B411" s="239"/>
      <c r="C411" s="224"/>
      <c r="D411" s="224"/>
      <c r="E411" s="244" t="s">
        <v>1138</v>
      </c>
      <c r="F411" s="245"/>
      <c r="G411" s="246"/>
      <c r="H411" s="241">
        <f t="shared" si="6"/>
        <v>0</v>
      </c>
      <c r="I411" s="241"/>
      <c r="J411" s="241"/>
    </row>
    <row r="412" spans="1:10" hidden="1">
      <c r="A412" s="247"/>
      <c r="B412" s="239"/>
      <c r="C412" s="224"/>
      <c r="D412" s="224"/>
      <c r="E412" s="244" t="s">
        <v>1138</v>
      </c>
      <c r="F412" s="245"/>
      <c r="G412" s="246"/>
      <c r="H412" s="241">
        <f t="shared" si="6"/>
        <v>0</v>
      </c>
      <c r="I412" s="241"/>
      <c r="J412" s="241"/>
    </row>
    <row r="413" spans="1:10" hidden="1">
      <c r="A413" s="247">
        <v>2454</v>
      </c>
      <c r="B413" s="239" t="s">
        <v>237</v>
      </c>
      <c r="C413" s="224">
        <v>5</v>
      </c>
      <c r="D413" s="224">
        <v>4</v>
      </c>
      <c r="E413" s="244" t="s">
        <v>1207</v>
      </c>
      <c r="F413" s="287" t="s">
        <v>285</v>
      </c>
      <c r="G413" s="288"/>
      <c r="H413" s="241">
        <f t="shared" si="6"/>
        <v>0</v>
      </c>
      <c r="I413" s="241"/>
      <c r="J413" s="241"/>
    </row>
    <row r="414" spans="1:10" ht="38.25" hidden="1">
      <c r="A414" s="247"/>
      <c r="B414" s="239"/>
      <c r="C414" s="224"/>
      <c r="D414" s="224"/>
      <c r="E414" s="244" t="s">
        <v>906</v>
      </c>
      <c r="F414" s="245"/>
      <c r="G414" s="246"/>
      <c r="H414" s="241">
        <f t="shared" si="6"/>
        <v>0</v>
      </c>
      <c r="I414" s="241"/>
      <c r="J414" s="241"/>
    </row>
    <row r="415" spans="1:10" hidden="1">
      <c r="A415" s="247"/>
      <c r="B415" s="239"/>
      <c r="C415" s="224"/>
      <c r="D415" s="224"/>
      <c r="E415" s="244" t="s">
        <v>1138</v>
      </c>
      <c r="F415" s="245"/>
      <c r="G415" s="246"/>
      <c r="H415" s="241">
        <f t="shared" si="6"/>
        <v>0</v>
      </c>
      <c r="I415" s="241"/>
      <c r="J415" s="241"/>
    </row>
    <row r="416" spans="1:10" hidden="1">
      <c r="A416" s="247"/>
      <c r="B416" s="239"/>
      <c r="C416" s="224"/>
      <c r="D416" s="224"/>
      <c r="E416" s="244" t="s">
        <v>1138</v>
      </c>
      <c r="F416" s="245"/>
      <c r="G416" s="246"/>
      <c r="H416" s="241">
        <f t="shared" si="6"/>
        <v>0</v>
      </c>
      <c r="I416" s="241"/>
      <c r="J416" s="241"/>
    </row>
    <row r="417" spans="1:10" hidden="1">
      <c r="A417" s="247">
        <v>2455</v>
      </c>
      <c r="B417" s="239" t="s">
        <v>237</v>
      </c>
      <c r="C417" s="224">
        <v>5</v>
      </c>
      <c r="D417" s="224">
        <v>5</v>
      </c>
      <c r="E417" s="244" t="s">
        <v>1208</v>
      </c>
      <c r="F417" s="287" t="s">
        <v>287</v>
      </c>
      <c r="G417" s="288"/>
      <c r="H417" s="241">
        <f t="shared" ref="H417:H481" si="7">I417+J417</f>
        <v>0</v>
      </c>
      <c r="I417" s="241"/>
      <c r="J417" s="241"/>
    </row>
    <row r="418" spans="1:10" ht="38.25">
      <c r="A418" s="247"/>
      <c r="B418" s="239"/>
      <c r="C418" s="224"/>
      <c r="D418" s="224"/>
      <c r="E418" s="244" t="s">
        <v>906</v>
      </c>
      <c r="F418" s="245"/>
      <c r="G418" s="246"/>
      <c r="H418" s="241">
        <f t="shared" si="7"/>
        <v>0</v>
      </c>
      <c r="I418" s="241"/>
      <c r="J418" s="241"/>
    </row>
    <row r="419" spans="1:10" hidden="1">
      <c r="A419" s="247"/>
      <c r="B419" s="239"/>
      <c r="C419" s="224"/>
      <c r="D419" s="224"/>
      <c r="E419" s="244" t="s">
        <v>1138</v>
      </c>
      <c r="F419" s="245"/>
      <c r="G419" s="246"/>
      <c r="H419" s="241">
        <f t="shared" si="7"/>
        <v>0</v>
      </c>
      <c r="I419" s="241"/>
      <c r="J419" s="241"/>
    </row>
    <row r="420" spans="1:10" hidden="1">
      <c r="A420" s="247"/>
      <c r="B420" s="239"/>
      <c r="C420" s="224"/>
      <c r="D420" s="224"/>
      <c r="E420" s="244" t="s">
        <v>1138</v>
      </c>
      <c r="F420" s="245"/>
      <c r="G420" s="246"/>
      <c r="H420" s="241">
        <f t="shared" si="7"/>
        <v>0</v>
      </c>
      <c r="I420" s="241"/>
      <c r="J420" s="241"/>
    </row>
    <row r="421" spans="1:10" hidden="1">
      <c r="A421" s="247">
        <v>2460</v>
      </c>
      <c r="B421" s="239" t="s">
        <v>237</v>
      </c>
      <c r="C421" s="224">
        <v>6</v>
      </c>
      <c r="D421" s="224">
        <v>0</v>
      </c>
      <c r="E421" s="250" t="s">
        <v>1209</v>
      </c>
      <c r="F421" s="250" t="s">
        <v>289</v>
      </c>
      <c r="G421" s="251"/>
      <c r="H421" s="241">
        <f t="shared" si="7"/>
        <v>0</v>
      </c>
      <c r="I421" s="241">
        <f>I423</f>
        <v>0</v>
      </c>
      <c r="J421" s="241">
        <f>J423</f>
        <v>0</v>
      </c>
    </row>
    <row r="422" spans="1:10" s="249" customFormat="1" hidden="1">
      <c r="A422" s="247"/>
      <c r="B422" s="239"/>
      <c r="C422" s="224"/>
      <c r="D422" s="224"/>
      <c r="E422" s="244" t="s">
        <v>904</v>
      </c>
      <c r="F422" s="250"/>
      <c r="G422" s="251"/>
      <c r="H422" s="241">
        <f t="shared" si="7"/>
        <v>0</v>
      </c>
      <c r="I422" s="241"/>
      <c r="J422" s="241"/>
    </row>
    <row r="423" spans="1:10" hidden="1">
      <c r="A423" s="247">
        <v>2461</v>
      </c>
      <c r="B423" s="239" t="s">
        <v>237</v>
      </c>
      <c r="C423" s="224">
        <v>6</v>
      </c>
      <c r="D423" s="224">
        <v>1</v>
      </c>
      <c r="E423" s="244" t="s">
        <v>1210</v>
      </c>
      <c r="F423" s="287" t="s">
        <v>289</v>
      </c>
      <c r="G423" s="288"/>
      <c r="H423" s="241">
        <f t="shared" si="7"/>
        <v>0</v>
      </c>
      <c r="I423" s="241"/>
      <c r="J423" s="241"/>
    </row>
    <row r="424" spans="1:10" ht="38.25" hidden="1">
      <c r="A424" s="247"/>
      <c r="B424" s="239"/>
      <c r="C424" s="224"/>
      <c r="D424" s="224"/>
      <c r="E424" s="244" t="s">
        <v>906</v>
      </c>
      <c r="F424" s="245"/>
      <c r="G424" s="246"/>
      <c r="H424" s="241">
        <f t="shared" si="7"/>
        <v>0</v>
      </c>
      <c r="I424" s="241"/>
      <c r="J424" s="241"/>
    </row>
    <row r="425" spans="1:10" hidden="1">
      <c r="A425" s="247"/>
      <c r="B425" s="239"/>
      <c r="C425" s="224"/>
      <c r="D425" s="224"/>
      <c r="E425" s="244" t="s">
        <v>1138</v>
      </c>
      <c r="F425" s="245"/>
      <c r="G425" s="246"/>
      <c r="H425" s="241">
        <f t="shared" si="7"/>
        <v>0</v>
      </c>
      <c r="I425" s="241"/>
      <c r="J425" s="241"/>
    </row>
    <row r="426" spans="1:10" hidden="1">
      <c r="A426" s="247"/>
      <c r="B426" s="239"/>
      <c r="C426" s="224"/>
      <c r="D426" s="224"/>
      <c r="E426" s="244" t="s">
        <v>1138</v>
      </c>
      <c r="F426" s="245"/>
      <c r="G426" s="246"/>
      <c r="H426" s="241">
        <f t="shared" si="7"/>
        <v>0</v>
      </c>
      <c r="I426" s="241"/>
      <c r="J426" s="241"/>
    </row>
    <row r="427" spans="1:10">
      <c r="A427" s="247">
        <v>2470</v>
      </c>
      <c r="B427" s="239" t="s">
        <v>237</v>
      </c>
      <c r="C427" s="224">
        <v>7</v>
      </c>
      <c r="D427" s="224">
        <v>0</v>
      </c>
      <c r="E427" s="244" t="s">
        <v>1211</v>
      </c>
      <c r="F427" s="257" t="s">
        <v>292</v>
      </c>
      <c r="G427" s="296"/>
      <c r="H427" s="241">
        <f t="shared" si="7"/>
        <v>0</v>
      </c>
      <c r="I427" s="241">
        <f>I429+I433+I437+I441</f>
        <v>0</v>
      </c>
      <c r="J427" s="241">
        <f>J429+J433+J437+J441</f>
        <v>0</v>
      </c>
    </row>
    <row r="428" spans="1:10" s="249" customFormat="1">
      <c r="A428" s="247"/>
      <c r="B428" s="239"/>
      <c r="C428" s="224"/>
      <c r="D428" s="224"/>
      <c r="E428" s="244" t="s">
        <v>904</v>
      </c>
      <c r="F428" s="250"/>
      <c r="G428" s="251"/>
      <c r="H428" s="241">
        <f t="shared" si="7"/>
        <v>0</v>
      </c>
      <c r="I428" s="241"/>
      <c r="J428" s="241"/>
    </row>
    <row r="429" spans="1:10" ht="25.5" hidden="1">
      <c r="A429" s="247">
        <v>2471</v>
      </c>
      <c r="B429" s="239" t="s">
        <v>237</v>
      </c>
      <c r="C429" s="224">
        <v>7</v>
      </c>
      <c r="D429" s="224">
        <v>1</v>
      </c>
      <c r="E429" s="244" t="s">
        <v>1212</v>
      </c>
      <c r="F429" s="287" t="s">
        <v>294</v>
      </c>
      <c r="G429" s="288"/>
      <c r="H429" s="241">
        <f t="shared" si="7"/>
        <v>0</v>
      </c>
      <c r="I429" s="241"/>
      <c r="J429" s="241"/>
    </row>
    <row r="430" spans="1:10" ht="38.25" hidden="1">
      <c r="A430" s="247"/>
      <c r="B430" s="239"/>
      <c r="C430" s="224"/>
      <c r="D430" s="224"/>
      <c r="E430" s="244" t="s">
        <v>906</v>
      </c>
      <c r="F430" s="245"/>
      <c r="G430" s="246"/>
      <c r="H430" s="241">
        <f t="shared" si="7"/>
        <v>0</v>
      </c>
      <c r="I430" s="241"/>
      <c r="J430" s="241"/>
    </row>
    <row r="431" spans="1:10" hidden="1">
      <c r="A431" s="247"/>
      <c r="B431" s="239"/>
      <c r="C431" s="224"/>
      <c r="D431" s="224"/>
      <c r="E431" s="244" t="s">
        <v>1138</v>
      </c>
      <c r="F431" s="245"/>
      <c r="G431" s="246"/>
      <c r="H431" s="241">
        <f t="shared" si="7"/>
        <v>0</v>
      </c>
      <c r="I431" s="241"/>
      <c r="J431" s="241"/>
    </row>
    <row r="432" spans="1:10" hidden="1">
      <c r="A432" s="247"/>
      <c r="B432" s="239"/>
      <c r="C432" s="224"/>
      <c r="D432" s="224"/>
      <c r="E432" s="244" t="s">
        <v>1138</v>
      </c>
      <c r="F432" s="245"/>
      <c r="G432" s="246"/>
      <c r="H432" s="241">
        <f t="shared" si="7"/>
        <v>0</v>
      </c>
      <c r="I432" s="241"/>
      <c r="J432" s="241"/>
    </row>
    <row r="433" spans="1:10" hidden="1">
      <c r="A433" s="247">
        <v>2472</v>
      </c>
      <c r="B433" s="239" t="s">
        <v>237</v>
      </c>
      <c r="C433" s="224">
        <v>7</v>
      </c>
      <c r="D433" s="224">
        <v>2</v>
      </c>
      <c r="E433" s="244" t="s">
        <v>1213</v>
      </c>
      <c r="F433" s="297" t="s">
        <v>296</v>
      </c>
      <c r="G433" s="298"/>
      <c r="H433" s="241">
        <f t="shared" si="7"/>
        <v>0</v>
      </c>
      <c r="I433" s="241"/>
      <c r="J433" s="241"/>
    </row>
    <row r="434" spans="1:10" ht="38.25" hidden="1">
      <c r="A434" s="247"/>
      <c r="B434" s="239"/>
      <c r="C434" s="224"/>
      <c r="D434" s="224"/>
      <c r="E434" s="244" t="s">
        <v>906</v>
      </c>
      <c r="F434" s="245"/>
      <c r="G434" s="246"/>
      <c r="H434" s="241">
        <f t="shared" si="7"/>
        <v>0</v>
      </c>
      <c r="I434" s="241"/>
      <c r="J434" s="241"/>
    </row>
    <row r="435" spans="1:10" hidden="1">
      <c r="A435" s="247"/>
      <c r="B435" s="239"/>
      <c r="C435" s="224"/>
      <c r="D435" s="224"/>
      <c r="E435" s="244" t="s">
        <v>1138</v>
      </c>
      <c r="F435" s="245"/>
      <c r="G435" s="246"/>
      <c r="H435" s="241">
        <f t="shared" si="7"/>
        <v>0</v>
      </c>
      <c r="I435" s="241"/>
      <c r="J435" s="241"/>
    </row>
    <row r="436" spans="1:10" hidden="1">
      <c r="A436" s="247"/>
      <c r="B436" s="239"/>
      <c r="C436" s="224"/>
      <c r="D436" s="224"/>
      <c r="E436" s="244" t="s">
        <v>1138</v>
      </c>
      <c r="F436" s="245"/>
      <c r="G436" s="246"/>
      <c r="H436" s="241">
        <f t="shared" si="7"/>
        <v>0</v>
      </c>
      <c r="I436" s="241"/>
      <c r="J436" s="241"/>
    </row>
    <row r="437" spans="1:10" ht="14.25" customHeight="1">
      <c r="A437" s="247">
        <v>2473</v>
      </c>
      <c r="B437" s="239" t="s">
        <v>237</v>
      </c>
      <c r="C437" s="224">
        <v>7</v>
      </c>
      <c r="D437" s="224">
        <v>3</v>
      </c>
      <c r="E437" s="244" t="s">
        <v>1214</v>
      </c>
      <c r="F437" s="287" t="s">
        <v>298</v>
      </c>
      <c r="G437" s="288"/>
      <c r="H437" s="241">
        <f t="shared" si="7"/>
        <v>0</v>
      </c>
      <c r="I437" s="241">
        <f>'[1]4.7.3'!F31</f>
        <v>0</v>
      </c>
      <c r="J437" s="241"/>
    </row>
    <row r="438" spans="1:10" ht="38.25" hidden="1">
      <c r="A438" s="247"/>
      <c r="B438" s="239"/>
      <c r="C438" s="224"/>
      <c r="D438" s="224"/>
      <c r="E438" s="244" t="s">
        <v>906</v>
      </c>
      <c r="F438" s="245"/>
      <c r="G438" s="246"/>
      <c r="H438" s="241">
        <f t="shared" si="7"/>
        <v>0</v>
      </c>
      <c r="I438" s="241"/>
      <c r="J438" s="241"/>
    </row>
    <row r="439" spans="1:10" ht="27" customHeight="1">
      <c r="A439" s="247"/>
      <c r="B439" s="239"/>
      <c r="C439" s="224"/>
      <c r="D439" s="224"/>
      <c r="E439" s="244" t="s">
        <v>1026</v>
      </c>
      <c r="F439" s="245"/>
      <c r="G439" s="246">
        <v>4637</v>
      </c>
      <c r="H439" s="241">
        <f t="shared" si="7"/>
        <v>0</v>
      </c>
      <c r="I439" s="241">
        <f>'[1]4.7.3'!F104</f>
        <v>0</v>
      </c>
      <c r="J439" s="241"/>
    </row>
    <row r="440" spans="1:10" hidden="1">
      <c r="A440" s="247"/>
      <c r="B440" s="239"/>
      <c r="C440" s="224"/>
      <c r="D440" s="224"/>
      <c r="E440" s="244" t="s">
        <v>1215</v>
      </c>
      <c r="F440" s="245"/>
      <c r="G440" s="246"/>
      <c r="H440" s="241">
        <f t="shared" si="7"/>
        <v>0</v>
      </c>
      <c r="I440" s="241"/>
      <c r="J440" s="241"/>
    </row>
    <row r="441" spans="1:10" ht="38.25" hidden="1">
      <c r="A441" s="247">
        <v>2474</v>
      </c>
      <c r="B441" s="239" t="s">
        <v>237</v>
      </c>
      <c r="C441" s="224">
        <v>7</v>
      </c>
      <c r="D441" s="224">
        <v>4</v>
      </c>
      <c r="E441" s="244" t="s">
        <v>906</v>
      </c>
      <c r="F441" s="245" t="s">
        <v>300</v>
      </c>
      <c r="G441" s="246"/>
      <c r="H441" s="241">
        <f t="shared" si="7"/>
        <v>0</v>
      </c>
      <c r="I441" s="241"/>
      <c r="J441" s="241"/>
    </row>
    <row r="442" spans="1:10" hidden="1">
      <c r="A442" s="247"/>
      <c r="B442" s="239"/>
      <c r="C442" s="224"/>
      <c r="D442" s="224"/>
      <c r="E442" s="244" t="s">
        <v>1138</v>
      </c>
      <c r="F442" s="245"/>
      <c r="G442" s="246"/>
      <c r="H442" s="241">
        <f t="shared" si="7"/>
        <v>0</v>
      </c>
      <c r="I442" s="241"/>
      <c r="J442" s="241"/>
    </row>
    <row r="443" spans="1:10" hidden="1">
      <c r="A443" s="247"/>
      <c r="B443" s="239"/>
      <c r="C443" s="224"/>
      <c r="D443" s="224"/>
      <c r="E443" s="244" t="s">
        <v>1138</v>
      </c>
      <c r="F443" s="245"/>
      <c r="G443" s="246"/>
      <c r="H443" s="241">
        <f t="shared" si="7"/>
        <v>0</v>
      </c>
      <c r="I443" s="241"/>
      <c r="J443" s="241"/>
    </row>
    <row r="444" spans="1:10" ht="25.5" hidden="1">
      <c r="A444" s="247"/>
      <c r="B444" s="239"/>
      <c r="C444" s="224"/>
      <c r="D444" s="224"/>
      <c r="E444" s="244" t="s">
        <v>1216</v>
      </c>
      <c r="F444" s="245"/>
      <c r="G444" s="246"/>
      <c r="H444" s="241">
        <f t="shared" si="7"/>
        <v>0</v>
      </c>
      <c r="I444" s="241"/>
      <c r="J444" s="241"/>
    </row>
    <row r="445" spans="1:10" ht="0.75" hidden="1" customHeight="1">
      <c r="A445" s="247">
        <v>2480</v>
      </c>
      <c r="B445" s="239" t="s">
        <v>237</v>
      </c>
      <c r="C445" s="224">
        <v>8</v>
      </c>
      <c r="D445" s="224">
        <v>0</v>
      </c>
      <c r="E445" s="244" t="s">
        <v>904</v>
      </c>
      <c r="F445" s="250" t="s">
        <v>302</v>
      </c>
      <c r="G445" s="251"/>
      <c r="H445" s="241">
        <f t="shared" si="7"/>
        <v>0</v>
      </c>
      <c r="I445" s="241">
        <f>I447+I451+I455+I463</f>
        <v>0</v>
      </c>
      <c r="J445" s="241">
        <f>J447+J451+J455+J463</f>
        <v>0</v>
      </c>
    </row>
    <row r="446" spans="1:10" s="249" customFormat="1" ht="38.25" hidden="1">
      <c r="A446" s="247"/>
      <c r="B446" s="239"/>
      <c r="C446" s="224"/>
      <c r="D446" s="224"/>
      <c r="E446" s="244" t="s">
        <v>1217</v>
      </c>
      <c r="F446" s="250"/>
      <c r="G446" s="251"/>
      <c r="H446" s="241">
        <f t="shared" si="7"/>
        <v>0</v>
      </c>
      <c r="I446" s="241"/>
      <c r="J446" s="241"/>
    </row>
    <row r="447" spans="1:10" ht="38.25" hidden="1">
      <c r="A447" s="247">
        <v>2481</v>
      </c>
      <c r="B447" s="239" t="s">
        <v>237</v>
      </c>
      <c r="C447" s="224">
        <v>8</v>
      </c>
      <c r="D447" s="224">
        <v>1</v>
      </c>
      <c r="E447" s="244" t="s">
        <v>906</v>
      </c>
      <c r="F447" s="287" t="s">
        <v>304</v>
      </c>
      <c r="G447" s="288"/>
      <c r="H447" s="241">
        <f t="shared" si="7"/>
        <v>0</v>
      </c>
      <c r="I447" s="241"/>
      <c r="J447" s="241"/>
    </row>
    <row r="448" spans="1:10" hidden="1">
      <c r="A448" s="247"/>
      <c r="B448" s="239"/>
      <c r="C448" s="224"/>
      <c r="D448" s="224"/>
      <c r="E448" s="244" t="s">
        <v>1138</v>
      </c>
      <c r="F448" s="245"/>
      <c r="G448" s="246"/>
      <c r="H448" s="241">
        <f t="shared" si="7"/>
        <v>0</v>
      </c>
      <c r="I448" s="241"/>
      <c r="J448" s="241"/>
    </row>
    <row r="449" spans="1:10" hidden="1">
      <c r="A449" s="247"/>
      <c r="B449" s="239"/>
      <c r="C449" s="224"/>
      <c r="D449" s="224"/>
      <c r="E449" s="244" t="s">
        <v>1138</v>
      </c>
      <c r="F449" s="245"/>
      <c r="G449" s="246"/>
      <c r="H449" s="241">
        <f t="shared" si="7"/>
        <v>0</v>
      </c>
      <c r="I449" s="241"/>
      <c r="J449" s="241"/>
    </row>
    <row r="450" spans="1:10" ht="38.25" hidden="1">
      <c r="A450" s="247"/>
      <c r="B450" s="239"/>
      <c r="C450" s="224"/>
      <c r="D450" s="224"/>
      <c r="E450" s="244" t="s">
        <v>1218</v>
      </c>
      <c r="F450" s="245"/>
      <c r="G450" s="246"/>
      <c r="H450" s="241">
        <f t="shared" si="7"/>
        <v>0</v>
      </c>
      <c r="I450" s="241"/>
      <c r="J450" s="241"/>
    </row>
    <row r="451" spans="1:10" ht="38.25" hidden="1">
      <c r="A451" s="247">
        <v>2482</v>
      </c>
      <c r="B451" s="239" t="s">
        <v>237</v>
      </c>
      <c r="C451" s="224">
        <v>8</v>
      </c>
      <c r="D451" s="224">
        <v>2</v>
      </c>
      <c r="E451" s="244" t="s">
        <v>906</v>
      </c>
      <c r="F451" s="287" t="s">
        <v>306</v>
      </c>
      <c r="G451" s="288"/>
      <c r="H451" s="241">
        <f t="shared" si="7"/>
        <v>0</v>
      </c>
      <c r="I451" s="241"/>
      <c r="J451" s="241"/>
    </row>
    <row r="452" spans="1:10" hidden="1">
      <c r="A452" s="247"/>
      <c r="B452" s="239"/>
      <c r="C452" s="224"/>
      <c r="D452" s="224"/>
      <c r="E452" s="244" t="s">
        <v>1138</v>
      </c>
      <c r="F452" s="245"/>
      <c r="G452" s="246"/>
      <c r="H452" s="241">
        <f t="shared" si="7"/>
        <v>0</v>
      </c>
      <c r="I452" s="241"/>
      <c r="J452" s="241"/>
    </row>
    <row r="453" spans="1:10" hidden="1">
      <c r="A453" s="247"/>
      <c r="B453" s="239"/>
      <c r="C453" s="224"/>
      <c r="D453" s="224"/>
      <c r="E453" s="244" t="s">
        <v>1138</v>
      </c>
      <c r="F453" s="245"/>
      <c r="G453" s="246"/>
      <c r="H453" s="241">
        <f t="shared" si="7"/>
        <v>0</v>
      </c>
      <c r="I453" s="241"/>
      <c r="J453" s="241"/>
    </row>
    <row r="454" spans="1:10" ht="25.5" hidden="1">
      <c r="A454" s="247"/>
      <c r="B454" s="239"/>
      <c r="C454" s="224"/>
      <c r="D454" s="224"/>
      <c r="E454" s="244" t="s">
        <v>1219</v>
      </c>
      <c r="F454" s="245"/>
      <c r="G454" s="246"/>
      <c r="H454" s="241">
        <f t="shared" si="7"/>
        <v>0</v>
      </c>
      <c r="I454" s="241"/>
      <c r="J454" s="241"/>
    </row>
    <row r="455" spans="1:10" ht="38.25" hidden="1">
      <c r="A455" s="247">
        <v>2483</v>
      </c>
      <c r="B455" s="239" t="s">
        <v>237</v>
      </c>
      <c r="C455" s="224">
        <v>8</v>
      </c>
      <c r="D455" s="224">
        <v>3</v>
      </c>
      <c r="E455" s="244" t="s">
        <v>906</v>
      </c>
      <c r="F455" s="287" t="s">
        <v>308</v>
      </c>
      <c r="G455" s="288"/>
      <c r="H455" s="241">
        <f t="shared" si="7"/>
        <v>0</v>
      </c>
      <c r="I455" s="241"/>
      <c r="J455" s="241"/>
    </row>
    <row r="456" spans="1:10" ht="0.75" hidden="1" customHeight="1">
      <c r="A456" s="247"/>
      <c r="B456" s="239"/>
      <c r="C456" s="224"/>
      <c r="D456" s="224"/>
      <c r="E456" s="250" t="s">
        <v>1114</v>
      </c>
      <c r="F456" s="245"/>
      <c r="G456" s="246"/>
      <c r="H456" s="241">
        <f t="shared" si="7"/>
        <v>0</v>
      </c>
      <c r="I456" s="241"/>
      <c r="J456" s="241"/>
    </row>
    <row r="457" spans="1:10" hidden="1">
      <c r="A457" s="247"/>
      <c r="B457" s="239"/>
      <c r="C457" s="224"/>
      <c r="D457" s="224"/>
      <c r="E457" s="244" t="s">
        <v>1138</v>
      </c>
      <c r="F457" s="277"/>
      <c r="G457" s="220">
        <v>513400</v>
      </c>
      <c r="H457" s="241">
        <f t="shared" si="7"/>
        <v>0</v>
      </c>
      <c r="I457" s="241"/>
      <c r="J457" s="241"/>
    </row>
    <row r="458" spans="1:10" ht="38.25" hidden="1">
      <c r="A458" s="247"/>
      <c r="B458" s="239"/>
      <c r="C458" s="224"/>
      <c r="D458" s="224"/>
      <c r="E458" s="244" t="s">
        <v>1220</v>
      </c>
      <c r="F458" s="245"/>
      <c r="G458" s="246"/>
      <c r="H458" s="241">
        <f t="shared" si="7"/>
        <v>0</v>
      </c>
      <c r="I458" s="241"/>
      <c r="J458" s="241"/>
    </row>
    <row r="459" spans="1:10" ht="38.25" hidden="1">
      <c r="A459" s="247">
        <v>2484</v>
      </c>
      <c r="B459" s="239" t="s">
        <v>237</v>
      </c>
      <c r="C459" s="224">
        <v>8</v>
      </c>
      <c r="D459" s="224">
        <v>4</v>
      </c>
      <c r="E459" s="244" t="s">
        <v>906</v>
      </c>
      <c r="F459" s="287" t="s">
        <v>310</v>
      </c>
      <c r="G459" s="288"/>
      <c r="H459" s="241">
        <f>I459+J459</f>
        <v>0</v>
      </c>
      <c r="I459" s="241"/>
      <c r="J459" s="241"/>
    </row>
    <row r="460" spans="1:10" hidden="1">
      <c r="A460" s="247"/>
      <c r="B460" s="239"/>
      <c r="C460" s="224"/>
      <c r="D460" s="224"/>
      <c r="E460" s="244" t="s">
        <v>1138</v>
      </c>
      <c r="F460" s="245"/>
      <c r="G460" s="246"/>
      <c r="H460" s="241">
        <f>I460+J460</f>
        <v>0</v>
      </c>
      <c r="I460" s="241"/>
      <c r="J460" s="241"/>
    </row>
    <row r="461" spans="1:10" hidden="1">
      <c r="A461" s="247"/>
      <c r="B461" s="239"/>
      <c r="C461" s="224"/>
      <c r="D461" s="224"/>
      <c r="E461" s="244" t="s">
        <v>1138</v>
      </c>
      <c r="F461" s="245"/>
      <c r="G461" s="246"/>
      <c r="H461" s="241">
        <f>I461+J461</f>
        <v>0</v>
      </c>
      <c r="I461" s="241"/>
      <c r="J461" s="241"/>
    </row>
    <row r="462" spans="1:10" ht="25.5" hidden="1">
      <c r="A462" s="247"/>
      <c r="B462" s="239"/>
      <c r="C462" s="224"/>
      <c r="D462" s="224"/>
      <c r="E462" s="244" t="s">
        <v>1221</v>
      </c>
      <c r="F462" s="245"/>
      <c r="G462" s="246"/>
      <c r="H462" s="241">
        <f>I462+J462</f>
        <v>0</v>
      </c>
      <c r="I462" s="241"/>
      <c r="J462" s="241"/>
    </row>
    <row r="463" spans="1:10" ht="38.25" hidden="1">
      <c r="A463" s="247">
        <v>2484</v>
      </c>
      <c r="B463" s="239" t="s">
        <v>237</v>
      </c>
      <c r="C463" s="224">
        <v>8</v>
      </c>
      <c r="D463" s="224">
        <v>5</v>
      </c>
      <c r="E463" s="244" t="s">
        <v>906</v>
      </c>
      <c r="F463" s="287" t="s">
        <v>310</v>
      </c>
      <c r="G463" s="288"/>
      <c r="H463" s="241">
        <f t="shared" si="7"/>
        <v>0</v>
      </c>
      <c r="I463" s="241"/>
      <c r="J463" s="241"/>
    </row>
    <row r="464" spans="1:10" hidden="1">
      <c r="A464" s="247"/>
      <c r="B464" s="239"/>
      <c r="C464" s="224"/>
      <c r="D464" s="224"/>
      <c r="E464" s="269" t="s">
        <v>1114</v>
      </c>
      <c r="F464" s="245"/>
      <c r="G464" s="246"/>
      <c r="H464" s="241">
        <f t="shared" si="7"/>
        <v>0</v>
      </c>
      <c r="I464" s="241"/>
      <c r="J464" s="241"/>
    </row>
    <row r="465" spans="1:10" hidden="1">
      <c r="A465" s="247"/>
      <c r="B465" s="239"/>
      <c r="C465" s="224"/>
      <c r="D465" s="224"/>
      <c r="E465" s="244" t="s">
        <v>1138</v>
      </c>
      <c r="F465" s="277"/>
      <c r="G465" s="278">
        <v>513400</v>
      </c>
      <c r="H465" s="241">
        <f>I465+J465</f>
        <v>0</v>
      </c>
      <c r="I465" s="241"/>
      <c r="J465" s="241"/>
    </row>
    <row r="466" spans="1:10" ht="25.5" hidden="1">
      <c r="A466" s="247"/>
      <c r="B466" s="239"/>
      <c r="C466" s="224"/>
      <c r="D466" s="224"/>
      <c r="E466" s="250" t="s">
        <v>1222</v>
      </c>
      <c r="F466" s="245"/>
      <c r="G466" s="246"/>
      <c r="H466" s="241">
        <f t="shared" si="7"/>
        <v>0</v>
      </c>
      <c r="I466" s="241"/>
      <c r="J466" s="241"/>
    </row>
    <row r="467" spans="1:10" ht="25.5">
      <c r="A467" s="247">
        <v>2490</v>
      </c>
      <c r="B467" s="239" t="s">
        <v>237</v>
      </c>
      <c r="C467" s="224">
        <v>9</v>
      </c>
      <c r="D467" s="224">
        <v>0</v>
      </c>
      <c r="E467" s="244" t="s">
        <v>1222</v>
      </c>
      <c r="F467" s="250" t="s">
        <v>319</v>
      </c>
      <c r="G467" s="251"/>
      <c r="H467" s="241">
        <f t="shared" si="7"/>
        <v>-20000</v>
      </c>
      <c r="I467" s="241">
        <f>I468</f>
        <v>0</v>
      </c>
      <c r="J467" s="241">
        <f>J468</f>
        <v>-20000</v>
      </c>
    </row>
    <row r="468" spans="1:10" ht="24.75" customHeight="1">
      <c r="A468" s="247">
        <v>2491</v>
      </c>
      <c r="B468" s="239" t="s">
        <v>237</v>
      </c>
      <c r="C468" s="224">
        <v>9</v>
      </c>
      <c r="D468" s="224">
        <v>1</v>
      </c>
      <c r="E468" s="244" t="s">
        <v>1222</v>
      </c>
      <c r="F468" s="287" t="s">
        <v>320</v>
      </c>
      <c r="G468" s="288"/>
      <c r="H468" s="241">
        <f t="shared" si="7"/>
        <v>-20000</v>
      </c>
      <c r="I468" s="241"/>
      <c r="J468" s="241">
        <f>'[1]tnt. harab.'!F32</f>
        <v>-20000</v>
      </c>
    </row>
    <row r="469" spans="1:10" ht="24.75" hidden="1" customHeight="1">
      <c r="A469" s="247"/>
      <c r="B469" s="239"/>
      <c r="C469" s="224"/>
      <c r="D469" s="224"/>
      <c r="E469" s="299" t="s">
        <v>1223</v>
      </c>
      <c r="F469" s="245"/>
      <c r="G469" s="246"/>
      <c r="H469" s="241">
        <f t="shared" si="7"/>
        <v>0</v>
      </c>
      <c r="I469" s="241"/>
      <c r="J469" s="241"/>
    </row>
    <row r="470" spans="1:10" ht="30.75" customHeight="1">
      <c r="A470" s="295">
        <v>2500</v>
      </c>
      <c r="B470" s="239" t="s">
        <v>321</v>
      </c>
      <c r="C470" s="224">
        <v>0</v>
      </c>
      <c r="D470" s="224">
        <v>0</v>
      </c>
      <c r="E470" s="222" t="s">
        <v>1224</v>
      </c>
      <c r="F470" s="265" t="s">
        <v>728</v>
      </c>
      <c r="G470" s="256"/>
      <c r="H470" s="241">
        <f t="shared" si="7"/>
        <v>13000</v>
      </c>
      <c r="I470" s="241">
        <f>I472+I475+I481+I484+I487</f>
        <v>13000</v>
      </c>
      <c r="J470" s="241">
        <f>J472+J479+J484</f>
        <v>0</v>
      </c>
    </row>
    <row r="471" spans="1:10" ht="13.5" customHeight="1">
      <c r="A471" s="243"/>
      <c r="B471" s="239"/>
      <c r="C471" s="224"/>
      <c r="D471" s="224"/>
      <c r="E471" s="250" t="s">
        <v>1225</v>
      </c>
      <c r="F471" s="245"/>
      <c r="G471" s="246"/>
      <c r="H471" s="241">
        <f t="shared" si="7"/>
        <v>0</v>
      </c>
      <c r="I471" s="241"/>
      <c r="J471" s="241"/>
    </row>
    <row r="472" spans="1:10" ht="17.25" customHeight="1">
      <c r="A472" s="247">
        <v>2510</v>
      </c>
      <c r="B472" s="239" t="s">
        <v>321</v>
      </c>
      <c r="C472" s="224">
        <v>1</v>
      </c>
      <c r="D472" s="224">
        <v>0</v>
      </c>
      <c r="E472" s="244" t="s">
        <v>1225</v>
      </c>
      <c r="F472" s="250" t="s">
        <v>324</v>
      </c>
      <c r="G472" s="251"/>
      <c r="H472" s="241">
        <f t="shared" si="7"/>
        <v>13000</v>
      </c>
      <c r="I472" s="241">
        <f>I473</f>
        <v>13000</v>
      </c>
      <c r="J472" s="241">
        <f>J473</f>
        <v>0</v>
      </c>
    </row>
    <row r="473" spans="1:10">
      <c r="A473" s="247">
        <v>2511</v>
      </c>
      <c r="B473" s="239" t="s">
        <v>321</v>
      </c>
      <c r="C473" s="224">
        <v>1</v>
      </c>
      <c r="D473" s="224">
        <v>1</v>
      </c>
      <c r="E473" s="244" t="s">
        <v>1225</v>
      </c>
      <c r="F473" s="287" t="s">
        <v>325</v>
      </c>
      <c r="G473" s="288"/>
      <c r="H473" s="241">
        <f t="shared" si="7"/>
        <v>13000</v>
      </c>
      <c r="I473" s="241">
        <f>I474+I475+I476+I477</f>
        <v>13000</v>
      </c>
      <c r="J473" s="241">
        <f>'[1]arandzin axbahan.'!F132</f>
        <v>0</v>
      </c>
    </row>
    <row r="474" spans="1:10" ht="38.25">
      <c r="A474" s="247"/>
      <c r="B474" s="239"/>
      <c r="C474" s="224"/>
      <c r="D474" s="224"/>
      <c r="E474" s="287" t="s">
        <v>1026</v>
      </c>
      <c r="F474" s="287" t="s">
        <v>1026</v>
      </c>
      <c r="G474" s="300">
        <v>463700</v>
      </c>
      <c r="H474" s="301">
        <f>I474</f>
        <v>13000</v>
      </c>
      <c r="I474" s="241">
        <f>'[1]arandzin axbahan.'!F105</f>
        <v>13000</v>
      </c>
      <c r="J474" s="241"/>
    </row>
    <row r="475" spans="1:10">
      <c r="A475" s="247"/>
      <c r="B475" s="239"/>
      <c r="C475" s="224"/>
      <c r="D475" s="224"/>
      <c r="E475" s="293" t="s">
        <v>1073</v>
      </c>
      <c r="F475" s="245"/>
      <c r="G475" s="258" t="s">
        <v>938</v>
      </c>
      <c r="H475" s="241">
        <f t="shared" si="7"/>
        <v>0</v>
      </c>
      <c r="I475" s="241">
        <f>'[1]arandzin axbahan.'!F47</f>
        <v>0</v>
      </c>
      <c r="J475" s="241"/>
    </row>
    <row r="476" spans="1:10">
      <c r="A476" s="247"/>
      <c r="B476" s="239"/>
      <c r="C476" s="224"/>
      <c r="D476" s="224"/>
      <c r="E476" s="255" t="s">
        <v>931</v>
      </c>
      <c r="F476" s="245"/>
      <c r="G476" s="258" t="s">
        <v>1074</v>
      </c>
      <c r="H476" s="241">
        <f t="shared" si="7"/>
        <v>0</v>
      </c>
      <c r="I476" s="241">
        <f>'[1]arandzin axbahan.'!F118</f>
        <v>0</v>
      </c>
      <c r="J476" s="241"/>
    </row>
    <row r="477" spans="1:10" ht="15.75" customHeight="1">
      <c r="A477" s="247"/>
      <c r="B477" s="239"/>
      <c r="C477" s="224"/>
      <c r="D477" s="224"/>
      <c r="E477" s="117" t="s">
        <v>544</v>
      </c>
      <c r="F477" s="277"/>
      <c r="G477" s="256" t="s">
        <v>932</v>
      </c>
      <c r="H477" s="241">
        <f>I477+J477</f>
        <v>0</v>
      </c>
      <c r="I477" s="241">
        <f>'[1]arandzin axbahan.'!F44</f>
        <v>0</v>
      </c>
      <c r="J477" s="241"/>
    </row>
    <row r="478" spans="1:10" ht="15.75" customHeight="1">
      <c r="A478" s="247"/>
      <c r="B478" s="239"/>
      <c r="C478" s="224"/>
      <c r="D478" s="224"/>
      <c r="E478" s="120" t="s">
        <v>684</v>
      </c>
      <c r="F478" s="277"/>
      <c r="G478" s="256" t="s">
        <v>1099</v>
      </c>
      <c r="H478" s="241">
        <f>I478+J478</f>
        <v>0</v>
      </c>
      <c r="I478" s="241"/>
      <c r="J478" s="241">
        <f>'[1]arandzin axbahan.'!F137</f>
        <v>0</v>
      </c>
    </row>
    <row r="479" spans="1:10" ht="13.5" customHeight="1">
      <c r="A479" s="247">
        <v>2520</v>
      </c>
      <c r="B479" s="239" t="s">
        <v>321</v>
      </c>
      <c r="C479" s="224">
        <v>2</v>
      </c>
      <c r="D479" s="224">
        <v>0</v>
      </c>
      <c r="E479" s="250" t="s">
        <v>1226</v>
      </c>
      <c r="F479" s="250" t="s">
        <v>327</v>
      </c>
      <c r="G479" s="251"/>
      <c r="H479" s="241">
        <f t="shared" si="7"/>
        <v>0</v>
      </c>
      <c r="I479" s="241">
        <f>I480</f>
        <v>0</v>
      </c>
      <c r="J479" s="241">
        <f>J480</f>
        <v>0</v>
      </c>
    </row>
    <row r="480" spans="1:10" ht="1.5" hidden="1" customHeight="1">
      <c r="A480" s="247">
        <v>2521</v>
      </c>
      <c r="B480" s="239" t="s">
        <v>321</v>
      </c>
      <c r="C480" s="224">
        <v>2</v>
      </c>
      <c r="D480" s="224">
        <v>1</v>
      </c>
      <c r="E480" s="244" t="s">
        <v>1227</v>
      </c>
      <c r="F480" s="287" t="s">
        <v>329</v>
      </c>
      <c r="G480" s="288"/>
      <c r="H480" s="241">
        <f t="shared" si="7"/>
        <v>0</v>
      </c>
      <c r="I480" s="241"/>
      <c r="J480" s="241">
        <f>'[1]kextajreri heracum'!F149</f>
        <v>0</v>
      </c>
    </row>
    <row r="481" spans="1:10" hidden="1">
      <c r="A481" s="247"/>
      <c r="B481" s="239"/>
      <c r="C481" s="224"/>
      <c r="D481" s="224"/>
      <c r="E481" s="283" t="s">
        <v>962</v>
      </c>
      <c r="F481" s="245"/>
      <c r="G481" s="246">
        <v>423900</v>
      </c>
      <c r="H481" s="241">
        <f t="shared" si="7"/>
        <v>0</v>
      </c>
      <c r="I481" s="241"/>
      <c r="J481" s="241"/>
    </row>
    <row r="482" spans="1:10" hidden="1">
      <c r="A482" s="247"/>
      <c r="B482" s="239"/>
      <c r="C482" s="224"/>
      <c r="D482" s="224"/>
      <c r="E482" s="289" t="s">
        <v>1114</v>
      </c>
      <c r="F482" s="245"/>
      <c r="G482" s="246">
        <v>511200</v>
      </c>
      <c r="H482" s="241">
        <f t="shared" ref="H482:H562" si="8">I482+J482</f>
        <v>0</v>
      </c>
      <c r="I482" s="241">
        <f>'[1]kextajreri heracum'!F112</f>
        <v>0</v>
      </c>
      <c r="J482" s="241">
        <f>'[1]kextajreri heracum'!F152</f>
        <v>0</v>
      </c>
    </row>
    <row r="483" spans="1:10" hidden="1">
      <c r="A483" s="247"/>
      <c r="B483" s="239"/>
      <c r="C483" s="224"/>
      <c r="D483" s="224"/>
      <c r="E483" s="250" t="s">
        <v>1228</v>
      </c>
      <c r="F483" s="245"/>
      <c r="G483" s="246">
        <v>513400</v>
      </c>
      <c r="H483" s="241">
        <f t="shared" si="8"/>
        <v>0</v>
      </c>
      <c r="I483" s="241"/>
      <c r="J483" s="241">
        <f>'[1]kextajreri heracum'!F160</f>
        <v>0</v>
      </c>
    </row>
    <row r="484" spans="1:10" ht="14.25" hidden="1" customHeight="1">
      <c r="A484" s="247">
        <v>2530</v>
      </c>
      <c r="B484" s="239" t="s">
        <v>321</v>
      </c>
      <c r="C484" s="224">
        <v>3</v>
      </c>
      <c r="D484" s="224">
        <v>0</v>
      </c>
      <c r="E484" s="244" t="s">
        <v>904</v>
      </c>
      <c r="F484" s="250" t="s">
        <v>331</v>
      </c>
      <c r="G484" s="251"/>
      <c r="H484" s="241">
        <f t="shared" si="8"/>
        <v>0</v>
      </c>
      <c r="I484" s="241">
        <f>I486</f>
        <v>0</v>
      </c>
      <c r="J484" s="241">
        <f>J486</f>
        <v>0</v>
      </c>
    </row>
    <row r="485" spans="1:10" s="249" customFormat="1" hidden="1">
      <c r="A485" s="247"/>
      <c r="B485" s="239"/>
      <c r="C485" s="224"/>
      <c r="D485" s="224"/>
      <c r="E485" s="244" t="s">
        <v>1228</v>
      </c>
      <c r="F485" s="250"/>
      <c r="G485" s="251"/>
      <c r="H485" s="241">
        <f t="shared" si="8"/>
        <v>0</v>
      </c>
      <c r="I485" s="241"/>
      <c r="J485" s="241"/>
    </row>
    <row r="486" spans="1:10" ht="38.25" hidden="1">
      <c r="A486" s="247">
        <v>3531</v>
      </c>
      <c r="B486" s="239" t="s">
        <v>321</v>
      </c>
      <c r="C486" s="224">
        <v>3</v>
      </c>
      <c r="D486" s="224">
        <v>1</v>
      </c>
      <c r="E486" s="244" t="s">
        <v>906</v>
      </c>
      <c r="F486" s="287" t="s">
        <v>332</v>
      </c>
      <c r="G486" s="288"/>
      <c r="H486" s="241">
        <f t="shared" si="8"/>
        <v>0</v>
      </c>
      <c r="I486" s="241"/>
      <c r="J486" s="241"/>
    </row>
    <row r="487" spans="1:10" hidden="1">
      <c r="A487" s="247"/>
      <c r="B487" s="239"/>
      <c r="C487" s="224"/>
      <c r="D487" s="224"/>
      <c r="E487" s="244" t="s">
        <v>1138</v>
      </c>
      <c r="F487" s="245"/>
      <c r="G487" s="246"/>
      <c r="H487" s="241">
        <f t="shared" si="8"/>
        <v>0</v>
      </c>
      <c r="I487" s="241"/>
      <c r="J487" s="241"/>
    </row>
    <row r="488" spans="1:10" hidden="1">
      <c r="A488" s="247"/>
      <c r="B488" s="239"/>
      <c r="C488" s="224"/>
      <c r="D488" s="224"/>
      <c r="E488" s="244" t="s">
        <v>1138</v>
      </c>
      <c r="F488" s="245"/>
      <c r="G488" s="246"/>
      <c r="H488" s="241">
        <f t="shared" si="8"/>
        <v>0</v>
      </c>
      <c r="I488" s="241"/>
      <c r="J488" s="241"/>
    </row>
    <row r="489" spans="1:10" ht="25.5" hidden="1">
      <c r="A489" s="247"/>
      <c r="B489" s="239"/>
      <c r="C489" s="224"/>
      <c r="D489" s="224"/>
      <c r="E489" s="250" t="s">
        <v>1229</v>
      </c>
      <c r="F489" s="245"/>
      <c r="G489" s="246"/>
      <c r="H489" s="241">
        <f t="shared" si="8"/>
        <v>0</v>
      </c>
      <c r="I489" s="241"/>
      <c r="J489" s="241"/>
    </row>
    <row r="490" spans="1:10" ht="13.5" hidden="1" customHeight="1">
      <c r="A490" s="247">
        <v>2540</v>
      </c>
      <c r="B490" s="239" t="s">
        <v>321</v>
      </c>
      <c r="C490" s="224">
        <v>4</v>
      </c>
      <c r="D490" s="224">
        <v>0</v>
      </c>
      <c r="E490" s="244" t="s">
        <v>904</v>
      </c>
      <c r="F490" s="250" t="s">
        <v>334</v>
      </c>
      <c r="G490" s="251"/>
      <c r="H490" s="241">
        <f t="shared" si="8"/>
        <v>0</v>
      </c>
      <c r="I490" s="241">
        <f>I492</f>
        <v>0</v>
      </c>
      <c r="J490" s="241">
        <f>J492</f>
        <v>0</v>
      </c>
    </row>
    <row r="491" spans="1:10" s="249" customFormat="1" ht="1.5" hidden="1" customHeight="1">
      <c r="A491" s="247"/>
      <c r="B491" s="239"/>
      <c r="C491" s="224"/>
      <c r="D491" s="224"/>
      <c r="E491" s="244" t="s">
        <v>1229</v>
      </c>
      <c r="F491" s="250"/>
      <c r="G491" s="251"/>
      <c r="H491" s="241">
        <f t="shared" si="8"/>
        <v>0</v>
      </c>
      <c r="I491" s="241"/>
      <c r="J491" s="241"/>
    </row>
    <row r="492" spans="1:10" ht="38.25" hidden="1">
      <c r="A492" s="247">
        <v>2541</v>
      </c>
      <c r="B492" s="239" t="s">
        <v>321</v>
      </c>
      <c r="C492" s="224">
        <v>4</v>
      </c>
      <c r="D492" s="224">
        <v>1</v>
      </c>
      <c r="E492" s="244" t="s">
        <v>906</v>
      </c>
      <c r="F492" s="287" t="s">
        <v>335</v>
      </c>
      <c r="G492" s="288"/>
      <c r="H492" s="241">
        <f t="shared" si="8"/>
        <v>0</v>
      </c>
      <c r="I492" s="241"/>
      <c r="J492" s="241"/>
    </row>
    <row r="493" spans="1:10" hidden="1">
      <c r="A493" s="247"/>
      <c r="B493" s="239"/>
      <c r="C493" s="224"/>
      <c r="D493" s="224"/>
      <c r="E493" s="244" t="s">
        <v>1138</v>
      </c>
      <c r="F493" s="245"/>
      <c r="G493" s="246"/>
      <c r="H493" s="241">
        <f t="shared" si="8"/>
        <v>0</v>
      </c>
      <c r="I493" s="241"/>
      <c r="J493" s="241"/>
    </row>
    <row r="494" spans="1:10" hidden="1">
      <c r="A494" s="247"/>
      <c r="B494" s="239"/>
      <c r="C494" s="224"/>
      <c r="D494" s="224"/>
      <c r="E494" s="244" t="s">
        <v>1138</v>
      </c>
      <c r="F494" s="245"/>
      <c r="G494" s="246"/>
      <c r="H494" s="241">
        <f t="shared" si="8"/>
        <v>0</v>
      </c>
      <c r="I494" s="241"/>
      <c r="J494" s="241"/>
    </row>
    <row r="495" spans="1:10" ht="25.5" hidden="1">
      <c r="A495" s="247"/>
      <c r="B495" s="239"/>
      <c r="C495" s="224"/>
      <c r="D495" s="224"/>
      <c r="E495" s="250" t="s">
        <v>1230</v>
      </c>
      <c r="F495" s="245"/>
      <c r="G495" s="246"/>
      <c r="H495" s="241">
        <f t="shared" si="8"/>
        <v>0</v>
      </c>
      <c r="I495" s="241"/>
      <c r="J495" s="241"/>
    </row>
    <row r="496" spans="1:10" ht="14.25" hidden="1" customHeight="1">
      <c r="A496" s="247">
        <v>2550</v>
      </c>
      <c r="B496" s="239" t="s">
        <v>321</v>
      </c>
      <c r="C496" s="224">
        <v>5</v>
      </c>
      <c r="D496" s="224">
        <v>0</v>
      </c>
      <c r="E496" s="244" t="s">
        <v>904</v>
      </c>
      <c r="F496" s="250" t="s">
        <v>337</v>
      </c>
      <c r="G496" s="251"/>
      <c r="H496" s="241">
        <f t="shared" si="8"/>
        <v>0</v>
      </c>
      <c r="I496" s="241">
        <f>I498</f>
        <v>0</v>
      </c>
      <c r="J496" s="241">
        <f>J498</f>
        <v>0</v>
      </c>
    </row>
    <row r="497" spans="1:10" s="249" customFormat="1" ht="1.5" hidden="1" customHeight="1">
      <c r="A497" s="247"/>
      <c r="B497" s="239"/>
      <c r="C497" s="224"/>
      <c r="D497" s="224"/>
      <c r="E497" s="244" t="s">
        <v>1230</v>
      </c>
      <c r="F497" s="250"/>
      <c r="G497" s="251"/>
      <c r="H497" s="241">
        <f t="shared" si="8"/>
        <v>0</v>
      </c>
      <c r="I497" s="241"/>
      <c r="J497" s="241"/>
    </row>
    <row r="498" spans="1:10" ht="38.25" hidden="1">
      <c r="A498" s="247">
        <v>2551</v>
      </c>
      <c r="B498" s="239" t="s">
        <v>321</v>
      </c>
      <c r="C498" s="224">
        <v>5</v>
      </c>
      <c r="D498" s="224">
        <v>1</v>
      </c>
      <c r="E498" s="244" t="s">
        <v>906</v>
      </c>
      <c r="F498" s="287" t="s">
        <v>338</v>
      </c>
      <c r="G498" s="288"/>
      <c r="H498" s="241">
        <f t="shared" si="8"/>
        <v>0</v>
      </c>
      <c r="I498" s="241"/>
      <c r="J498" s="241"/>
    </row>
    <row r="499" spans="1:10" hidden="1">
      <c r="A499" s="247"/>
      <c r="B499" s="239"/>
      <c r="C499" s="224"/>
      <c r="D499" s="224"/>
      <c r="E499" s="244" t="s">
        <v>1138</v>
      </c>
      <c r="F499" s="245"/>
      <c r="G499" s="246"/>
      <c r="H499" s="241">
        <f t="shared" si="8"/>
        <v>0</v>
      </c>
      <c r="I499" s="241"/>
      <c r="J499" s="241"/>
    </row>
    <row r="500" spans="1:10" hidden="1">
      <c r="A500" s="247"/>
      <c r="B500" s="239"/>
      <c r="C500" s="224"/>
      <c r="D500" s="224"/>
      <c r="E500" s="244" t="s">
        <v>1138</v>
      </c>
      <c r="F500" s="245"/>
      <c r="G500" s="246"/>
      <c r="H500" s="241">
        <f t="shared" si="8"/>
        <v>0</v>
      </c>
      <c r="I500" s="241"/>
      <c r="J500" s="241"/>
    </row>
    <row r="501" spans="1:10" ht="25.5" hidden="1">
      <c r="A501" s="247"/>
      <c r="B501" s="239"/>
      <c r="C501" s="224"/>
      <c r="D501" s="224"/>
      <c r="E501" s="250" t="s">
        <v>1231</v>
      </c>
      <c r="F501" s="245"/>
      <c r="G501" s="246"/>
      <c r="H501" s="241">
        <f t="shared" si="8"/>
        <v>0</v>
      </c>
      <c r="I501" s="241"/>
      <c r="J501" s="241"/>
    </row>
    <row r="502" spans="1:10" ht="15.75" hidden="1" customHeight="1">
      <c r="A502" s="247">
        <v>2560</v>
      </c>
      <c r="B502" s="239" t="s">
        <v>321</v>
      </c>
      <c r="C502" s="224">
        <v>6</v>
      </c>
      <c r="D502" s="224">
        <v>0</v>
      </c>
      <c r="E502" s="244" t="s">
        <v>904</v>
      </c>
      <c r="F502" s="250" t="s">
        <v>340</v>
      </c>
      <c r="G502" s="251"/>
      <c r="H502" s="241">
        <f t="shared" si="8"/>
        <v>0</v>
      </c>
      <c r="I502" s="241">
        <f>I504</f>
        <v>0</v>
      </c>
      <c r="J502" s="241">
        <f>J504</f>
        <v>0</v>
      </c>
    </row>
    <row r="503" spans="1:10" s="249" customFormat="1" ht="3" hidden="1" customHeight="1">
      <c r="A503" s="247"/>
      <c r="B503" s="239"/>
      <c r="C503" s="224"/>
      <c r="D503" s="224"/>
      <c r="E503" s="244" t="s">
        <v>1231</v>
      </c>
      <c r="F503" s="250"/>
      <c r="G503" s="251"/>
      <c r="H503" s="241"/>
      <c r="I503" s="241"/>
      <c r="J503" s="241"/>
    </row>
    <row r="504" spans="1:10" ht="38.25" hidden="1">
      <c r="A504" s="247">
        <v>2561</v>
      </c>
      <c r="B504" s="239" t="s">
        <v>321</v>
      </c>
      <c r="C504" s="224">
        <v>6</v>
      </c>
      <c r="D504" s="224">
        <v>1</v>
      </c>
      <c r="E504" s="244" t="s">
        <v>906</v>
      </c>
      <c r="F504" s="287" t="s">
        <v>341</v>
      </c>
      <c r="G504" s="288"/>
      <c r="H504" s="241">
        <f t="shared" si="8"/>
        <v>0</v>
      </c>
      <c r="I504" s="241"/>
      <c r="J504" s="241">
        <f>[1]shner!F149</f>
        <v>0</v>
      </c>
    </row>
    <row r="505" spans="1:10" ht="0.75" hidden="1" customHeight="1">
      <c r="A505" s="247"/>
      <c r="B505" s="239"/>
      <c r="C505" s="224"/>
      <c r="D505" s="224"/>
      <c r="E505" s="255" t="s">
        <v>931</v>
      </c>
      <c r="F505" s="245"/>
      <c r="G505" s="246"/>
      <c r="H505" s="241">
        <f t="shared" si="8"/>
        <v>0</v>
      </c>
      <c r="I505" s="241"/>
      <c r="J505" s="241"/>
    </row>
    <row r="506" spans="1:10" hidden="1">
      <c r="A506" s="247"/>
      <c r="B506" s="239"/>
      <c r="C506" s="224"/>
      <c r="D506" s="224"/>
      <c r="E506" s="250" t="s">
        <v>1155</v>
      </c>
      <c r="F506" s="277"/>
      <c r="G506" s="256" t="s">
        <v>932</v>
      </c>
      <c r="H506" s="241">
        <f t="shared" si="8"/>
        <v>0</v>
      </c>
      <c r="I506" s="241"/>
      <c r="J506" s="241"/>
    </row>
    <row r="507" spans="1:10" s="242" customFormat="1" ht="30">
      <c r="A507" s="295">
        <v>2600</v>
      </c>
      <c r="B507" s="239" t="s">
        <v>342</v>
      </c>
      <c r="C507" s="224">
        <v>0</v>
      </c>
      <c r="D507" s="224">
        <v>0</v>
      </c>
      <c r="E507" s="43" t="s">
        <v>1232</v>
      </c>
      <c r="F507" s="219" t="s">
        <v>343</v>
      </c>
      <c r="G507" s="219"/>
      <c r="H507" s="241">
        <f t="shared" si="8"/>
        <v>43936.4</v>
      </c>
      <c r="I507" s="241">
        <f>I509+I516+I522+I535+I543+I549</f>
        <v>20300</v>
      </c>
      <c r="J507" s="241">
        <f>J509+J516+J522+J535+J543+J549</f>
        <v>23636.400000000001</v>
      </c>
    </row>
    <row r="508" spans="1:10" ht="18" hidden="1" customHeight="1">
      <c r="A508" s="243"/>
      <c r="B508" s="239"/>
      <c r="C508" s="224"/>
      <c r="D508" s="224"/>
      <c r="E508" s="244" t="s">
        <v>904</v>
      </c>
      <c r="F508" s="245"/>
      <c r="G508" s="246"/>
      <c r="H508" s="241">
        <f t="shared" si="8"/>
        <v>0</v>
      </c>
      <c r="I508" s="241"/>
      <c r="J508" s="241"/>
    </row>
    <row r="509" spans="1:10">
      <c r="A509" s="247">
        <v>2610</v>
      </c>
      <c r="B509" s="239" t="s">
        <v>342</v>
      </c>
      <c r="C509" s="224">
        <v>1</v>
      </c>
      <c r="D509" s="224">
        <v>0</v>
      </c>
      <c r="E509" s="244" t="s">
        <v>1233</v>
      </c>
      <c r="F509" s="250" t="s">
        <v>345</v>
      </c>
      <c r="G509" s="251"/>
      <c r="H509" s="241">
        <f t="shared" si="8"/>
        <v>0</v>
      </c>
      <c r="I509" s="241">
        <f>I511</f>
        <v>0</v>
      </c>
      <c r="J509" s="241">
        <f>J511</f>
        <v>0</v>
      </c>
    </row>
    <row r="510" spans="1:10" s="249" customFormat="1" ht="16.5" hidden="1" customHeight="1">
      <c r="A510" s="247"/>
      <c r="B510" s="239"/>
      <c r="C510" s="224"/>
      <c r="D510" s="224"/>
      <c r="E510" s="244" t="s">
        <v>906</v>
      </c>
      <c r="F510" s="250"/>
      <c r="G510" s="251"/>
      <c r="H510" s="241">
        <f t="shared" si="8"/>
        <v>0</v>
      </c>
      <c r="I510" s="241"/>
      <c r="J510" s="241"/>
    </row>
    <row r="511" spans="1:10">
      <c r="A511" s="247">
        <v>2611</v>
      </c>
      <c r="B511" s="239" t="s">
        <v>342</v>
      </c>
      <c r="C511" s="224">
        <v>1</v>
      </c>
      <c r="D511" s="224">
        <v>1</v>
      </c>
      <c r="E511" s="287" t="s">
        <v>1035</v>
      </c>
      <c r="F511" s="287" t="s">
        <v>347</v>
      </c>
      <c r="G511" s="288"/>
      <c r="H511" s="241">
        <f t="shared" si="8"/>
        <v>0</v>
      </c>
      <c r="I511" s="241">
        <f>I514</f>
        <v>0</v>
      </c>
      <c r="J511" s="241">
        <f>J514</f>
        <v>0</v>
      </c>
    </row>
    <row r="512" spans="1:10" ht="25.5" hidden="1">
      <c r="A512" s="247"/>
      <c r="B512" s="239"/>
      <c r="C512" s="224"/>
      <c r="D512" s="224"/>
      <c r="E512" s="259" t="s">
        <v>1100</v>
      </c>
      <c r="F512" s="245"/>
      <c r="G512" s="246"/>
      <c r="H512" s="241">
        <f t="shared" si="8"/>
        <v>0</v>
      </c>
      <c r="I512" s="241"/>
      <c r="J512" s="241"/>
    </row>
    <row r="513" spans="1:10" hidden="1">
      <c r="A513" s="247"/>
      <c r="B513" s="239"/>
      <c r="C513" s="224"/>
      <c r="D513" s="224"/>
      <c r="E513" s="244" t="s">
        <v>1138</v>
      </c>
      <c r="F513" s="245"/>
      <c r="G513" s="256">
        <v>465700</v>
      </c>
      <c r="H513" s="241">
        <f t="shared" si="8"/>
        <v>0</v>
      </c>
      <c r="I513" s="241">
        <f>'[1]06.1.1'!F113</f>
        <v>0</v>
      </c>
      <c r="J513" s="241"/>
    </row>
    <row r="514" spans="1:10">
      <c r="A514" s="247"/>
      <c r="B514" s="239"/>
      <c r="C514" s="224"/>
      <c r="D514" s="224"/>
      <c r="E514" s="294" t="s">
        <v>1234</v>
      </c>
      <c r="F514" s="277"/>
      <c r="G514" s="256" t="s">
        <v>1115</v>
      </c>
      <c r="H514" s="241">
        <f>J514</f>
        <v>0</v>
      </c>
      <c r="J514" s="241">
        <f>'[1]bnak.shin.ntp'!F146</f>
        <v>0</v>
      </c>
    </row>
    <row r="515" spans="1:10" hidden="1">
      <c r="A515" s="247"/>
      <c r="B515" s="239"/>
      <c r="C515" s="224"/>
      <c r="D515" s="224"/>
      <c r="E515" s="244" t="s">
        <v>904</v>
      </c>
      <c r="F515" s="245"/>
      <c r="G515" s="246"/>
      <c r="H515" s="241">
        <f t="shared" si="8"/>
        <v>0</v>
      </c>
      <c r="I515" s="241"/>
      <c r="J515" s="241"/>
    </row>
    <row r="516" spans="1:10">
      <c r="A516" s="247">
        <v>2620</v>
      </c>
      <c r="B516" s="239" t="s">
        <v>342</v>
      </c>
      <c r="C516" s="224">
        <v>2</v>
      </c>
      <c r="D516" s="224">
        <v>0</v>
      </c>
      <c r="E516" s="244" t="s">
        <v>1235</v>
      </c>
      <c r="F516" s="250" t="s">
        <v>349</v>
      </c>
      <c r="G516" s="251"/>
      <c r="H516" s="241">
        <f t="shared" si="8"/>
        <v>0</v>
      </c>
      <c r="I516" s="241"/>
      <c r="J516" s="241"/>
    </row>
    <row r="517" spans="1:10" s="249" customFormat="1" ht="0.75" customHeight="1">
      <c r="A517" s="247"/>
      <c r="B517" s="239"/>
      <c r="C517" s="224"/>
      <c r="D517" s="224"/>
      <c r="E517" s="244" t="s">
        <v>906</v>
      </c>
      <c r="F517" s="250"/>
      <c r="G517" s="251"/>
      <c r="H517" s="241">
        <f t="shared" si="8"/>
        <v>0</v>
      </c>
      <c r="I517" s="241"/>
      <c r="J517" s="241"/>
    </row>
    <row r="518" spans="1:10" hidden="1">
      <c r="A518" s="247">
        <v>2621</v>
      </c>
      <c r="B518" s="239" t="s">
        <v>342</v>
      </c>
      <c r="C518" s="224">
        <v>2</v>
      </c>
      <c r="D518" s="224">
        <v>1</v>
      </c>
      <c r="E518" s="244" t="s">
        <v>1138</v>
      </c>
      <c r="F518" s="287" t="s">
        <v>350</v>
      </c>
      <c r="G518" s="288"/>
      <c r="H518" s="241">
        <f t="shared" si="8"/>
        <v>0</v>
      </c>
      <c r="I518" s="241"/>
      <c r="J518" s="241"/>
    </row>
    <row r="519" spans="1:10" hidden="1">
      <c r="A519" s="247"/>
      <c r="B519" s="239"/>
      <c r="C519" s="224"/>
      <c r="D519" s="224"/>
      <c r="E519" s="244" t="s">
        <v>1138</v>
      </c>
      <c r="F519" s="245"/>
      <c r="G519" s="246"/>
      <c r="H519" s="241">
        <f t="shared" si="8"/>
        <v>0</v>
      </c>
      <c r="I519" s="241"/>
      <c r="J519" s="241"/>
    </row>
    <row r="520" spans="1:10" hidden="1">
      <c r="A520" s="247"/>
      <c r="B520" s="239"/>
      <c r="C520" s="224"/>
      <c r="D520" s="224"/>
      <c r="E520" s="250" t="s">
        <v>1236</v>
      </c>
      <c r="F520" s="245"/>
      <c r="G520" s="246"/>
      <c r="H520" s="241">
        <f t="shared" si="8"/>
        <v>0</v>
      </c>
      <c r="I520" s="241"/>
      <c r="J520" s="241"/>
    </row>
    <row r="521" spans="1:10" hidden="1">
      <c r="A521" s="247"/>
      <c r="B521" s="239"/>
      <c r="C521" s="224"/>
      <c r="D521" s="224"/>
      <c r="E521" s="244" t="s">
        <v>1237</v>
      </c>
      <c r="F521" s="245"/>
      <c r="G521" s="246"/>
      <c r="H521" s="241">
        <f t="shared" si="8"/>
        <v>0</v>
      </c>
      <c r="I521" s="241"/>
      <c r="J521" s="241"/>
    </row>
    <row r="522" spans="1:10" ht="17.25" customHeight="1">
      <c r="A522" s="247">
        <v>2630</v>
      </c>
      <c r="B522" s="239" t="s">
        <v>342</v>
      </c>
      <c r="C522" s="224">
        <v>3</v>
      </c>
      <c r="D522" s="224">
        <v>0</v>
      </c>
      <c r="E522" s="302" t="s">
        <v>351</v>
      </c>
      <c r="F522" s="250" t="s">
        <v>352</v>
      </c>
      <c r="G522" s="251"/>
      <c r="H522" s="241">
        <f t="shared" si="8"/>
        <v>23137</v>
      </c>
      <c r="I522" s="241">
        <f>I523</f>
        <v>11000</v>
      </c>
      <c r="J522" s="241">
        <f>J523</f>
        <v>12137</v>
      </c>
    </row>
    <row r="523" spans="1:10" ht="16.5" customHeight="1">
      <c r="A523" s="247">
        <v>2631</v>
      </c>
      <c r="B523" s="239" t="s">
        <v>342</v>
      </c>
      <c r="C523" s="224">
        <v>3</v>
      </c>
      <c r="D523" s="224">
        <v>1</v>
      </c>
      <c r="E523" s="302" t="s">
        <v>351</v>
      </c>
      <c r="F523" s="250" t="s">
        <v>354</v>
      </c>
      <c r="G523" s="251"/>
      <c r="H523" s="241">
        <f t="shared" si="8"/>
        <v>23137</v>
      </c>
      <c r="I523" s="241">
        <f>'[1]arandzin komuna'!F32</f>
        <v>11000</v>
      </c>
      <c r="J523" s="241">
        <f>'[1]arandzin komuna'!F134+'[1]arandzin komunal ntp'!F134</f>
        <v>12137</v>
      </c>
    </row>
    <row r="524" spans="1:10" ht="0.75" hidden="1" customHeight="1">
      <c r="A524" s="247"/>
      <c r="B524" s="239"/>
      <c r="C524" s="224"/>
      <c r="D524" s="224"/>
      <c r="E524" s="283" t="s">
        <v>968</v>
      </c>
      <c r="F524" s="245"/>
      <c r="G524" s="246"/>
      <c r="H524" s="241">
        <f t="shared" si="8"/>
        <v>0</v>
      </c>
      <c r="I524" s="241"/>
      <c r="J524" s="241"/>
    </row>
    <row r="525" spans="1:10" ht="18" hidden="1" customHeight="1">
      <c r="A525" s="247"/>
      <c r="B525" s="239"/>
      <c r="C525" s="224"/>
      <c r="D525" s="224"/>
      <c r="E525" s="259" t="s">
        <v>979</v>
      </c>
      <c r="F525" s="258" t="s">
        <v>1090</v>
      </c>
      <c r="G525" s="258" t="s">
        <v>1090</v>
      </c>
      <c r="H525" s="241">
        <f t="shared" si="8"/>
        <v>0</v>
      </c>
      <c r="I525" s="241">
        <f>'[1]arandzin komunal'!F128</f>
        <v>0</v>
      </c>
      <c r="J525" s="241"/>
    </row>
    <row r="526" spans="1:10" ht="14.25" hidden="1" customHeight="1">
      <c r="A526" s="247"/>
      <c r="B526" s="239"/>
      <c r="C526" s="224"/>
      <c r="D526" s="224"/>
      <c r="E526" s="259" t="s">
        <v>987</v>
      </c>
      <c r="F526" s="256" t="s">
        <v>963</v>
      </c>
      <c r="G526" s="256" t="s">
        <v>963</v>
      </c>
      <c r="H526" s="241">
        <f t="shared" si="8"/>
        <v>0</v>
      </c>
      <c r="I526" s="241">
        <f>'[1]arandzin komunal'!F61</f>
        <v>0</v>
      </c>
      <c r="J526" s="241"/>
    </row>
    <row r="527" spans="1:10" ht="24.75" customHeight="1">
      <c r="A527" s="247"/>
      <c r="B527" s="239"/>
      <c r="C527" s="224"/>
      <c r="D527" s="224"/>
      <c r="E527" s="117" t="s">
        <v>576</v>
      </c>
      <c r="F527" s="256"/>
      <c r="G527" s="256" t="s">
        <v>969</v>
      </c>
      <c r="H527" s="241">
        <f t="shared" si="8"/>
        <v>2500</v>
      </c>
      <c r="I527" s="241">
        <f>'[1]arandzin komuna'!F67</f>
        <v>2500</v>
      </c>
      <c r="J527" s="241"/>
    </row>
    <row r="528" spans="1:10" ht="0.75" customHeight="1">
      <c r="A528" s="247"/>
      <c r="B528" s="239"/>
      <c r="C528" s="224"/>
      <c r="D528" s="224"/>
      <c r="E528" s="126" t="s">
        <v>586</v>
      </c>
      <c r="F528" s="256"/>
      <c r="G528" s="256" t="s">
        <v>980</v>
      </c>
      <c r="H528" s="241">
        <f t="shared" si="8"/>
        <v>0</v>
      </c>
      <c r="I528" s="241">
        <f>'[1]arandzin komuna'!F71</f>
        <v>0</v>
      </c>
      <c r="J528" s="241"/>
    </row>
    <row r="529" spans="1:13" ht="13.5" customHeight="1">
      <c r="A529" s="247"/>
      <c r="B529" s="239"/>
      <c r="C529" s="224"/>
      <c r="D529" s="224"/>
      <c r="E529" s="119" t="s">
        <v>626</v>
      </c>
      <c r="F529" s="256"/>
      <c r="G529" s="256" t="s">
        <v>1238</v>
      </c>
      <c r="H529" s="241">
        <f t="shared" si="8"/>
        <v>8500</v>
      </c>
      <c r="I529" s="241">
        <f>'[1]arandzin komuna'!F98</f>
        <v>8500</v>
      </c>
      <c r="J529" s="241"/>
    </row>
    <row r="530" spans="1:13" ht="14.25" hidden="1" customHeight="1">
      <c r="A530" s="247"/>
      <c r="B530" s="239"/>
      <c r="C530" s="224"/>
      <c r="D530" s="224"/>
      <c r="E530" s="119" t="s">
        <v>1239</v>
      </c>
      <c r="F530" s="256"/>
      <c r="G530" s="256" t="s">
        <v>1036</v>
      </c>
      <c r="H530" s="241">
        <f t="shared" si="8"/>
        <v>0</v>
      </c>
      <c r="I530" s="241">
        <f>'[1]arandzin komuna'!F112</f>
        <v>0</v>
      </c>
      <c r="J530" s="241"/>
    </row>
    <row r="531" spans="1:13">
      <c r="A531" s="247"/>
      <c r="B531" s="239"/>
      <c r="C531" s="224"/>
      <c r="D531" s="224"/>
      <c r="E531" s="294" t="s">
        <v>1073</v>
      </c>
      <c r="F531" s="256"/>
      <c r="G531" s="256" t="s">
        <v>1074</v>
      </c>
      <c r="H531" s="241">
        <f t="shared" si="8"/>
        <v>10.4</v>
      </c>
      <c r="I531" s="241">
        <v>10.4</v>
      </c>
      <c r="J531" s="241"/>
    </row>
    <row r="532" spans="1:13">
      <c r="A532" s="247"/>
      <c r="B532" s="239"/>
      <c r="C532" s="224"/>
      <c r="D532" s="224"/>
      <c r="E532" s="120" t="s">
        <v>684</v>
      </c>
      <c r="F532" s="256"/>
      <c r="G532" s="256" t="s">
        <v>1099</v>
      </c>
      <c r="H532" s="241">
        <f t="shared" si="8"/>
        <v>0</v>
      </c>
      <c r="I532" s="241"/>
      <c r="J532" s="241">
        <f>'[1]arandzin komuna'!F152</f>
        <v>0</v>
      </c>
    </row>
    <row r="533" spans="1:13" ht="14.25" customHeight="1" thickBot="1">
      <c r="A533" s="247"/>
      <c r="B533" s="239"/>
      <c r="C533" s="224"/>
      <c r="D533" s="224"/>
      <c r="E533" s="126" t="s">
        <v>686</v>
      </c>
      <c r="F533" s="277"/>
      <c r="G533" s="256" t="s">
        <v>1101</v>
      </c>
      <c r="H533" s="241">
        <f t="shared" si="8"/>
        <v>10287</v>
      </c>
      <c r="I533" s="241"/>
      <c r="J533" s="241">
        <f>'[1]arandzin komuna'!F140+'[1]arandzin komunal ntp'!F140</f>
        <v>10287</v>
      </c>
    </row>
    <row r="534" spans="1:13" ht="14.25" customHeight="1">
      <c r="A534" s="247"/>
      <c r="B534" s="239"/>
      <c r="C534" s="224"/>
      <c r="D534" s="224"/>
      <c r="E534" s="303" t="s">
        <v>1114</v>
      </c>
      <c r="F534" s="304" t="s">
        <v>1115</v>
      </c>
      <c r="G534" s="305" t="s">
        <v>1115</v>
      </c>
      <c r="H534" s="241">
        <f t="shared" si="8"/>
        <v>1850</v>
      </c>
      <c r="I534" s="241"/>
      <c r="J534" s="241">
        <f>'[1]arandzin komuna'!F146+'[1]arandzin komunal ntp'!F146</f>
        <v>1850</v>
      </c>
    </row>
    <row r="535" spans="1:13" ht="13.5" customHeight="1">
      <c r="A535" s="247">
        <v>2640</v>
      </c>
      <c r="B535" s="239" t="s">
        <v>342</v>
      </c>
      <c r="C535" s="224">
        <v>4</v>
      </c>
      <c r="D535" s="224">
        <v>0</v>
      </c>
      <c r="E535" s="244" t="s">
        <v>1240</v>
      </c>
      <c r="F535" s="250" t="s">
        <v>356</v>
      </c>
      <c r="G535" s="251"/>
      <c r="H535" s="241">
        <f t="shared" si="8"/>
        <v>20799.400000000001</v>
      </c>
      <c r="I535" s="241">
        <f>I537</f>
        <v>9300</v>
      </c>
      <c r="J535" s="241">
        <f>J537</f>
        <v>11499.4</v>
      </c>
    </row>
    <row r="536" spans="1:13" s="249" customFormat="1" ht="12.75" hidden="1" customHeight="1">
      <c r="A536" s="247"/>
      <c r="B536" s="239"/>
      <c r="C536" s="224"/>
      <c r="D536" s="224"/>
      <c r="E536" s="244" t="s">
        <v>1138</v>
      </c>
      <c r="F536" s="250"/>
      <c r="G536" s="251"/>
      <c r="H536" s="241"/>
      <c r="I536" s="241"/>
      <c r="J536" s="241"/>
    </row>
    <row r="537" spans="1:13" ht="13.5" customHeight="1">
      <c r="A537" s="247">
        <v>2641</v>
      </c>
      <c r="B537" s="239" t="s">
        <v>342</v>
      </c>
      <c r="C537" s="224">
        <v>4</v>
      </c>
      <c r="D537" s="224">
        <v>1</v>
      </c>
      <c r="E537" s="244" t="s">
        <v>1240</v>
      </c>
      <c r="F537" s="287" t="s">
        <v>358</v>
      </c>
      <c r="G537" s="288"/>
      <c r="H537" s="241">
        <f t="shared" si="8"/>
        <v>20799.400000000001</v>
      </c>
      <c r="I537" s="241">
        <f>'[1]poxoc.lusav.'!F32</f>
        <v>9300</v>
      </c>
      <c r="J537" s="241">
        <f>'[1]poxoc.lusav.'!F137</f>
        <v>11499.4</v>
      </c>
      <c r="M537" s="306"/>
    </row>
    <row r="538" spans="1:13">
      <c r="A538" s="247"/>
      <c r="B538" s="239"/>
      <c r="C538" s="224"/>
      <c r="D538" s="224"/>
      <c r="E538" s="255" t="s">
        <v>1241</v>
      </c>
      <c r="F538" s="284"/>
      <c r="G538" s="285">
        <v>421200</v>
      </c>
      <c r="H538" s="241">
        <f t="shared" si="8"/>
        <v>6300</v>
      </c>
      <c r="I538" s="241">
        <f>'[1]poxoc.lusav.'!F45</f>
        <v>6300</v>
      </c>
      <c r="J538" s="241"/>
      <c r="M538" s="307"/>
    </row>
    <row r="539" spans="1:13" ht="27.75" customHeight="1">
      <c r="A539" s="247"/>
      <c r="B539" s="239"/>
      <c r="C539" s="224"/>
      <c r="D539" s="224"/>
      <c r="E539" s="255" t="s">
        <v>968</v>
      </c>
      <c r="F539" s="245"/>
      <c r="G539" s="246">
        <v>425100</v>
      </c>
      <c r="H539" s="241">
        <f t="shared" si="8"/>
        <v>2000</v>
      </c>
      <c r="I539" s="241">
        <f>'[1]poxoc.lusav.'!F67</f>
        <v>2000</v>
      </c>
      <c r="J539" s="241"/>
      <c r="M539" s="307"/>
    </row>
    <row r="540" spans="1:13">
      <c r="A540" s="247"/>
      <c r="B540" s="239"/>
      <c r="C540" s="224"/>
      <c r="D540" s="224"/>
      <c r="E540" s="293" t="s">
        <v>987</v>
      </c>
      <c r="F540" s="284"/>
      <c r="G540" s="285">
        <v>426900</v>
      </c>
      <c r="H540" s="241">
        <f t="shared" si="8"/>
        <v>1000</v>
      </c>
      <c r="I540" s="241">
        <f>'[1]poxoc.lusav.'!F77</f>
        <v>1000</v>
      </c>
      <c r="J540" s="241">
        <f>'[1]bnak.shin.ntp'!F138</f>
        <v>0</v>
      </c>
    </row>
    <row r="541" spans="1:13" ht="12.75" customHeight="1">
      <c r="A541" s="247"/>
      <c r="B541" s="239"/>
      <c r="C541" s="224"/>
      <c r="D541" s="224"/>
      <c r="E541" s="293" t="s">
        <v>1098</v>
      </c>
      <c r="F541" s="284"/>
      <c r="G541" s="285">
        <v>511200</v>
      </c>
      <c r="H541" s="241"/>
      <c r="I541" s="241"/>
      <c r="J541" s="241">
        <f>'[1]poxoc.lusav.'!F139</f>
        <v>10865.4</v>
      </c>
    </row>
    <row r="542" spans="1:13">
      <c r="A542" s="247"/>
      <c r="B542" s="239"/>
      <c r="C542" s="224"/>
      <c r="D542" s="224"/>
      <c r="E542" s="303" t="s">
        <v>1114</v>
      </c>
      <c r="F542" s="284"/>
      <c r="G542" s="285">
        <v>513400</v>
      </c>
      <c r="H542" s="241">
        <f t="shared" si="8"/>
        <v>634</v>
      </c>
      <c r="I542" s="241"/>
      <c r="J542" s="241">
        <f>'[1]poxoc.lusav.'!F145</f>
        <v>634</v>
      </c>
    </row>
    <row r="543" spans="1:13" ht="36.75" customHeight="1">
      <c r="A543" s="247">
        <v>2650</v>
      </c>
      <c r="B543" s="239" t="s">
        <v>342</v>
      </c>
      <c r="C543" s="224">
        <v>5</v>
      </c>
      <c r="D543" s="224">
        <v>0</v>
      </c>
      <c r="E543" s="244" t="s">
        <v>906</v>
      </c>
      <c r="F543" s="250" t="s">
        <v>360</v>
      </c>
      <c r="G543" s="251"/>
      <c r="H543" s="241">
        <f t="shared" si="8"/>
        <v>0</v>
      </c>
      <c r="I543" s="241"/>
      <c r="J543" s="241"/>
    </row>
    <row r="544" spans="1:13" s="249" customFormat="1" hidden="1">
      <c r="A544" s="247"/>
      <c r="B544" s="239"/>
      <c r="C544" s="224"/>
      <c r="D544" s="224"/>
      <c r="E544" s="244" t="s">
        <v>1138</v>
      </c>
      <c r="F544" s="250"/>
      <c r="G544" s="251"/>
      <c r="H544" s="241">
        <f t="shared" si="8"/>
        <v>0</v>
      </c>
      <c r="I544" s="241"/>
      <c r="J544" s="241"/>
    </row>
    <row r="545" spans="1:10" hidden="1">
      <c r="A545" s="247">
        <v>2651</v>
      </c>
      <c r="B545" s="239" t="s">
        <v>342</v>
      </c>
      <c r="C545" s="224">
        <v>5</v>
      </c>
      <c r="D545" s="224">
        <v>1</v>
      </c>
      <c r="E545" s="244" t="s">
        <v>1138</v>
      </c>
      <c r="F545" s="287" t="s">
        <v>361</v>
      </c>
      <c r="G545" s="288"/>
      <c r="H545" s="241">
        <f t="shared" si="8"/>
        <v>0</v>
      </c>
      <c r="I545" s="241"/>
      <c r="J545" s="241"/>
    </row>
    <row r="546" spans="1:10" ht="25.5" hidden="1">
      <c r="A546" s="247"/>
      <c r="B546" s="239"/>
      <c r="C546" s="224"/>
      <c r="D546" s="224"/>
      <c r="E546" s="250" t="s">
        <v>1242</v>
      </c>
      <c r="F546" s="245"/>
      <c r="G546" s="246"/>
      <c r="H546" s="241">
        <f t="shared" si="8"/>
        <v>0</v>
      </c>
      <c r="I546" s="241"/>
      <c r="J546" s="241"/>
    </row>
    <row r="547" spans="1:10" hidden="1">
      <c r="A547" s="247"/>
      <c r="B547" s="239"/>
      <c r="C547" s="224"/>
      <c r="D547" s="224"/>
      <c r="E547" s="244" t="s">
        <v>904</v>
      </c>
      <c r="F547" s="245"/>
      <c r="G547" s="246"/>
      <c r="H547" s="241">
        <f t="shared" si="8"/>
        <v>0</v>
      </c>
      <c r="I547" s="241"/>
      <c r="J547" s="241"/>
    </row>
    <row r="548" spans="1:10" ht="25.5" hidden="1">
      <c r="A548" s="247"/>
      <c r="B548" s="239"/>
      <c r="C548" s="224"/>
      <c r="D548" s="224"/>
      <c r="E548" s="244" t="s">
        <v>1242</v>
      </c>
      <c r="F548" s="245"/>
      <c r="G548" s="246"/>
      <c r="H548" s="241">
        <f t="shared" si="8"/>
        <v>0</v>
      </c>
      <c r="I548" s="241"/>
      <c r="J548" s="241"/>
    </row>
    <row r="549" spans="1:10" ht="30">
      <c r="A549" s="247">
        <v>2660</v>
      </c>
      <c r="B549" s="239" t="s">
        <v>342</v>
      </c>
      <c r="C549" s="224">
        <v>6</v>
      </c>
      <c r="D549" s="224">
        <v>0</v>
      </c>
      <c r="E549" s="68" t="s">
        <v>362</v>
      </c>
      <c r="F549" s="257" t="s">
        <v>363</v>
      </c>
      <c r="G549" s="296"/>
      <c r="H549" s="241">
        <f t="shared" si="8"/>
        <v>0</v>
      </c>
      <c r="I549" s="241">
        <f>I550</f>
        <v>0</v>
      </c>
      <c r="J549" s="241">
        <f>J550</f>
        <v>0</v>
      </c>
    </row>
    <row r="550" spans="1:10" ht="1.5" customHeight="1">
      <c r="A550" s="247">
        <v>2661</v>
      </c>
      <c r="B550" s="239" t="s">
        <v>342</v>
      </c>
      <c r="C550" s="224">
        <v>6</v>
      </c>
      <c r="D550" s="224">
        <v>1</v>
      </c>
      <c r="E550" s="68" t="s">
        <v>362</v>
      </c>
      <c r="F550" s="287" t="s">
        <v>364</v>
      </c>
      <c r="G550" s="288"/>
      <c r="H550" s="241">
        <f t="shared" si="8"/>
        <v>0</v>
      </c>
      <c r="I550" s="241">
        <f>[1]gts!F31</f>
        <v>0</v>
      </c>
      <c r="J550" s="241">
        <f>'[1]qts partq'!F150+[1]handisutyun!F150+[1]gts!F150</f>
        <v>0</v>
      </c>
    </row>
    <row r="551" spans="1:10" ht="29.25" hidden="1" customHeight="1">
      <c r="A551" s="247"/>
      <c r="B551" s="239"/>
      <c r="C551" s="224"/>
      <c r="D551" s="224"/>
      <c r="E551" s="255" t="s">
        <v>1241</v>
      </c>
      <c r="F551" s="245"/>
      <c r="G551" s="246"/>
      <c r="H551" s="241">
        <f t="shared" si="8"/>
        <v>0</v>
      </c>
      <c r="I551" s="241"/>
      <c r="J551" s="241"/>
    </row>
    <row r="552" spans="1:10" ht="29.25" hidden="1" customHeight="1">
      <c r="A552" s="247"/>
      <c r="B552" s="239"/>
      <c r="C552" s="224"/>
      <c r="D552" s="224"/>
      <c r="E552" s="250" t="s">
        <v>931</v>
      </c>
      <c r="F552" s="256" t="s">
        <v>910</v>
      </c>
      <c r="G552" s="256" t="s">
        <v>911</v>
      </c>
      <c r="H552" s="241">
        <f t="shared" si="8"/>
        <v>0</v>
      </c>
      <c r="I552" s="241">
        <f>[1]gts!F34</f>
        <v>0</v>
      </c>
      <c r="J552" s="241"/>
    </row>
    <row r="553" spans="1:10" ht="29.25" hidden="1" customHeight="1">
      <c r="A553" s="247"/>
      <c r="B553" s="239"/>
      <c r="C553" s="224"/>
      <c r="D553" s="224"/>
      <c r="E553" s="255" t="s">
        <v>962</v>
      </c>
      <c r="F553" s="256" t="s">
        <v>924</v>
      </c>
      <c r="G553" s="256" t="s">
        <v>924</v>
      </c>
      <c r="H553" s="241">
        <f t="shared" si="8"/>
        <v>0</v>
      </c>
      <c r="I553" s="241">
        <f>[1]gts!F40</f>
        <v>0</v>
      </c>
      <c r="J553" s="241"/>
    </row>
    <row r="554" spans="1:10" ht="29.25" hidden="1" customHeight="1">
      <c r="A554" s="247"/>
      <c r="B554" s="239"/>
      <c r="C554" s="224"/>
      <c r="D554" s="224"/>
      <c r="E554" s="255" t="s">
        <v>968</v>
      </c>
      <c r="F554" s="256"/>
      <c r="G554" s="220">
        <v>421200</v>
      </c>
      <c r="H554" s="241">
        <f t="shared" si="8"/>
        <v>0</v>
      </c>
      <c r="I554" s="241">
        <f>[1]gts!F44</f>
        <v>0</v>
      </c>
      <c r="J554" s="241"/>
    </row>
    <row r="555" spans="1:10" ht="14.25" hidden="1" customHeight="1">
      <c r="A555" s="247"/>
      <c r="B555" s="239"/>
      <c r="C555" s="224"/>
      <c r="D555" s="224"/>
      <c r="E555" s="255" t="s">
        <v>973</v>
      </c>
      <c r="F555" s="277"/>
      <c r="G555" s="220">
        <v>421300</v>
      </c>
      <c r="H555" s="241">
        <f t="shared" si="8"/>
        <v>0</v>
      </c>
      <c r="I555" s="241"/>
      <c r="J555" s="241"/>
    </row>
    <row r="556" spans="1:10" ht="14.25" hidden="1" customHeight="1">
      <c r="A556" s="247"/>
      <c r="B556" s="239"/>
      <c r="C556" s="224"/>
      <c r="D556" s="224"/>
      <c r="E556" s="293" t="s">
        <v>979</v>
      </c>
      <c r="F556" s="277"/>
      <c r="G556" s="220">
        <v>423900</v>
      </c>
      <c r="H556" s="241">
        <f t="shared" si="8"/>
        <v>0</v>
      </c>
      <c r="I556" s="241">
        <f>[1]gts!F62</f>
        <v>0</v>
      </c>
      <c r="J556" s="241"/>
    </row>
    <row r="557" spans="1:10" ht="28.5" hidden="1" customHeight="1">
      <c r="A557" s="247"/>
      <c r="B557" s="239"/>
      <c r="C557" s="224"/>
      <c r="D557" s="224"/>
      <c r="E557" s="293" t="s">
        <v>985</v>
      </c>
      <c r="F557" s="258" t="s">
        <v>969</v>
      </c>
      <c r="G557" s="256" t="s">
        <v>969</v>
      </c>
      <c r="H557" s="241">
        <f t="shared" si="8"/>
        <v>0</v>
      </c>
      <c r="I557" s="241">
        <f>[1]gts!F66</f>
        <v>0</v>
      </c>
      <c r="J557" s="241"/>
    </row>
    <row r="558" spans="1:10" ht="15.75" hidden="1" customHeight="1">
      <c r="A558" s="247"/>
      <c r="B558" s="239"/>
      <c r="C558" s="224"/>
      <c r="D558" s="224"/>
      <c r="E558" s="293" t="s">
        <v>987</v>
      </c>
      <c r="F558" s="258"/>
      <c r="G558" s="256" t="s">
        <v>974</v>
      </c>
      <c r="H558" s="241">
        <f t="shared" si="8"/>
        <v>0</v>
      </c>
      <c r="I558" s="241">
        <f>[1]gts!F69</f>
        <v>0</v>
      </c>
      <c r="J558" s="241"/>
    </row>
    <row r="559" spans="1:10" ht="15.75" hidden="1" customHeight="1">
      <c r="A559" s="247"/>
      <c r="B559" s="239"/>
      <c r="C559" s="224"/>
      <c r="D559" s="224"/>
      <c r="E559" s="293" t="s">
        <v>1073</v>
      </c>
      <c r="F559" s="258"/>
      <c r="G559" s="256" t="s">
        <v>980</v>
      </c>
      <c r="H559" s="241">
        <f t="shared" si="8"/>
        <v>0</v>
      </c>
      <c r="I559" s="241">
        <f>[1]gts!F72</f>
        <v>0</v>
      </c>
      <c r="J559" s="241"/>
    </row>
    <row r="560" spans="1:10" ht="15.75" hidden="1" customHeight="1">
      <c r="A560" s="247"/>
      <c r="B560" s="239"/>
      <c r="C560" s="224"/>
      <c r="D560" s="224"/>
      <c r="E560" s="259" t="s">
        <v>1098</v>
      </c>
      <c r="F560" s="258"/>
      <c r="G560" s="256" t="s">
        <v>986</v>
      </c>
      <c r="H560" s="241">
        <f t="shared" si="8"/>
        <v>0</v>
      </c>
      <c r="I560" s="241">
        <f>[1]gts!F75</f>
        <v>0</v>
      </c>
      <c r="J560" s="241"/>
    </row>
    <row r="561" spans="1:10" ht="15.75" hidden="1" customHeight="1">
      <c r="A561" s="247"/>
      <c r="B561" s="239"/>
      <c r="C561" s="224"/>
      <c r="D561" s="224"/>
      <c r="E561" s="250" t="s">
        <v>1243</v>
      </c>
      <c r="F561" s="258"/>
      <c r="G561" s="256" t="s">
        <v>988</v>
      </c>
      <c r="H561" s="241">
        <f t="shared" si="8"/>
        <v>0</v>
      </c>
      <c r="I561" s="241">
        <f>[1]gts!F76</f>
        <v>0</v>
      </c>
      <c r="J561" s="241"/>
    </row>
    <row r="562" spans="1:10" ht="29.25" hidden="1" customHeight="1">
      <c r="A562" s="247"/>
      <c r="B562" s="239"/>
      <c r="C562" s="224"/>
      <c r="D562" s="224"/>
      <c r="E562" s="250" t="s">
        <v>1244</v>
      </c>
      <c r="F562" s="245"/>
      <c r="G562" s="246"/>
      <c r="H562" s="241">
        <f t="shared" si="8"/>
        <v>0</v>
      </c>
      <c r="I562" s="241"/>
      <c r="J562" s="241"/>
    </row>
    <row r="563" spans="1:10" s="242" customFormat="1" ht="36" customHeight="1">
      <c r="A563" s="295">
        <v>2700</v>
      </c>
      <c r="B563" s="239" t="s">
        <v>365</v>
      </c>
      <c r="C563" s="224">
        <v>0</v>
      </c>
      <c r="D563" s="224">
        <v>0</v>
      </c>
      <c r="E563" s="222" t="s">
        <v>1245</v>
      </c>
      <c r="F563" s="219" t="s">
        <v>367</v>
      </c>
      <c r="G563" s="219"/>
      <c r="H563" s="241">
        <f t="shared" ref="H563:H626" si="9">I563+J563</f>
        <v>0</v>
      </c>
      <c r="I563" s="241">
        <f>I565+I579+I597+I615+I621+I627</f>
        <v>0</v>
      </c>
      <c r="J563" s="241">
        <f>J565+J579+J597+J615+J621+J627</f>
        <v>0</v>
      </c>
    </row>
    <row r="564" spans="1:10" ht="11.25" hidden="1" customHeight="1">
      <c r="A564" s="243"/>
      <c r="B564" s="239"/>
      <c r="C564" s="224"/>
      <c r="D564" s="224"/>
      <c r="E564" s="244" t="s">
        <v>1246</v>
      </c>
      <c r="F564" s="245"/>
      <c r="G564" s="246"/>
      <c r="H564" s="241">
        <f t="shared" si="9"/>
        <v>0</v>
      </c>
      <c r="I564" s="241"/>
      <c r="J564" s="241"/>
    </row>
    <row r="565" spans="1:10" ht="15" hidden="1" customHeight="1">
      <c r="A565" s="247">
        <v>2710</v>
      </c>
      <c r="B565" s="239" t="s">
        <v>365</v>
      </c>
      <c r="C565" s="224">
        <v>1</v>
      </c>
      <c r="D565" s="224">
        <v>0</v>
      </c>
      <c r="E565" s="244" t="s">
        <v>906</v>
      </c>
      <c r="F565" s="250" t="s">
        <v>369</v>
      </c>
      <c r="G565" s="251"/>
      <c r="H565" s="241">
        <f t="shared" si="9"/>
        <v>0</v>
      </c>
      <c r="I565" s="241">
        <f>I567+I571+I575</f>
        <v>0</v>
      </c>
      <c r="J565" s="241">
        <f>J567+J571+J575</f>
        <v>0</v>
      </c>
    </row>
    <row r="566" spans="1:10" s="249" customFormat="1" ht="10.5" hidden="1" customHeight="1">
      <c r="A566" s="247"/>
      <c r="B566" s="239"/>
      <c r="C566" s="224"/>
      <c r="D566" s="224"/>
      <c r="E566" s="244" t="s">
        <v>1138</v>
      </c>
      <c r="F566" s="250"/>
      <c r="G566" s="251"/>
      <c r="H566" s="241">
        <f t="shared" si="9"/>
        <v>0</v>
      </c>
      <c r="I566" s="241"/>
      <c r="J566" s="241"/>
    </row>
    <row r="567" spans="1:10" ht="14.25" hidden="1" customHeight="1">
      <c r="A567" s="247">
        <v>2711</v>
      </c>
      <c r="B567" s="239" t="s">
        <v>365</v>
      </c>
      <c r="C567" s="224">
        <v>1</v>
      </c>
      <c r="D567" s="224">
        <v>1</v>
      </c>
      <c r="E567" s="244" t="s">
        <v>1138</v>
      </c>
      <c r="F567" s="287" t="s">
        <v>371</v>
      </c>
      <c r="G567" s="288"/>
      <c r="H567" s="241">
        <f t="shared" si="9"/>
        <v>0</v>
      </c>
      <c r="I567" s="241"/>
      <c r="J567" s="241"/>
    </row>
    <row r="568" spans="1:10" ht="23.25" hidden="1" customHeight="1">
      <c r="A568" s="247"/>
      <c r="B568" s="239"/>
      <c r="C568" s="224"/>
      <c r="D568" s="224"/>
      <c r="E568" s="244" t="s">
        <v>1247</v>
      </c>
      <c r="F568" s="245"/>
      <c r="G568" s="246"/>
      <c r="H568" s="241">
        <f t="shared" si="9"/>
        <v>0</v>
      </c>
      <c r="I568" s="241"/>
      <c r="J568" s="241"/>
    </row>
    <row r="569" spans="1:10" ht="38.25" hidden="1">
      <c r="A569" s="247"/>
      <c r="B569" s="239"/>
      <c r="C569" s="224"/>
      <c r="D569" s="224"/>
      <c r="E569" s="244" t="s">
        <v>906</v>
      </c>
      <c r="F569" s="245"/>
      <c r="G569" s="246"/>
      <c r="H569" s="241">
        <f t="shared" si="9"/>
        <v>0</v>
      </c>
      <c r="I569" s="241"/>
      <c r="J569" s="241"/>
    </row>
    <row r="570" spans="1:10" hidden="1">
      <c r="A570" s="247"/>
      <c r="B570" s="239"/>
      <c r="C570" s="224"/>
      <c r="D570" s="224"/>
      <c r="E570" s="244" t="s">
        <v>1138</v>
      </c>
      <c r="F570" s="245"/>
      <c r="G570" s="246"/>
      <c r="H570" s="241">
        <f t="shared" si="9"/>
        <v>0</v>
      </c>
      <c r="I570" s="241"/>
      <c r="J570" s="241"/>
    </row>
    <row r="571" spans="1:10" hidden="1">
      <c r="A571" s="247">
        <v>2712</v>
      </c>
      <c r="B571" s="239" t="s">
        <v>365</v>
      </c>
      <c r="C571" s="224">
        <v>1</v>
      </c>
      <c r="D571" s="224">
        <v>2</v>
      </c>
      <c r="E571" s="244" t="s">
        <v>1138</v>
      </c>
      <c r="F571" s="287" t="s">
        <v>373</v>
      </c>
      <c r="G571" s="288"/>
      <c r="H571" s="241">
        <f t="shared" si="9"/>
        <v>0</v>
      </c>
      <c r="I571" s="241"/>
      <c r="J571" s="241"/>
    </row>
    <row r="572" spans="1:10" hidden="1">
      <c r="A572" s="247"/>
      <c r="B572" s="239"/>
      <c r="C572" s="224"/>
      <c r="D572" s="224"/>
      <c r="E572" s="244" t="s">
        <v>1248</v>
      </c>
      <c r="F572" s="245"/>
      <c r="G572" s="246"/>
      <c r="H572" s="241">
        <f t="shared" si="9"/>
        <v>0</v>
      </c>
      <c r="I572" s="241"/>
      <c r="J572" s="241"/>
    </row>
    <row r="573" spans="1:10" ht="38.25" hidden="1">
      <c r="A573" s="247"/>
      <c r="B573" s="239"/>
      <c r="C573" s="224"/>
      <c r="D573" s="224"/>
      <c r="E573" s="244" t="s">
        <v>906</v>
      </c>
      <c r="F573" s="245"/>
      <c r="G573" s="246"/>
      <c r="H573" s="241">
        <f t="shared" si="9"/>
        <v>0</v>
      </c>
      <c r="I573" s="241"/>
      <c r="J573" s="241"/>
    </row>
    <row r="574" spans="1:10" hidden="1">
      <c r="A574" s="247"/>
      <c r="B574" s="239"/>
      <c r="C574" s="224"/>
      <c r="D574" s="224"/>
      <c r="E574" s="244" t="s">
        <v>1138</v>
      </c>
      <c r="F574" s="245"/>
      <c r="G574" s="246"/>
      <c r="H574" s="241">
        <f t="shared" si="9"/>
        <v>0</v>
      </c>
      <c r="I574" s="241"/>
      <c r="J574" s="241"/>
    </row>
    <row r="575" spans="1:10" ht="13.5" hidden="1" customHeight="1">
      <c r="A575" s="247">
        <v>2713</v>
      </c>
      <c r="B575" s="239" t="s">
        <v>365</v>
      </c>
      <c r="C575" s="224">
        <v>1</v>
      </c>
      <c r="D575" s="224">
        <v>3</v>
      </c>
      <c r="E575" s="244" t="s">
        <v>1138</v>
      </c>
      <c r="F575" s="287" t="s">
        <v>375</v>
      </c>
      <c r="G575" s="288"/>
      <c r="H575" s="241">
        <f t="shared" si="9"/>
        <v>0</v>
      </c>
      <c r="I575" s="241"/>
      <c r="J575" s="241"/>
    </row>
    <row r="576" spans="1:10" ht="0.75" hidden="1" customHeight="1">
      <c r="A576" s="247"/>
      <c r="B576" s="239"/>
      <c r="C576" s="224"/>
      <c r="D576" s="224"/>
      <c r="E576" s="250" t="s">
        <v>1249</v>
      </c>
      <c r="F576" s="245"/>
      <c r="G576" s="246"/>
      <c r="H576" s="241">
        <f t="shared" si="9"/>
        <v>0</v>
      </c>
      <c r="I576" s="241"/>
      <c r="J576" s="241"/>
    </row>
    <row r="577" spans="1:10" ht="0.75" hidden="1" customHeight="1">
      <c r="A577" s="247"/>
      <c r="B577" s="239"/>
      <c r="C577" s="224"/>
      <c r="D577" s="224"/>
      <c r="E577" s="244" t="s">
        <v>904</v>
      </c>
      <c r="F577" s="245"/>
      <c r="G577" s="246"/>
      <c r="H577" s="241">
        <f t="shared" si="9"/>
        <v>0</v>
      </c>
      <c r="I577" s="241"/>
      <c r="J577" s="241"/>
    </row>
    <row r="578" spans="1:10" hidden="1">
      <c r="A578" s="247"/>
      <c r="B578" s="239"/>
      <c r="C578" s="224"/>
      <c r="D578" s="224"/>
      <c r="E578" s="244" t="s">
        <v>1250</v>
      </c>
      <c r="F578" s="245"/>
      <c r="G578" s="246"/>
      <c r="H578" s="241">
        <f t="shared" si="9"/>
        <v>0</v>
      </c>
      <c r="I578" s="241"/>
      <c r="J578" s="241"/>
    </row>
    <row r="579" spans="1:10" ht="14.25" hidden="1" customHeight="1">
      <c r="A579" s="247">
        <v>2720</v>
      </c>
      <c r="B579" s="239" t="s">
        <v>365</v>
      </c>
      <c r="C579" s="224">
        <v>2</v>
      </c>
      <c r="D579" s="224">
        <v>0</v>
      </c>
      <c r="E579" s="244" t="s">
        <v>906</v>
      </c>
      <c r="F579" s="250" t="s">
        <v>377</v>
      </c>
      <c r="G579" s="251"/>
      <c r="H579" s="241">
        <f t="shared" si="9"/>
        <v>0</v>
      </c>
      <c r="I579" s="241">
        <f>I581+I585+I589+I593</f>
        <v>0</v>
      </c>
      <c r="J579" s="241">
        <f>J581+J585+J589+J593</f>
        <v>0</v>
      </c>
    </row>
    <row r="580" spans="1:10" s="249" customFormat="1" ht="10.5" hidden="1" customHeight="1">
      <c r="A580" s="247"/>
      <c r="B580" s="239"/>
      <c r="C580" s="224"/>
      <c r="D580" s="224"/>
      <c r="E580" s="244" t="s">
        <v>1138</v>
      </c>
      <c r="F580" s="250"/>
      <c r="G580" s="251"/>
      <c r="H580" s="241">
        <f t="shared" si="9"/>
        <v>0</v>
      </c>
      <c r="I580" s="241"/>
      <c r="J580" s="241"/>
    </row>
    <row r="581" spans="1:10" ht="14.25" hidden="1" customHeight="1">
      <c r="A581" s="247">
        <v>2721</v>
      </c>
      <c r="B581" s="239" t="s">
        <v>365</v>
      </c>
      <c r="C581" s="224">
        <v>2</v>
      </c>
      <c r="D581" s="224">
        <v>1</v>
      </c>
      <c r="E581" s="244" t="s">
        <v>1138</v>
      </c>
      <c r="F581" s="287" t="s">
        <v>379</v>
      </c>
      <c r="G581" s="288"/>
      <c r="H581" s="241">
        <f t="shared" si="9"/>
        <v>0</v>
      </c>
      <c r="I581" s="241"/>
      <c r="J581" s="241"/>
    </row>
    <row r="582" spans="1:10" hidden="1">
      <c r="A582" s="247"/>
      <c r="B582" s="239"/>
      <c r="C582" s="224"/>
      <c r="D582" s="224"/>
      <c r="E582" s="244" t="s">
        <v>1251</v>
      </c>
      <c r="F582" s="245"/>
      <c r="G582" s="246"/>
      <c r="H582" s="241">
        <f t="shared" si="9"/>
        <v>0</v>
      </c>
      <c r="I582" s="241"/>
      <c r="J582" s="241"/>
    </row>
    <row r="583" spans="1:10" ht="0.75" hidden="1" customHeight="1">
      <c r="A583" s="247"/>
      <c r="B583" s="239"/>
      <c r="C583" s="224"/>
      <c r="D583" s="224"/>
      <c r="E583" s="244" t="s">
        <v>906</v>
      </c>
      <c r="F583" s="245"/>
      <c r="G583" s="246"/>
      <c r="H583" s="241">
        <f t="shared" si="9"/>
        <v>0</v>
      </c>
      <c r="I583" s="241"/>
      <c r="J583" s="241"/>
    </row>
    <row r="584" spans="1:10" hidden="1">
      <c r="A584" s="247"/>
      <c r="B584" s="239"/>
      <c r="C584" s="224"/>
      <c r="D584" s="224"/>
      <c r="E584" s="244" t="s">
        <v>1138</v>
      </c>
      <c r="F584" s="245"/>
      <c r="G584" s="246"/>
      <c r="H584" s="241">
        <f t="shared" si="9"/>
        <v>0</v>
      </c>
      <c r="I584" s="241"/>
      <c r="J584" s="241"/>
    </row>
    <row r="585" spans="1:10" ht="14.25" hidden="1" customHeight="1">
      <c r="A585" s="247">
        <v>2722</v>
      </c>
      <c r="B585" s="239" t="s">
        <v>365</v>
      </c>
      <c r="C585" s="224">
        <v>2</v>
      </c>
      <c r="D585" s="224">
        <v>2</v>
      </c>
      <c r="E585" s="244" t="s">
        <v>1138</v>
      </c>
      <c r="F585" s="287" t="s">
        <v>381</v>
      </c>
      <c r="G585" s="288"/>
      <c r="H585" s="241">
        <f t="shared" si="9"/>
        <v>0</v>
      </c>
      <c r="I585" s="241"/>
      <c r="J585" s="241"/>
    </row>
    <row r="586" spans="1:10" hidden="1">
      <c r="A586" s="247"/>
      <c r="B586" s="239"/>
      <c r="C586" s="224"/>
      <c r="D586" s="224"/>
      <c r="E586" s="244" t="s">
        <v>1252</v>
      </c>
      <c r="F586" s="245"/>
      <c r="G586" s="246"/>
      <c r="H586" s="241">
        <f t="shared" si="9"/>
        <v>0</v>
      </c>
      <c r="I586" s="241"/>
      <c r="J586" s="241"/>
    </row>
    <row r="587" spans="1:10" ht="0.75" hidden="1" customHeight="1">
      <c r="A587" s="247"/>
      <c r="B587" s="239"/>
      <c r="C587" s="224"/>
      <c r="D587" s="224"/>
      <c r="E587" s="244" t="s">
        <v>906</v>
      </c>
      <c r="F587" s="245"/>
      <c r="G587" s="246"/>
      <c r="H587" s="241">
        <f t="shared" si="9"/>
        <v>0</v>
      </c>
      <c r="I587" s="241"/>
      <c r="J587" s="241"/>
    </row>
    <row r="588" spans="1:10" hidden="1">
      <c r="A588" s="247"/>
      <c r="B588" s="239"/>
      <c r="C588" s="224"/>
      <c r="D588" s="224"/>
      <c r="E588" s="244" t="s">
        <v>1138</v>
      </c>
      <c r="F588" s="245"/>
      <c r="G588" s="246"/>
      <c r="H588" s="241">
        <f t="shared" si="9"/>
        <v>0</v>
      </c>
      <c r="I588" s="241"/>
      <c r="J588" s="241"/>
    </row>
    <row r="589" spans="1:10" hidden="1">
      <c r="A589" s="247">
        <v>2723</v>
      </c>
      <c r="B589" s="239" t="s">
        <v>365</v>
      </c>
      <c r="C589" s="224">
        <v>2</v>
      </c>
      <c r="D589" s="224">
        <v>3</v>
      </c>
      <c r="E589" s="244" t="s">
        <v>1138</v>
      </c>
      <c r="F589" s="287" t="s">
        <v>383</v>
      </c>
      <c r="G589" s="288"/>
      <c r="H589" s="241">
        <f t="shared" si="9"/>
        <v>0</v>
      </c>
      <c r="I589" s="241"/>
      <c r="J589" s="241"/>
    </row>
    <row r="590" spans="1:10" ht="0.75" hidden="1" customHeight="1">
      <c r="A590" s="247"/>
      <c r="B590" s="239"/>
      <c r="C590" s="224"/>
      <c r="D590" s="224"/>
      <c r="E590" s="244" t="s">
        <v>1253</v>
      </c>
      <c r="F590" s="245"/>
      <c r="G590" s="246"/>
      <c r="H590" s="241">
        <f t="shared" si="9"/>
        <v>0</v>
      </c>
      <c r="I590" s="241"/>
      <c r="J590" s="241"/>
    </row>
    <row r="591" spans="1:10" ht="0.75" hidden="1" customHeight="1">
      <c r="A591" s="247"/>
      <c r="B591" s="239"/>
      <c r="C591" s="224"/>
      <c r="D591" s="224"/>
      <c r="E591" s="244" t="s">
        <v>906</v>
      </c>
      <c r="F591" s="245"/>
      <c r="G591" s="246"/>
      <c r="H591" s="241">
        <f t="shared" si="9"/>
        <v>0</v>
      </c>
      <c r="I591" s="241"/>
      <c r="J591" s="241"/>
    </row>
    <row r="592" spans="1:10" hidden="1">
      <c r="A592" s="247"/>
      <c r="B592" s="239"/>
      <c r="C592" s="224"/>
      <c r="D592" s="224"/>
      <c r="E592" s="244" t="s">
        <v>1138</v>
      </c>
      <c r="F592" s="245"/>
      <c r="G592" s="246"/>
      <c r="H592" s="241">
        <f t="shared" si="9"/>
        <v>0</v>
      </c>
      <c r="I592" s="241"/>
      <c r="J592" s="241"/>
    </row>
    <row r="593" spans="1:10" ht="13.5" hidden="1" customHeight="1">
      <c r="A593" s="247">
        <v>2724</v>
      </c>
      <c r="B593" s="239" t="s">
        <v>365</v>
      </c>
      <c r="C593" s="224">
        <v>2</v>
      </c>
      <c r="D593" s="224">
        <v>4</v>
      </c>
      <c r="E593" s="244" t="s">
        <v>1138</v>
      </c>
      <c r="F593" s="287" t="s">
        <v>385</v>
      </c>
      <c r="G593" s="288"/>
      <c r="H593" s="241">
        <f t="shared" si="9"/>
        <v>0</v>
      </c>
      <c r="I593" s="241"/>
      <c r="J593" s="241"/>
    </row>
    <row r="594" spans="1:10" ht="0.75" hidden="1" customHeight="1">
      <c r="A594" s="247"/>
      <c r="B594" s="239"/>
      <c r="C594" s="224"/>
      <c r="D594" s="224"/>
      <c r="E594" s="250" t="s">
        <v>1254</v>
      </c>
      <c r="F594" s="245"/>
      <c r="G594" s="246"/>
      <c r="H594" s="241">
        <f t="shared" si="9"/>
        <v>0</v>
      </c>
      <c r="I594" s="241"/>
      <c r="J594" s="241"/>
    </row>
    <row r="595" spans="1:10" hidden="1">
      <c r="A595" s="247"/>
      <c r="B595" s="239"/>
      <c r="C595" s="224"/>
      <c r="D595" s="224"/>
      <c r="E595" s="244" t="s">
        <v>904</v>
      </c>
      <c r="F595" s="245"/>
      <c r="G595" s="246"/>
      <c r="H595" s="241">
        <f t="shared" si="9"/>
        <v>0</v>
      </c>
      <c r="I595" s="241"/>
      <c r="J595" s="241"/>
    </row>
    <row r="596" spans="1:10" ht="25.5" hidden="1">
      <c r="A596" s="247"/>
      <c r="B596" s="239"/>
      <c r="C596" s="224"/>
      <c r="D596" s="224"/>
      <c r="E596" s="244" t="s">
        <v>1255</v>
      </c>
      <c r="F596" s="245"/>
      <c r="G596" s="246"/>
      <c r="H596" s="241">
        <f t="shared" si="9"/>
        <v>0</v>
      </c>
      <c r="I596" s="241"/>
      <c r="J596" s="241"/>
    </row>
    <row r="597" spans="1:10" ht="38.25" hidden="1">
      <c r="A597" s="247">
        <v>2730</v>
      </c>
      <c r="B597" s="239" t="s">
        <v>365</v>
      </c>
      <c r="C597" s="224">
        <v>3</v>
      </c>
      <c r="D597" s="224">
        <v>0</v>
      </c>
      <c r="E597" s="244" t="s">
        <v>906</v>
      </c>
      <c r="F597" s="250" t="s">
        <v>387</v>
      </c>
      <c r="G597" s="251"/>
      <c r="H597" s="241">
        <f t="shared" si="9"/>
        <v>0</v>
      </c>
      <c r="I597" s="241">
        <f>I599+I603+I607+I611</f>
        <v>0</v>
      </c>
      <c r="J597" s="241">
        <f>J599+J603+J607+J611</f>
        <v>0</v>
      </c>
    </row>
    <row r="598" spans="1:10" s="249" customFormat="1" ht="10.5" hidden="1" customHeight="1">
      <c r="A598" s="247"/>
      <c r="B598" s="239"/>
      <c r="C598" s="224"/>
      <c r="D598" s="224"/>
      <c r="E598" s="244" t="s">
        <v>1138</v>
      </c>
      <c r="F598" s="250"/>
      <c r="G598" s="251"/>
      <c r="H598" s="241">
        <f t="shared" si="9"/>
        <v>0</v>
      </c>
      <c r="I598" s="241"/>
      <c r="J598" s="241"/>
    </row>
    <row r="599" spans="1:10" ht="13.5" hidden="1" customHeight="1">
      <c r="A599" s="247">
        <v>2731</v>
      </c>
      <c r="B599" s="239" t="s">
        <v>365</v>
      </c>
      <c r="C599" s="224">
        <v>3</v>
      </c>
      <c r="D599" s="224">
        <v>1</v>
      </c>
      <c r="E599" s="244" t="s">
        <v>1138</v>
      </c>
      <c r="F599" s="245" t="s">
        <v>389</v>
      </c>
      <c r="G599" s="246"/>
      <c r="H599" s="241">
        <f t="shared" si="9"/>
        <v>0</v>
      </c>
      <c r="I599" s="241"/>
      <c r="J599" s="241"/>
    </row>
    <row r="600" spans="1:10" ht="0.75" hidden="1" customHeight="1">
      <c r="A600" s="247"/>
      <c r="B600" s="239"/>
      <c r="C600" s="224"/>
      <c r="D600" s="224"/>
      <c r="E600" s="244" t="s">
        <v>1256</v>
      </c>
      <c r="F600" s="245"/>
      <c r="G600" s="246"/>
      <c r="H600" s="241">
        <f t="shared" si="9"/>
        <v>0</v>
      </c>
      <c r="I600" s="241"/>
      <c r="J600" s="241"/>
    </row>
    <row r="601" spans="1:10" ht="0.75" hidden="1" customHeight="1">
      <c r="A601" s="247"/>
      <c r="B601" s="239"/>
      <c r="C601" s="224"/>
      <c r="D601" s="224"/>
      <c r="E601" s="244" t="s">
        <v>906</v>
      </c>
      <c r="F601" s="245"/>
      <c r="G601" s="246"/>
      <c r="H601" s="241">
        <f t="shared" si="9"/>
        <v>0</v>
      </c>
      <c r="I601" s="241"/>
      <c r="J601" s="241"/>
    </row>
    <row r="602" spans="1:10" hidden="1">
      <c r="A602" s="247"/>
      <c r="B602" s="239"/>
      <c r="C602" s="224"/>
      <c r="D602" s="224"/>
      <c r="E602" s="244" t="s">
        <v>1138</v>
      </c>
      <c r="F602" s="245"/>
      <c r="G602" s="246"/>
      <c r="H602" s="241">
        <f t="shared" si="9"/>
        <v>0</v>
      </c>
      <c r="I602" s="241"/>
      <c r="J602" s="241"/>
    </row>
    <row r="603" spans="1:10" ht="13.5" hidden="1" customHeight="1">
      <c r="A603" s="247">
        <v>2732</v>
      </c>
      <c r="B603" s="239" t="s">
        <v>365</v>
      </c>
      <c r="C603" s="224">
        <v>3</v>
      </c>
      <c r="D603" s="224">
        <v>2</v>
      </c>
      <c r="E603" s="244" t="s">
        <v>1138</v>
      </c>
      <c r="F603" s="245" t="s">
        <v>391</v>
      </c>
      <c r="G603" s="246"/>
      <c r="H603" s="241">
        <f t="shared" si="9"/>
        <v>0</v>
      </c>
      <c r="I603" s="241"/>
      <c r="J603" s="241"/>
    </row>
    <row r="604" spans="1:10" ht="0.75" hidden="1" customHeight="1">
      <c r="A604" s="247"/>
      <c r="B604" s="239"/>
      <c r="C604" s="224"/>
      <c r="D604" s="224"/>
      <c r="E604" s="244" t="s">
        <v>1257</v>
      </c>
      <c r="F604" s="245"/>
      <c r="G604" s="246"/>
      <c r="H604" s="241">
        <f t="shared" si="9"/>
        <v>0</v>
      </c>
      <c r="I604" s="241"/>
      <c r="J604" s="241"/>
    </row>
    <row r="605" spans="1:10" ht="38.25" hidden="1">
      <c r="A605" s="247"/>
      <c r="B605" s="239"/>
      <c r="C605" s="224"/>
      <c r="D605" s="224"/>
      <c r="E605" s="244" t="s">
        <v>906</v>
      </c>
      <c r="F605" s="245"/>
      <c r="G605" s="246"/>
      <c r="H605" s="241">
        <f t="shared" si="9"/>
        <v>0</v>
      </c>
      <c r="I605" s="241"/>
      <c r="J605" s="241"/>
    </row>
    <row r="606" spans="1:10" hidden="1">
      <c r="A606" s="247"/>
      <c r="B606" s="239"/>
      <c r="C606" s="224"/>
      <c r="D606" s="224"/>
      <c r="E606" s="244" t="s">
        <v>1138</v>
      </c>
      <c r="F606" s="245"/>
      <c r="G606" s="246"/>
      <c r="H606" s="241">
        <f t="shared" si="9"/>
        <v>0</v>
      </c>
      <c r="I606" s="241"/>
      <c r="J606" s="241"/>
    </row>
    <row r="607" spans="1:10" ht="15" hidden="1" customHeight="1">
      <c r="A607" s="247">
        <v>2733</v>
      </c>
      <c r="B607" s="239" t="s">
        <v>365</v>
      </c>
      <c r="C607" s="224">
        <v>3</v>
      </c>
      <c r="D607" s="224">
        <v>3</v>
      </c>
      <c r="E607" s="244" t="s">
        <v>1138</v>
      </c>
      <c r="F607" s="245" t="s">
        <v>393</v>
      </c>
      <c r="G607" s="246"/>
      <c r="H607" s="241">
        <f t="shared" si="9"/>
        <v>0</v>
      </c>
      <c r="I607" s="241"/>
      <c r="J607" s="241"/>
    </row>
    <row r="608" spans="1:10" ht="25.5" hidden="1">
      <c r="A608" s="247"/>
      <c r="B608" s="239"/>
      <c r="C608" s="224"/>
      <c r="D608" s="224"/>
      <c r="E608" s="244" t="s">
        <v>1258</v>
      </c>
      <c r="F608" s="245"/>
      <c r="G608" s="246"/>
      <c r="H608" s="241">
        <f t="shared" si="9"/>
        <v>0</v>
      </c>
      <c r="I608" s="241"/>
      <c r="J608" s="241"/>
    </row>
    <row r="609" spans="1:10" ht="1.5" hidden="1" customHeight="1">
      <c r="A609" s="247"/>
      <c r="B609" s="239"/>
      <c r="C609" s="224"/>
      <c r="D609" s="224"/>
      <c r="E609" s="244" t="s">
        <v>906</v>
      </c>
      <c r="F609" s="245"/>
      <c r="G609" s="246"/>
      <c r="H609" s="241">
        <f t="shared" si="9"/>
        <v>0</v>
      </c>
      <c r="I609" s="241"/>
      <c r="J609" s="241"/>
    </row>
    <row r="610" spans="1:10" hidden="1">
      <c r="A610" s="247"/>
      <c r="B610" s="239"/>
      <c r="C610" s="224"/>
      <c r="D610" s="224"/>
      <c r="E610" s="244" t="s">
        <v>1138</v>
      </c>
      <c r="F610" s="245"/>
      <c r="G610" s="246"/>
      <c r="H610" s="241">
        <f t="shared" si="9"/>
        <v>0</v>
      </c>
      <c r="I610" s="241"/>
      <c r="J610" s="241"/>
    </row>
    <row r="611" spans="1:10" ht="24.75" hidden="1" customHeight="1">
      <c r="A611" s="247">
        <v>2734</v>
      </c>
      <c r="B611" s="239" t="s">
        <v>365</v>
      </c>
      <c r="C611" s="224">
        <v>3</v>
      </c>
      <c r="D611" s="224">
        <v>4</v>
      </c>
      <c r="E611" s="244" t="s">
        <v>1138</v>
      </c>
      <c r="F611" s="245" t="s">
        <v>395</v>
      </c>
      <c r="G611" s="246"/>
      <c r="H611" s="241">
        <f t="shared" si="9"/>
        <v>0</v>
      </c>
      <c r="I611" s="241"/>
      <c r="J611" s="241"/>
    </row>
    <row r="612" spans="1:10" hidden="1">
      <c r="A612" s="247"/>
      <c r="B612" s="239"/>
      <c r="C612" s="224"/>
      <c r="D612" s="224"/>
      <c r="E612" s="250" t="s">
        <v>1259</v>
      </c>
      <c r="F612" s="245"/>
      <c r="G612" s="246"/>
      <c r="H612" s="241">
        <f t="shared" si="9"/>
        <v>0</v>
      </c>
      <c r="I612" s="241"/>
      <c r="J612" s="241"/>
    </row>
    <row r="613" spans="1:10" ht="0.75" hidden="1" customHeight="1">
      <c r="A613" s="247"/>
      <c r="B613" s="239"/>
      <c r="C613" s="224"/>
      <c r="D613" s="224"/>
      <c r="E613" s="244" t="s">
        <v>904</v>
      </c>
      <c r="F613" s="245"/>
      <c r="G613" s="246"/>
      <c r="H613" s="241">
        <f t="shared" si="9"/>
        <v>0</v>
      </c>
      <c r="I613" s="241"/>
      <c r="J613" s="241"/>
    </row>
    <row r="614" spans="1:10" hidden="1">
      <c r="A614" s="247"/>
      <c r="B614" s="239"/>
      <c r="C614" s="224"/>
      <c r="D614" s="224"/>
      <c r="E614" s="244" t="s">
        <v>1259</v>
      </c>
      <c r="F614" s="245"/>
      <c r="G614" s="246"/>
      <c r="H614" s="241">
        <f t="shared" si="9"/>
        <v>0</v>
      </c>
      <c r="I614" s="241"/>
      <c r="J614" s="241"/>
    </row>
    <row r="615" spans="1:10" ht="12.75" hidden="1" customHeight="1">
      <c r="A615" s="247">
        <v>2740</v>
      </c>
      <c r="B615" s="239" t="s">
        <v>365</v>
      </c>
      <c r="C615" s="224">
        <v>4</v>
      </c>
      <c r="D615" s="224">
        <v>0</v>
      </c>
      <c r="E615" s="68" t="s">
        <v>396</v>
      </c>
      <c r="F615" s="250" t="s">
        <v>397</v>
      </c>
      <c r="G615" s="251"/>
      <c r="H615" s="241">
        <f t="shared" si="9"/>
        <v>0</v>
      </c>
      <c r="I615" s="241">
        <f>I617</f>
        <v>0</v>
      </c>
      <c r="J615" s="241">
        <f>J617</f>
        <v>0</v>
      </c>
    </row>
    <row r="616" spans="1:10" s="249" customFormat="1" ht="12" hidden="1" customHeight="1">
      <c r="A616" s="247"/>
      <c r="B616" s="239"/>
      <c r="C616" s="224"/>
      <c r="D616" s="224"/>
      <c r="E616" s="244" t="s">
        <v>1138</v>
      </c>
      <c r="F616" s="250"/>
      <c r="G616" s="251"/>
      <c r="H616" s="241"/>
      <c r="I616" s="241"/>
      <c r="J616" s="241"/>
    </row>
    <row r="617" spans="1:10" ht="12.75" hidden="1" customHeight="1">
      <c r="A617" s="247">
        <v>2741</v>
      </c>
      <c r="B617" s="239" t="s">
        <v>365</v>
      </c>
      <c r="C617" s="224">
        <v>4</v>
      </c>
      <c r="D617" s="224">
        <v>1</v>
      </c>
      <c r="E617" s="68" t="s">
        <v>396</v>
      </c>
      <c r="F617" s="287" t="s">
        <v>398</v>
      </c>
      <c r="G617" s="288"/>
      <c r="H617" s="241">
        <f t="shared" si="9"/>
        <v>0</v>
      </c>
      <c r="I617" s="241">
        <f>'[1]arandzin aroxg'!F31</f>
        <v>0</v>
      </c>
      <c r="J617" s="241"/>
    </row>
    <row r="618" spans="1:10" ht="0.75" hidden="1" customHeight="1">
      <c r="A618" s="247"/>
      <c r="B618" s="239"/>
      <c r="C618" s="224"/>
      <c r="D618" s="224"/>
      <c r="E618" s="293" t="s">
        <v>1058</v>
      </c>
      <c r="F618" s="245"/>
      <c r="G618" s="246"/>
      <c r="H618" s="241">
        <f t="shared" si="9"/>
        <v>0</v>
      </c>
      <c r="I618" s="241"/>
      <c r="J618" s="241"/>
    </row>
    <row r="619" spans="1:10" hidden="1">
      <c r="A619" s="247"/>
      <c r="B619" s="239"/>
      <c r="C619" s="224"/>
      <c r="D619" s="224"/>
      <c r="E619" s="244"/>
      <c r="F619" s="245"/>
      <c r="G619" s="246"/>
      <c r="H619" s="241">
        <f t="shared" si="9"/>
        <v>0</v>
      </c>
      <c r="I619" s="241"/>
      <c r="J619" s="241"/>
    </row>
    <row r="620" spans="1:10" ht="25.5" hidden="1">
      <c r="A620" s="247"/>
      <c r="B620" s="239"/>
      <c r="C620" s="224"/>
      <c r="D620" s="224"/>
      <c r="E620" s="250" t="s">
        <v>1260</v>
      </c>
      <c r="F620" s="245"/>
      <c r="G620" s="246"/>
      <c r="H620" s="241">
        <f t="shared" si="9"/>
        <v>0</v>
      </c>
      <c r="I620" s="241"/>
      <c r="J620" s="241"/>
    </row>
    <row r="621" spans="1:10" ht="38.25" hidden="1">
      <c r="A621" s="247">
        <v>2750</v>
      </c>
      <c r="B621" s="239" t="s">
        <v>365</v>
      </c>
      <c r="C621" s="224">
        <v>5</v>
      </c>
      <c r="D621" s="224">
        <v>0</v>
      </c>
      <c r="E621" s="244" t="s">
        <v>906</v>
      </c>
      <c r="F621" s="250" t="s">
        <v>400</v>
      </c>
      <c r="G621" s="251"/>
      <c r="H621" s="241">
        <f t="shared" si="9"/>
        <v>0</v>
      </c>
      <c r="I621" s="241">
        <f>I623</f>
        <v>0</v>
      </c>
      <c r="J621" s="241">
        <f>J623</f>
        <v>0</v>
      </c>
    </row>
    <row r="622" spans="1:10" s="249" customFormat="1" ht="10.5" hidden="1" customHeight="1">
      <c r="A622" s="247"/>
      <c r="B622" s="239"/>
      <c r="C622" s="224"/>
      <c r="D622" s="224"/>
      <c r="E622" s="244" t="s">
        <v>1138</v>
      </c>
      <c r="F622" s="250"/>
      <c r="G622" s="251"/>
      <c r="H622" s="241">
        <f t="shared" si="9"/>
        <v>0</v>
      </c>
      <c r="I622" s="241"/>
      <c r="J622" s="241"/>
    </row>
    <row r="623" spans="1:10" ht="25.5" hidden="1" customHeight="1">
      <c r="A623" s="247">
        <v>2751</v>
      </c>
      <c r="B623" s="239" t="s">
        <v>365</v>
      </c>
      <c r="C623" s="224">
        <v>5</v>
      </c>
      <c r="D623" s="224">
        <v>1</v>
      </c>
      <c r="E623" s="244" t="s">
        <v>1138</v>
      </c>
      <c r="F623" s="287" t="s">
        <v>400</v>
      </c>
      <c r="G623" s="288"/>
      <c r="H623" s="241">
        <f t="shared" si="9"/>
        <v>0</v>
      </c>
      <c r="I623" s="241"/>
      <c r="J623" s="241"/>
    </row>
    <row r="624" spans="1:10" ht="0.75" hidden="1" customHeight="1">
      <c r="A624" s="247"/>
      <c r="B624" s="239"/>
      <c r="C624" s="224"/>
      <c r="D624" s="224"/>
      <c r="E624" s="250" t="s">
        <v>1261</v>
      </c>
      <c r="F624" s="245"/>
      <c r="G624" s="246"/>
      <c r="H624" s="241">
        <f t="shared" si="9"/>
        <v>0</v>
      </c>
      <c r="I624" s="241"/>
      <c r="J624" s="241"/>
    </row>
    <row r="625" spans="1:10" ht="0.75" hidden="1" customHeight="1">
      <c r="A625" s="247"/>
      <c r="B625" s="239"/>
      <c r="C625" s="224"/>
      <c r="D625" s="224"/>
      <c r="E625" s="244" t="s">
        <v>904</v>
      </c>
      <c r="F625" s="245"/>
      <c r="G625" s="246"/>
      <c r="H625" s="241">
        <f t="shared" si="9"/>
        <v>0</v>
      </c>
      <c r="I625" s="241"/>
      <c r="J625" s="241"/>
    </row>
    <row r="626" spans="1:10" ht="25.5" hidden="1">
      <c r="A626" s="247"/>
      <c r="B626" s="239"/>
      <c r="C626" s="224"/>
      <c r="D626" s="224"/>
      <c r="E626" s="244" t="s">
        <v>1262</v>
      </c>
      <c r="F626" s="245"/>
      <c r="G626" s="246"/>
      <c r="H626" s="241">
        <f t="shared" si="9"/>
        <v>0</v>
      </c>
      <c r="I626" s="241"/>
      <c r="J626" s="241"/>
    </row>
    <row r="627" spans="1:10" ht="38.25" hidden="1">
      <c r="A627" s="247">
        <v>2760</v>
      </c>
      <c r="B627" s="239" t="s">
        <v>365</v>
      </c>
      <c r="C627" s="224">
        <v>6</v>
      </c>
      <c r="D627" s="224">
        <v>0</v>
      </c>
      <c r="E627" s="244" t="s">
        <v>906</v>
      </c>
      <c r="F627" s="250" t="s">
        <v>402</v>
      </c>
      <c r="G627" s="251"/>
      <c r="H627" s="241">
        <f t="shared" ref="H627:H690" si="10">I627+J627</f>
        <v>0</v>
      </c>
      <c r="I627" s="241">
        <f>I629+I633</f>
        <v>0</v>
      </c>
      <c r="J627" s="241">
        <f>J629+J633</f>
        <v>0</v>
      </c>
    </row>
    <row r="628" spans="1:10" s="249" customFormat="1" ht="10.5" hidden="1" customHeight="1">
      <c r="A628" s="247"/>
      <c r="B628" s="239"/>
      <c r="C628" s="224"/>
      <c r="D628" s="224"/>
      <c r="E628" s="244" t="s">
        <v>1138</v>
      </c>
      <c r="F628" s="250"/>
      <c r="G628" s="251"/>
      <c r="H628" s="241">
        <f t="shared" si="10"/>
        <v>0</v>
      </c>
      <c r="I628" s="241"/>
      <c r="J628" s="241"/>
    </row>
    <row r="629" spans="1:10" ht="12" hidden="1" customHeight="1">
      <c r="A629" s="247">
        <v>2761</v>
      </c>
      <c r="B629" s="239" t="s">
        <v>365</v>
      </c>
      <c r="C629" s="224">
        <v>6</v>
      </c>
      <c r="D629" s="224">
        <v>1</v>
      </c>
      <c r="E629" s="244" t="s">
        <v>1138</v>
      </c>
      <c r="F629" s="250"/>
      <c r="G629" s="251"/>
      <c r="H629" s="241">
        <f t="shared" si="10"/>
        <v>0</v>
      </c>
      <c r="I629" s="241"/>
      <c r="J629" s="241"/>
    </row>
    <row r="630" spans="1:10" hidden="1">
      <c r="A630" s="247"/>
      <c r="B630" s="239"/>
      <c r="C630" s="224"/>
      <c r="D630" s="224"/>
      <c r="E630" s="244" t="s">
        <v>1261</v>
      </c>
      <c r="F630" s="245"/>
      <c r="G630" s="246"/>
      <c r="H630" s="241">
        <f t="shared" si="10"/>
        <v>0</v>
      </c>
      <c r="I630" s="241"/>
      <c r="J630" s="241"/>
    </row>
    <row r="631" spans="1:10" ht="0.75" hidden="1" customHeight="1">
      <c r="A631" s="247"/>
      <c r="B631" s="239"/>
      <c r="C631" s="224"/>
      <c r="D631" s="224"/>
      <c r="E631" s="244" t="s">
        <v>906</v>
      </c>
      <c r="F631" s="245"/>
      <c r="G631" s="246"/>
      <c r="H631" s="241">
        <f t="shared" si="10"/>
        <v>0</v>
      </c>
      <c r="I631" s="241"/>
      <c r="J631" s="241"/>
    </row>
    <row r="632" spans="1:10" hidden="1">
      <c r="A632" s="247"/>
      <c r="B632" s="239"/>
      <c r="C632" s="224"/>
      <c r="D632" s="224"/>
      <c r="E632" s="244" t="s">
        <v>1138</v>
      </c>
      <c r="F632" s="245"/>
      <c r="G632" s="246"/>
      <c r="H632" s="241">
        <f t="shared" si="10"/>
        <v>0</v>
      </c>
      <c r="I632" s="241"/>
      <c r="J632" s="241"/>
    </row>
    <row r="633" spans="1:10" ht="14.25" hidden="1" customHeight="1">
      <c r="A633" s="247">
        <v>2762</v>
      </c>
      <c r="B633" s="239" t="s">
        <v>365</v>
      </c>
      <c r="C633" s="224">
        <v>6</v>
      </c>
      <c r="D633" s="224">
        <v>2</v>
      </c>
      <c r="E633" s="244" t="s">
        <v>1138</v>
      </c>
      <c r="F633" s="287" t="s">
        <v>404</v>
      </c>
      <c r="G633" s="288"/>
      <c r="H633" s="241">
        <f t="shared" si="10"/>
        <v>0</v>
      </c>
      <c r="I633" s="241"/>
      <c r="J633" s="241"/>
    </row>
    <row r="634" spans="1:10" ht="0.75" hidden="1" customHeight="1">
      <c r="A634" s="247"/>
      <c r="B634" s="239"/>
      <c r="C634" s="224"/>
      <c r="D634" s="224"/>
      <c r="E634" s="222" t="s">
        <v>1263</v>
      </c>
      <c r="F634" s="245"/>
      <c r="G634" s="246"/>
      <c r="H634" s="241">
        <f t="shared" si="10"/>
        <v>0</v>
      </c>
      <c r="I634" s="241"/>
      <c r="J634" s="241"/>
    </row>
    <row r="635" spans="1:10" hidden="1">
      <c r="A635" s="247"/>
      <c r="B635" s="239"/>
      <c r="C635" s="224"/>
      <c r="D635" s="224"/>
      <c r="E635" s="244" t="s">
        <v>902</v>
      </c>
      <c r="F635" s="245"/>
      <c r="G635" s="246"/>
      <c r="H635" s="241">
        <f t="shared" si="10"/>
        <v>0</v>
      </c>
      <c r="I635" s="241"/>
      <c r="J635" s="241"/>
    </row>
    <row r="636" spans="1:10" hidden="1">
      <c r="A636" s="247"/>
      <c r="B636" s="239"/>
      <c r="C636" s="224"/>
      <c r="D636" s="224"/>
      <c r="E636" s="250" t="s">
        <v>1264</v>
      </c>
      <c r="F636" s="245"/>
      <c r="G636" s="246"/>
      <c r="H636" s="241">
        <f t="shared" si="10"/>
        <v>0</v>
      </c>
      <c r="I636" s="241"/>
      <c r="J636" s="241"/>
    </row>
    <row r="637" spans="1:10" s="242" customFormat="1" ht="34.5" customHeight="1">
      <c r="A637" s="295">
        <v>2800</v>
      </c>
      <c r="B637" s="239" t="s">
        <v>405</v>
      </c>
      <c r="C637" s="224">
        <v>0</v>
      </c>
      <c r="D637" s="224">
        <v>0</v>
      </c>
      <c r="E637" s="43" t="s">
        <v>406</v>
      </c>
      <c r="F637" s="219" t="s">
        <v>407</v>
      </c>
      <c r="G637" s="219"/>
      <c r="H637" s="241">
        <f t="shared" si="10"/>
        <v>7500</v>
      </c>
      <c r="I637" s="241">
        <f>I639+I643+I673+I687+I697+I703</f>
        <v>7500</v>
      </c>
      <c r="J637" s="241">
        <f>'[1]ajl mshak. mijocarum'!F144</f>
        <v>0</v>
      </c>
    </row>
    <row r="638" spans="1:10" ht="0.75" hidden="1" customHeight="1">
      <c r="A638" s="243"/>
      <c r="B638" s="239"/>
      <c r="C638" s="224"/>
      <c r="D638" s="224"/>
      <c r="E638" s="244" t="s">
        <v>1264</v>
      </c>
      <c r="F638" s="245"/>
      <c r="G638" s="246"/>
      <c r="H638" s="241">
        <f t="shared" si="10"/>
        <v>0</v>
      </c>
      <c r="I638" s="241"/>
      <c r="J638" s="241"/>
    </row>
    <row r="639" spans="1:10">
      <c r="A639" s="247">
        <v>2810</v>
      </c>
      <c r="B639" s="239" t="s">
        <v>405</v>
      </c>
      <c r="C639" s="224">
        <v>1</v>
      </c>
      <c r="D639" s="224">
        <v>0</v>
      </c>
      <c r="E639" s="66" t="s">
        <v>408</v>
      </c>
      <c r="F639" s="250" t="s">
        <v>409</v>
      </c>
      <c r="G639" s="251"/>
      <c r="H639" s="241">
        <f t="shared" si="10"/>
        <v>0</v>
      </c>
      <c r="I639" s="241">
        <f>I640</f>
        <v>0</v>
      </c>
      <c r="J639" s="241">
        <f>J640</f>
        <v>0</v>
      </c>
    </row>
    <row r="640" spans="1:10" ht="13.5" customHeight="1">
      <c r="A640" s="247">
        <v>2811</v>
      </c>
      <c r="B640" s="239" t="s">
        <v>405</v>
      </c>
      <c r="C640" s="224">
        <v>1</v>
      </c>
      <c r="D640" s="224">
        <v>1</v>
      </c>
      <c r="E640" s="66" t="s">
        <v>408</v>
      </c>
      <c r="F640" s="287" t="s">
        <v>410</v>
      </c>
      <c r="G640" s="288"/>
      <c r="H640" s="241">
        <f t="shared" si="10"/>
        <v>0</v>
      </c>
      <c r="I640" s="241">
        <f>'[1]mank hoak'!F30</f>
        <v>0</v>
      </c>
      <c r="J640" s="241">
        <f>'[1]mank hoak'!F133</f>
        <v>0</v>
      </c>
    </row>
    <row r="641" spans="1:10" ht="14.25" hidden="1" customHeight="1">
      <c r="A641" s="247"/>
      <c r="B641" s="239"/>
      <c r="C641" s="224"/>
      <c r="D641" s="224"/>
      <c r="E641" s="255" t="s">
        <v>973</v>
      </c>
      <c r="F641" s="245"/>
      <c r="G641" s="246"/>
      <c r="H641" s="241">
        <f t="shared" si="10"/>
        <v>0</v>
      </c>
      <c r="I641" s="241"/>
      <c r="J641" s="241"/>
    </row>
    <row r="642" spans="1:10" ht="25.5" hidden="1">
      <c r="A642" s="247"/>
      <c r="B642" s="239"/>
      <c r="C642" s="224"/>
      <c r="D642" s="224"/>
      <c r="E642" s="255" t="s">
        <v>968</v>
      </c>
      <c r="F642" s="277"/>
      <c r="G642" s="256" t="s">
        <v>969</v>
      </c>
      <c r="H642" s="241">
        <f>I642+J642</f>
        <v>0</v>
      </c>
      <c r="I642" s="241">
        <f>'[1]mank hoak'!F65</f>
        <v>0</v>
      </c>
      <c r="J642" s="241"/>
    </row>
    <row r="643" spans="1:10" ht="18" customHeight="1">
      <c r="A643" s="247">
        <v>2820</v>
      </c>
      <c r="B643" s="239" t="s">
        <v>405</v>
      </c>
      <c r="C643" s="224">
        <v>2</v>
      </c>
      <c r="D643" s="224">
        <v>0</v>
      </c>
      <c r="E643" s="68" t="s">
        <v>411</v>
      </c>
      <c r="F643" s="250" t="s">
        <v>412</v>
      </c>
      <c r="G643" s="251"/>
      <c r="H643" s="241">
        <f t="shared" si="10"/>
        <v>7200</v>
      </c>
      <c r="I643" s="241">
        <f>I645+I647+I651+I653+I660+I664+I669</f>
        <v>7200</v>
      </c>
      <c r="J643" s="241">
        <f>J645+J647+J651+J653+J660+J664+J669</f>
        <v>0</v>
      </c>
    </row>
    <row r="644" spans="1:10" s="249" customFormat="1" ht="10.5" hidden="1" customHeight="1">
      <c r="A644" s="247"/>
      <c r="B644" s="239"/>
      <c r="C644" s="224"/>
      <c r="D644" s="224"/>
      <c r="E644" s="255" t="s">
        <v>909</v>
      </c>
      <c r="F644" s="250"/>
      <c r="G644" s="251"/>
      <c r="H644" s="241">
        <f t="shared" si="10"/>
        <v>0</v>
      </c>
      <c r="I644" s="241"/>
      <c r="J644" s="241"/>
    </row>
    <row r="645" spans="1:10" hidden="1">
      <c r="A645" s="247">
        <v>2821</v>
      </c>
      <c r="B645" s="239" t="s">
        <v>405</v>
      </c>
      <c r="C645" s="224">
        <v>2</v>
      </c>
      <c r="D645" s="224">
        <v>1</v>
      </c>
      <c r="E645" s="255" t="s">
        <v>1265</v>
      </c>
      <c r="F645" s="250"/>
      <c r="G645" s="251"/>
      <c r="H645" s="241">
        <f t="shared" si="10"/>
        <v>0</v>
      </c>
      <c r="I645" s="241">
        <f>[1]gradaran!F30</f>
        <v>0</v>
      </c>
      <c r="J645" s="241"/>
    </row>
    <row r="646" spans="1:10" ht="9" hidden="1" customHeight="1">
      <c r="A646" s="247"/>
      <c r="B646" s="239"/>
      <c r="C646" s="224"/>
      <c r="D646" s="224"/>
      <c r="E646" s="255" t="s">
        <v>929</v>
      </c>
      <c r="F646" s="245"/>
      <c r="G646" s="246"/>
      <c r="H646" s="241">
        <f t="shared" si="10"/>
        <v>0</v>
      </c>
      <c r="I646" s="241"/>
      <c r="J646" s="241"/>
    </row>
    <row r="647" spans="1:10" ht="12.75" hidden="1" customHeight="1">
      <c r="A647" s="247">
        <v>2822</v>
      </c>
      <c r="B647" s="239" t="s">
        <v>405</v>
      </c>
      <c r="C647" s="224">
        <v>2</v>
      </c>
      <c r="D647" s="224">
        <v>2</v>
      </c>
      <c r="E647" s="66" t="s">
        <v>414</v>
      </c>
      <c r="F647" s="250"/>
      <c r="G647" s="251"/>
      <c r="H647" s="241">
        <f t="shared" si="10"/>
        <v>0</v>
      </c>
      <c r="I647" s="241"/>
      <c r="J647" s="241"/>
    </row>
    <row r="648" spans="1:10" ht="0.75" hidden="1" customHeight="1">
      <c r="A648" s="247"/>
      <c r="B648" s="239"/>
      <c r="C648" s="224"/>
      <c r="D648" s="224"/>
      <c r="E648" s="244" t="s">
        <v>1266</v>
      </c>
      <c r="F648" s="245"/>
      <c r="G648" s="246"/>
      <c r="H648" s="241">
        <f t="shared" si="10"/>
        <v>0</v>
      </c>
      <c r="I648" s="241"/>
      <c r="J648" s="241"/>
    </row>
    <row r="649" spans="1:10" ht="38.25" hidden="1">
      <c r="A649" s="247"/>
      <c r="B649" s="239"/>
      <c r="C649" s="224"/>
      <c r="D649" s="224"/>
      <c r="E649" s="244" t="s">
        <v>906</v>
      </c>
      <c r="F649" s="245"/>
      <c r="G649" s="246"/>
      <c r="H649" s="241">
        <f t="shared" si="10"/>
        <v>0</v>
      </c>
      <c r="I649" s="241"/>
      <c r="J649" s="241"/>
    </row>
    <row r="650" spans="1:10" ht="25.5" hidden="1">
      <c r="A650" s="247"/>
      <c r="B650" s="239"/>
      <c r="C650" s="224"/>
      <c r="D650" s="224"/>
      <c r="E650" s="255" t="s">
        <v>909</v>
      </c>
      <c r="F650" s="245"/>
      <c r="G650" s="246"/>
      <c r="H650" s="241">
        <f t="shared" si="10"/>
        <v>0</v>
      </c>
      <c r="I650" s="241"/>
      <c r="J650" s="241"/>
    </row>
    <row r="651" spans="1:10" hidden="1">
      <c r="A651" s="247">
        <v>2823</v>
      </c>
      <c r="B651" s="239" t="s">
        <v>405</v>
      </c>
      <c r="C651" s="224">
        <v>2</v>
      </c>
      <c r="D651" s="224">
        <v>3</v>
      </c>
      <c r="E651" s="66" t="s">
        <v>415</v>
      </c>
      <c r="F651" s="287" t="s">
        <v>416</v>
      </c>
      <c r="G651" s="288"/>
      <c r="H651" s="241">
        <f t="shared" si="10"/>
        <v>0</v>
      </c>
      <c r="I651" s="241">
        <f>'[1]mshakujti tun'!F31</f>
        <v>0</v>
      </c>
      <c r="J651" s="241">
        <f>'[1]mshakujti tun'!F150</f>
        <v>0</v>
      </c>
    </row>
    <row r="652" spans="1:10" hidden="1">
      <c r="A652" s="247"/>
      <c r="B652" s="239"/>
      <c r="C652" s="224"/>
      <c r="D652" s="224"/>
      <c r="E652" s="120" t="s">
        <v>686</v>
      </c>
      <c r="F652" s="245"/>
      <c r="G652" s="246">
        <v>511300</v>
      </c>
      <c r="H652" s="241">
        <f t="shared" si="10"/>
        <v>0</v>
      </c>
      <c r="I652" s="241"/>
      <c r="J652" s="241">
        <f>'[1]mshakujti tun'!F154</f>
        <v>0</v>
      </c>
    </row>
    <row r="653" spans="1:10">
      <c r="A653" s="247">
        <v>2824</v>
      </c>
      <c r="B653" s="239" t="s">
        <v>405</v>
      </c>
      <c r="C653" s="224">
        <v>2</v>
      </c>
      <c r="D653" s="224">
        <v>4</v>
      </c>
      <c r="E653" s="66" t="s">
        <v>417</v>
      </c>
      <c r="F653" s="287"/>
      <c r="G653" s="288"/>
      <c r="H653" s="241">
        <f t="shared" si="10"/>
        <v>7200</v>
      </c>
      <c r="I653" s="241">
        <f>'[1]ajl mshak. mijocarum'!F32</f>
        <v>7200</v>
      </c>
      <c r="J653" s="241">
        <f>'[1]ajl mshak.mijocarum'!F135</f>
        <v>0</v>
      </c>
    </row>
    <row r="654" spans="1:10">
      <c r="A654" s="247"/>
      <c r="B654" s="239"/>
      <c r="C654" s="224"/>
      <c r="D654" s="224"/>
      <c r="E654" s="283" t="s">
        <v>960</v>
      </c>
      <c r="F654" s="245"/>
      <c r="G654" s="246">
        <v>423700</v>
      </c>
      <c r="H654" s="241">
        <f t="shared" si="10"/>
        <v>700</v>
      </c>
      <c r="I654" s="241">
        <f>'[1]ajl mshak. mijocarum'!F62</f>
        <v>700</v>
      </c>
      <c r="J654" s="241"/>
    </row>
    <row r="655" spans="1:10" ht="13.5" customHeight="1">
      <c r="A655" s="247"/>
      <c r="B655" s="239"/>
      <c r="C655" s="224"/>
      <c r="D655" s="224"/>
      <c r="E655" s="255" t="s">
        <v>962</v>
      </c>
      <c r="F655" s="245"/>
      <c r="G655" s="246">
        <v>423900</v>
      </c>
      <c r="H655" s="241">
        <f t="shared" si="10"/>
        <v>3500</v>
      </c>
      <c r="I655" s="241">
        <f>'[1]ajl mshak. mijocarum'!F63</f>
        <v>3500</v>
      </c>
      <c r="J655" s="241"/>
    </row>
    <row r="656" spans="1:10" ht="13.5" customHeight="1">
      <c r="A656" s="247"/>
      <c r="B656" s="239"/>
      <c r="C656" s="224"/>
      <c r="D656" s="224"/>
      <c r="E656" s="255" t="s">
        <v>973</v>
      </c>
      <c r="F656" s="256" t="s">
        <v>974</v>
      </c>
      <c r="G656" s="256" t="s">
        <v>974</v>
      </c>
      <c r="H656" s="241">
        <f>J656+I656</f>
        <v>0</v>
      </c>
      <c r="I656" s="241">
        <f>'[1]ajl mshak. mijocarum'!F70</f>
        <v>0</v>
      </c>
      <c r="J656" s="241"/>
    </row>
    <row r="657" spans="1:10" ht="14.25" customHeight="1">
      <c r="A657" s="247"/>
      <c r="B657" s="239"/>
      <c r="C657" s="224"/>
      <c r="D657" s="224"/>
      <c r="E657" s="293" t="s">
        <v>987</v>
      </c>
      <c r="F657" s="256" t="s">
        <v>988</v>
      </c>
      <c r="G657" s="256" t="s">
        <v>988</v>
      </c>
      <c r="H657" s="241">
        <f t="shared" si="10"/>
        <v>3000</v>
      </c>
      <c r="I657" s="241">
        <f>'[1]ajl mshak. mijocarum'!F77</f>
        <v>3000</v>
      </c>
      <c r="J657" s="241"/>
    </row>
    <row r="658" spans="1:10" ht="20.25" customHeight="1">
      <c r="A658" s="247"/>
      <c r="B658" s="239"/>
      <c r="C658" s="224"/>
      <c r="D658" s="224"/>
      <c r="E658" s="293" t="s">
        <v>1108</v>
      </c>
      <c r="F658" s="256"/>
      <c r="G658" s="256" t="s">
        <v>1109</v>
      </c>
      <c r="H658" s="241">
        <f t="shared" si="10"/>
        <v>0</v>
      </c>
      <c r="I658" s="241"/>
      <c r="J658" s="241">
        <f>'[1]ajl mshak. mijocarum'!F144</f>
        <v>0</v>
      </c>
    </row>
    <row r="659" spans="1:10" ht="0.75" customHeight="1">
      <c r="A659" s="247"/>
      <c r="B659" s="239"/>
      <c r="C659" s="224"/>
      <c r="D659" s="224"/>
      <c r="E659" s="244" t="s">
        <v>1138</v>
      </c>
      <c r="F659" s="256"/>
      <c r="G659" s="256" t="s">
        <v>1107</v>
      </c>
      <c r="H659" s="241">
        <f t="shared" si="10"/>
        <v>0</v>
      </c>
      <c r="I659" s="241">
        <f>'[1]ajl mshak.mijocarum'!F141</f>
        <v>0</v>
      </c>
      <c r="J659" s="241"/>
    </row>
    <row r="660" spans="1:10" ht="34.5" hidden="1" customHeight="1">
      <c r="A660" s="247">
        <v>2825</v>
      </c>
      <c r="B660" s="239" t="s">
        <v>405</v>
      </c>
      <c r="C660" s="224">
        <v>2</v>
      </c>
      <c r="D660" s="224">
        <v>5</v>
      </c>
      <c r="E660" s="244" t="s">
        <v>1138</v>
      </c>
      <c r="F660" s="287"/>
      <c r="G660" s="288"/>
      <c r="H660" s="241">
        <f t="shared" si="10"/>
        <v>0</v>
      </c>
      <c r="I660" s="241"/>
      <c r="J660" s="241"/>
    </row>
    <row r="661" spans="1:10" ht="34.5" hidden="1" customHeight="1">
      <c r="A661" s="247"/>
      <c r="B661" s="239"/>
      <c r="C661" s="224"/>
      <c r="D661" s="224"/>
      <c r="E661" s="244" t="s">
        <v>1267</v>
      </c>
      <c r="F661" s="245"/>
      <c r="G661" s="246"/>
      <c r="H661" s="241">
        <f t="shared" si="10"/>
        <v>0</v>
      </c>
      <c r="I661" s="241"/>
      <c r="J661" s="241"/>
    </row>
    <row r="662" spans="1:10" ht="34.5" hidden="1" customHeight="1">
      <c r="A662" s="247"/>
      <c r="B662" s="239"/>
      <c r="C662" s="224"/>
      <c r="D662" s="224"/>
      <c r="E662" s="244" t="s">
        <v>906</v>
      </c>
      <c r="F662" s="245"/>
      <c r="G662" s="246"/>
      <c r="H662" s="241">
        <f t="shared" si="10"/>
        <v>0</v>
      </c>
      <c r="I662" s="241"/>
      <c r="J662" s="241"/>
    </row>
    <row r="663" spans="1:10" ht="34.5" hidden="1" customHeight="1">
      <c r="A663" s="247"/>
      <c r="B663" s="239"/>
      <c r="C663" s="224"/>
      <c r="D663" s="224"/>
      <c r="E663" s="244" t="s">
        <v>1138</v>
      </c>
      <c r="F663" s="245"/>
      <c r="G663" s="246"/>
      <c r="H663" s="241">
        <f t="shared" si="10"/>
        <v>0</v>
      </c>
      <c r="I663" s="241"/>
      <c r="J663" s="241"/>
    </row>
    <row r="664" spans="1:10" ht="34.5" hidden="1" customHeight="1">
      <c r="A664" s="247">
        <v>2826</v>
      </c>
      <c r="B664" s="239" t="s">
        <v>405</v>
      </c>
      <c r="C664" s="224">
        <v>2</v>
      </c>
      <c r="D664" s="224">
        <v>6</v>
      </c>
      <c r="E664" s="244" t="s">
        <v>1138</v>
      </c>
      <c r="F664" s="287"/>
      <c r="G664" s="288"/>
      <c r="H664" s="241">
        <f t="shared" si="10"/>
        <v>0</v>
      </c>
      <c r="I664" s="241"/>
      <c r="J664" s="241"/>
    </row>
    <row r="665" spans="1:10" ht="34.5" hidden="1" customHeight="1">
      <c r="A665" s="247"/>
      <c r="B665" s="239"/>
      <c r="C665" s="224"/>
      <c r="D665" s="224"/>
      <c r="E665" s="244"/>
      <c r="F665" s="245"/>
      <c r="G665" s="246"/>
      <c r="H665" s="241">
        <f t="shared" si="10"/>
        <v>0</v>
      </c>
      <c r="I665" s="241"/>
      <c r="J665" s="241"/>
    </row>
    <row r="666" spans="1:10" ht="34.5" hidden="1" customHeight="1">
      <c r="A666" s="247"/>
      <c r="B666" s="239"/>
      <c r="C666" s="224"/>
      <c r="D666" s="224"/>
      <c r="E666" s="244" t="s">
        <v>1268</v>
      </c>
      <c r="F666" s="245"/>
      <c r="G666" s="246"/>
      <c r="H666" s="241">
        <f t="shared" si="10"/>
        <v>0</v>
      </c>
      <c r="I666" s="241"/>
      <c r="J666" s="241"/>
    </row>
    <row r="667" spans="1:10" ht="34.5" hidden="1" customHeight="1">
      <c r="A667" s="247"/>
      <c r="B667" s="239"/>
      <c r="C667" s="224"/>
      <c r="D667" s="224"/>
      <c r="E667" s="244" t="s">
        <v>906</v>
      </c>
      <c r="F667" s="245"/>
      <c r="G667" s="246"/>
      <c r="H667" s="241">
        <f t="shared" si="10"/>
        <v>0</v>
      </c>
      <c r="I667" s="241"/>
      <c r="J667" s="241"/>
    </row>
    <row r="668" spans="1:10" ht="34.5" hidden="1" customHeight="1">
      <c r="A668" s="247"/>
      <c r="B668" s="239"/>
      <c r="C668" s="224"/>
      <c r="D668" s="224"/>
      <c r="E668" s="293" t="s">
        <v>1098</v>
      </c>
      <c r="F668" s="245"/>
      <c r="G668" s="246">
        <v>512900</v>
      </c>
      <c r="H668" s="241"/>
      <c r="I668" s="241"/>
      <c r="J668" s="241"/>
    </row>
    <row r="669" spans="1:10" ht="27" hidden="1" customHeight="1">
      <c r="A669" s="247">
        <v>2827</v>
      </c>
      <c r="B669" s="239" t="s">
        <v>405</v>
      </c>
      <c r="C669" s="224">
        <v>2</v>
      </c>
      <c r="D669" s="224">
        <v>7</v>
      </c>
      <c r="E669" s="259" t="s">
        <v>1100</v>
      </c>
      <c r="F669" s="287"/>
      <c r="G669" s="288"/>
      <c r="H669" s="241">
        <f t="shared" si="10"/>
        <v>0</v>
      </c>
      <c r="I669" s="241"/>
      <c r="J669" s="241">
        <f>'[1]arandzin mshakujt'!F132</f>
        <v>0</v>
      </c>
    </row>
    <row r="670" spans="1:10" ht="12.75" hidden="1" customHeight="1">
      <c r="A670" s="247"/>
      <c r="B670" s="239"/>
      <c r="C670" s="224"/>
      <c r="D670" s="224"/>
      <c r="E670" s="250" t="s">
        <v>1269</v>
      </c>
      <c r="F670" s="245"/>
      <c r="G670" s="246"/>
      <c r="H670" s="241">
        <f t="shared" si="10"/>
        <v>0</v>
      </c>
      <c r="I670" s="241"/>
      <c r="J670" s="241"/>
    </row>
    <row r="671" spans="1:10" ht="39" hidden="1" customHeight="1">
      <c r="A671" s="247"/>
      <c r="B671" s="239"/>
      <c r="C671" s="224"/>
      <c r="D671" s="224"/>
      <c r="E671" s="244" t="s">
        <v>904</v>
      </c>
      <c r="F671" s="245"/>
      <c r="G671" s="258" t="s">
        <v>1099</v>
      </c>
      <c r="H671" s="241">
        <f t="shared" si="10"/>
        <v>0</v>
      </c>
      <c r="I671" s="241"/>
      <c r="J671" s="241">
        <f>'[1]arandzin mshakujt'!F137</f>
        <v>0</v>
      </c>
    </row>
    <row r="672" spans="1:10" ht="15" hidden="1" customHeight="1">
      <c r="A672" s="247"/>
      <c r="B672" s="239"/>
      <c r="C672" s="224"/>
      <c r="D672" s="224"/>
      <c r="E672" s="244" t="s">
        <v>1270</v>
      </c>
      <c r="F672" s="277"/>
      <c r="G672" s="256" t="s">
        <v>1101</v>
      </c>
      <c r="H672" s="241">
        <f t="shared" si="10"/>
        <v>0</v>
      </c>
      <c r="I672" s="241"/>
      <c r="J672" s="241">
        <f>'[1]arandzin mshakujt'!F138</f>
        <v>0</v>
      </c>
    </row>
    <row r="673" spans="1:10" ht="25.5" hidden="1" customHeight="1">
      <c r="A673" s="247">
        <v>2830</v>
      </c>
      <c r="B673" s="239" t="s">
        <v>405</v>
      </c>
      <c r="C673" s="224">
        <v>3</v>
      </c>
      <c r="D673" s="224">
        <v>0</v>
      </c>
      <c r="E673" s="244" t="s">
        <v>906</v>
      </c>
      <c r="F673" s="257" t="s">
        <v>422</v>
      </c>
      <c r="G673" s="296"/>
      <c r="H673" s="241">
        <f t="shared" si="10"/>
        <v>0</v>
      </c>
      <c r="I673" s="241">
        <f>I675+I678+I682</f>
        <v>0</v>
      </c>
      <c r="J673" s="241">
        <f>J675+J678+J682</f>
        <v>0</v>
      </c>
    </row>
    <row r="674" spans="1:10" s="249" customFormat="1" ht="10.5" hidden="1" customHeight="1">
      <c r="A674" s="247"/>
      <c r="B674" s="239"/>
      <c r="C674" s="224"/>
      <c r="D674" s="224"/>
      <c r="E674" s="293" t="s">
        <v>1100</v>
      </c>
      <c r="F674" s="250"/>
      <c r="G674" s="251"/>
      <c r="H674" s="241">
        <f t="shared" si="10"/>
        <v>0</v>
      </c>
      <c r="I674" s="241"/>
      <c r="J674" s="241"/>
    </row>
    <row r="675" spans="1:10" ht="12.75" hidden="1" customHeight="1">
      <c r="A675" s="247">
        <v>2831</v>
      </c>
      <c r="B675" s="239" t="s">
        <v>405</v>
      </c>
      <c r="C675" s="224">
        <v>3</v>
      </c>
      <c r="D675" s="224">
        <v>1</v>
      </c>
      <c r="E675" s="255" t="s">
        <v>962</v>
      </c>
      <c r="F675" s="257"/>
      <c r="G675" s="296"/>
      <c r="H675" s="241">
        <f t="shared" si="10"/>
        <v>0</v>
      </c>
      <c r="I675" s="241"/>
      <c r="J675" s="241"/>
    </row>
    <row r="676" spans="1:10" ht="18.75" hidden="1" customHeight="1">
      <c r="A676" s="247"/>
      <c r="B676" s="239"/>
      <c r="C676" s="224"/>
      <c r="D676" s="224"/>
      <c r="E676" s="244" t="s">
        <v>1271</v>
      </c>
      <c r="F676" s="245"/>
      <c r="G676" s="246"/>
      <c r="H676" s="241">
        <f t="shared" si="10"/>
        <v>0</v>
      </c>
      <c r="I676" s="241"/>
      <c r="J676" s="241"/>
    </row>
    <row r="677" spans="1:10" ht="18.75" hidden="1" customHeight="1">
      <c r="A677" s="247"/>
      <c r="B677" s="239"/>
      <c r="C677" s="224"/>
      <c r="D677" s="224"/>
      <c r="E677" s="244" t="s">
        <v>906</v>
      </c>
      <c r="F677" s="245"/>
      <c r="G677" s="258" t="s">
        <v>1101</v>
      </c>
      <c r="H677" s="241" t="e">
        <f t="shared" si="10"/>
        <v>#REF!</v>
      </c>
      <c r="I677" s="241"/>
      <c r="J677" s="241" t="e">
        <f>#REF!</f>
        <v>#REF!</v>
      </c>
    </row>
    <row r="678" spans="1:10" ht="13.5" hidden="1" customHeight="1">
      <c r="A678" s="247">
        <v>2832</v>
      </c>
      <c r="B678" s="239" t="s">
        <v>405</v>
      </c>
      <c r="C678" s="224">
        <v>3</v>
      </c>
      <c r="D678" s="224">
        <v>2</v>
      </c>
      <c r="E678" s="244" t="s">
        <v>1138</v>
      </c>
      <c r="F678" s="257"/>
      <c r="G678" s="296"/>
      <c r="H678" s="241">
        <f t="shared" si="10"/>
        <v>0</v>
      </c>
      <c r="I678" s="241"/>
      <c r="J678" s="241"/>
    </row>
    <row r="679" spans="1:10" ht="0.75" hidden="1" customHeight="1">
      <c r="A679" s="247"/>
      <c r="B679" s="239"/>
      <c r="C679" s="224"/>
      <c r="D679" s="224"/>
      <c r="E679" s="244" t="s">
        <v>1272</v>
      </c>
      <c r="F679" s="245"/>
      <c r="G679" s="246"/>
      <c r="H679" s="241">
        <f t="shared" si="10"/>
        <v>0</v>
      </c>
      <c r="I679" s="241"/>
      <c r="J679" s="241"/>
    </row>
    <row r="680" spans="1:10" ht="38.25" hidden="1">
      <c r="A680" s="247"/>
      <c r="B680" s="239"/>
      <c r="C680" s="224"/>
      <c r="D680" s="224"/>
      <c r="E680" s="244" t="s">
        <v>906</v>
      </c>
      <c r="F680" s="245"/>
      <c r="G680" s="246"/>
      <c r="H680" s="241">
        <f t="shared" si="10"/>
        <v>0</v>
      </c>
      <c r="I680" s="241"/>
      <c r="J680" s="241"/>
    </row>
    <row r="681" spans="1:10" hidden="1">
      <c r="A681" s="247"/>
      <c r="B681" s="239"/>
      <c r="C681" s="224"/>
      <c r="D681" s="224"/>
      <c r="E681" s="255" t="s">
        <v>933</v>
      </c>
      <c r="F681" s="245"/>
      <c r="G681" s="246"/>
      <c r="H681" s="241">
        <f t="shared" si="10"/>
        <v>0</v>
      </c>
      <c r="I681" s="241"/>
      <c r="J681" s="241"/>
    </row>
    <row r="682" spans="1:10" ht="15" hidden="1" customHeight="1">
      <c r="A682" s="247">
        <v>2833</v>
      </c>
      <c r="B682" s="239" t="s">
        <v>405</v>
      </c>
      <c r="C682" s="224">
        <v>3</v>
      </c>
      <c r="D682" s="224">
        <v>3</v>
      </c>
      <c r="E682" s="255" t="s">
        <v>955</v>
      </c>
      <c r="F682" s="287" t="s">
        <v>426</v>
      </c>
      <c r="G682" s="288"/>
      <c r="H682" s="241">
        <f t="shared" si="10"/>
        <v>0</v>
      </c>
      <c r="I682" s="241"/>
      <c r="J682" s="241"/>
    </row>
    <row r="683" spans="1:10" ht="24.75" hidden="1" customHeight="1">
      <c r="A683" s="247"/>
      <c r="B683" s="239"/>
      <c r="C683" s="224"/>
      <c r="D683" s="224"/>
      <c r="E683" s="255" t="s">
        <v>962</v>
      </c>
      <c r="F683" s="245"/>
      <c r="G683" s="246"/>
      <c r="H683" s="241">
        <f t="shared" si="10"/>
        <v>0</v>
      </c>
      <c r="I683" s="241"/>
      <c r="J683" s="241"/>
    </row>
    <row r="684" spans="1:10" ht="12.75" hidden="1" customHeight="1">
      <c r="A684" s="247"/>
      <c r="B684" s="239"/>
      <c r="C684" s="224"/>
      <c r="D684" s="224"/>
      <c r="E684" s="250" t="s">
        <v>1273</v>
      </c>
      <c r="F684" s="256" t="s">
        <v>934</v>
      </c>
      <c r="G684" s="256" t="s">
        <v>934</v>
      </c>
      <c r="H684" s="241">
        <f t="shared" si="10"/>
        <v>0</v>
      </c>
      <c r="I684" s="241"/>
      <c r="J684" s="241"/>
    </row>
    <row r="685" spans="1:10" ht="13.5" hidden="1" customHeight="1">
      <c r="A685" s="247"/>
      <c r="B685" s="239"/>
      <c r="C685" s="224"/>
      <c r="D685" s="224"/>
      <c r="E685" s="244" t="s">
        <v>904</v>
      </c>
      <c r="F685" s="256" t="s">
        <v>956</v>
      </c>
      <c r="G685" s="256" t="s">
        <v>956</v>
      </c>
      <c r="H685" s="241">
        <f t="shared" si="10"/>
        <v>0</v>
      </c>
      <c r="I685" s="241"/>
      <c r="J685" s="241"/>
    </row>
    <row r="686" spans="1:10" ht="12.75" hidden="1" customHeight="1">
      <c r="A686" s="247"/>
      <c r="B686" s="239"/>
      <c r="C686" s="224"/>
      <c r="D686" s="224"/>
      <c r="E686" s="244" t="s">
        <v>1274</v>
      </c>
      <c r="F686" s="256" t="s">
        <v>963</v>
      </c>
      <c r="G686" s="256" t="s">
        <v>963</v>
      </c>
      <c r="H686" s="241">
        <f t="shared" si="10"/>
        <v>0</v>
      </c>
      <c r="I686" s="241"/>
      <c r="J686" s="241"/>
    </row>
    <row r="687" spans="1:10" ht="15.75" hidden="1" customHeight="1">
      <c r="A687" s="247">
        <v>2840</v>
      </c>
      <c r="B687" s="239" t="s">
        <v>405</v>
      </c>
      <c r="C687" s="224">
        <v>4</v>
      </c>
      <c r="D687" s="224">
        <v>0</v>
      </c>
      <c r="E687" s="244" t="s">
        <v>906</v>
      </c>
      <c r="F687" s="257" t="s">
        <v>428</v>
      </c>
      <c r="G687" s="296"/>
      <c r="H687" s="241">
        <f t="shared" si="10"/>
        <v>300</v>
      </c>
      <c r="I687" s="241">
        <f>I689+I690+I693</f>
        <v>300</v>
      </c>
      <c r="J687" s="241">
        <f>J689+J690+J693</f>
        <v>0</v>
      </c>
    </row>
    <row r="688" spans="1:10" s="249" customFormat="1">
      <c r="A688" s="247"/>
      <c r="B688" s="239"/>
      <c r="C688" s="224"/>
      <c r="D688" s="224"/>
      <c r="E688" s="255" t="s">
        <v>960</v>
      </c>
      <c r="F688" s="250"/>
      <c r="G688" s="251"/>
      <c r="H688" s="241">
        <f t="shared" si="10"/>
        <v>0</v>
      </c>
      <c r="I688" s="241"/>
      <c r="J688" s="241"/>
    </row>
    <row r="689" spans="1:10">
      <c r="A689" s="247">
        <v>2841</v>
      </c>
      <c r="B689" s="239" t="s">
        <v>405</v>
      </c>
      <c r="C689" s="224">
        <v>4</v>
      </c>
      <c r="D689" s="224">
        <v>1</v>
      </c>
      <c r="E689" s="293" t="s">
        <v>429</v>
      </c>
      <c r="F689" s="257"/>
      <c r="G689" s="296"/>
      <c r="H689" s="241">
        <f t="shared" si="10"/>
        <v>0</v>
      </c>
      <c r="I689" s="241"/>
      <c r="J689" s="241"/>
    </row>
    <row r="690" spans="1:10" ht="21.75" customHeight="1">
      <c r="A690" s="247">
        <v>2842</v>
      </c>
      <c r="B690" s="239" t="s">
        <v>405</v>
      </c>
      <c r="C690" s="224">
        <v>4</v>
      </c>
      <c r="D690" s="224">
        <v>2</v>
      </c>
      <c r="E690" s="244" t="s">
        <v>1273</v>
      </c>
      <c r="F690" s="257"/>
      <c r="G690" s="296"/>
      <c r="H690" s="241">
        <f t="shared" si="10"/>
        <v>0</v>
      </c>
      <c r="I690" s="241"/>
      <c r="J690" s="241"/>
    </row>
    <row r="691" spans="1:10" ht="28.15" customHeight="1">
      <c r="A691" s="247"/>
      <c r="B691" s="239"/>
      <c r="C691" s="224"/>
      <c r="D691" s="224"/>
      <c r="E691" s="293" t="s">
        <v>1067</v>
      </c>
      <c r="F691" s="245"/>
      <c r="G691" s="256">
        <v>481900</v>
      </c>
      <c r="H691" s="241">
        <f t="shared" ref="H691:H754" si="11">I691+J691</f>
        <v>0</v>
      </c>
      <c r="I691" s="241"/>
      <c r="J691" s="241"/>
    </row>
    <row r="692" spans="1:10" hidden="1">
      <c r="A692" s="247"/>
      <c r="B692" s="239"/>
      <c r="C692" s="224"/>
      <c r="D692" s="224"/>
      <c r="E692" s="244" t="s">
        <v>1138</v>
      </c>
      <c r="F692" s="245"/>
      <c r="G692" s="246"/>
      <c r="H692" s="241">
        <f t="shared" si="11"/>
        <v>0</v>
      </c>
      <c r="I692" s="241"/>
      <c r="J692" s="241"/>
    </row>
    <row r="693" spans="1:10">
      <c r="A693" s="247">
        <v>2843</v>
      </c>
      <c r="B693" s="239" t="s">
        <v>405</v>
      </c>
      <c r="C693" s="224">
        <v>4</v>
      </c>
      <c r="D693" s="224">
        <v>3</v>
      </c>
      <c r="E693" s="66" t="s">
        <v>427</v>
      </c>
      <c r="F693" s="287" t="s">
        <v>431</v>
      </c>
      <c r="G693" s="288"/>
      <c r="H693" s="241">
        <f t="shared" si="11"/>
        <v>300</v>
      </c>
      <c r="I693" s="241">
        <f>I694</f>
        <v>300</v>
      </c>
      <c r="J693" s="241"/>
    </row>
    <row r="694" spans="1:10" ht="12.75" customHeight="1">
      <c r="A694" s="247"/>
      <c r="B694" s="239"/>
      <c r="C694" s="224"/>
      <c r="D694" s="224"/>
      <c r="E694" s="73" t="s">
        <v>1275</v>
      </c>
      <c r="F694" s="245"/>
      <c r="G694" s="246">
        <v>463900</v>
      </c>
      <c r="H694" s="241">
        <f t="shared" si="11"/>
        <v>300</v>
      </c>
      <c r="I694" s="241">
        <f>'[1]8.4.3'!F99</f>
        <v>300</v>
      </c>
      <c r="J694" s="241"/>
    </row>
    <row r="695" spans="1:10" ht="25.5" hidden="1">
      <c r="A695" s="247"/>
      <c r="B695" s="239"/>
      <c r="C695" s="224"/>
      <c r="D695" s="224"/>
      <c r="E695" s="308" t="s">
        <v>1276</v>
      </c>
      <c r="F695" s="245"/>
      <c r="G695" s="246"/>
      <c r="H695" s="241">
        <f t="shared" si="11"/>
        <v>0</v>
      </c>
      <c r="I695" s="241"/>
      <c r="J695" s="241"/>
    </row>
    <row r="696" spans="1:10" ht="38.25" hidden="1">
      <c r="A696" s="247"/>
      <c r="B696" s="239"/>
      <c r="C696" s="224"/>
      <c r="D696" s="224"/>
      <c r="E696" s="244" t="s">
        <v>906</v>
      </c>
      <c r="F696" s="245"/>
      <c r="G696" s="246"/>
      <c r="H696" s="241">
        <f t="shared" si="11"/>
        <v>0</v>
      </c>
      <c r="I696" s="241"/>
      <c r="J696" s="241"/>
    </row>
    <row r="697" spans="1:10" hidden="1">
      <c r="A697" s="247">
        <v>2850</v>
      </c>
      <c r="B697" s="239" t="s">
        <v>405</v>
      </c>
      <c r="C697" s="224">
        <v>5</v>
      </c>
      <c r="D697" s="224">
        <v>0</v>
      </c>
      <c r="E697" s="244" t="s">
        <v>1138</v>
      </c>
      <c r="F697" s="257" t="s">
        <v>433</v>
      </c>
      <c r="G697" s="296"/>
      <c r="H697" s="241">
        <f t="shared" si="11"/>
        <v>0</v>
      </c>
      <c r="I697" s="241">
        <f>I699</f>
        <v>0</v>
      </c>
      <c r="J697" s="241">
        <f>J699</f>
        <v>0</v>
      </c>
    </row>
    <row r="698" spans="1:10" s="249" customFormat="1" hidden="1">
      <c r="A698" s="247"/>
      <c r="B698" s="239"/>
      <c r="C698" s="224"/>
      <c r="D698" s="224"/>
      <c r="E698" s="244" t="s">
        <v>1138</v>
      </c>
      <c r="F698" s="250"/>
      <c r="G698" s="251"/>
      <c r="H698" s="241">
        <f t="shared" si="11"/>
        <v>0</v>
      </c>
      <c r="I698" s="241"/>
      <c r="J698" s="241"/>
    </row>
    <row r="699" spans="1:10" ht="25.5" hidden="1">
      <c r="A699" s="247">
        <v>2851</v>
      </c>
      <c r="B699" s="239" t="s">
        <v>405</v>
      </c>
      <c r="C699" s="224">
        <v>5</v>
      </c>
      <c r="D699" s="224">
        <v>1</v>
      </c>
      <c r="E699" s="261" t="s">
        <v>1277</v>
      </c>
      <c r="F699" s="287" t="s">
        <v>434</v>
      </c>
      <c r="G699" s="288"/>
      <c r="H699" s="241">
        <f t="shared" si="11"/>
        <v>0</v>
      </c>
      <c r="I699" s="241"/>
      <c r="J699" s="241"/>
    </row>
    <row r="700" spans="1:10" hidden="1">
      <c r="A700" s="247"/>
      <c r="B700" s="239"/>
      <c r="C700" s="224"/>
      <c r="D700" s="224"/>
      <c r="E700" s="244" t="s">
        <v>904</v>
      </c>
      <c r="F700" s="245"/>
      <c r="G700" s="246"/>
      <c r="H700" s="241">
        <f t="shared" si="11"/>
        <v>0</v>
      </c>
      <c r="I700" s="241"/>
      <c r="J700" s="241"/>
    </row>
    <row r="701" spans="1:10" ht="25.5" hidden="1">
      <c r="A701" s="247"/>
      <c r="B701" s="239"/>
      <c r="C701" s="224"/>
      <c r="D701" s="224"/>
      <c r="E701" s="308" t="s">
        <v>1277</v>
      </c>
      <c r="F701" s="245"/>
      <c r="G701" s="246"/>
      <c r="H701" s="241">
        <f t="shared" si="11"/>
        <v>0</v>
      </c>
      <c r="I701" s="241"/>
      <c r="J701" s="241"/>
    </row>
    <row r="702" spans="1:10" ht="38.25" hidden="1">
      <c r="A702" s="247"/>
      <c r="B702" s="239"/>
      <c r="C702" s="224"/>
      <c r="D702" s="224"/>
      <c r="E702" s="244" t="s">
        <v>906</v>
      </c>
      <c r="F702" s="245"/>
      <c r="G702" s="246"/>
      <c r="H702" s="241">
        <f t="shared" si="11"/>
        <v>0</v>
      </c>
      <c r="I702" s="241"/>
      <c r="J702" s="241"/>
    </row>
    <row r="703" spans="1:10" ht="25.5" hidden="1">
      <c r="A703" s="247">
        <v>2860</v>
      </c>
      <c r="B703" s="239" t="s">
        <v>405</v>
      </c>
      <c r="C703" s="224">
        <v>6</v>
      </c>
      <c r="D703" s="224">
        <v>0</v>
      </c>
      <c r="E703" s="244" t="s">
        <v>1138</v>
      </c>
      <c r="F703" s="257" t="s">
        <v>436</v>
      </c>
      <c r="G703" s="296"/>
      <c r="H703" s="241">
        <f t="shared" si="11"/>
        <v>0</v>
      </c>
      <c r="I703" s="241">
        <f>I705</f>
        <v>0</v>
      </c>
      <c r="J703" s="241">
        <f>J705</f>
        <v>0</v>
      </c>
    </row>
    <row r="704" spans="1:10" s="249" customFormat="1" hidden="1">
      <c r="A704" s="247"/>
      <c r="B704" s="239"/>
      <c r="C704" s="224"/>
      <c r="D704" s="224"/>
      <c r="E704" s="244" t="s">
        <v>1138</v>
      </c>
      <c r="F704" s="250"/>
      <c r="G704" s="251"/>
      <c r="H704" s="241"/>
      <c r="I704" s="241"/>
      <c r="J704" s="241"/>
    </row>
    <row r="705" spans="1:10" ht="38.25" hidden="1">
      <c r="A705" s="247">
        <v>2861</v>
      </c>
      <c r="B705" s="239" t="s">
        <v>405</v>
      </c>
      <c r="C705" s="224">
        <v>6</v>
      </c>
      <c r="D705" s="224">
        <v>1</v>
      </c>
      <c r="E705" s="222" t="s">
        <v>1278</v>
      </c>
      <c r="F705" s="287" t="s">
        <v>437</v>
      </c>
      <c r="G705" s="288"/>
      <c r="H705" s="241">
        <f t="shared" si="11"/>
        <v>0</v>
      </c>
      <c r="I705" s="241"/>
      <c r="J705" s="241"/>
    </row>
    <row r="706" spans="1:10" ht="38.25" hidden="1">
      <c r="A706" s="247"/>
      <c r="B706" s="239"/>
      <c r="C706" s="224"/>
      <c r="D706" s="224"/>
      <c r="E706" s="222" t="s">
        <v>1278</v>
      </c>
      <c r="F706" s="245"/>
      <c r="G706" s="246"/>
      <c r="H706" s="241">
        <f t="shared" si="11"/>
        <v>0</v>
      </c>
      <c r="I706" s="241"/>
      <c r="J706" s="241"/>
    </row>
    <row r="707" spans="1:10" ht="25.5" hidden="1">
      <c r="A707" s="247"/>
      <c r="B707" s="239"/>
      <c r="C707" s="224"/>
      <c r="D707" s="224"/>
      <c r="E707" s="250" t="s">
        <v>1279</v>
      </c>
      <c r="F707" s="245"/>
      <c r="G707" s="246"/>
      <c r="H707" s="241">
        <f t="shared" si="11"/>
        <v>0</v>
      </c>
      <c r="I707" s="241"/>
      <c r="J707" s="241"/>
    </row>
    <row r="708" spans="1:10" ht="25.5" hidden="1">
      <c r="A708" s="247"/>
      <c r="B708" s="239"/>
      <c r="C708" s="224"/>
      <c r="D708" s="224"/>
      <c r="E708" s="250" t="s">
        <v>1279</v>
      </c>
      <c r="F708" s="245"/>
      <c r="G708" s="246"/>
      <c r="H708" s="241">
        <f t="shared" si="11"/>
        <v>0</v>
      </c>
      <c r="I708" s="241"/>
      <c r="J708" s="241"/>
    </row>
    <row r="709" spans="1:10" s="242" customFormat="1" ht="35.25" customHeight="1">
      <c r="A709" s="295">
        <v>2900</v>
      </c>
      <c r="B709" s="239" t="s">
        <v>438</v>
      </c>
      <c r="C709" s="224">
        <v>0</v>
      </c>
      <c r="D709" s="224">
        <v>0</v>
      </c>
      <c r="E709" s="309" t="s">
        <v>518</v>
      </c>
      <c r="F709" s="219" t="s">
        <v>439</v>
      </c>
      <c r="G709" s="219"/>
      <c r="H709" s="241">
        <f t="shared" si="11"/>
        <v>50796</v>
      </c>
      <c r="I709" s="241">
        <f>I711+I731+I740+I747+I752+I777+I783+I789</f>
        <v>50796</v>
      </c>
      <c r="J709" s="241">
        <f>J711+J731+J740+J747+J752+J777+J783+J789</f>
        <v>0</v>
      </c>
    </row>
    <row r="710" spans="1:10" ht="11.25" hidden="1" customHeight="1">
      <c r="A710" s="243"/>
      <c r="B710" s="239"/>
      <c r="C710" s="224"/>
      <c r="D710" s="224"/>
      <c r="E710" s="244" t="s">
        <v>1280</v>
      </c>
      <c r="F710" s="245"/>
      <c r="G710" s="246"/>
      <c r="H710" s="241">
        <f t="shared" si="11"/>
        <v>0</v>
      </c>
      <c r="I710" s="241"/>
      <c r="J710" s="241"/>
    </row>
    <row r="711" spans="1:10" ht="26.25" customHeight="1">
      <c r="A711" s="247">
        <v>2910</v>
      </c>
      <c r="B711" s="239" t="s">
        <v>438</v>
      </c>
      <c r="C711" s="224">
        <v>1</v>
      </c>
      <c r="D711" s="224">
        <v>0</v>
      </c>
      <c r="E711" s="293" t="s">
        <v>440</v>
      </c>
      <c r="F711" s="250" t="s">
        <v>441</v>
      </c>
      <c r="G711" s="251"/>
      <c r="H711" s="241">
        <f t="shared" si="11"/>
        <v>40874</v>
      </c>
      <c r="I711" s="241">
        <f>I713+I729</f>
        <v>40874</v>
      </c>
      <c r="J711" s="241">
        <f>J713+J729</f>
        <v>0</v>
      </c>
    </row>
    <row r="712" spans="1:10" s="249" customFormat="1" ht="0.75" hidden="1" customHeight="1">
      <c r="A712" s="247"/>
      <c r="B712" s="239"/>
      <c r="C712" s="224"/>
      <c r="D712" s="224"/>
      <c r="E712" s="310" t="s">
        <v>1013</v>
      </c>
      <c r="F712" s="250"/>
      <c r="G712" s="251"/>
      <c r="H712" s="241"/>
      <c r="I712" s="241"/>
      <c r="J712" s="241"/>
    </row>
    <row r="713" spans="1:10" ht="16.5" customHeight="1">
      <c r="A713" s="247">
        <v>2911</v>
      </c>
      <c r="B713" s="239" t="s">
        <v>438</v>
      </c>
      <c r="C713" s="224">
        <v>1</v>
      </c>
      <c r="D713" s="224">
        <v>1</v>
      </c>
      <c r="E713" s="244" t="s">
        <v>442</v>
      </c>
      <c r="F713" s="287" t="s">
        <v>443</v>
      </c>
      <c r="G713" s="288"/>
      <c r="H713" s="241">
        <f t="shared" si="11"/>
        <v>40874</v>
      </c>
      <c r="I713" s="241">
        <f>I726</f>
        <v>40874</v>
      </c>
      <c r="J713" s="241">
        <f>J728</f>
        <v>0</v>
      </c>
    </row>
    <row r="714" spans="1:10" ht="39" hidden="1" customHeight="1">
      <c r="A714" s="247"/>
      <c r="B714" s="239"/>
      <c r="C714" s="224"/>
      <c r="D714" s="224"/>
      <c r="E714" s="255" t="s">
        <v>1241</v>
      </c>
      <c r="F714" s="245"/>
      <c r="G714" s="246"/>
      <c r="H714" s="241"/>
      <c r="I714" s="241"/>
      <c r="J714" s="241"/>
    </row>
    <row r="715" spans="1:10" ht="38.25" hidden="1" customHeight="1">
      <c r="A715" s="247"/>
      <c r="B715" s="239"/>
      <c r="C715" s="224"/>
      <c r="D715" s="224"/>
      <c r="E715" s="283" t="s">
        <v>942</v>
      </c>
      <c r="F715" s="245"/>
      <c r="G715" s="258" t="s">
        <v>910</v>
      </c>
      <c r="H715" s="241">
        <f t="shared" si="11"/>
        <v>0</v>
      </c>
      <c r="I715" s="241">
        <f>'[1]Mankapartez hoak'!F34+'[1]mankap 1 ntpm'!F34</f>
        <v>0</v>
      </c>
      <c r="J715" s="241"/>
    </row>
    <row r="716" spans="1:10" ht="39" hidden="1" customHeight="1">
      <c r="A716" s="247"/>
      <c r="B716" s="239"/>
      <c r="C716" s="224"/>
      <c r="D716" s="224"/>
      <c r="E716" s="283" t="s">
        <v>962</v>
      </c>
      <c r="F716" s="245"/>
      <c r="G716" s="258" t="s">
        <v>924</v>
      </c>
      <c r="H716" s="241">
        <f t="shared" si="11"/>
        <v>0</v>
      </c>
      <c r="I716" s="241">
        <f>'[1]Mankapartez hoak'!F40+'[1]mankap 1 ntpm'!F40</f>
        <v>0</v>
      </c>
      <c r="J716" s="241"/>
    </row>
    <row r="717" spans="1:10" ht="39" hidden="1" customHeight="1">
      <c r="A717" s="247"/>
      <c r="B717" s="239"/>
      <c r="C717" s="224"/>
      <c r="D717" s="224"/>
      <c r="E717" s="283" t="s">
        <v>973</v>
      </c>
      <c r="F717" s="245"/>
      <c r="G717" s="258" t="s">
        <v>930</v>
      </c>
      <c r="H717" s="241">
        <f t="shared" si="11"/>
        <v>0</v>
      </c>
      <c r="I717" s="241">
        <f>'[1]Mankapartez hoak'!F44+'[1]mankap 1 ntpm'!F44</f>
        <v>0</v>
      </c>
      <c r="J717" s="241"/>
    </row>
    <row r="718" spans="1:10" ht="39" hidden="1" customHeight="1">
      <c r="A718" s="247"/>
      <c r="B718" s="239"/>
      <c r="C718" s="224"/>
      <c r="D718" s="224"/>
      <c r="E718" s="293" t="s">
        <v>983</v>
      </c>
      <c r="F718" s="245"/>
      <c r="G718" s="258" t="s">
        <v>932</v>
      </c>
      <c r="H718" s="241">
        <f t="shared" si="11"/>
        <v>0</v>
      </c>
      <c r="I718" s="241">
        <f>'[1]Mankapartez hoak'!F45</f>
        <v>0</v>
      </c>
      <c r="J718" s="241"/>
    </row>
    <row r="719" spans="1:10" ht="39" hidden="1" customHeight="1">
      <c r="A719" s="247"/>
      <c r="B719" s="239"/>
      <c r="C719" s="224"/>
      <c r="D719" s="224"/>
      <c r="E719" s="293" t="s">
        <v>985</v>
      </c>
      <c r="F719" s="245"/>
      <c r="G719" s="258" t="s">
        <v>943</v>
      </c>
      <c r="H719" s="241">
        <f t="shared" si="11"/>
        <v>0</v>
      </c>
      <c r="I719" s="241">
        <f>'[1]Mankapartez hoak'!F51+'[1]mankap 1 ntpm'!F51</f>
        <v>0</v>
      </c>
      <c r="J719" s="241"/>
    </row>
    <row r="720" spans="1:10" ht="39" hidden="1" customHeight="1">
      <c r="A720" s="247"/>
      <c r="B720" s="239"/>
      <c r="C720" s="224"/>
      <c r="D720" s="224"/>
      <c r="E720" s="293" t="s">
        <v>987</v>
      </c>
      <c r="F720" s="245"/>
      <c r="G720" s="258" t="s">
        <v>963</v>
      </c>
      <c r="H720" s="241">
        <f t="shared" si="11"/>
        <v>0</v>
      </c>
      <c r="I720" s="241">
        <f>'[1]Mankapartez hoak'!F62+'[1]mankap 1 ntpm'!F62</f>
        <v>0</v>
      </c>
      <c r="J720" s="241"/>
    </row>
    <row r="721" spans="1:10" ht="39" hidden="1" customHeight="1">
      <c r="A721" s="247"/>
      <c r="B721" s="239"/>
      <c r="C721" s="224"/>
      <c r="D721" s="224"/>
      <c r="E721" s="259" t="s">
        <v>1098</v>
      </c>
      <c r="F721" s="245"/>
      <c r="G721" s="258" t="s">
        <v>974</v>
      </c>
      <c r="H721" s="241">
        <f t="shared" si="11"/>
        <v>0</v>
      </c>
      <c r="I721" s="241">
        <f>'[1]Mankapartez hoak'!F69+'[1]mankap 1 ntpm'!F69</f>
        <v>0</v>
      </c>
      <c r="J721" s="241"/>
    </row>
    <row r="722" spans="1:10" ht="39" hidden="1" customHeight="1">
      <c r="A722" s="247"/>
      <c r="B722" s="239"/>
      <c r="C722" s="224"/>
      <c r="D722" s="224"/>
      <c r="E722" s="257" t="s">
        <v>1026</v>
      </c>
      <c r="F722" s="245"/>
      <c r="G722" s="258" t="s">
        <v>984</v>
      </c>
      <c r="H722" s="241">
        <f t="shared" si="11"/>
        <v>0</v>
      </c>
      <c r="I722" s="241">
        <f>'[1]Mankapartez hoak'!F74+'[1]mankap 1 ntpm'!F74</f>
        <v>0</v>
      </c>
      <c r="J722" s="241"/>
    </row>
    <row r="723" spans="1:10" ht="3.75" hidden="1" customHeight="1">
      <c r="A723" s="247"/>
      <c r="B723" s="239"/>
      <c r="C723" s="224"/>
      <c r="D723" s="224"/>
      <c r="E723" s="292" t="s">
        <v>1026</v>
      </c>
      <c r="F723" s="245"/>
      <c r="G723" s="258" t="s">
        <v>986</v>
      </c>
      <c r="H723" s="241">
        <f t="shared" si="11"/>
        <v>0</v>
      </c>
      <c r="I723" s="241">
        <f>'[1]Mankapartez hoak'!F75+'[1]mankap 1 ntpm'!F75</f>
        <v>0</v>
      </c>
      <c r="J723" s="241"/>
    </row>
    <row r="724" spans="1:10" ht="39" hidden="1" customHeight="1">
      <c r="A724" s="247"/>
      <c r="B724" s="239"/>
      <c r="C724" s="224"/>
      <c r="D724" s="224"/>
      <c r="E724" s="293" t="s">
        <v>1098</v>
      </c>
      <c r="F724" s="245"/>
      <c r="G724" s="258" t="s">
        <v>988</v>
      </c>
      <c r="H724" s="241">
        <f t="shared" si="11"/>
        <v>0</v>
      </c>
      <c r="I724" s="241">
        <f>'[1]Mankapartez hoak'!F76+'[1]mankap 1 ntpm'!F76</f>
        <v>0</v>
      </c>
      <c r="J724" s="241"/>
    </row>
    <row r="725" spans="1:10" ht="39" hidden="1" customHeight="1">
      <c r="A725" s="247"/>
      <c r="B725" s="239"/>
      <c r="C725" s="224"/>
      <c r="D725" s="224"/>
      <c r="E725" s="244" t="s">
        <v>1281</v>
      </c>
      <c r="F725" s="277"/>
      <c r="G725" s="256" t="s">
        <v>1099</v>
      </c>
      <c r="H725" s="241">
        <f t="shared" si="11"/>
        <v>0</v>
      </c>
      <c r="I725" s="241"/>
      <c r="J725" s="241">
        <f>'[1]Mankapartez hoak'!F153</f>
        <v>0</v>
      </c>
    </row>
    <row r="726" spans="1:10" ht="34.5" customHeight="1">
      <c r="A726" s="247"/>
      <c r="B726" s="239"/>
      <c r="C726" s="224"/>
      <c r="D726" s="224"/>
      <c r="E726" s="244" t="s">
        <v>626</v>
      </c>
      <c r="F726" s="277"/>
      <c r="G726" s="220">
        <v>463700</v>
      </c>
      <c r="H726" s="241">
        <f t="shared" si="11"/>
        <v>40874</v>
      </c>
      <c r="I726" s="241">
        <f>'[1]mank hoak'!F105</f>
        <v>40874</v>
      </c>
      <c r="J726" s="241"/>
    </row>
    <row r="727" spans="1:10" hidden="1">
      <c r="A727" s="247"/>
      <c r="B727" s="239"/>
      <c r="C727" s="224"/>
      <c r="D727" s="224"/>
      <c r="E727" s="259" t="s">
        <v>987</v>
      </c>
      <c r="F727" s="245"/>
      <c r="G727" s="311" t="s">
        <v>528</v>
      </c>
      <c r="H727" s="241">
        <f t="shared" si="11"/>
        <v>0</v>
      </c>
      <c r="I727" s="241"/>
      <c r="J727" s="241">
        <f>'[1]Mankapartez hoak'!F150+'[1]mankap 1 ntpm'!F150</f>
        <v>0</v>
      </c>
    </row>
    <row r="728" spans="1:10" ht="22.5" customHeight="1">
      <c r="A728" s="247"/>
      <c r="B728" s="239"/>
      <c r="C728" s="224"/>
      <c r="D728" s="224"/>
      <c r="E728" s="293" t="s">
        <v>1100</v>
      </c>
      <c r="F728" s="245"/>
      <c r="G728" s="258" t="s">
        <v>1101</v>
      </c>
      <c r="H728" s="241">
        <f t="shared" si="11"/>
        <v>0</v>
      </c>
      <c r="I728" s="241"/>
      <c r="J728" s="241">
        <f>'[1]mank hoak'!F155</f>
        <v>0</v>
      </c>
    </row>
    <row r="729" spans="1:10" ht="14.25" customHeight="1">
      <c r="A729" s="247">
        <v>2912</v>
      </c>
      <c r="B729" s="239" t="s">
        <v>438</v>
      </c>
      <c r="C729" s="224">
        <v>1</v>
      </c>
      <c r="D729" s="224">
        <v>2</v>
      </c>
      <c r="E729" s="259" t="s">
        <v>444</v>
      </c>
      <c r="F729" s="287" t="s">
        <v>445</v>
      </c>
      <c r="G729" s="288"/>
      <c r="H729" s="241">
        <f t="shared" si="11"/>
        <v>0</v>
      </c>
      <c r="I729" s="241"/>
      <c r="J729" s="241"/>
    </row>
    <row r="730" spans="1:10" ht="0.75" hidden="1" customHeight="1">
      <c r="A730" s="247"/>
      <c r="B730" s="239"/>
      <c r="C730" s="224"/>
      <c r="D730" s="224"/>
      <c r="E730" s="244" t="s">
        <v>904</v>
      </c>
      <c r="F730" s="245"/>
      <c r="G730" s="246"/>
      <c r="H730" s="241">
        <f t="shared" si="11"/>
        <v>0</v>
      </c>
      <c r="I730" s="241"/>
      <c r="J730" s="241"/>
    </row>
    <row r="731" spans="1:10">
      <c r="A731" s="247">
        <v>2920</v>
      </c>
      <c r="B731" s="239" t="s">
        <v>438</v>
      </c>
      <c r="C731" s="224">
        <v>2</v>
      </c>
      <c r="D731" s="224">
        <v>0</v>
      </c>
      <c r="E731" s="244" t="s">
        <v>446</v>
      </c>
      <c r="F731" s="250" t="s">
        <v>447</v>
      </c>
      <c r="G731" s="251"/>
      <c r="H731" s="241">
        <f t="shared" si="11"/>
        <v>0</v>
      </c>
      <c r="I731" s="241">
        <f>I732+I736</f>
        <v>0</v>
      </c>
      <c r="J731" s="241">
        <f>J732+J736</f>
        <v>0</v>
      </c>
    </row>
    <row r="732" spans="1:10" ht="0.75" customHeight="1">
      <c r="A732" s="247">
        <v>2921</v>
      </c>
      <c r="B732" s="239" t="s">
        <v>438</v>
      </c>
      <c r="C732" s="224">
        <v>2</v>
      </c>
      <c r="D732" s="224">
        <v>1</v>
      </c>
      <c r="E732" s="244" t="s">
        <v>448</v>
      </c>
      <c r="F732" s="287" t="s">
        <v>449</v>
      </c>
      <c r="G732" s="288"/>
      <c r="H732" s="241">
        <f t="shared" si="11"/>
        <v>0</v>
      </c>
      <c r="I732" s="241"/>
      <c r="J732" s="241"/>
    </row>
    <row r="733" spans="1:10" ht="0.75" hidden="1" customHeight="1">
      <c r="A733" s="247"/>
      <c r="B733" s="239"/>
      <c r="C733" s="224"/>
      <c r="D733" s="224"/>
      <c r="E733" s="244"/>
      <c r="F733" s="245"/>
      <c r="G733" s="246"/>
      <c r="H733" s="241">
        <f t="shared" si="11"/>
        <v>0</v>
      </c>
      <c r="I733" s="241"/>
      <c r="J733" s="241"/>
    </row>
    <row r="734" spans="1:10" ht="0.75" hidden="1" customHeight="1">
      <c r="A734" s="247"/>
      <c r="B734" s="239"/>
      <c r="C734" s="224"/>
      <c r="D734" s="224"/>
      <c r="E734" s="257" t="s">
        <v>1026</v>
      </c>
      <c r="F734" s="245"/>
      <c r="G734" s="246"/>
      <c r="H734" s="241">
        <f t="shared" si="11"/>
        <v>0</v>
      </c>
      <c r="I734" s="241"/>
      <c r="J734" s="241"/>
    </row>
    <row r="735" spans="1:10" ht="0.75" hidden="1" customHeight="1">
      <c r="A735" s="247"/>
      <c r="B735" s="239"/>
      <c r="C735" s="224"/>
      <c r="D735" s="224"/>
      <c r="E735" s="259" t="s">
        <v>987</v>
      </c>
      <c r="F735" s="245"/>
      <c r="G735" s="246"/>
      <c r="H735" s="241"/>
      <c r="I735" s="241"/>
      <c r="J735" s="241"/>
    </row>
    <row r="736" spans="1:10" ht="15" hidden="1" customHeight="1">
      <c r="A736" s="247">
        <v>2922</v>
      </c>
      <c r="B736" s="239" t="s">
        <v>438</v>
      </c>
      <c r="C736" s="224">
        <v>2</v>
      </c>
      <c r="D736" s="224">
        <v>2</v>
      </c>
      <c r="E736" s="66" t="s">
        <v>450</v>
      </c>
      <c r="F736" s="287" t="s">
        <v>451</v>
      </c>
      <c r="G736" s="256"/>
      <c r="H736" s="241">
        <f t="shared" si="11"/>
        <v>0</v>
      </c>
      <c r="I736" s="241">
        <f>'[1]9.2.2'!F32</f>
        <v>0</v>
      </c>
      <c r="J736" s="241"/>
    </row>
    <row r="737" spans="1:10" ht="9.75" hidden="1" customHeight="1">
      <c r="A737" s="247"/>
      <c r="B737" s="239"/>
      <c r="C737" s="224"/>
      <c r="D737" s="224"/>
      <c r="E737" s="244" t="s">
        <v>1138</v>
      </c>
      <c r="F737" s="245"/>
      <c r="G737" s="246"/>
      <c r="H737" s="241">
        <f t="shared" si="11"/>
        <v>0</v>
      </c>
      <c r="I737" s="241"/>
      <c r="J737" s="241"/>
    </row>
    <row r="738" spans="1:10" ht="24.75" hidden="1" customHeight="1">
      <c r="A738" s="247"/>
      <c r="B738" s="239"/>
      <c r="C738" s="224"/>
      <c r="D738" s="224"/>
      <c r="E738" s="244" t="s">
        <v>1282</v>
      </c>
      <c r="F738" s="277"/>
      <c r="G738" s="220">
        <v>463700</v>
      </c>
      <c r="H738" s="241">
        <f t="shared" si="11"/>
        <v>0</v>
      </c>
      <c r="I738" s="241">
        <f>'[1]9.2.2'!F103</f>
        <v>0</v>
      </c>
      <c r="J738" s="241"/>
    </row>
    <row r="739" spans="1:10" hidden="1">
      <c r="A739" s="247"/>
      <c r="B739" s="239"/>
      <c r="C739" s="224"/>
      <c r="D739" s="224"/>
      <c r="E739" s="120" t="s">
        <v>654</v>
      </c>
      <c r="F739" s="245"/>
      <c r="G739" s="246">
        <v>472900</v>
      </c>
      <c r="H739" s="241">
        <f t="shared" si="11"/>
        <v>0</v>
      </c>
      <c r="I739" s="241">
        <f>'[1]9.2.2'!F112</f>
        <v>0</v>
      </c>
      <c r="J739" s="241"/>
    </row>
    <row r="740" spans="1:10" ht="42.75" customHeight="1">
      <c r="A740" s="247">
        <v>2930</v>
      </c>
      <c r="B740" s="239" t="s">
        <v>438</v>
      </c>
      <c r="C740" s="224">
        <v>3</v>
      </c>
      <c r="D740" s="224">
        <v>0</v>
      </c>
      <c r="E740" s="68" t="s">
        <v>452</v>
      </c>
      <c r="F740" s="250" t="s">
        <v>453</v>
      </c>
      <c r="G740" s="251"/>
      <c r="H740" s="241">
        <f t="shared" si="11"/>
        <v>0</v>
      </c>
      <c r="I740" s="241">
        <f>I742+I744</f>
        <v>0</v>
      </c>
      <c r="J740" s="241">
        <f>J742+J744</f>
        <v>0</v>
      </c>
    </row>
    <row r="741" spans="1:10" s="249" customFormat="1" ht="3" hidden="1" customHeight="1">
      <c r="A741" s="247"/>
      <c r="B741" s="239"/>
      <c r="C741" s="224"/>
      <c r="D741" s="224"/>
      <c r="E741" s="244" t="s">
        <v>1138</v>
      </c>
      <c r="F741" s="250"/>
      <c r="G741" s="251"/>
      <c r="H741" s="241"/>
      <c r="I741" s="241"/>
      <c r="J741" s="241"/>
    </row>
    <row r="742" spans="1:10" ht="25.5" hidden="1">
      <c r="A742" s="247">
        <v>2931</v>
      </c>
      <c r="B742" s="239" t="s">
        <v>438</v>
      </c>
      <c r="C742" s="224">
        <v>3</v>
      </c>
      <c r="D742" s="224">
        <v>1</v>
      </c>
      <c r="E742" s="63" t="s">
        <v>454</v>
      </c>
      <c r="F742" s="287" t="s">
        <v>455</v>
      </c>
      <c r="G742" s="288"/>
      <c r="H742" s="241">
        <f t="shared" si="11"/>
        <v>0</v>
      </c>
      <c r="I742" s="241"/>
      <c r="J742" s="241"/>
    </row>
    <row r="743" spans="1:10" ht="38.25" hidden="1">
      <c r="A743" s="247"/>
      <c r="B743" s="239"/>
      <c r="C743" s="224"/>
      <c r="D743" s="224"/>
      <c r="E743" s="244" t="s">
        <v>906</v>
      </c>
      <c r="F743" s="245"/>
      <c r="G743" s="246"/>
      <c r="H743" s="241">
        <f t="shared" si="11"/>
        <v>0</v>
      </c>
      <c r="I743" s="241"/>
      <c r="J743" s="241"/>
    </row>
    <row r="744" spans="1:10" hidden="1">
      <c r="A744" s="247">
        <v>2932</v>
      </c>
      <c r="B744" s="239" t="s">
        <v>438</v>
      </c>
      <c r="C744" s="224">
        <v>3</v>
      </c>
      <c r="D744" s="224">
        <v>2</v>
      </c>
      <c r="E744" s="66" t="s">
        <v>456</v>
      </c>
      <c r="F744" s="287"/>
      <c r="G744" s="288"/>
      <c r="H744" s="241">
        <f t="shared" si="11"/>
        <v>0</v>
      </c>
      <c r="I744" s="241">
        <f>'[1]9.3.2'!F30</f>
        <v>0</v>
      </c>
      <c r="J744" s="241"/>
    </row>
    <row r="745" spans="1:10" hidden="1">
      <c r="A745" s="247"/>
      <c r="B745" s="239"/>
      <c r="C745" s="224"/>
      <c r="D745" s="224"/>
      <c r="E745" s="120" t="s">
        <v>654</v>
      </c>
      <c r="F745" s="245"/>
      <c r="G745" s="246">
        <v>472900</v>
      </c>
      <c r="H745" s="241">
        <f t="shared" si="11"/>
        <v>0</v>
      </c>
      <c r="I745" s="241">
        <f>'[1]9.3.2'!F110</f>
        <v>0</v>
      </c>
      <c r="J745" s="241"/>
    </row>
    <row r="746" spans="1:10" ht="38.25" hidden="1">
      <c r="A746" s="247"/>
      <c r="B746" s="239"/>
      <c r="C746" s="224"/>
      <c r="D746" s="224"/>
      <c r="E746" s="244" t="s">
        <v>906</v>
      </c>
      <c r="F746" s="245"/>
      <c r="G746" s="246"/>
      <c r="H746" s="241">
        <f t="shared" si="11"/>
        <v>0</v>
      </c>
      <c r="I746" s="241"/>
      <c r="J746" s="241"/>
    </row>
    <row r="747" spans="1:10" ht="13.5" customHeight="1">
      <c r="A747" s="247">
        <v>2940</v>
      </c>
      <c r="B747" s="239" t="s">
        <v>438</v>
      </c>
      <c r="C747" s="224">
        <v>4</v>
      </c>
      <c r="D747" s="224">
        <v>0</v>
      </c>
      <c r="E747" s="244" t="s">
        <v>1283</v>
      </c>
      <c r="F747" s="250" t="s">
        <v>458</v>
      </c>
      <c r="G747" s="251"/>
      <c r="H747" s="241">
        <f t="shared" si="11"/>
        <v>0</v>
      </c>
      <c r="I747" s="241">
        <f>I749+I751</f>
        <v>0</v>
      </c>
      <c r="J747" s="241">
        <f>J749+J751</f>
        <v>0</v>
      </c>
    </row>
    <row r="748" spans="1:10" s="249" customFormat="1" ht="12" hidden="1" customHeight="1">
      <c r="A748" s="247"/>
      <c r="B748" s="239"/>
      <c r="C748" s="224"/>
      <c r="D748" s="224"/>
      <c r="E748" s="244" t="s">
        <v>1138</v>
      </c>
      <c r="F748" s="250"/>
      <c r="G748" s="251"/>
      <c r="H748" s="241"/>
      <c r="I748" s="241"/>
      <c r="J748" s="241"/>
    </row>
    <row r="749" spans="1:10" hidden="1">
      <c r="A749" s="247">
        <v>2941</v>
      </c>
      <c r="B749" s="239" t="s">
        <v>438</v>
      </c>
      <c r="C749" s="224">
        <v>4</v>
      </c>
      <c r="D749" s="224">
        <v>1</v>
      </c>
      <c r="E749" s="66" t="s">
        <v>459</v>
      </c>
      <c r="F749" s="287" t="s">
        <v>460</v>
      </c>
      <c r="G749" s="288"/>
      <c r="H749" s="241">
        <f t="shared" si="11"/>
        <v>0</v>
      </c>
      <c r="I749" s="241">
        <f>'[1]9.4.1'!F30</f>
        <v>0</v>
      </c>
      <c r="J749" s="241"/>
    </row>
    <row r="750" spans="1:10" hidden="1">
      <c r="A750" s="247"/>
      <c r="B750" s="239"/>
      <c r="C750" s="224"/>
      <c r="D750" s="224"/>
      <c r="E750" s="120" t="s">
        <v>654</v>
      </c>
      <c r="F750" s="245"/>
      <c r="G750" s="246">
        <v>472900</v>
      </c>
      <c r="H750" s="241">
        <f t="shared" si="11"/>
        <v>0</v>
      </c>
      <c r="I750" s="241">
        <f>'[1]9.4.1'!F110</f>
        <v>0</v>
      </c>
      <c r="J750" s="241"/>
    </row>
    <row r="751" spans="1:10" hidden="1">
      <c r="A751" s="247">
        <v>2942</v>
      </c>
      <c r="B751" s="239" t="s">
        <v>438</v>
      </c>
      <c r="C751" s="224">
        <v>4</v>
      </c>
      <c r="D751" s="224">
        <v>2</v>
      </c>
      <c r="E751" s="66" t="s">
        <v>461</v>
      </c>
      <c r="F751" s="287" t="s">
        <v>462</v>
      </c>
      <c r="G751" s="288"/>
      <c r="H751" s="241">
        <f t="shared" si="11"/>
        <v>0</v>
      </c>
      <c r="I751" s="241"/>
      <c r="J751" s="241"/>
    </row>
    <row r="752" spans="1:10">
      <c r="A752" s="247">
        <v>2950</v>
      </c>
      <c r="B752" s="239" t="s">
        <v>438</v>
      </c>
      <c r="C752" s="224">
        <v>5</v>
      </c>
      <c r="D752" s="224">
        <v>0</v>
      </c>
      <c r="E752" s="68" t="s">
        <v>463</v>
      </c>
      <c r="F752" s="250" t="s">
        <v>464</v>
      </c>
      <c r="G752" s="251"/>
      <c r="H752" s="241">
        <f t="shared" si="11"/>
        <v>8350</v>
      </c>
      <c r="I752" s="241">
        <f>I753+I773</f>
        <v>8350</v>
      </c>
      <c r="J752" s="241">
        <f>J753</f>
        <v>0</v>
      </c>
    </row>
    <row r="753" spans="1:10" ht="15" customHeight="1">
      <c r="A753" s="247">
        <v>2951</v>
      </c>
      <c r="B753" s="239" t="s">
        <v>438</v>
      </c>
      <c r="C753" s="224">
        <v>5</v>
      </c>
      <c r="D753" s="224">
        <v>1</v>
      </c>
      <c r="E753" s="244" t="s">
        <v>1284</v>
      </c>
      <c r="F753" s="250"/>
      <c r="G753" s="251"/>
      <c r="H753" s="241">
        <f t="shared" si="11"/>
        <v>8350</v>
      </c>
      <c r="I753" s="241">
        <f>I767</f>
        <v>8350</v>
      </c>
      <c r="J753" s="241"/>
    </row>
    <row r="754" spans="1:10" ht="24.75" hidden="1" customHeight="1">
      <c r="A754" s="247"/>
      <c r="B754" s="239"/>
      <c r="C754" s="224"/>
      <c r="D754" s="224"/>
      <c r="E754" s="255" t="s">
        <v>931</v>
      </c>
      <c r="F754" s="245"/>
      <c r="G754" s="246"/>
      <c r="H754" s="241">
        <f t="shared" si="11"/>
        <v>0</v>
      </c>
      <c r="I754" s="241"/>
      <c r="J754" s="241"/>
    </row>
    <row r="755" spans="1:10" ht="16.5" hidden="1" customHeight="1">
      <c r="A755" s="247"/>
      <c r="B755" s="239"/>
      <c r="C755" s="224"/>
      <c r="D755" s="224"/>
      <c r="E755" s="255" t="s">
        <v>933</v>
      </c>
      <c r="F755" s="256" t="s">
        <v>910</v>
      </c>
      <c r="G755" s="256" t="s">
        <v>911</v>
      </c>
      <c r="H755" s="241" t="e">
        <f t="shared" ref="H755:H818" si="12">I755+J755</f>
        <v>#REF!</v>
      </c>
      <c r="I755" s="241" t="e">
        <f>[1]Artadprocakan!F35+'[1]sport dproc'!F34+#REF!</f>
        <v>#REF!</v>
      </c>
      <c r="J755" s="241"/>
    </row>
    <row r="756" spans="1:10" ht="16.5" hidden="1" customHeight="1">
      <c r="A756" s="247"/>
      <c r="B756" s="239"/>
      <c r="C756" s="224"/>
      <c r="D756" s="224"/>
      <c r="E756" s="255" t="s">
        <v>942</v>
      </c>
      <c r="F756" s="256" t="s">
        <v>924</v>
      </c>
      <c r="G756" s="256" t="s">
        <v>924</v>
      </c>
      <c r="H756" s="241" t="e">
        <f t="shared" si="12"/>
        <v>#REF!</v>
      </c>
      <c r="I756" s="241" t="e">
        <f>[1]Artadprocakan!F41+'[1]sport dproc'!F40+#REF!</f>
        <v>#REF!</v>
      </c>
      <c r="J756" s="241"/>
    </row>
    <row r="757" spans="1:10" ht="16.5" hidden="1" customHeight="1">
      <c r="A757" s="247"/>
      <c r="B757" s="239"/>
      <c r="C757" s="224"/>
      <c r="D757" s="224"/>
      <c r="E757" s="255" t="s">
        <v>965</v>
      </c>
      <c r="F757" s="256" t="s">
        <v>930</v>
      </c>
      <c r="G757" s="256" t="s">
        <v>930</v>
      </c>
      <c r="H757" s="241" t="e">
        <f t="shared" si="12"/>
        <v>#REF!</v>
      </c>
      <c r="I757" s="241" t="e">
        <f>[1]Artadprocakan!F45+'[1]sport dproc'!F44+#REF!</f>
        <v>#REF!</v>
      </c>
      <c r="J757" s="241"/>
    </row>
    <row r="758" spans="1:10" ht="16.5" hidden="1" customHeight="1">
      <c r="A758" s="247"/>
      <c r="B758" s="239"/>
      <c r="C758" s="224"/>
      <c r="D758" s="224"/>
      <c r="E758" s="283" t="s">
        <v>962</v>
      </c>
      <c r="F758" s="256" t="s">
        <v>932</v>
      </c>
      <c r="G758" s="256" t="s">
        <v>932</v>
      </c>
      <c r="H758" s="241" t="e">
        <f t="shared" si="12"/>
        <v>#REF!</v>
      </c>
      <c r="I758" s="241" t="e">
        <f>[1]Artadprocakan!F46+#REF!</f>
        <v>#REF!</v>
      </c>
      <c r="J758" s="241"/>
    </row>
    <row r="759" spans="1:10" ht="16.5" hidden="1" customHeight="1">
      <c r="A759" s="247"/>
      <c r="B759" s="239"/>
      <c r="C759" s="224"/>
      <c r="D759" s="224"/>
      <c r="E759" s="283" t="s">
        <v>965</v>
      </c>
      <c r="F759" s="256" t="s">
        <v>934</v>
      </c>
      <c r="G759" s="256" t="s">
        <v>934</v>
      </c>
      <c r="H759" s="241" t="e">
        <f t="shared" si="12"/>
        <v>#REF!</v>
      </c>
      <c r="I759" s="241" t="e">
        <f>[1]Artadprocakan!F47+#REF!</f>
        <v>#REF!</v>
      </c>
      <c r="J759" s="241"/>
    </row>
    <row r="760" spans="1:10" ht="16.5" hidden="1" customHeight="1">
      <c r="A760" s="247"/>
      <c r="B760" s="239"/>
      <c r="C760" s="224"/>
      <c r="D760" s="224"/>
      <c r="E760" s="255" t="s">
        <v>973</v>
      </c>
      <c r="F760" s="256" t="s">
        <v>943</v>
      </c>
      <c r="G760" s="256" t="s">
        <v>943</v>
      </c>
      <c r="H760" s="241">
        <f t="shared" si="12"/>
        <v>0</v>
      </c>
      <c r="I760" s="241">
        <f>[1]Artadprocakan!F52</f>
        <v>0</v>
      </c>
      <c r="J760" s="241"/>
    </row>
    <row r="761" spans="1:10" ht="16.5" hidden="1" customHeight="1">
      <c r="A761" s="247"/>
      <c r="B761" s="239"/>
      <c r="C761" s="224"/>
      <c r="D761" s="224"/>
      <c r="E761" s="293" t="s">
        <v>983</v>
      </c>
      <c r="F761" s="277"/>
      <c r="G761" s="278">
        <v>424100</v>
      </c>
      <c r="H761" s="241">
        <f t="shared" si="12"/>
        <v>0</v>
      </c>
      <c r="I761" s="241"/>
      <c r="J761" s="241"/>
    </row>
    <row r="762" spans="1:10" ht="16.5" hidden="1" customHeight="1">
      <c r="A762" s="247"/>
      <c r="B762" s="239"/>
      <c r="C762" s="224"/>
      <c r="D762" s="224"/>
      <c r="E762" s="259" t="s">
        <v>985</v>
      </c>
      <c r="F762" s="277"/>
      <c r="G762" s="278">
        <v>423900</v>
      </c>
      <c r="H762" s="241">
        <f t="shared" si="12"/>
        <v>0</v>
      </c>
      <c r="I762" s="241">
        <f>'[1]sport dproc'!F62</f>
        <v>0</v>
      </c>
      <c r="J762" s="241"/>
    </row>
    <row r="763" spans="1:10" ht="16.5" hidden="1" customHeight="1">
      <c r="A763" s="247"/>
      <c r="B763" s="239"/>
      <c r="C763" s="224"/>
      <c r="D763" s="224"/>
      <c r="E763" s="292" t="s">
        <v>1026</v>
      </c>
      <c r="F763" s="277"/>
      <c r="G763" s="278">
        <v>424100</v>
      </c>
      <c r="H763" s="241" t="e">
        <f t="shared" si="12"/>
        <v>#REF!</v>
      </c>
      <c r="I763" s="241" t="e">
        <f>#REF!</f>
        <v>#REF!</v>
      </c>
      <c r="J763" s="241"/>
    </row>
    <row r="764" spans="1:10" ht="16.5" hidden="1" customHeight="1">
      <c r="A764" s="247"/>
      <c r="B764" s="239"/>
      <c r="C764" s="224"/>
      <c r="D764" s="224"/>
      <c r="E764" s="259" t="s">
        <v>987</v>
      </c>
      <c r="F764" s="256" t="s">
        <v>974</v>
      </c>
      <c r="G764" s="256" t="s">
        <v>974</v>
      </c>
      <c r="H764" s="241" t="e">
        <f t="shared" si="12"/>
        <v>#REF!</v>
      </c>
      <c r="I764" s="241" t="e">
        <f>[1]Artadprocakan!F70+#REF!</f>
        <v>#REF!</v>
      </c>
      <c r="J764" s="241"/>
    </row>
    <row r="765" spans="1:10" ht="16.5" hidden="1" customHeight="1">
      <c r="A765" s="247"/>
      <c r="B765" s="239"/>
      <c r="C765" s="224"/>
      <c r="D765" s="224"/>
      <c r="E765" s="259" t="s">
        <v>1098</v>
      </c>
      <c r="F765" s="256"/>
      <c r="G765" s="256" t="s">
        <v>984</v>
      </c>
      <c r="H765" s="241">
        <f t="shared" si="12"/>
        <v>0</v>
      </c>
      <c r="I765" s="241">
        <f>'[1]sport dproc'!F74</f>
        <v>0</v>
      </c>
      <c r="J765" s="241"/>
    </row>
    <row r="766" spans="1:10" ht="16.5" hidden="1" customHeight="1">
      <c r="A766" s="247"/>
      <c r="B766" s="239"/>
      <c r="C766" s="224"/>
      <c r="D766" s="224"/>
      <c r="E766" s="259" t="s">
        <v>1100</v>
      </c>
      <c r="F766" s="256" t="s">
        <v>986</v>
      </c>
      <c r="G766" s="256" t="s">
        <v>986</v>
      </c>
      <c r="H766" s="241" t="e">
        <f t="shared" si="12"/>
        <v>#REF!</v>
      </c>
      <c r="I766" s="241" t="e">
        <f>[1]Artadprocakan!F76+'[1]sport dproc'!F75+#REF!</f>
        <v>#REF!</v>
      </c>
      <c r="J766" s="241"/>
    </row>
    <row r="767" spans="1:10" ht="38.25">
      <c r="A767" s="247"/>
      <c r="B767" s="239"/>
      <c r="C767" s="224"/>
      <c r="D767" s="224"/>
      <c r="E767" s="244" t="s">
        <v>626</v>
      </c>
      <c r="F767" s="277"/>
      <c r="G767" s="220">
        <v>463700</v>
      </c>
      <c r="H767" s="241">
        <f t="shared" si="12"/>
        <v>8350</v>
      </c>
      <c r="I767" s="241">
        <f>'[1]artadproc dast.'!F105</f>
        <v>8350</v>
      </c>
      <c r="J767" s="241"/>
    </row>
    <row r="768" spans="1:10" hidden="1">
      <c r="A768" s="247"/>
      <c r="B768" s="239"/>
      <c r="C768" s="224"/>
      <c r="D768" s="224"/>
      <c r="E768" s="244" t="s">
        <v>1138</v>
      </c>
      <c r="F768" s="265" t="s">
        <v>1099</v>
      </c>
      <c r="G768" s="256" t="s">
        <v>1099</v>
      </c>
      <c r="H768" s="241">
        <f t="shared" si="12"/>
        <v>0</v>
      </c>
      <c r="I768" s="241">
        <f>[1]Artadprocakan!F154</f>
        <v>0</v>
      </c>
      <c r="J768" s="241"/>
    </row>
    <row r="769" spans="1:10" hidden="1">
      <c r="A769" s="247"/>
      <c r="B769" s="239"/>
      <c r="C769" s="224"/>
      <c r="D769" s="224"/>
      <c r="E769" s="244" t="s">
        <v>1285</v>
      </c>
      <c r="F769" s="265" t="s">
        <v>1101</v>
      </c>
      <c r="G769" s="256" t="s">
        <v>1101</v>
      </c>
      <c r="H769" s="241">
        <f t="shared" si="12"/>
        <v>0</v>
      </c>
      <c r="I769" s="241">
        <f>[1]Artadprocakan!F155</f>
        <v>0</v>
      </c>
      <c r="J769" s="241"/>
    </row>
    <row r="770" spans="1:10" ht="38.25" hidden="1">
      <c r="A770" s="247"/>
      <c r="B770" s="239"/>
      <c r="C770" s="224"/>
      <c r="D770" s="224"/>
      <c r="E770" s="244" t="s">
        <v>906</v>
      </c>
      <c r="F770" s="265" t="s">
        <v>1103</v>
      </c>
      <c r="G770" s="256" t="s">
        <v>1103</v>
      </c>
      <c r="H770" s="241">
        <f t="shared" si="12"/>
        <v>0</v>
      </c>
      <c r="I770" s="241"/>
      <c r="J770" s="241"/>
    </row>
    <row r="771" spans="1:10" hidden="1">
      <c r="A771" s="247"/>
      <c r="B771" s="239"/>
      <c r="C771" s="224"/>
      <c r="D771" s="224"/>
      <c r="E771" s="244" t="s">
        <v>1138</v>
      </c>
      <c r="F771" s="265" t="s">
        <v>1105</v>
      </c>
      <c r="G771" s="256" t="s">
        <v>1105</v>
      </c>
      <c r="H771" s="241">
        <f t="shared" si="12"/>
        <v>0</v>
      </c>
      <c r="I771" s="241">
        <f>[1]Artadprocakan!F157</f>
        <v>0</v>
      </c>
      <c r="J771" s="241"/>
    </row>
    <row r="772" spans="1:10" hidden="1">
      <c r="A772" s="247"/>
      <c r="B772" s="239"/>
      <c r="C772" s="224"/>
      <c r="D772" s="224"/>
      <c r="E772" s="244" t="s">
        <v>1138</v>
      </c>
      <c r="F772" s="245"/>
      <c r="G772" s="246"/>
      <c r="H772" s="241">
        <f t="shared" si="12"/>
        <v>0</v>
      </c>
      <c r="I772" s="241"/>
      <c r="J772" s="241"/>
    </row>
    <row r="773" spans="1:10" ht="0.75" customHeight="1">
      <c r="A773" s="247">
        <v>2952</v>
      </c>
      <c r="B773" s="239" t="s">
        <v>438</v>
      </c>
      <c r="C773" s="224">
        <v>5</v>
      </c>
      <c r="D773" s="224">
        <v>2</v>
      </c>
      <c r="E773" s="250" t="s">
        <v>1286</v>
      </c>
      <c r="F773" s="287" t="s">
        <v>467</v>
      </c>
      <c r="G773" s="288"/>
      <c r="H773" s="241">
        <f t="shared" si="12"/>
        <v>0</v>
      </c>
      <c r="I773" s="241"/>
      <c r="J773" s="241"/>
    </row>
    <row r="774" spans="1:10" hidden="1">
      <c r="A774" s="247"/>
      <c r="B774" s="239"/>
      <c r="C774" s="224"/>
      <c r="D774" s="224"/>
      <c r="E774" s="244" t="s">
        <v>904</v>
      </c>
      <c r="F774" s="245"/>
      <c r="G774" s="246"/>
      <c r="H774" s="241">
        <f t="shared" si="12"/>
        <v>0</v>
      </c>
      <c r="I774" s="241"/>
      <c r="J774" s="241"/>
    </row>
    <row r="775" spans="1:10" ht="25.5" hidden="1">
      <c r="A775" s="247"/>
      <c r="B775" s="239"/>
      <c r="C775" s="224"/>
      <c r="D775" s="224"/>
      <c r="E775" s="244" t="s">
        <v>1286</v>
      </c>
      <c r="F775" s="245"/>
      <c r="G775" s="246"/>
      <c r="H775" s="241">
        <f t="shared" si="12"/>
        <v>0</v>
      </c>
      <c r="I775" s="241"/>
      <c r="J775" s="241"/>
    </row>
    <row r="776" spans="1:10" ht="38.25" hidden="1">
      <c r="A776" s="247"/>
      <c r="B776" s="239"/>
      <c r="C776" s="224"/>
      <c r="D776" s="224"/>
      <c r="E776" s="244" t="s">
        <v>906</v>
      </c>
      <c r="F776" s="245"/>
      <c r="G776" s="246"/>
      <c r="H776" s="241">
        <f t="shared" si="12"/>
        <v>0</v>
      </c>
      <c r="I776" s="241"/>
      <c r="J776" s="241"/>
    </row>
    <row r="777" spans="1:10">
      <c r="A777" s="247">
        <v>2960</v>
      </c>
      <c r="B777" s="239" t="s">
        <v>438</v>
      </c>
      <c r="C777" s="224">
        <v>6</v>
      </c>
      <c r="D777" s="224">
        <v>0</v>
      </c>
      <c r="E777" s="244" t="s">
        <v>1138</v>
      </c>
      <c r="F777" s="250" t="s">
        <v>469</v>
      </c>
      <c r="G777" s="251"/>
      <c r="H777" s="241">
        <f t="shared" si="12"/>
        <v>1572</v>
      </c>
      <c r="I777" s="241">
        <f>I779</f>
        <v>1572</v>
      </c>
      <c r="J777" s="241">
        <f>J779</f>
        <v>0</v>
      </c>
    </row>
    <row r="778" spans="1:10" s="249" customFormat="1" ht="3" hidden="1" customHeight="1">
      <c r="A778" s="247"/>
      <c r="B778" s="239"/>
      <c r="C778" s="224"/>
      <c r="D778" s="224"/>
      <c r="E778" s="293" t="s">
        <v>1040</v>
      </c>
      <c r="F778" s="250"/>
      <c r="G778" s="251"/>
      <c r="H778" s="241">
        <f t="shared" si="12"/>
        <v>0</v>
      </c>
      <c r="I778" s="241"/>
      <c r="J778" s="241"/>
    </row>
    <row r="779" spans="1:10" ht="24" customHeight="1">
      <c r="A779" s="247">
        <v>2961</v>
      </c>
      <c r="B779" s="239" t="s">
        <v>438</v>
      </c>
      <c r="C779" s="224">
        <v>6</v>
      </c>
      <c r="D779" s="224">
        <v>1</v>
      </c>
      <c r="E779" s="250" t="s">
        <v>1287</v>
      </c>
      <c r="F779" s="287" t="s">
        <v>470</v>
      </c>
      <c r="G779" s="288"/>
      <c r="H779" s="241">
        <f t="shared" si="12"/>
        <v>1572</v>
      </c>
      <c r="I779" s="241">
        <f>[1]avtobus!F32</f>
        <v>1572</v>
      </c>
      <c r="J779" s="241"/>
    </row>
    <row r="780" spans="1:10" hidden="1">
      <c r="A780" s="247"/>
      <c r="B780" s="239"/>
      <c r="C780" s="224"/>
      <c r="D780" s="224"/>
      <c r="E780" s="244" t="s">
        <v>904</v>
      </c>
      <c r="F780" s="245"/>
      <c r="G780" s="246"/>
      <c r="H780" s="241">
        <f t="shared" si="12"/>
        <v>0</v>
      </c>
      <c r="I780" s="241"/>
      <c r="J780" s="241"/>
    </row>
    <row r="781" spans="1:10">
      <c r="A781" s="247"/>
      <c r="B781" s="239"/>
      <c r="C781" s="224"/>
      <c r="D781" s="224"/>
      <c r="E781" s="283" t="s">
        <v>962</v>
      </c>
      <c r="F781" s="245"/>
      <c r="G781" s="246">
        <v>423900</v>
      </c>
      <c r="H781" s="241">
        <f t="shared" si="12"/>
        <v>1572</v>
      </c>
      <c r="I781" s="241">
        <f>[1]avtobus!F63</f>
        <v>1572</v>
      </c>
      <c r="J781" s="241"/>
    </row>
    <row r="782" spans="1:10" ht="1.5" hidden="1" customHeight="1">
      <c r="A782" s="247"/>
      <c r="B782" s="239"/>
      <c r="C782" s="224"/>
      <c r="D782" s="224"/>
      <c r="E782" s="244" t="s">
        <v>906</v>
      </c>
      <c r="F782" s="219">
        <v>471200</v>
      </c>
      <c r="G782" s="246">
        <v>471200</v>
      </c>
      <c r="H782" s="241">
        <f t="shared" si="12"/>
        <v>0</v>
      </c>
      <c r="I782" s="241">
        <f>'[1]usman varc'!F100</f>
        <v>0</v>
      </c>
      <c r="J782" s="241"/>
    </row>
    <row r="783" spans="1:10" hidden="1">
      <c r="A783" s="247">
        <v>2970</v>
      </c>
      <c r="B783" s="239" t="s">
        <v>438</v>
      </c>
      <c r="C783" s="224">
        <v>7</v>
      </c>
      <c r="D783" s="224">
        <v>0</v>
      </c>
      <c r="E783" s="244" t="s">
        <v>1138</v>
      </c>
      <c r="F783" s="250" t="s">
        <v>472</v>
      </c>
      <c r="G783" s="251"/>
      <c r="H783" s="241">
        <f t="shared" si="12"/>
        <v>0</v>
      </c>
      <c r="I783" s="241">
        <f>I785</f>
        <v>0</v>
      </c>
      <c r="J783" s="241">
        <f>J785</f>
        <v>0</v>
      </c>
    </row>
    <row r="784" spans="1:10" s="249" customFormat="1" hidden="1">
      <c r="A784" s="247"/>
      <c r="B784" s="239"/>
      <c r="C784" s="224"/>
      <c r="D784" s="224"/>
      <c r="E784" s="244" t="s">
        <v>1138</v>
      </c>
      <c r="F784" s="250"/>
      <c r="G784" s="251"/>
      <c r="H784" s="241">
        <f t="shared" si="12"/>
        <v>0</v>
      </c>
      <c r="I784" s="241"/>
      <c r="J784" s="241"/>
    </row>
    <row r="785" spans="1:10" hidden="1">
      <c r="A785" s="247">
        <v>2971</v>
      </c>
      <c r="B785" s="239" t="s">
        <v>438</v>
      </c>
      <c r="C785" s="224">
        <v>7</v>
      </c>
      <c r="D785" s="224">
        <v>1</v>
      </c>
      <c r="E785" s="250" t="s">
        <v>1288</v>
      </c>
      <c r="F785" s="287" t="s">
        <v>472</v>
      </c>
      <c r="G785" s="288"/>
      <c r="H785" s="241">
        <f t="shared" si="12"/>
        <v>0</v>
      </c>
      <c r="I785" s="241"/>
      <c r="J785" s="241"/>
    </row>
    <row r="786" spans="1:10" hidden="1">
      <c r="A786" s="247"/>
      <c r="B786" s="239"/>
      <c r="C786" s="224"/>
      <c r="D786" s="224"/>
      <c r="E786" s="244" t="s">
        <v>904</v>
      </c>
      <c r="F786" s="245"/>
      <c r="G786" s="246"/>
      <c r="H786" s="241">
        <f t="shared" si="12"/>
        <v>0</v>
      </c>
      <c r="I786" s="241"/>
      <c r="J786" s="241"/>
    </row>
    <row r="787" spans="1:10" hidden="1">
      <c r="A787" s="247"/>
      <c r="B787" s="239"/>
      <c r="C787" s="224"/>
      <c r="D787" s="224"/>
      <c r="E787" s="244" t="s">
        <v>1288</v>
      </c>
      <c r="F787" s="245"/>
      <c r="G787" s="246"/>
      <c r="H787" s="241">
        <f t="shared" si="12"/>
        <v>0</v>
      </c>
      <c r="I787" s="241"/>
      <c r="J787" s="241"/>
    </row>
    <row r="788" spans="1:10" ht="38.25" hidden="1">
      <c r="A788" s="247"/>
      <c r="B788" s="239"/>
      <c r="C788" s="224"/>
      <c r="D788" s="224"/>
      <c r="E788" s="244" t="s">
        <v>906</v>
      </c>
      <c r="F788" s="245"/>
      <c r="G788" s="246"/>
      <c r="H788" s="241">
        <f t="shared" si="12"/>
        <v>0</v>
      </c>
      <c r="I788" s="241"/>
      <c r="J788" s="241"/>
    </row>
    <row r="789" spans="1:10" ht="13.5" hidden="1" customHeight="1">
      <c r="A789" s="247">
        <v>2980</v>
      </c>
      <c r="B789" s="239" t="s">
        <v>438</v>
      </c>
      <c r="C789" s="224">
        <v>8</v>
      </c>
      <c r="D789" s="224">
        <v>0</v>
      </c>
      <c r="E789" s="65" t="s">
        <v>473</v>
      </c>
      <c r="F789" s="250" t="s">
        <v>474</v>
      </c>
      <c r="G789" s="251"/>
      <c r="H789" s="241">
        <f t="shared" si="12"/>
        <v>0</v>
      </c>
      <c r="I789" s="241">
        <f>I791</f>
        <v>0</v>
      </c>
      <c r="J789" s="241">
        <f>J791</f>
        <v>0</v>
      </c>
    </row>
    <row r="790" spans="1:10" s="249" customFormat="1" ht="5.25" hidden="1" customHeight="1">
      <c r="A790" s="247"/>
      <c r="B790" s="239"/>
      <c r="C790" s="224"/>
      <c r="D790" s="224"/>
      <c r="E790" s="244" t="s">
        <v>1138</v>
      </c>
      <c r="F790" s="250"/>
      <c r="G790" s="251"/>
      <c r="H790" s="241"/>
      <c r="I790" s="241"/>
      <c r="J790" s="241"/>
    </row>
    <row r="791" spans="1:10" hidden="1">
      <c r="A791" s="247">
        <v>2981</v>
      </c>
      <c r="B791" s="239" t="s">
        <v>438</v>
      </c>
      <c r="C791" s="224">
        <v>8</v>
      </c>
      <c r="D791" s="224">
        <v>1</v>
      </c>
      <c r="E791" s="63" t="s">
        <v>473</v>
      </c>
      <c r="F791" s="287" t="s">
        <v>475</v>
      </c>
      <c r="G791" s="288"/>
      <c r="H791" s="241">
        <f t="shared" si="12"/>
        <v>0</v>
      </c>
      <c r="I791" s="241"/>
      <c r="J791" s="241"/>
    </row>
    <row r="792" spans="1:10" hidden="1">
      <c r="A792" s="247"/>
      <c r="B792" s="239"/>
      <c r="C792" s="224"/>
      <c r="D792" s="224"/>
      <c r="E792" s="244" t="s">
        <v>902</v>
      </c>
      <c r="F792" s="245"/>
      <c r="G792" s="246"/>
      <c r="H792" s="241">
        <f t="shared" si="12"/>
        <v>0</v>
      </c>
      <c r="I792" s="241"/>
      <c r="J792" s="241"/>
    </row>
    <row r="793" spans="1:10" ht="1.5" hidden="1" customHeight="1">
      <c r="A793" s="247"/>
      <c r="B793" s="239"/>
      <c r="C793" s="224"/>
      <c r="D793" s="224"/>
      <c r="E793" s="250" t="s">
        <v>1289</v>
      </c>
      <c r="F793" s="245"/>
      <c r="G793" s="246"/>
      <c r="H793" s="241">
        <f t="shared" si="12"/>
        <v>0</v>
      </c>
      <c r="I793" s="241"/>
      <c r="J793" s="241"/>
    </row>
    <row r="794" spans="1:10" hidden="1">
      <c r="A794" s="247"/>
      <c r="B794" s="239"/>
      <c r="C794" s="224"/>
      <c r="D794" s="224"/>
      <c r="E794" s="244" t="s">
        <v>904</v>
      </c>
      <c r="F794" s="245"/>
      <c r="G794" s="246"/>
      <c r="H794" s="241">
        <f t="shared" si="12"/>
        <v>0</v>
      </c>
      <c r="I794" s="241"/>
      <c r="J794" s="241"/>
    </row>
    <row r="795" spans="1:10" s="242" customFormat="1" ht="39.75" customHeight="1">
      <c r="A795" s="295">
        <v>3000</v>
      </c>
      <c r="B795" s="239" t="s">
        <v>476</v>
      </c>
      <c r="C795" s="224">
        <v>0</v>
      </c>
      <c r="D795" s="224">
        <v>0</v>
      </c>
      <c r="E795" s="222" t="s">
        <v>1290</v>
      </c>
      <c r="F795" s="219" t="s">
        <v>477</v>
      </c>
      <c r="G795" s="219"/>
      <c r="H795" s="241">
        <f t="shared" si="12"/>
        <v>3300</v>
      </c>
      <c r="I795" s="241">
        <f>I797+I807+I813+I817+I822+I824+I828+I832+I836</f>
        <v>3300</v>
      </c>
      <c r="J795" s="241">
        <f>J797+J807+J813+J817+J822+J824+J828+J832+J836</f>
        <v>0</v>
      </c>
    </row>
    <row r="796" spans="1:10" ht="11.25" hidden="1" customHeight="1">
      <c r="A796" s="243"/>
      <c r="B796" s="239"/>
      <c r="C796" s="224"/>
      <c r="D796" s="224"/>
      <c r="E796" s="244" t="s">
        <v>906</v>
      </c>
      <c r="F796" s="245"/>
      <c r="G796" s="246"/>
      <c r="H796" s="241">
        <f t="shared" si="12"/>
        <v>0</v>
      </c>
      <c r="I796" s="241"/>
      <c r="J796" s="241"/>
    </row>
    <row r="797" spans="1:10" ht="14.25" hidden="1" customHeight="1">
      <c r="A797" s="247">
        <v>3010</v>
      </c>
      <c r="B797" s="239" t="s">
        <v>476</v>
      </c>
      <c r="C797" s="224">
        <v>1</v>
      </c>
      <c r="D797" s="224">
        <v>0</v>
      </c>
      <c r="E797" s="244" t="s">
        <v>1138</v>
      </c>
      <c r="F797" s="250" t="s">
        <v>479</v>
      </c>
      <c r="G797" s="251"/>
      <c r="H797" s="241">
        <f t="shared" si="12"/>
        <v>0</v>
      </c>
      <c r="I797" s="241">
        <f>I799+I803</f>
        <v>0</v>
      </c>
      <c r="J797" s="241">
        <f>J799+J803</f>
        <v>0</v>
      </c>
    </row>
    <row r="798" spans="1:10" s="249" customFormat="1" ht="10.5" hidden="1" customHeight="1">
      <c r="A798" s="247"/>
      <c r="B798" s="239"/>
      <c r="C798" s="224"/>
      <c r="D798" s="224"/>
      <c r="E798" s="244" t="s">
        <v>1138</v>
      </c>
      <c r="F798" s="250"/>
      <c r="G798" s="251"/>
      <c r="H798" s="241">
        <f t="shared" si="12"/>
        <v>0</v>
      </c>
      <c r="I798" s="241"/>
      <c r="J798" s="241"/>
    </row>
    <row r="799" spans="1:10" ht="13.5" hidden="1" customHeight="1">
      <c r="A799" s="247">
        <v>3011</v>
      </c>
      <c r="B799" s="239" t="s">
        <v>476</v>
      </c>
      <c r="C799" s="224">
        <v>1</v>
      </c>
      <c r="D799" s="224">
        <v>1</v>
      </c>
      <c r="E799" s="244" t="s">
        <v>1291</v>
      </c>
      <c r="F799" s="287" t="s">
        <v>481</v>
      </c>
      <c r="G799" s="288"/>
      <c r="H799" s="241">
        <f t="shared" si="12"/>
        <v>0</v>
      </c>
      <c r="I799" s="241"/>
      <c r="J799" s="241"/>
    </row>
    <row r="800" spans="1:10" ht="0.75" hidden="1" customHeight="1">
      <c r="A800" s="247"/>
      <c r="B800" s="239"/>
      <c r="C800" s="224"/>
      <c r="D800" s="224"/>
      <c r="E800" s="244" t="s">
        <v>906</v>
      </c>
      <c r="F800" s="245"/>
      <c r="G800" s="246"/>
      <c r="H800" s="241">
        <f t="shared" si="12"/>
        <v>0</v>
      </c>
      <c r="I800" s="241"/>
      <c r="J800" s="241"/>
    </row>
    <row r="801" spans="1:10" hidden="1">
      <c r="A801" s="247"/>
      <c r="B801" s="239"/>
      <c r="C801" s="224"/>
      <c r="D801" s="224"/>
      <c r="E801" s="244" t="s">
        <v>1138</v>
      </c>
      <c r="F801" s="245"/>
      <c r="G801" s="246"/>
      <c r="H801" s="241">
        <f t="shared" si="12"/>
        <v>0</v>
      </c>
      <c r="I801" s="241"/>
      <c r="J801" s="241"/>
    </row>
    <row r="802" spans="1:10" hidden="1">
      <c r="A802" s="247"/>
      <c r="B802" s="239"/>
      <c r="C802" s="224"/>
      <c r="D802" s="224"/>
      <c r="E802" s="244" t="s">
        <v>1138</v>
      </c>
      <c r="F802" s="245"/>
      <c r="G802" s="246"/>
      <c r="H802" s="241">
        <f t="shared" si="12"/>
        <v>0</v>
      </c>
      <c r="I802" s="241"/>
      <c r="J802" s="241"/>
    </row>
    <row r="803" spans="1:10" hidden="1">
      <c r="A803" s="247">
        <v>3012</v>
      </c>
      <c r="B803" s="239" t="s">
        <v>476</v>
      </c>
      <c r="C803" s="224">
        <v>1</v>
      </c>
      <c r="D803" s="224">
        <v>2</v>
      </c>
      <c r="E803" s="250" t="s">
        <v>1292</v>
      </c>
      <c r="F803" s="287" t="s">
        <v>483</v>
      </c>
      <c r="G803" s="288"/>
      <c r="H803" s="241">
        <f t="shared" si="12"/>
        <v>0</v>
      </c>
      <c r="I803" s="241"/>
      <c r="J803" s="241"/>
    </row>
    <row r="804" spans="1:10" hidden="1">
      <c r="A804" s="247"/>
      <c r="B804" s="239"/>
      <c r="C804" s="224"/>
      <c r="D804" s="224"/>
      <c r="E804" s="244" t="s">
        <v>904</v>
      </c>
      <c r="F804" s="245"/>
      <c r="G804" s="246"/>
      <c r="H804" s="241">
        <f t="shared" si="12"/>
        <v>0</v>
      </c>
      <c r="I804" s="241"/>
      <c r="J804" s="241"/>
    </row>
    <row r="805" spans="1:10" ht="0.75" hidden="1" customHeight="1">
      <c r="A805" s="247"/>
      <c r="B805" s="239"/>
      <c r="C805" s="224"/>
      <c r="D805" s="224"/>
      <c r="E805" s="244" t="s">
        <v>1292</v>
      </c>
      <c r="F805" s="245"/>
      <c r="G805" s="246"/>
      <c r="H805" s="241">
        <f t="shared" si="12"/>
        <v>0</v>
      </c>
      <c r="I805" s="241"/>
      <c r="J805" s="241"/>
    </row>
    <row r="806" spans="1:10" ht="38.25" hidden="1">
      <c r="A806" s="247"/>
      <c r="B806" s="239"/>
      <c r="C806" s="224"/>
      <c r="D806" s="224"/>
      <c r="E806" s="244" t="s">
        <v>906</v>
      </c>
      <c r="F806" s="245"/>
      <c r="G806" s="246"/>
      <c r="H806" s="241">
        <f t="shared" si="12"/>
        <v>0</v>
      </c>
      <c r="I806" s="241"/>
      <c r="J806" s="241"/>
    </row>
    <row r="807" spans="1:10" hidden="1">
      <c r="A807" s="247">
        <v>3020</v>
      </c>
      <c r="B807" s="239" t="s">
        <v>476</v>
      </c>
      <c r="C807" s="224">
        <v>2</v>
      </c>
      <c r="D807" s="224">
        <v>0</v>
      </c>
      <c r="E807" s="244" t="s">
        <v>1138</v>
      </c>
      <c r="F807" s="250" t="s">
        <v>485</v>
      </c>
      <c r="G807" s="251"/>
      <c r="H807" s="241">
        <f t="shared" si="12"/>
        <v>0</v>
      </c>
      <c r="I807" s="241">
        <f>I809</f>
        <v>0</v>
      </c>
      <c r="J807" s="241">
        <f>J809</f>
        <v>0</v>
      </c>
    </row>
    <row r="808" spans="1:10" s="249" customFormat="1" ht="10.5" hidden="1" customHeight="1">
      <c r="A808" s="247"/>
      <c r="B808" s="239"/>
      <c r="C808" s="224"/>
      <c r="D808" s="224"/>
      <c r="E808" s="244" t="s">
        <v>1138</v>
      </c>
      <c r="F808" s="250"/>
      <c r="G808" s="251"/>
      <c r="H808" s="241">
        <f t="shared" si="12"/>
        <v>0</v>
      </c>
      <c r="I808" s="241"/>
      <c r="J808" s="241"/>
    </row>
    <row r="809" spans="1:10" ht="14.25" hidden="1" customHeight="1">
      <c r="A809" s="247">
        <v>3021</v>
      </c>
      <c r="B809" s="239" t="s">
        <v>476</v>
      </c>
      <c r="C809" s="224">
        <v>2</v>
      </c>
      <c r="D809" s="224">
        <v>1</v>
      </c>
      <c r="E809" s="250" t="s">
        <v>1293</v>
      </c>
      <c r="F809" s="287" t="s">
        <v>486</v>
      </c>
      <c r="G809" s="288"/>
      <c r="H809" s="241">
        <f t="shared" si="12"/>
        <v>0</v>
      </c>
      <c r="I809" s="241"/>
      <c r="J809" s="241"/>
    </row>
    <row r="810" spans="1:10" ht="0.75" hidden="1" customHeight="1">
      <c r="A810" s="247"/>
      <c r="B810" s="239"/>
      <c r="C810" s="224"/>
      <c r="D810" s="224"/>
      <c r="E810" s="244" t="s">
        <v>904</v>
      </c>
      <c r="F810" s="245"/>
      <c r="G810" s="246"/>
      <c r="H810" s="241">
        <f t="shared" si="12"/>
        <v>0</v>
      </c>
      <c r="I810" s="241"/>
      <c r="J810" s="241"/>
    </row>
    <row r="811" spans="1:10" ht="1.5" hidden="1" customHeight="1">
      <c r="A811" s="247"/>
      <c r="B811" s="239"/>
      <c r="C811" s="224"/>
      <c r="D811" s="224"/>
      <c r="E811" s="244" t="s">
        <v>1293</v>
      </c>
      <c r="F811" s="245"/>
      <c r="G811" s="246"/>
      <c r="H811" s="241">
        <f t="shared" si="12"/>
        <v>0</v>
      </c>
      <c r="I811" s="241"/>
      <c r="J811" s="241"/>
    </row>
    <row r="812" spans="1:10" hidden="1">
      <c r="A812" s="247"/>
      <c r="B812" s="239"/>
      <c r="C812" s="224"/>
      <c r="D812" s="224"/>
      <c r="E812" s="259" t="s">
        <v>1052</v>
      </c>
      <c r="F812" s="245"/>
      <c r="G812" s="246"/>
      <c r="H812" s="241">
        <f t="shared" si="12"/>
        <v>0</v>
      </c>
      <c r="I812" s="241"/>
      <c r="J812" s="241"/>
    </row>
    <row r="813" spans="1:10" ht="13.5" customHeight="1">
      <c r="A813" s="247">
        <v>3030</v>
      </c>
      <c r="B813" s="239" t="s">
        <v>476</v>
      </c>
      <c r="C813" s="224">
        <v>3</v>
      </c>
      <c r="D813" s="224">
        <v>0</v>
      </c>
      <c r="E813" s="68" t="s">
        <v>487</v>
      </c>
      <c r="F813" s="250" t="s">
        <v>488</v>
      </c>
      <c r="G813" s="251"/>
      <c r="H813" s="241">
        <f t="shared" si="12"/>
        <v>0</v>
      </c>
      <c r="I813" s="241">
        <f>I815</f>
        <v>0</v>
      </c>
      <c r="J813" s="241">
        <f>J815</f>
        <v>0</v>
      </c>
    </row>
    <row r="814" spans="1:10" s="249" customFormat="1" ht="13.5" hidden="1" customHeight="1">
      <c r="A814" s="247"/>
      <c r="B814" s="239"/>
      <c r="C814" s="224"/>
      <c r="D814" s="224"/>
      <c r="E814" s="244" t="s">
        <v>904</v>
      </c>
      <c r="F814" s="250"/>
      <c r="G814" s="251"/>
      <c r="H814" s="241">
        <f t="shared" si="12"/>
        <v>0</v>
      </c>
      <c r="I814" s="241"/>
      <c r="J814" s="241"/>
    </row>
    <row r="815" spans="1:10" s="249" customFormat="1" ht="12" hidden="1" customHeight="1">
      <c r="A815" s="247">
        <v>3031</v>
      </c>
      <c r="B815" s="239" t="s">
        <v>476</v>
      </c>
      <c r="C815" s="224">
        <v>3</v>
      </c>
      <c r="D815" s="224">
        <v>1</v>
      </c>
      <c r="E815" s="63" t="s">
        <v>487</v>
      </c>
      <c r="F815" s="250"/>
      <c r="G815" s="251"/>
      <c r="H815" s="241">
        <f t="shared" si="12"/>
        <v>0</v>
      </c>
      <c r="I815" s="241">
        <f>'[1]soc haraz.korcrac'!F30</f>
        <v>0</v>
      </c>
      <c r="J815" s="241"/>
    </row>
    <row r="816" spans="1:10" s="249" customFormat="1" ht="12" hidden="1" customHeight="1">
      <c r="A816" s="247"/>
      <c r="B816" s="239"/>
      <c r="C816" s="224"/>
      <c r="D816" s="224"/>
      <c r="E816" s="120" t="s">
        <v>648</v>
      </c>
      <c r="F816" s="277"/>
      <c r="G816" s="256" t="s">
        <v>1053</v>
      </c>
      <c r="H816" s="241">
        <f t="shared" si="12"/>
        <v>0</v>
      </c>
      <c r="I816" s="241">
        <f>'[1]soc haraz.korcrac'!F107</f>
        <v>0</v>
      </c>
      <c r="J816" s="241"/>
    </row>
    <row r="817" spans="1:10" ht="15" customHeight="1">
      <c r="A817" s="247">
        <v>3040</v>
      </c>
      <c r="B817" s="239" t="s">
        <v>476</v>
      </c>
      <c r="C817" s="224">
        <v>4</v>
      </c>
      <c r="D817" s="224">
        <v>0</v>
      </c>
      <c r="E817" s="250" t="s">
        <v>1294</v>
      </c>
      <c r="F817" s="250" t="s">
        <v>490</v>
      </c>
      <c r="G817" s="251"/>
      <c r="H817" s="241">
        <f t="shared" si="12"/>
        <v>1500</v>
      </c>
      <c r="I817" s="241">
        <f>I818</f>
        <v>1500</v>
      </c>
      <c r="J817" s="241">
        <f>J818</f>
        <v>0</v>
      </c>
    </row>
    <row r="818" spans="1:10" ht="12.75" customHeight="1">
      <c r="A818" s="247">
        <v>3041</v>
      </c>
      <c r="B818" s="239" t="s">
        <v>476</v>
      </c>
      <c r="C818" s="224">
        <v>4</v>
      </c>
      <c r="D818" s="224">
        <v>1</v>
      </c>
      <c r="E818" s="244" t="s">
        <v>1294</v>
      </c>
      <c r="F818" s="287" t="s">
        <v>491</v>
      </c>
      <c r="G818" s="258"/>
      <c r="H818" s="241">
        <f t="shared" si="12"/>
        <v>1500</v>
      </c>
      <c r="I818" s="241">
        <f>I821</f>
        <v>1500</v>
      </c>
      <c r="J818" s="241"/>
    </row>
    <row r="819" spans="1:10" hidden="1">
      <c r="A819" s="247"/>
      <c r="B819" s="239"/>
      <c r="C819" s="224"/>
      <c r="D819" s="224"/>
      <c r="E819" s="244" t="s">
        <v>904</v>
      </c>
      <c r="F819" s="245"/>
      <c r="G819" s="246"/>
      <c r="H819" s="241">
        <f t="shared" ref="H819:H845" si="13">I819+J819</f>
        <v>0</v>
      </c>
      <c r="I819" s="241"/>
      <c r="J819" s="241"/>
    </row>
    <row r="820" spans="1:10" hidden="1">
      <c r="A820" s="247"/>
      <c r="B820" s="239"/>
      <c r="C820" s="224"/>
      <c r="D820" s="224"/>
      <c r="E820" s="244" t="s">
        <v>1295</v>
      </c>
      <c r="F820" s="245"/>
      <c r="G820" s="246"/>
      <c r="H820" s="241">
        <f t="shared" si="13"/>
        <v>0</v>
      </c>
      <c r="I820" s="241"/>
      <c r="J820" s="241"/>
    </row>
    <row r="821" spans="1:10" ht="15" customHeight="1">
      <c r="A821" s="247"/>
      <c r="B821" s="239"/>
      <c r="C821" s="224"/>
      <c r="D821" s="224"/>
      <c r="E821" s="259" t="s">
        <v>1058</v>
      </c>
      <c r="F821" s="277"/>
      <c r="G821" s="256" t="s">
        <v>1059</v>
      </c>
      <c r="H821" s="241">
        <f t="shared" si="13"/>
        <v>1500</v>
      </c>
      <c r="I821" s="241">
        <f>'[1]soc erex.cnund'!F112</f>
        <v>1500</v>
      </c>
      <c r="J821" s="241"/>
    </row>
    <row r="822" spans="1:10" ht="14.25" customHeight="1">
      <c r="A822" s="247">
        <v>3050</v>
      </c>
      <c r="B822" s="239" t="s">
        <v>476</v>
      </c>
      <c r="C822" s="224">
        <v>5</v>
      </c>
      <c r="D822" s="224">
        <v>0</v>
      </c>
      <c r="E822" s="65" t="s">
        <v>492</v>
      </c>
      <c r="F822" s="250" t="s">
        <v>493</v>
      </c>
      <c r="G822" s="251"/>
      <c r="H822" s="241">
        <f t="shared" si="13"/>
        <v>0</v>
      </c>
      <c r="I822" s="241">
        <f>I823</f>
        <v>0</v>
      </c>
      <c r="J822" s="241">
        <f>J823</f>
        <v>0</v>
      </c>
    </row>
    <row r="823" spans="1:10" hidden="1">
      <c r="A823" s="247">
        <v>3051</v>
      </c>
      <c r="B823" s="239" t="s">
        <v>476</v>
      </c>
      <c r="C823" s="224">
        <v>5</v>
      </c>
      <c r="D823" s="224">
        <v>1</v>
      </c>
      <c r="E823" s="65" t="s">
        <v>492</v>
      </c>
      <c r="F823" s="287" t="s">
        <v>493</v>
      </c>
      <c r="G823" s="288"/>
      <c r="H823" s="241">
        <f t="shared" si="13"/>
        <v>0</v>
      </c>
      <c r="I823" s="241"/>
      <c r="J823" s="241"/>
    </row>
    <row r="824" spans="1:10">
      <c r="A824" s="247">
        <v>3060</v>
      </c>
      <c r="B824" s="239" t="s">
        <v>476</v>
      </c>
      <c r="C824" s="224">
        <v>6</v>
      </c>
      <c r="D824" s="224">
        <v>0</v>
      </c>
      <c r="E824" s="250" t="s">
        <v>1296</v>
      </c>
      <c r="F824" s="250" t="s">
        <v>495</v>
      </c>
      <c r="G824" s="251"/>
      <c r="H824" s="241">
        <f t="shared" si="13"/>
        <v>0</v>
      </c>
      <c r="I824" s="241">
        <f>I826</f>
        <v>0</v>
      </c>
      <c r="J824" s="241">
        <f>J826</f>
        <v>0</v>
      </c>
    </row>
    <row r="825" spans="1:10" s="249" customFormat="1" ht="3.75" hidden="1" customHeight="1">
      <c r="A825" s="247"/>
      <c r="B825" s="239"/>
      <c r="C825" s="224"/>
      <c r="D825" s="224"/>
      <c r="E825" s="244" t="s">
        <v>1138</v>
      </c>
      <c r="F825" s="250"/>
      <c r="G825" s="251"/>
      <c r="H825" s="241">
        <f t="shared" si="13"/>
        <v>0</v>
      </c>
      <c r="I825" s="241"/>
      <c r="J825" s="241"/>
    </row>
    <row r="826" spans="1:10" ht="0.75" customHeight="1">
      <c r="A826" s="247">
        <v>3061</v>
      </c>
      <c r="B826" s="239" t="s">
        <v>476</v>
      </c>
      <c r="C826" s="224">
        <v>6</v>
      </c>
      <c r="D826" s="224">
        <v>1</v>
      </c>
      <c r="E826" s="250" t="s">
        <v>1296</v>
      </c>
      <c r="F826" s="287" t="s">
        <v>495</v>
      </c>
      <c r="G826" s="288"/>
      <c r="H826" s="241">
        <f t="shared" si="13"/>
        <v>0</v>
      </c>
      <c r="I826" s="241">
        <f>'[1]10.6.1'!F30</f>
        <v>0</v>
      </c>
      <c r="J826" s="241"/>
    </row>
    <row r="827" spans="1:10" ht="0.75" customHeight="1">
      <c r="A827" s="247"/>
      <c r="B827" s="239"/>
      <c r="C827" s="224"/>
      <c r="D827" s="224"/>
      <c r="E827" s="259" t="s">
        <v>1058</v>
      </c>
      <c r="F827" s="245"/>
      <c r="G827" s="246">
        <v>472900</v>
      </c>
      <c r="H827" s="241">
        <f t="shared" si="13"/>
        <v>0</v>
      </c>
      <c r="I827" s="241">
        <f>'[1]10.6.1'!F110</f>
        <v>0</v>
      </c>
      <c r="J827" s="241"/>
    </row>
    <row r="828" spans="1:10" ht="26.25" customHeight="1">
      <c r="A828" s="247">
        <v>3070</v>
      </c>
      <c r="B828" s="239" t="s">
        <v>476</v>
      </c>
      <c r="C828" s="224">
        <v>7</v>
      </c>
      <c r="D828" s="224">
        <v>0</v>
      </c>
      <c r="E828" s="250" t="s">
        <v>1297</v>
      </c>
      <c r="F828" s="250" t="s">
        <v>497</v>
      </c>
      <c r="G828" s="251"/>
      <c r="H828" s="241">
        <f t="shared" si="13"/>
        <v>1800</v>
      </c>
      <c r="I828" s="241">
        <f>I829</f>
        <v>1800</v>
      </c>
      <c r="J828" s="241">
        <f>J829</f>
        <v>0</v>
      </c>
    </row>
    <row r="829" spans="1:10" ht="30.75" customHeight="1">
      <c r="A829" s="247">
        <v>3071</v>
      </c>
      <c r="B829" s="239" t="s">
        <v>476</v>
      </c>
      <c r="C829" s="224">
        <v>7</v>
      </c>
      <c r="D829" s="224">
        <v>1</v>
      </c>
      <c r="E829" s="66" t="s">
        <v>496</v>
      </c>
      <c r="F829" s="287" t="s">
        <v>498</v>
      </c>
      <c r="G829" s="288"/>
      <c r="H829" s="241">
        <f t="shared" si="13"/>
        <v>1800</v>
      </c>
      <c r="I829" s="241">
        <f>'[1]arandzin soc'!F32</f>
        <v>1800</v>
      </c>
      <c r="J829" s="241"/>
    </row>
    <row r="830" spans="1:10" ht="27" hidden="1" customHeight="1">
      <c r="A830" s="247"/>
      <c r="B830" s="239"/>
      <c r="C830" s="224"/>
      <c r="D830" s="224"/>
      <c r="E830" s="259" t="s">
        <v>1058</v>
      </c>
      <c r="F830" s="245"/>
      <c r="G830" s="246"/>
      <c r="H830" s="241">
        <f t="shared" si="13"/>
        <v>0</v>
      </c>
      <c r="I830" s="241"/>
      <c r="J830" s="241"/>
    </row>
    <row r="831" spans="1:10" ht="13.5" customHeight="1">
      <c r="A831" s="247"/>
      <c r="B831" s="239"/>
      <c r="C831" s="224"/>
      <c r="D831" s="224"/>
      <c r="E831" s="259" t="s">
        <v>1058</v>
      </c>
      <c r="F831" s="245"/>
      <c r="G831" s="256" t="s">
        <v>1059</v>
      </c>
      <c r="H831" s="241">
        <f t="shared" si="13"/>
        <v>1800</v>
      </c>
      <c r="I831" s="241">
        <f>'[1]arandzin soc'!F112</f>
        <v>1800</v>
      </c>
      <c r="J831" s="241"/>
    </row>
    <row r="832" spans="1:10" ht="25.5" hidden="1">
      <c r="A832" s="247">
        <v>3080</v>
      </c>
      <c r="B832" s="239" t="s">
        <v>476</v>
      </c>
      <c r="C832" s="224">
        <v>8</v>
      </c>
      <c r="D832" s="224">
        <v>0</v>
      </c>
      <c r="E832" s="250" t="s">
        <v>1298</v>
      </c>
      <c r="F832" s="250" t="s">
        <v>500</v>
      </c>
      <c r="G832" s="251"/>
      <c r="H832" s="241">
        <f t="shared" si="13"/>
        <v>0</v>
      </c>
      <c r="I832" s="241">
        <f>I834</f>
        <v>0</v>
      </c>
      <c r="J832" s="241">
        <f>J834</f>
        <v>0</v>
      </c>
    </row>
    <row r="833" spans="1:10" s="249" customFormat="1" ht="10.5" hidden="1" customHeight="1">
      <c r="A833" s="247"/>
      <c r="B833" s="239"/>
      <c r="C833" s="224"/>
      <c r="D833" s="224"/>
      <c r="E833" s="244" t="s">
        <v>904</v>
      </c>
      <c r="F833" s="250"/>
      <c r="G833" s="251"/>
      <c r="H833" s="241">
        <f t="shared" si="13"/>
        <v>0</v>
      </c>
      <c r="I833" s="241"/>
      <c r="J833" s="241"/>
    </row>
    <row r="834" spans="1:10" ht="27" hidden="1" customHeight="1">
      <c r="A834" s="247">
        <v>3081</v>
      </c>
      <c r="B834" s="239" t="s">
        <v>476</v>
      </c>
      <c r="C834" s="224">
        <v>8</v>
      </c>
      <c r="D834" s="224">
        <v>1</v>
      </c>
      <c r="E834" s="244" t="s">
        <v>1298</v>
      </c>
      <c r="F834" s="287" t="s">
        <v>501</v>
      </c>
      <c r="G834" s="288"/>
      <c r="H834" s="241">
        <f t="shared" si="13"/>
        <v>0</v>
      </c>
      <c r="I834" s="241"/>
      <c r="J834" s="241"/>
    </row>
    <row r="835" spans="1:10" s="249" customFormat="1" ht="10.5" hidden="1" customHeight="1">
      <c r="A835" s="247"/>
      <c r="B835" s="239"/>
      <c r="C835" s="224"/>
      <c r="D835" s="224"/>
      <c r="E835" s="244" t="s">
        <v>906</v>
      </c>
      <c r="F835" s="250"/>
      <c r="G835" s="251"/>
      <c r="H835" s="241">
        <f t="shared" si="13"/>
        <v>0</v>
      </c>
      <c r="I835" s="241"/>
      <c r="J835" s="241"/>
    </row>
    <row r="836" spans="1:10" ht="26.25" hidden="1" customHeight="1">
      <c r="A836" s="247">
        <v>3090</v>
      </c>
      <c r="B836" s="239" t="s">
        <v>476</v>
      </c>
      <c r="C836" s="224">
        <v>9</v>
      </c>
      <c r="D836" s="224">
        <v>0</v>
      </c>
      <c r="E836" s="244" t="s">
        <v>1138</v>
      </c>
      <c r="F836" s="250" t="s">
        <v>503</v>
      </c>
      <c r="G836" s="251"/>
      <c r="H836" s="241">
        <f t="shared" si="13"/>
        <v>0</v>
      </c>
      <c r="I836" s="241">
        <f>I838+I842</f>
        <v>0</v>
      </c>
      <c r="J836" s="241">
        <f>J838+J842</f>
        <v>0</v>
      </c>
    </row>
    <row r="837" spans="1:10" s="249" customFormat="1" ht="0.75" hidden="1" customHeight="1">
      <c r="A837" s="247"/>
      <c r="B837" s="239"/>
      <c r="C837" s="224"/>
      <c r="D837" s="224"/>
      <c r="E837" s="244" t="s">
        <v>1138</v>
      </c>
      <c r="F837" s="250"/>
      <c r="G837" s="251"/>
      <c r="H837" s="241">
        <f t="shared" si="13"/>
        <v>0</v>
      </c>
      <c r="I837" s="241"/>
      <c r="J837" s="241"/>
    </row>
    <row r="838" spans="1:10" ht="26.25" hidden="1" customHeight="1">
      <c r="A838" s="312">
        <v>3091</v>
      </c>
      <c r="B838" s="239" t="s">
        <v>476</v>
      </c>
      <c r="C838" s="224">
        <v>9</v>
      </c>
      <c r="D838" s="224">
        <v>1</v>
      </c>
      <c r="E838" s="244" t="s">
        <v>1299</v>
      </c>
      <c r="F838" s="287" t="s">
        <v>504</v>
      </c>
      <c r="G838" s="288"/>
      <c r="H838" s="241">
        <f t="shared" si="13"/>
        <v>0</v>
      </c>
      <c r="I838" s="241"/>
      <c r="J838" s="241"/>
    </row>
    <row r="839" spans="1:10" ht="38.25" hidden="1">
      <c r="A839" s="247"/>
      <c r="B839" s="239"/>
      <c r="C839" s="224"/>
      <c r="D839" s="224"/>
      <c r="E839" s="244" t="s">
        <v>906</v>
      </c>
      <c r="F839" s="245"/>
      <c r="G839" s="246"/>
      <c r="H839" s="241">
        <f t="shared" si="13"/>
        <v>0</v>
      </c>
      <c r="I839" s="241"/>
      <c r="J839" s="241"/>
    </row>
    <row r="840" spans="1:10" ht="0.75" hidden="1" customHeight="1">
      <c r="A840" s="247"/>
      <c r="B840" s="239"/>
      <c r="C840" s="224"/>
      <c r="D840" s="224"/>
      <c r="E840" s="244" t="s">
        <v>1138</v>
      </c>
      <c r="F840" s="245"/>
      <c r="G840" s="246"/>
      <c r="H840" s="241">
        <f t="shared" si="13"/>
        <v>0</v>
      </c>
      <c r="I840" s="241"/>
      <c r="J840" s="241"/>
    </row>
    <row r="841" spans="1:10" hidden="1">
      <c r="A841" s="247"/>
      <c r="B841" s="239"/>
      <c r="C841" s="224"/>
      <c r="D841" s="224"/>
      <c r="E841" s="244" t="s">
        <v>1138</v>
      </c>
      <c r="F841" s="245"/>
      <c r="G841" s="246"/>
      <c r="H841" s="241">
        <f t="shared" si="13"/>
        <v>0</v>
      </c>
      <c r="I841" s="241"/>
      <c r="J841" s="241"/>
    </row>
    <row r="842" spans="1:10" ht="24.75" hidden="1" customHeight="1">
      <c r="A842" s="312">
        <v>3092</v>
      </c>
      <c r="B842" s="239" t="s">
        <v>476</v>
      </c>
      <c r="C842" s="224">
        <v>9</v>
      </c>
      <c r="D842" s="224">
        <v>2</v>
      </c>
      <c r="E842" s="219" t="s">
        <v>1300</v>
      </c>
      <c r="F842" s="287"/>
      <c r="G842" s="288"/>
      <c r="H842" s="241">
        <f t="shared" si="13"/>
        <v>0</v>
      </c>
      <c r="I842" s="241"/>
      <c r="J842" s="241"/>
    </row>
    <row r="843" spans="1:10" ht="24" hidden="1">
      <c r="A843" s="247"/>
      <c r="B843" s="239"/>
      <c r="C843" s="224"/>
      <c r="D843" s="224"/>
      <c r="E843" s="313" t="s">
        <v>1301</v>
      </c>
      <c r="F843" s="245"/>
      <c r="G843" s="246"/>
      <c r="H843" s="241">
        <f t="shared" si="13"/>
        <v>0</v>
      </c>
      <c r="I843" s="241"/>
      <c r="J843" s="241"/>
    </row>
    <row r="844" spans="1:10" ht="25.5" hidden="1">
      <c r="A844" s="247"/>
      <c r="B844" s="239"/>
      <c r="C844" s="224"/>
      <c r="D844" s="224"/>
      <c r="E844" s="261" t="s">
        <v>1302</v>
      </c>
      <c r="F844" s="245"/>
      <c r="G844" s="246"/>
      <c r="H844" s="241">
        <f t="shared" si="13"/>
        <v>0</v>
      </c>
      <c r="I844" s="241"/>
      <c r="J844" s="241"/>
    </row>
    <row r="845" spans="1:10" ht="24" hidden="1">
      <c r="A845" s="247"/>
      <c r="B845" s="239"/>
      <c r="C845" s="224"/>
      <c r="D845" s="224"/>
      <c r="E845" s="310" t="s">
        <v>1302</v>
      </c>
      <c r="F845" s="245"/>
      <c r="G845" s="246"/>
      <c r="H845" s="241">
        <f t="shared" si="13"/>
        <v>0</v>
      </c>
      <c r="I845" s="241"/>
      <c r="J845" s="241"/>
    </row>
    <row r="846" spans="1:10" s="242" customFormat="1" ht="27" customHeight="1">
      <c r="A846" s="314">
        <v>3100</v>
      </c>
      <c r="B846" s="239" t="s">
        <v>506</v>
      </c>
      <c r="C846" s="239">
        <v>0</v>
      </c>
      <c r="D846" s="239">
        <v>0</v>
      </c>
      <c r="E846" s="15" t="s">
        <v>507</v>
      </c>
      <c r="F846" s="219"/>
      <c r="G846" s="219"/>
      <c r="H846" s="241">
        <f>I846+J846-[1]ekamut!F113</f>
        <v>19411.099999999999</v>
      </c>
      <c r="I846" s="241">
        <f>I848</f>
        <v>52881.4</v>
      </c>
      <c r="J846" s="241">
        <f>J848</f>
        <v>0</v>
      </c>
    </row>
    <row r="847" spans="1:10" ht="0.75" hidden="1" customHeight="1">
      <c r="A847" s="312"/>
      <c r="B847" s="239"/>
      <c r="C847" s="224"/>
      <c r="D847" s="224"/>
      <c r="E847" s="259" t="s">
        <v>1092</v>
      </c>
      <c r="F847" s="245"/>
      <c r="G847" s="246"/>
      <c r="H847" s="241"/>
      <c r="I847" s="241"/>
      <c r="J847" s="241"/>
    </row>
    <row r="848" spans="1:10" ht="24.75" customHeight="1">
      <c r="A848" s="312">
        <v>3110</v>
      </c>
      <c r="B848" s="315" t="s">
        <v>506</v>
      </c>
      <c r="C848" s="315">
        <v>1</v>
      </c>
      <c r="D848" s="315">
        <v>0</v>
      </c>
      <c r="E848" s="316" t="s">
        <v>508</v>
      </c>
      <c r="F848" s="287"/>
      <c r="G848" s="288"/>
      <c r="H848" s="241">
        <f>I848+J848-[1]ekamut!F113</f>
        <v>19411.099999999999</v>
      </c>
      <c r="I848" s="241">
        <f>I849</f>
        <v>52881.4</v>
      </c>
      <c r="J848" s="241">
        <f>J849</f>
        <v>0</v>
      </c>
    </row>
    <row r="849" spans="1:10">
      <c r="A849" s="279">
        <v>3112</v>
      </c>
      <c r="B849" s="315" t="s">
        <v>506</v>
      </c>
      <c r="C849" s="315">
        <v>1</v>
      </c>
      <c r="D849" s="315">
        <v>2</v>
      </c>
      <c r="E849" s="79" t="s">
        <v>509</v>
      </c>
      <c r="F849" s="287"/>
      <c r="G849" s="288"/>
      <c r="H849" s="241">
        <f>I849+J849-[1]ekamut!F113</f>
        <v>19411.099999999999</v>
      </c>
      <c r="I849" s="241">
        <f>I851</f>
        <v>52881.4</v>
      </c>
      <c r="J849" s="241">
        <f>J851</f>
        <v>0</v>
      </c>
    </row>
    <row r="850" spans="1:10" ht="0.75" hidden="1" customHeight="1">
      <c r="A850" s="279"/>
      <c r="B850" s="239"/>
      <c r="C850" s="224"/>
      <c r="D850" s="224"/>
      <c r="E850" s="209"/>
      <c r="F850" s="245"/>
      <c r="G850" s="246"/>
      <c r="H850" s="241"/>
      <c r="I850" s="241"/>
      <c r="J850" s="241"/>
    </row>
    <row r="851" spans="1:10" ht="15" customHeight="1">
      <c r="A851" s="279"/>
      <c r="B851" s="239"/>
      <c r="C851" s="224"/>
      <c r="D851" s="224"/>
      <c r="E851" s="120" t="s">
        <v>679</v>
      </c>
      <c r="F851" s="277"/>
      <c r="G851" s="256" t="s">
        <v>1093</v>
      </c>
      <c r="H851" s="241">
        <f>I851+J851-[1]ekamut!F113</f>
        <v>19411.099999999999</v>
      </c>
      <c r="I851" s="241">
        <f>'[1]bjudj. chnax.caxs'!F150+[1]ekamut!F113</f>
        <v>52881.4</v>
      </c>
      <c r="J851" s="241"/>
    </row>
    <row r="852" spans="1:10">
      <c r="B852" s="317"/>
      <c r="C852" s="318"/>
      <c r="D852" s="319"/>
    </row>
    <row r="853" spans="1:10">
      <c r="B853" s="327"/>
      <c r="C853" s="318"/>
      <c r="D853" s="319"/>
    </row>
    <row r="854" spans="1:10">
      <c r="B854" s="321"/>
      <c r="C854" s="318"/>
      <c r="D854" s="319"/>
    </row>
    <row r="855" spans="1:10">
      <c r="B855" s="321"/>
      <c r="C855" s="322"/>
      <c r="D855" s="323"/>
    </row>
  </sheetData>
  <mergeCells count="11">
    <mergeCell ref="I5:J5"/>
    <mergeCell ref="A1:J1"/>
    <mergeCell ref="A2:J2"/>
    <mergeCell ref="I4:J4"/>
    <mergeCell ref="A5:A6"/>
    <mergeCell ref="B5:B6"/>
    <mergeCell ref="C5:C6"/>
    <mergeCell ref="D5:D6"/>
    <mergeCell ref="E5:E6"/>
    <mergeCell ref="F5:F6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ekamut</vt:lpstr>
      <vt:lpstr>gortcn</vt:lpstr>
      <vt:lpstr>tnt</vt:lpstr>
      <vt:lpstr>mnac</vt:lpstr>
      <vt:lpstr>tnt.gorc</vt:lpstr>
      <vt:lpstr>tnt.gorc!_Hlk102749370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2023-01-04T07:13:54Z</dcterms:modified>
</cp:coreProperties>
</file>