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Tigran\Desktop\hima\gyumri 220-N\"/>
    </mc:Choice>
  </mc:AlternateContent>
  <xr:revisionPtr revIDLastSave="0" documentId="13_ncr:1_{5D1EA4A1-169A-4152-AA05-6B446A1758F7}" xr6:coauthVersionLast="47" xr6:coauthVersionMax="47" xr10:uidLastSave="{00000000-0000-0000-0000-000000000000}"/>
  <bookViews>
    <workbookView xWindow="6090" yWindow="210" windowWidth="21600" windowHeight="11385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2" i="1" l="1"/>
  <c r="J232" i="1" s="1"/>
  <c r="D231" i="1"/>
  <c r="J231" i="1" s="1"/>
  <c r="J230" i="1"/>
  <c r="I230" i="1"/>
  <c r="D230" i="1"/>
  <c r="H230" i="1" s="1"/>
  <c r="I229" i="1"/>
  <c r="F229" i="1"/>
  <c r="D229" i="1"/>
  <c r="J229" i="1" s="1"/>
  <c r="F227" i="1"/>
  <c r="D227" i="1"/>
  <c r="D226" i="1"/>
  <c r="J226" i="1" s="1"/>
  <c r="J224" i="1" s="1"/>
  <c r="F224" i="1"/>
  <c r="D224" i="1"/>
  <c r="J223" i="1"/>
  <c r="H223" i="1"/>
  <c r="D223" i="1"/>
  <c r="I223" i="1" s="1"/>
  <c r="D222" i="1"/>
  <c r="G222" i="1" s="1"/>
  <c r="J221" i="1"/>
  <c r="I221" i="1"/>
  <c r="H221" i="1"/>
  <c r="D221" i="1"/>
  <c r="G221" i="1" s="1"/>
  <c r="F219" i="1"/>
  <c r="F216" i="1" s="1"/>
  <c r="J218" i="1"/>
  <c r="I218" i="1"/>
  <c r="H218" i="1"/>
  <c r="G218" i="1"/>
  <c r="D218" i="1"/>
  <c r="J215" i="1"/>
  <c r="I215" i="1"/>
  <c r="H215" i="1"/>
  <c r="G215" i="1"/>
  <c r="F215" i="1"/>
  <c r="I214" i="1"/>
  <c r="G214" i="1"/>
  <c r="D214" i="1"/>
  <c r="J214" i="1" s="1"/>
  <c r="J213" i="1"/>
  <c r="J211" i="1" s="1"/>
  <c r="I213" i="1"/>
  <c r="I211" i="1" s="1"/>
  <c r="H213" i="1"/>
  <c r="H211" i="1" s="1"/>
  <c r="G213" i="1"/>
  <c r="G211" i="1" s="1"/>
  <c r="F213" i="1"/>
  <c r="F211" i="1" s="1"/>
  <c r="F209" i="1" s="1"/>
  <c r="D211" i="1"/>
  <c r="I208" i="1"/>
  <c r="D208" i="1"/>
  <c r="J208" i="1" s="1"/>
  <c r="D207" i="1"/>
  <c r="J207" i="1" s="1"/>
  <c r="J206" i="1"/>
  <c r="I206" i="1"/>
  <c r="H206" i="1"/>
  <c r="G206" i="1"/>
  <c r="D206" i="1"/>
  <c r="J205" i="1"/>
  <c r="I205" i="1"/>
  <c r="H205" i="1"/>
  <c r="G205" i="1"/>
  <c r="F205" i="1"/>
  <c r="F203" i="1" s="1"/>
  <c r="D205" i="1"/>
  <c r="D203" i="1" s="1"/>
  <c r="D202" i="1"/>
  <c r="D200" i="1" s="1"/>
  <c r="F200" i="1"/>
  <c r="D199" i="1"/>
  <c r="J199" i="1" s="1"/>
  <c r="J198" i="1"/>
  <c r="I198" i="1"/>
  <c r="H198" i="1"/>
  <c r="G198" i="1"/>
  <c r="D198" i="1"/>
  <c r="D197" i="1"/>
  <c r="J197" i="1" s="1"/>
  <c r="D196" i="1"/>
  <c r="D194" i="1" s="1"/>
  <c r="F194" i="1"/>
  <c r="J193" i="1"/>
  <c r="I193" i="1"/>
  <c r="H193" i="1"/>
  <c r="G193" i="1"/>
  <c r="F193" i="1"/>
  <c r="D193" i="1"/>
  <c r="J192" i="1"/>
  <c r="I192" i="1"/>
  <c r="H192" i="1"/>
  <c r="G192" i="1"/>
  <c r="D192" i="1"/>
  <c r="J191" i="1"/>
  <c r="I191" i="1"/>
  <c r="H191" i="1"/>
  <c r="G191" i="1"/>
  <c r="F191" i="1"/>
  <c r="D191" i="1"/>
  <c r="J190" i="1"/>
  <c r="J188" i="1" s="1"/>
  <c r="I190" i="1"/>
  <c r="H190" i="1"/>
  <c r="H188" i="1" s="1"/>
  <c r="G190" i="1"/>
  <c r="F190" i="1"/>
  <c r="F188" i="1" s="1"/>
  <c r="D190" i="1"/>
  <c r="J187" i="1"/>
  <c r="I187" i="1"/>
  <c r="H187" i="1"/>
  <c r="G187" i="1"/>
  <c r="F187" i="1"/>
  <c r="D187" i="1"/>
  <c r="J186" i="1"/>
  <c r="I186" i="1"/>
  <c r="H186" i="1"/>
  <c r="G186" i="1"/>
  <c r="G183" i="1" s="1"/>
  <c r="F186" i="1"/>
  <c r="D186" i="1"/>
  <c r="J185" i="1"/>
  <c r="I185" i="1"/>
  <c r="H185" i="1"/>
  <c r="H183" i="1" s="1"/>
  <c r="G185" i="1"/>
  <c r="F185" i="1"/>
  <c r="D185" i="1"/>
  <c r="F183" i="1"/>
  <c r="D183" i="1"/>
  <c r="J182" i="1"/>
  <c r="I182" i="1"/>
  <c r="H182" i="1"/>
  <c r="G182" i="1"/>
  <c r="F182" i="1"/>
  <c r="D182" i="1"/>
  <c r="J181" i="1"/>
  <c r="I181" i="1"/>
  <c r="H181" i="1"/>
  <c r="G181" i="1"/>
  <c r="G178" i="1" s="1"/>
  <c r="F181" i="1"/>
  <c r="D181" i="1"/>
  <c r="D178" i="1" s="1"/>
  <c r="J180" i="1"/>
  <c r="I180" i="1"/>
  <c r="I178" i="1" s="1"/>
  <c r="H180" i="1"/>
  <c r="G180" i="1"/>
  <c r="F180" i="1"/>
  <c r="F178" i="1" s="1"/>
  <c r="D180" i="1"/>
  <c r="J173" i="1"/>
  <c r="I173" i="1"/>
  <c r="H173" i="1"/>
  <c r="D173" i="1"/>
  <c r="G173" i="1" s="1"/>
  <c r="J172" i="1"/>
  <c r="J170" i="1" s="1"/>
  <c r="I172" i="1"/>
  <c r="H172" i="1"/>
  <c r="G172" i="1"/>
  <c r="F172" i="1"/>
  <c r="F170" i="1" s="1"/>
  <c r="F145" i="1" s="1"/>
  <c r="F15" i="1" s="1"/>
  <c r="E172" i="1"/>
  <c r="E170" i="1" s="1"/>
  <c r="I170" i="1"/>
  <c r="H170" i="1"/>
  <c r="G170" i="1"/>
  <c r="D170" i="1"/>
  <c r="J169" i="1"/>
  <c r="I169" i="1"/>
  <c r="I167" i="1" s="1"/>
  <c r="H169" i="1"/>
  <c r="G169" i="1"/>
  <c r="G167" i="1" s="1"/>
  <c r="E169" i="1"/>
  <c r="E167" i="1" s="1"/>
  <c r="D169" i="1"/>
  <c r="D167" i="1" s="1"/>
  <c r="J167" i="1"/>
  <c r="H167" i="1"/>
  <c r="D166" i="1"/>
  <c r="D164" i="1" s="1"/>
  <c r="E164" i="1"/>
  <c r="H163" i="1"/>
  <c r="D163" i="1"/>
  <c r="J163" i="1" s="1"/>
  <c r="H162" i="1"/>
  <c r="H160" i="1" s="1"/>
  <c r="G162" i="1"/>
  <c r="D162" i="1"/>
  <c r="D160" i="1" s="1"/>
  <c r="E160" i="1"/>
  <c r="D159" i="1"/>
  <c r="G159" i="1" s="1"/>
  <c r="G157" i="1" s="1"/>
  <c r="E157" i="1"/>
  <c r="D156" i="1"/>
  <c r="J156" i="1" s="1"/>
  <c r="J155" i="1"/>
  <c r="I155" i="1"/>
  <c r="H155" i="1"/>
  <c r="G155" i="1"/>
  <c r="D155" i="1"/>
  <c r="J154" i="1"/>
  <c r="I154" i="1"/>
  <c r="H154" i="1"/>
  <c r="G154" i="1"/>
  <c r="F154" i="1"/>
  <c r="E154" i="1"/>
  <c r="D154" i="1"/>
  <c r="D151" i="1" s="1"/>
  <c r="J153" i="1"/>
  <c r="I153" i="1"/>
  <c r="D153" i="1"/>
  <c r="H153" i="1" s="1"/>
  <c r="E151" i="1"/>
  <c r="J150" i="1"/>
  <c r="I150" i="1"/>
  <c r="H150" i="1"/>
  <c r="G150" i="1"/>
  <c r="E150" i="1"/>
  <c r="E147" i="1" s="1"/>
  <c r="D150" i="1"/>
  <c r="D149" i="1"/>
  <c r="D147" i="1" s="1"/>
  <c r="J144" i="1"/>
  <c r="J142" i="1" s="1"/>
  <c r="I144" i="1"/>
  <c r="I142" i="1" s="1"/>
  <c r="H144" i="1"/>
  <c r="H142" i="1" s="1"/>
  <c r="D144" i="1"/>
  <c r="G144" i="1" s="1"/>
  <c r="G142" i="1" s="1"/>
  <c r="E142" i="1"/>
  <c r="D142" i="1"/>
  <c r="J141" i="1"/>
  <c r="I141" i="1"/>
  <c r="H141" i="1"/>
  <c r="G141" i="1"/>
  <c r="E141" i="1"/>
  <c r="D141" i="1"/>
  <c r="J140" i="1"/>
  <c r="I140" i="1"/>
  <c r="H140" i="1"/>
  <c r="G140" i="1"/>
  <c r="E140" i="1"/>
  <c r="D140" i="1"/>
  <c r="J139" i="1"/>
  <c r="I139" i="1"/>
  <c r="H139" i="1"/>
  <c r="G139" i="1"/>
  <c r="E139" i="1"/>
  <c r="E136" i="1" s="1"/>
  <c r="E130" i="1" s="1"/>
  <c r="D139" i="1"/>
  <c r="H138" i="1"/>
  <c r="G138" i="1"/>
  <c r="D138" i="1"/>
  <c r="D136" i="1" s="1"/>
  <c r="G136" i="1"/>
  <c r="J135" i="1"/>
  <c r="I135" i="1" s="1"/>
  <c r="H135" i="1" s="1"/>
  <c r="G135" i="1" s="1"/>
  <c r="D135" i="1"/>
  <c r="J134" i="1"/>
  <c r="I134" i="1"/>
  <c r="I132" i="1" s="1"/>
  <c r="D134" i="1"/>
  <c r="D132" i="1" s="1"/>
  <c r="J132" i="1"/>
  <c r="E132" i="1"/>
  <c r="J129" i="1"/>
  <c r="I129" i="1" s="1"/>
  <c r="H129" i="1" s="1"/>
  <c r="G129" i="1" s="1"/>
  <c r="D129" i="1"/>
  <c r="J128" i="1"/>
  <c r="I128" i="1" s="1"/>
  <c r="H128" i="1" s="1"/>
  <c r="G128" i="1" s="1"/>
  <c r="D128" i="1"/>
  <c r="J127" i="1"/>
  <c r="J125" i="1" s="1"/>
  <c r="J123" i="1" s="1"/>
  <c r="I127" i="1"/>
  <c r="H127" i="1" s="1"/>
  <c r="D127" i="1"/>
  <c r="E125" i="1"/>
  <c r="E123" i="1" s="1"/>
  <c r="E119" i="1" s="1"/>
  <c r="D125" i="1"/>
  <c r="D123" i="1" s="1"/>
  <c r="J122" i="1"/>
  <c r="I122" i="1"/>
  <c r="H122" i="1"/>
  <c r="G122" i="1" s="1"/>
  <c r="D122" i="1"/>
  <c r="J121" i="1"/>
  <c r="J119" i="1" s="1"/>
  <c r="D121" i="1"/>
  <c r="D119" i="1" s="1"/>
  <c r="J118" i="1"/>
  <c r="I118" i="1"/>
  <c r="H118" i="1" s="1"/>
  <c r="G118" i="1" s="1"/>
  <c r="D118" i="1"/>
  <c r="J117" i="1"/>
  <c r="I117" i="1" s="1"/>
  <c r="H117" i="1" s="1"/>
  <c r="G117" i="1" s="1"/>
  <c r="D117" i="1"/>
  <c r="J116" i="1"/>
  <c r="I116" i="1" s="1"/>
  <c r="D116" i="1"/>
  <c r="D114" i="1" s="1"/>
  <c r="D112" i="1" s="1"/>
  <c r="J114" i="1"/>
  <c r="J112" i="1" s="1"/>
  <c r="E114" i="1"/>
  <c r="E112" i="1"/>
  <c r="J111" i="1"/>
  <c r="I111" i="1"/>
  <c r="H111" i="1" s="1"/>
  <c r="D111" i="1"/>
  <c r="J110" i="1"/>
  <c r="I110" i="1"/>
  <c r="H110" i="1"/>
  <c r="G110" i="1"/>
  <c r="E110" i="1"/>
  <c r="E108" i="1" s="1"/>
  <c r="D110" i="1"/>
  <c r="D108" i="1" s="1"/>
  <c r="J107" i="1"/>
  <c r="I107" i="1"/>
  <c r="H107" i="1"/>
  <c r="G107" i="1" s="1"/>
  <c r="D107" i="1"/>
  <c r="J106" i="1"/>
  <c r="J104" i="1" s="1"/>
  <c r="D106" i="1"/>
  <c r="D104" i="1" s="1"/>
  <c r="E104" i="1"/>
  <c r="J103" i="1"/>
  <c r="I103" i="1"/>
  <c r="H103" i="1" s="1"/>
  <c r="G103" i="1" s="1"/>
  <c r="D103" i="1"/>
  <c r="D100" i="1" s="1"/>
  <c r="J102" i="1"/>
  <c r="I102" i="1" s="1"/>
  <c r="D102" i="1"/>
  <c r="E100" i="1"/>
  <c r="E98" i="1" s="1"/>
  <c r="J97" i="1"/>
  <c r="I97" i="1" s="1"/>
  <c r="H97" i="1" s="1"/>
  <c r="G97" i="1" s="1"/>
  <c r="D97" i="1"/>
  <c r="J96" i="1"/>
  <c r="J94" i="1" s="1"/>
  <c r="I96" i="1"/>
  <c r="H96" i="1"/>
  <c r="G96" i="1"/>
  <c r="E96" i="1"/>
  <c r="D96" i="1"/>
  <c r="D94" i="1" s="1"/>
  <c r="E94" i="1"/>
  <c r="J93" i="1"/>
  <c r="I93" i="1"/>
  <c r="H93" i="1" s="1"/>
  <c r="D93" i="1"/>
  <c r="J92" i="1"/>
  <c r="J90" i="1" s="1"/>
  <c r="I92" i="1"/>
  <c r="H92" i="1"/>
  <c r="G92" i="1"/>
  <c r="E92" i="1"/>
  <c r="E90" i="1" s="1"/>
  <c r="D92" i="1"/>
  <c r="D90" i="1" s="1"/>
  <c r="J87" i="1"/>
  <c r="I87" i="1"/>
  <c r="H87" i="1"/>
  <c r="G87" i="1" s="1"/>
  <c r="D87" i="1"/>
  <c r="J86" i="1"/>
  <c r="I86" i="1"/>
  <c r="H86" i="1" s="1"/>
  <c r="G86" i="1" s="1"/>
  <c r="D86" i="1"/>
  <c r="J85" i="1"/>
  <c r="I85" i="1"/>
  <c r="I83" i="1" s="1"/>
  <c r="D85" i="1"/>
  <c r="D83" i="1" s="1"/>
  <c r="J83" i="1"/>
  <c r="E83" i="1"/>
  <c r="J82" i="1"/>
  <c r="I82" i="1" s="1"/>
  <c r="H82" i="1" s="1"/>
  <c r="G82" i="1" s="1"/>
  <c r="D82" i="1"/>
  <c r="J81" i="1"/>
  <c r="I81" i="1" s="1"/>
  <c r="D81" i="1"/>
  <c r="D79" i="1" s="1"/>
  <c r="E79" i="1"/>
  <c r="E73" i="1" s="1"/>
  <c r="J78" i="1"/>
  <c r="I78" i="1"/>
  <c r="I75" i="1" s="1"/>
  <c r="H78" i="1"/>
  <c r="G78" i="1"/>
  <c r="E78" i="1"/>
  <c r="D78" i="1"/>
  <c r="J77" i="1"/>
  <c r="I77" i="1"/>
  <c r="H77" i="1" s="1"/>
  <c r="D77" i="1"/>
  <c r="D75" i="1" s="1"/>
  <c r="E75" i="1"/>
  <c r="J72" i="1"/>
  <c r="I72" i="1"/>
  <c r="H72" i="1"/>
  <c r="G72" i="1"/>
  <c r="E72" i="1"/>
  <c r="D72" i="1"/>
  <c r="J71" i="1"/>
  <c r="I71" i="1"/>
  <c r="H71" i="1"/>
  <c r="G71" i="1"/>
  <c r="E71" i="1"/>
  <c r="D71" i="1"/>
  <c r="J70" i="1"/>
  <c r="I70" i="1"/>
  <c r="H70" i="1"/>
  <c r="G70" i="1" s="1"/>
  <c r="D70" i="1"/>
  <c r="J69" i="1"/>
  <c r="I69" i="1"/>
  <c r="H69" i="1" s="1"/>
  <c r="G69" i="1" s="1"/>
  <c r="D69" i="1"/>
  <c r="J68" i="1"/>
  <c r="I68" i="1"/>
  <c r="H68" i="1"/>
  <c r="G68" i="1"/>
  <c r="E68" i="1"/>
  <c r="D68" i="1"/>
  <c r="J67" i="1"/>
  <c r="I67" i="1" s="1"/>
  <c r="D67" i="1"/>
  <c r="J66" i="1"/>
  <c r="I66" i="1"/>
  <c r="H66" i="1"/>
  <c r="G66" i="1"/>
  <c r="E66" i="1"/>
  <c r="D66" i="1"/>
  <c r="J65" i="1"/>
  <c r="I65" i="1"/>
  <c r="H65" i="1"/>
  <c r="G65" i="1"/>
  <c r="E65" i="1"/>
  <c r="D65" i="1"/>
  <c r="J62" i="1"/>
  <c r="J59" i="1" s="1"/>
  <c r="I62" i="1"/>
  <c r="I59" i="1" s="1"/>
  <c r="H62" i="1"/>
  <c r="G62" i="1"/>
  <c r="E62" i="1"/>
  <c r="D62" i="1"/>
  <c r="J61" i="1"/>
  <c r="I61" i="1"/>
  <c r="H61" i="1"/>
  <c r="G61" i="1"/>
  <c r="E61" i="1"/>
  <c r="E59" i="1" s="1"/>
  <c r="D61" i="1"/>
  <c r="D59" i="1" s="1"/>
  <c r="G59" i="1"/>
  <c r="J58" i="1"/>
  <c r="I58" i="1"/>
  <c r="I56" i="1" s="1"/>
  <c r="H58" i="1"/>
  <c r="H56" i="1" s="1"/>
  <c r="G58" i="1"/>
  <c r="G56" i="1" s="1"/>
  <c r="E58" i="1"/>
  <c r="E56" i="1" s="1"/>
  <c r="D58" i="1"/>
  <c r="D56" i="1" s="1"/>
  <c r="J56" i="1"/>
  <c r="J55" i="1"/>
  <c r="I55" i="1"/>
  <c r="H55" i="1"/>
  <c r="G55" i="1"/>
  <c r="E55" i="1"/>
  <c r="D55" i="1"/>
  <c r="J54" i="1"/>
  <c r="I54" i="1"/>
  <c r="H54" i="1"/>
  <c r="G54" i="1"/>
  <c r="E54" i="1"/>
  <c r="D54" i="1"/>
  <c r="J53" i="1"/>
  <c r="I53" i="1" s="1"/>
  <c r="H53" i="1" s="1"/>
  <c r="G53" i="1" s="1"/>
  <c r="D53" i="1"/>
  <c r="J52" i="1"/>
  <c r="I52" i="1" s="1"/>
  <c r="H52" i="1" s="1"/>
  <c r="G52" i="1" s="1"/>
  <c r="D52" i="1"/>
  <c r="J51" i="1"/>
  <c r="I51" i="1"/>
  <c r="H51" i="1"/>
  <c r="G51" i="1"/>
  <c r="E51" i="1"/>
  <c r="D51" i="1"/>
  <c r="J50" i="1"/>
  <c r="I50" i="1"/>
  <c r="H50" i="1" s="1"/>
  <c r="G50" i="1" s="1"/>
  <c r="D50" i="1"/>
  <c r="J49" i="1"/>
  <c r="I49" i="1" s="1"/>
  <c r="H49" i="1" s="1"/>
  <c r="G49" i="1" s="1"/>
  <c r="D49" i="1"/>
  <c r="J48" i="1"/>
  <c r="D48" i="1"/>
  <c r="D46" i="1" s="1"/>
  <c r="J45" i="1"/>
  <c r="I45" i="1"/>
  <c r="H45" i="1" s="1"/>
  <c r="G45" i="1" s="1"/>
  <c r="D45" i="1"/>
  <c r="J44" i="1"/>
  <c r="I44" i="1"/>
  <c r="H44" i="1"/>
  <c r="G44" i="1"/>
  <c r="E44" i="1"/>
  <c r="D44" i="1"/>
  <c r="J43" i="1"/>
  <c r="J41" i="1" s="1"/>
  <c r="I43" i="1"/>
  <c r="I41" i="1" s="1"/>
  <c r="H43" i="1"/>
  <c r="H41" i="1" s="1"/>
  <c r="G43" i="1"/>
  <c r="E43" i="1"/>
  <c r="D43" i="1"/>
  <c r="J40" i="1"/>
  <c r="I40" i="1"/>
  <c r="H40" i="1"/>
  <c r="G40" i="1"/>
  <c r="E40" i="1"/>
  <c r="D40" i="1"/>
  <c r="J39" i="1"/>
  <c r="I39" i="1"/>
  <c r="H39" i="1"/>
  <c r="G39" i="1"/>
  <c r="E39" i="1"/>
  <c r="D39" i="1"/>
  <c r="J38" i="1"/>
  <c r="I38" i="1"/>
  <c r="H38" i="1"/>
  <c r="G38" i="1"/>
  <c r="E38" i="1"/>
  <c r="D38" i="1"/>
  <c r="J37" i="1"/>
  <c r="I37" i="1"/>
  <c r="H37" i="1"/>
  <c r="G37" i="1"/>
  <c r="E37" i="1"/>
  <c r="D37" i="1"/>
  <c r="J36" i="1"/>
  <c r="I36" i="1"/>
  <c r="H36" i="1"/>
  <c r="G36" i="1"/>
  <c r="E36" i="1"/>
  <c r="E32" i="1" s="1"/>
  <c r="D36" i="1"/>
  <c r="J35" i="1"/>
  <c r="J32" i="1" s="1"/>
  <c r="I35" i="1"/>
  <c r="H35" i="1"/>
  <c r="G35" i="1"/>
  <c r="E35" i="1"/>
  <c r="D35" i="1"/>
  <c r="J34" i="1"/>
  <c r="I34" i="1" s="1"/>
  <c r="D34" i="1"/>
  <c r="J29" i="1"/>
  <c r="I29" i="1" s="1"/>
  <c r="D29" i="1"/>
  <c r="E27" i="1"/>
  <c r="D27" i="1"/>
  <c r="J26" i="1"/>
  <c r="J24" i="1" s="1"/>
  <c r="I26" i="1"/>
  <c r="H26" i="1" s="1"/>
  <c r="D26" i="1"/>
  <c r="E24" i="1"/>
  <c r="D24" i="1"/>
  <c r="J23" i="1"/>
  <c r="I23" i="1"/>
  <c r="H23" i="1"/>
  <c r="G23" i="1" s="1"/>
  <c r="D23" i="1"/>
  <c r="J21" i="1"/>
  <c r="J19" i="1" s="1"/>
  <c r="I21" i="1"/>
  <c r="I19" i="1" s="1"/>
  <c r="H21" i="1"/>
  <c r="G21" i="1"/>
  <c r="E21" i="1"/>
  <c r="D21" i="1"/>
  <c r="D19" i="1" s="1"/>
  <c r="D17" i="1" s="1"/>
  <c r="E19" i="1"/>
  <c r="E17" i="1" s="1"/>
  <c r="G176" i="1" l="1"/>
  <c r="J30" i="1"/>
  <c r="F176" i="1"/>
  <c r="F174" i="1" s="1"/>
  <c r="F13" i="1" s="1"/>
  <c r="D188" i="1"/>
  <c r="D32" i="1"/>
  <c r="D30" i="1" s="1"/>
  <c r="D15" i="1" s="1"/>
  <c r="D13" i="1" s="1"/>
  <c r="H59" i="1"/>
  <c r="J46" i="1"/>
  <c r="H136" i="1"/>
  <c r="E46" i="1"/>
  <c r="J63" i="1"/>
  <c r="I183" i="1"/>
  <c r="J203" i="1"/>
  <c r="G188" i="1"/>
  <c r="D41" i="1"/>
  <c r="D63" i="1"/>
  <c r="J75" i="1"/>
  <c r="D88" i="1"/>
  <c r="H178" i="1"/>
  <c r="H176" i="1" s="1"/>
  <c r="J183" i="1"/>
  <c r="E41" i="1"/>
  <c r="E88" i="1"/>
  <c r="G19" i="1"/>
  <c r="E63" i="1"/>
  <c r="G41" i="1"/>
  <c r="J178" i="1"/>
  <c r="J176" i="1" s="1"/>
  <c r="E30" i="1"/>
  <c r="G94" i="1"/>
  <c r="I188" i="1"/>
  <c r="I176" i="1" s="1"/>
  <c r="H29" i="1"/>
  <c r="I27" i="1"/>
  <c r="D130" i="1"/>
  <c r="I32" i="1"/>
  <c r="H34" i="1"/>
  <c r="D73" i="1"/>
  <c r="D98" i="1"/>
  <c r="E145" i="1"/>
  <c r="H102" i="1"/>
  <c r="I100" i="1"/>
  <c r="G127" i="1"/>
  <c r="G125" i="1" s="1"/>
  <c r="G123" i="1" s="1"/>
  <c r="H125" i="1"/>
  <c r="H123" i="1" s="1"/>
  <c r="G160" i="1"/>
  <c r="J227" i="1"/>
  <c r="H81" i="1"/>
  <c r="I79" i="1"/>
  <c r="I114" i="1"/>
  <c r="I112" i="1" s="1"/>
  <c r="H116" i="1"/>
  <c r="H75" i="1"/>
  <c r="G77" i="1"/>
  <c r="G75" i="1" s="1"/>
  <c r="G26" i="1"/>
  <c r="G24" i="1" s="1"/>
  <c r="H24" i="1"/>
  <c r="H94" i="1"/>
  <c r="H67" i="1"/>
  <c r="I63" i="1"/>
  <c r="I94" i="1"/>
  <c r="G111" i="1"/>
  <c r="J108" i="1"/>
  <c r="H151" i="1"/>
  <c r="H203" i="1"/>
  <c r="I73" i="1"/>
  <c r="J88" i="1"/>
  <c r="J151" i="1"/>
  <c r="D176" i="1"/>
  <c r="D174" i="1" s="1"/>
  <c r="G93" i="1"/>
  <c r="G90" i="1" s="1"/>
  <c r="H90" i="1"/>
  <c r="I48" i="1"/>
  <c r="H85" i="1"/>
  <c r="I106" i="1"/>
  <c r="I121" i="1"/>
  <c r="H134" i="1"/>
  <c r="G156" i="1"/>
  <c r="H159" i="1"/>
  <c r="H157" i="1" s="1"/>
  <c r="I162" i="1"/>
  <c r="G196" i="1"/>
  <c r="G207" i="1"/>
  <c r="G203" i="1" s="1"/>
  <c r="H222" i="1"/>
  <c r="H219" i="1" s="1"/>
  <c r="H216" i="1" s="1"/>
  <c r="H156" i="1"/>
  <c r="I159" i="1"/>
  <c r="I157" i="1" s="1"/>
  <c r="J162" i="1"/>
  <c r="J160" i="1" s="1"/>
  <c r="H196" i="1"/>
  <c r="H207" i="1"/>
  <c r="I222" i="1"/>
  <c r="I219" i="1" s="1"/>
  <c r="I216" i="1" s="1"/>
  <c r="G231" i="1"/>
  <c r="I108" i="1"/>
  <c r="D219" i="1"/>
  <c r="D216" i="1" s="1"/>
  <c r="D209" i="1" s="1"/>
  <c r="G149" i="1"/>
  <c r="G147" i="1" s="1"/>
  <c r="I156" i="1"/>
  <c r="I151" i="1" s="1"/>
  <c r="J159" i="1"/>
  <c r="J157" i="1" s="1"/>
  <c r="G166" i="1"/>
  <c r="G164" i="1" s="1"/>
  <c r="I196" i="1"/>
  <c r="G202" i="1"/>
  <c r="G200" i="1" s="1"/>
  <c r="I207" i="1"/>
  <c r="I203" i="1" s="1"/>
  <c r="J222" i="1"/>
  <c r="J219" i="1" s="1"/>
  <c r="J216" i="1" s="1"/>
  <c r="J209" i="1" s="1"/>
  <c r="H231" i="1"/>
  <c r="H149" i="1"/>
  <c r="H147" i="1" s="1"/>
  <c r="H145" i="1" s="1"/>
  <c r="G163" i="1"/>
  <c r="H166" i="1"/>
  <c r="H164" i="1" s="1"/>
  <c r="J196" i="1"/>
  <c r="J194" i="1" s="1"/>
  <c r="G199" i="1"/>
  <c r="H202" i="1"/>
  <c r="H200" i="1" s="1"/>
  <c r="G226" i="1"/>
  <c r="G224" i="1" s="1"/>
  <c r="G229" i="1"/>
  <c r="I231" i="1"/>
  <c r="I227" i="1" s="1"/>
  <c r="J100" i="1"/>
  <c r="I149" i="1"/>
  <c r="I147" i="1" s="1"/>
  <c r="D157" i="1"/>
  <c r="D145" i="1" s="1"/>
  <c r="I166" i="1"/>
  <c r="I164" i="1" s="1"/>
  <c r="H199" i="1"/>
  <c r="I202" i="1"/>
  <c r="I200" i="1" s="1"/>
  <c r="H214" i="1"/>
  <c r="G223" i="1"/>
  <c r="G219" i="1" s="1"/>
  <c r="G216" i="1" s="1"/>
  <c r="H226" i="1"/>
  <c r="H224" i="1" s="1"/>
  <c r="H229" i="1"/>
  <c r="I24" i="1"/>
  <c r="I17" i="1" s="1"/>
  <c r="J27" i="1"/>
  <c r="J17" i="1" s="1"/>
  <c r="J79" i="1"/>
  <c r="I125" i="1"/>
  <c r="I123" i="1" s="1"/>
  <c r="I138" i="1"/>
  <c r="I136" i="1" s="1"/>
  <c r="I130" i="1" s="1"/>
  <c r="J149" i="1"/>
  <c r="J147" i="1" s="1"/>
  <c r="I163" i="1"/>
  <c r="J166" i="1"/>
  <c r="J164" i="1" s="1"/>
  <c r="G197" i="1"/>
  <c r="I199" i="1"/>
  <c r="J202" i="1"/>
  <c r="J200" i="1" s="1"/>
  <c r="G208" i="1"/>
  <c r="I226" i="1"/>
  <c r="I224" i="1" s="1"/>
  <c r="J138" i="1"/>
  <c r="J136" i="1" s="1"/>
  <c r="J130" i="1" s="1"/>
  <c r="H197" i="1"/>
  <c r="H208" i="1"/>
  <c r="G232" i="1"/>
  <c r="I90" i="1"/>
  <c r="I88" i="1" s="1"/>
  <c r="G153" i="1"/>
  <c r="I197" i="1"/>
  <c r="H232" i="1"/>
  <c r="H19" i="1"/>
  <c r="G230" i="1"/>
  <c r="I232" i="1"/>
  <c r="J145" i="1" l="1"/>
  <c r="E15" i="1"/>
  <c r="E13" i="1" s="1"/>
  <c r="J73" i="1"/>
  <c r="J15" i="1" s="1"/>
  <c r="H88" i="1"/>
  <c r="G88" i="1"/>
  <c r="G17" i="1"/>
  <c r="I209" i="1"/>
  <c r="H209" i="1"/>
  <c r="G209" i="1"/>
  <c r="I119" i="1"/>
  <c r="H121" i="1"/>
  <c r="J98" i="1"/>
  <c r="H194" i="1"/>
  <c r="H174" i="1" s="1"/>
  <c r="I104" i="1"/>
  <c r="I98" i="1" s="1"/>
  <c r="H106" i="1"/>
  <c r="H83" i="1"/>
  <c r="H73" i="1" s="1"/>
  <c r="G85" i="1"/>
  <c r="G83" i="1" s="1"/>
  <c r="G73" i="1" s="1"/>
  <c r="G67" i="1"/>
  <c r="G63" i="1" s="1"/>
  <c r="H63" i="1"/>
  <c r="H114" i="1"/>
  <c r="H112" i="1" s="1"/>
  <c r="H108" i="1" s="1"/>
  <c r="G116" i="1"/>
  <c r="G114" i="1" s="1"/>
  <c r="G112" i="1" s="1"/>
  <c r="G227" i="1"/>
  <c r="I194" i="1"/>
  <c r="I46" i="1"/>
  <c r="H48" i="1"/>
  <c r="H32" i="1"/>
  <c r="G34" i="1"/>
  <c r="G32" i="1" s="1"/>
  <c r="H227" i="1"/>
  <c r="J174" i="1"/>
  <c r="I30" i="1"/>
  <c r="G81" i="1"/>
  <c r="G79" i="1" s="1"/>
  <c r="H79" i="1"/>
  <c r="H132" i="1"/>
  <c r="H130" i="1" s="1"/>
  <c r="G134" i="1"/>
  <c r="G132" i="1" s="1"/>
  <c r="G130" i="1" s="1"/>
  <c r="G102" i="1"/>
  <c r="G100" i="1" s="1"/>
  <c r="H100" i="1"/>
  <c r="G108" i="1"/>
  <c r="G194" i="1"/>
  <c r="G174" i="1" s="1"/>
  <c r="I174" i="1"/>
  <c r="I160" i="1"/>
  <c r="I145" i="1" s="1"/>
  <c r="G151" i="1"/>
  <c r="G145" i="1" s="1"/>
  <c r="G29" i="1"/>
  <c r="G27" i="1" s="1"/>
  <c r="H27" i="1"/>
  <c r="H17" i="1" s="1"/>
  <c r="I15" i="1" l="1"/>
  <c r="I13" i="1" s="1"/>
  <c r="J13" i="1"/>
  <c r="H46" i="1"/>
  <c r="G48" i="1"/>
  <c r="G46" i="1" s="1"/>
  <c r="G30" i="1" s="1"/>
  <c r="H30" i="1"/>
  <c r="G106" i="1"/>
  <c r="G104" i="1" s="1"/>
  <c r="H104" i="1"/>
  <c r="H98" i="1" s="1"/>
  <c r="H119" i="1"/>
  <c r="G121" i="1"/>
  <c r="G119" i="1" s="1"/>
  <c r="G98" i="1" s="1"/>
  <c r="G15" i="1" l="1"/>
  <c r="G13" i="1" s="1"/>
  <c r="H15" i="1"/>
  <c r="H13" i="1" s="1"/>
</calcChain>
</file>

<file path=xl/sharedStrings.xml><?xml version="1.0" encoding="utf-8"?>
<sst xmlns="http://schemas.openxmlformats.org/spreadsheetml/2006/main" count="569" uniqueCount="310">
  <si>
    <t>Հավելված</t>
  </si>
  <si>
    <t xml:space="preserve">Գյումրի համայնքի ավագանու 2021 թ.-ի </t>
  </si>
  <si>
    <t xml:space="preserve">                                                               ՀԱՏՎԱԾ  3                                                                  </t>
  </si>
  <si>
    <t>ՀԱՄԱՅՆՔԻ ԲՅՈՒՋԵԻ ԾԱԽՍԵՐԸ` ԸՍՏ ԲՅՈՒՋԵՏԱՅԻՆ ԾԱԽՍԵՐԻ ՏՆՏԵՍԱԳԻՏԱԿԱՆ ԴԱՍԱԿԱՐԳՄԱՆ</t>
  </si>
  <si>
    <t>(հազար դրամներով)</t>
  </si>
  <si>
    <t xml:space="preserve"> Տողի NN  </t>
  </si>
  <si>
    <t xml:space="preserve">Բյուջետային ծախսերի տնտեսագիտական դասակարգման հոդվածների </t>
  </si>
  <si>
    <t>Ընդամենը (ս.5+ս.6)</t>
  </si>
  <si>
    <t>այդ թվում`</t>
  </si>
  <si>
    <t>Ըստ  եռամսյակների</t>
  </si>
  <si>
    <t>վարչական մաս</t>
  </si>
  <si>
    <t>ֆոնդային մաս</t>
  </si>
  <si>
    <t>1-ին</t>
  </si>
  <si>
    <t>2-րդ</t>
  </si>
  <si>
    <t>3-րդ</t>
  </si>
  <si>
    <t>4-րդ</t>
  </si>
  <si>
    <t>3</t>
  </si>
  <si>
    <t xml:space="preserve">    ԸՆԴԱՄԵՆԸ    ԾԱԽՍԵՐ               (տող4050+տող5000+տող 6000)</t>
  </si>
  <si>
    <t xml:space="preserve">այդ թվում` 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</si>
  <si>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</si>
  <si>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>x</t>
  </si>
  <si>
    <t xml:space="preserve">1.1 ԱՇԽԱՏԱՆՔԻ ՎԱՐՁԱՏՐՈՒԹՅՈՒՆ (տող4110+տող4120+տող4130)                                                                     </t>
  </si>
  <si>
    <t>X</t>
  </si>
  <si>
    <t>ԴՐԱՄՈՎ ՎՃԱՐՎՈՂ ԱՇԽԱՏԱՎԱՐՁԵՐ ԵՎ ՀԱՎԵԼԱՎՃԱՐՆԵՐ (տող4111+տող4112+ տող4114)</t>
  </si>
  <si>
    <t xml:space="preserve"> X</t>
  </si>
  <si>
    <t>որից`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</si>
  <si>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</si>
  <si>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</si>
  <si>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</si>
  <si>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</si>
  <si>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</si>
  <si>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</si>
  <si>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</si>
  <si>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</si>
  <si>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</si>
  <si>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</si>
  <si>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</si>
  <si>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</si>
  <si>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</si>
  <si>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</si>
  <si>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</si>
  <si>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</si>
  <si>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</si>
  <si>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</si>
  <si>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</si>
  <si>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</si>
  <si>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</si>
  <si>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</si>
  <si>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</si>
  <si>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</si>
  <si>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</si>
  <si>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</si>
  <si>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</si>
  <si>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</si>
  <si>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</si>
  <si>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</si>
  <si>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</si>
  <si>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</si>
  <si>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</si>
  <si>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</si>
  <si>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</si>
  <si>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</si>
  <si>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</si>
  <si>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</si>
  <si>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</si>
  <si>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</si>
  <si>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</si>
  <si>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</si>
  <si>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</si>
  <si>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</si>
  <si>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</si>
  <si>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</si>
  <si>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</si>
  <si>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</si>
  <si>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</si>
  <si>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</si>
  <si>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</si>
  <si>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</si>
  <si>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</si>
  <si>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</si>
  <si>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</si>
  <si>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</si>
  <si>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</si>
  <si>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</si>
  <si>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</si>
  <si>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</si>
  <si>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</si>
  <si>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</si>
  <si>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</si>
  <si>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</si>
  <si>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</si>
  <si>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</si>
  <si>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</si>
  <si>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</si>
  <si>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</si>
  <si>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</si>
  <si>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</si>
  <si>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</si>
  <si>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</si>
  <si>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</si>
  <si>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</si>
  <si>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</si>
  <si>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</si>
  <si>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</si>
  <si>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</si>
  <si>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</si>
  <si>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</si>
  <si>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</si>
  <si>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</si>
  <si>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</si>
  <si>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</si>
  <si>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</si>
  <si>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</si>
  <si>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</si>
  <si>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</si>
  <si>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</si>
  <si>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</si>
  <si>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</si>
  <si>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</si>
  <si>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</si>
  <si>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</si>
  <si>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</si>
  <si>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</si>
  <si>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</si>
  <si>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</si>
  <si>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</si>
  <si>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</si>
  <si>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</si>
  <si>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</si>
  <si>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</si>
  <si>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</si>
  <si>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</si>
  <si>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</si>
  <si>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</si>
  <si>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</si>
  <si>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</si>
  <si>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</si>
  <si>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</si>
  <si>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</si>
  <si>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</si>
  <si>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</si>
  <si>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</si>
  <si>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</si>
  <si>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</si>
  <si>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</si>
  <si>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</si>
  <si>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                              (տող 4534+տող 4537 +տող 4538)</t>
  </si>
  <si>
    <t>4639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</si>
  <si>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</si>
  <si>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</si>
  <si>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</si>
  <si>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</si>
  <si>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</si>
  <si>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</si>
  <si>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</si>
  <si>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</si>
  <si>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</si>
  <si>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</si>
  <si>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          (տող 4544+տող 4547 +տող 4548)</t>
  </si>
  <si>
    <t>4657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</si>
  <si>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</si>
  <si>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</si>
  <si>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</si>
  <si>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</si>
  <si>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</si>
  <si>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</si>
  <si>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</si>
  <si>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</si>
  <si>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</si>
  <si>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</si>
  <si>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</si>
  <si>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</si>
  <si>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</si>
  <si>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</si>
  <si>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</si>
  <si>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</si>
  <si>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</si>
  <si>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</si>
  <si>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</si>
  <si>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</si>
  <si>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</si>
  <si>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</si>
  <si>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</si>
  <si>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</si>
  <si>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</si>
  <si>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</si>
  <si>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</si>
  <si>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</si>
  <si>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</si>
  <si>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-Պարտադիր վճարներ</t>
  </si>
  <si>
    <t>4823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</si>
  <si>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</si>
  <si>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</si>
  <si>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</si>
  <si>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</si>
  <si>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</si>
  <si>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</si>
  <si>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</si>
  <si>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</si>
  <si>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</si>
  <si>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</si>
  <si>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</si>
  <si>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</si>
  <si>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</si>
  <si>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</si>
  <si>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</si>
  <si>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</si>
  <si>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</si>
  <si>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</si>
  <si>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</si>
  <si>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</si>
  <si>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</si>
  <si>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</si>
  <si>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 xml:space="preserve"> 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</si>
  <si>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</si>
  <si>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</si>
  <si>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</si>
  <si>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</si>
  <si>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</si>
  <si>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</si>
  <si>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</si>
  <si>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</si>
  <si>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</si>
  <si>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</si>
  <si>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</si>
  <si>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</si>
  <si>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</si>
  <si>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</si>
  <si>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</si>
  <si>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</si>
  <si>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</si>
  <si>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</si>
  <si>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</si>
  <si>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</si>
  <si>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</si>
  <si>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</si>
  <si>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</si>
  <si>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</si>
  <si>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</si>
  <si>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</si>
  <si>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</si>
  <si>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</si>
  <si>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</si>
  <si>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</si>
  <si>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</si>
  <si>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</si>
  <si>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</si>
  <si>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</si>
  <si>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</si>
  <si>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</si>
  <si>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</si>
  <si>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</si>
  <si>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</si>
  <si>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</si>
  <si>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</si>
  <si>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</si>
  <si>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</si>
  <si>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</si>
  <si>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6000</t>
  </si>
  <si>
    <t xml:space="preserve"> Գ. ՈՉ ՖԻՆԱՆՍԱԿԱՆ ԱԿՏԻՎՆԵՐԻ ԻՐԱՑՈՒՄԻՑ ՄՈՒՏՔԵՐ (տող6100+տող6200+տող6300+տող6400)</t>
  </si>
  <si>
    <t>6100</t>
  </si>
  <si>
    <t xml:space="preserve">ՀԻՄՆԱԿԱՆ ՄԻՋՈՑՆԵՐԻ ԻՐԱՑՈՒՄԻՑ ՄՈՒՏՔԵՐ (տող6110+տող6120+տող6130) </t>
  </si>
  <si>
    <t xml:space="preserve">        X</t>
  </si>
  <si>
    <t>6110</t>
  </si>
  <si>
    <t xml:space="preserve">ԱՆՇԱՐԺ ԳՈՒՅՔԻ ԻՐԱՑՈՒՄԻՑ ՄՈՒՏՔԵՐ </t>
  </si>
  <si>
    <t>8111</t>
  </si>
  <si>
    <t>6120</t>
  </si>
  <si>
    <t>ՇԱՐԺԱԿԱՆ ԳՈՒՅՔԻ ԻՐԱՑՈՒՄԻՑ ՄՈՒՏՔԵՐ</t>
  </si>
  <si>
    <t>8121</t>
  </si>
  <si>
    <t>6130</t>
  </si>
  <si>
    <t>ԱՅԼ ՀԻՄՆԱԿԱՆ ՄԻՋՈՑՆԵՐԻ ԻՐԱՑՈՒՄԻՑ ՄՈՒՏՔԵՐ</t>
  </si>
  <si>
    <t>8131</t>
  </si>
  <si>
    <t>6200</t>
  </si>
  <si>
    <t>ՊԱՇԱՐՆԵՐԻ ԻՐԱՑՈՒՄԻՑ ՄՈՒՏՔԵՐ (տող6210+տող6220)</t>
  </si>
  <si>
    <t>6210</t>
  </si>
  <si>
    <t xml:space="preserve"> ՌԱԶՄԱՎԱՐԱԿԱՆ ՀԱՄԱՅՆՔԱՅԻՆ ՊԱՇԱՐՆԵՐԻ ԻՐԱՑՈՒՄԻՑ ՄՈՒՏՔԵՐ</t>
  </si>
  <si>
    <t>8211</t>
  </si>
  <si>
    <t>6220</t>
  </si>
  <si>
    <t>ԱՅԼ ՊԱՇԱՐՆԵՐԻ ԻՐԱՑՈՒՄԻՑ ՄՈՒՏՔԵՐ (տող6221+տող6222+տող6223)</t>
  </si>
  <si>
    <t>6221</t>
  </si>
  <si>
    <t xml:space="preserve"> - Արտադրական պաշարների իրացումից մուտքեր</t>
  </si>
  <si>
    <t>8221</t>
  </si>
  <si>
    <t>6222</t>
  </si>
  <si>
    <t xml:space="preserve"> - Վերավաճառքի համար ապրանքների իրացումից մուտքեր</t>
  </si>
  <si>
    <t>8222</t>
  </si>
  <si>
    <t>6223</t>
  </si>
  <si>
    <t xml:space="preserve"> - Սպառման համար նախատեսված պաշարների իրացումից մուտքեր</t>
  </si>
  <si>
    <t>8223</t>
  </si>
  <si>
    <t>6300</t>
  </si>
  <si>
    <t>ԲԱՐՁՐԱՐԺԵՔ ԱԿՏԻՎՆԵՐԻ ԻՐԱՑՈՒՄԻՑ ՄՈՒՏՔԵՐ   (տող 6310)</t>
  </si>
  <si>
    <t>6310</t>
  </si>
  <si>
    <t>ԲԱՐՁՐԱՐԺԵՔ ԱԿՏԻՎՆԵՐԻ ԻՐԱՑՈՒՄԻՑ ՄՈՒՏՔԵՐ</t>
  </si>
  <si>
    <t>8311</t>
  </si>
  <si>
    <t>6400</t>
  </si>
  <si>
    <t>6410</t>
  </si>
  <si>
    <t>ՀՈՂԻ ԻՐԱՑՈՒՄԻՑ ՄՈՒՏՔԵՐ</t>
  </si>
  <si>
    <t>8411</t>
  </si>
  <si>
    <t>6420</t>
  </si>
  <si>
    <t>ՕԳՏԱԿԱՐ ՀԱՆԱԾՈՆԵՐԻ ԻՐԱՑՈՒՄԻՑ ՄՈՒՏՔԵՐ</t>
  </si>
  <si>
    <t>8412</t>
  </si>
  <si>
    <t>6430</t>
  </si>
  <si>
    <t xml:space="preserve"> ԱՅԼ ԲՆԱԿԱՆ ԾԱԳՈՒՄ ՈՒՆԵՑՈՂ ՀԻՄՆԱԿԱՆ ՄԻՋՈՑՆԵՐԻ ԻՐԱՑՈՒՄԻՑ ՄՈՒՏՔԵՐ</t>
  </si>
  <si>
    <t>8413</t>
  </si>
  <si>
    <t>6440</t>
  </si>
  <si>
    <t xml:space="preserve"> ՈՉ ՆՅՈՒԹԱԿԱՆ ՉԱՐՏԱԴՐՎԱԾ ԱԿՏԻՎՆԵՐԻ ԻՐԱՑՈՒՄԻՑ ՄՈՒՏՔԵՐ</t>
  </si>
  <si>
    <t>8414</t>
  </si>
  <si>
    <t>ՉԱՐՏԱԴՐՎԱԾ ԱԿՏԻՎՆԵՐԻ ԻՐԱՑՈՒՄԻՑ ՄՈՒՏՔԵՐ`(տող6410+տող6420+տող6430+տող6440)</t>
  </si>
  <si>
    <t xml:space="preserve"> ԱՅԼ ՀԻՄՆԱԿԱՆ ՄԻՋՈՑՆԵՐ (տող 5131+տող 5132+տող 5133+ տող5134)</t>
  </si>
  <si>
    <t>Հայաստանի Հանրապետության Շիրակի մարզի</t>
  </si>
  <si>
    <t>դեկտեմբերի 27-ի N 284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</si>
</sst>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GHEA Grapalat"/>
      <family val="3"/>
    </font>
    <font>
      <b/>
      <sz val="12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i/>
      <sz val="1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7078EC43-EEDD-4F1B-ADA3-F0E07C6AA0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Ekamutner"/>
      <sheetName val="2.Gorcarakan tsaxs"/>
      <sheetName val="3.Tntesagitakan tsaxs"/>
      <sheetName val="4.Devicit"/>
      <sheetName val="5.Havelurd"/>
      <sheetName val="4.Devicit "/>
      <sheetName val="5.Havelurd "/>
      <sheetName val="6.Gorcarakan ev tntesagitak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">
          <cell r="G17"/>
          <cell r="H17"/>
          <cell r="J17"/>
          <cell r="K17"/>
          <cell r="L17"/>
          <cell r="M17"/>
        </row>
        <row r="18">
          <cell r="G18">
            <v>617806.5</v>
          </cell>
          <cell r="H18">
            <v>601965</v>
          </cell>
          <cell r="J18">
            <v>139088.01653543307</v>
          </cell>
          <cell r="K18">
            <v>278145.07401574799</v>
          </cell>
          <cell r="L18">
            <v>435068.48700787406</v>
          </cell>
          <cell r="M18">
            <v>617806.5</v>
          </cell>
        </row>
        <row r="19">
          <cell r="G19"/>
          <cell r="H19"/>
          <cell r="J19"/>
          <cell r="K19"/>
          <cell r="L19"/>
          <cell r="M19"/>
        </row>
        <row r="20">
          <cell r="G20">
            <v>617806.5</v>
          </cell>
          <cell r="H20">
            <v>601965</v>
          </cell>
          <cell r="J20">
            <v>139088.01653543307</v>
          </cell>
          <cell r="K20">
            <v>278145.07401574799</v>
          </cell>
          <cell r="L20">
            <v>435068.48700787406</v>
          </cell>
          <cell r="M20">
            <v>617806.5</v>
          </cell>
        </row>
        <row r="21">
          <cell r="G21">
            <v>475853</v>
          </cell>
          <cell r="H21">
            <v>475853</v>
          </cell>
          <cell r="J21">
            <v>100603</v>
          </cell>
          <cell r="K21">
            <v>198758.7</v>
          </cell>
          <cell r="L21">
            <v>321556.3</v>
          </cell>
          <cell r="M21">
            <v>475853</v>
          </cell>
        </row>
        <row r="22">
          <cell r="G22">
            <v>22799.5</v>
          </cell>
          <cell r="H22">
            <v>22799.5</v>
          </cell>
          <cell r="J22">
            <v>9157.4</v>
          </cell>
          <cell r="K22">
            <v>15841.8</v>
          </cell>
          <cell r="L22">
            <v>20026.246062992126</v>
          </cell>
          <cell r="M22">
            <v>22799.5</v>
          </cell>
        </row>
        <row r="23">
          <cell r="G23">
            <v>8706.7000000000007</v>
          </cell>
          <cell r="H23">
            <v>8706.7000000000007</v>
          </cell>
          <cell r="J23">
            <v>4676.3133858267702</v>
          </cell>
          <cell r="K23">
            <v>4676.3133858267702</v>
          </cell>
          <cell r="L23">
            <v>6675.8850393700995</v>
          </cell>
          <cell r="M23">
            <v>8706.7000000000007</v>
          </cell>
        </row>
        <row r="24">
          <cell r="G24">
            <v>9157.2999999999993</v>
          </cell>
          <cell r="H24">
            <v>9157.2999999999993</v>
          </cell>
          <cell r="J24">
            <v>2455.4889763779529</v>
          </cell>
          <cell r="K24">
            <v>4677.8511811023618</v>
          </cell>
          <cell r="L24">
            <v>6900.2133858267716</v>
          </cell>
          <cell r="M24">
            <v>9157.2999999999993</v>
          </cell>
        </row>
        <row r="25">
          <cell r="G25">
            <v>10000</v>
          </cell>
          <cell r="H25">
            <v>10000</v>
          </cell>
          <cell r="J25">
            <v>480.3149606299213</v>
          </cell>
          <cell r="K25">
            <v>8984.2519685039297</v>
          </cell>
          <cell r="L25">
            <v>9488.1889763779509</v>
          </cell>
          <cell r="M25">
            <v>10000</v>
          </cell>
        </row>
        <row r="26">
          <cell r="G26">
            <v>400</v>
          </cell>
          <cell r="H26">
            <v>400</v>
          </cell>
          <cell r="J26">
            <v>96.062992125984252</v>
          </cell>
          <cell r="K26">
            <v>196.85039370078741</v>
          </cell>
          <cell r="L26">
            <v>297.63779527559058</v>
          </cell>
          <cell r="M26">
            <v>400</v>
          </cell>
        </row>
        <row r="27">
          <cell r="G27">
            <v>124</v>
          </cell>
          <cell r="H27">
            <v>124</v>
          </cell>
          <cell r="J27">
            <v>29.779527559055119</v>
          </cell>
          <cell r="K27">
            <v>61.023622047244096</v>
          </cell>
          <cell r="L27">
            <v>92.267716535433081</v>
          </cell>
          <cell r="M27">
            <v>124</v>
          </cell>
        </row>
        <row r="28">
          <cell r="G28">
            <v>1500</v>
          </cell>
          <cell r="H28">
            <v>1500</v>
          </cell>
          <cell r="J28">
            <v>360.23622047244095</v>
          </cell>
          <cell r="K28">
            <v>738.18897637795283</v>
          </cell>
          <cell r="L28">
            <v>1116.1417322834645</v>
          </cell>
          <cell r="M28">
            <v>1500</v>
          </cell>
        </row>
        <row r="29">
          <cell r="G29">
            <v>3800</v>
          </cell>
          <cell r="H29">
            <v>3800</v>
          </cell>
          <cell r="J29">
            <v>3192.55433070866</v>
          </cell>
          <cell r="K29">
            <v>3393.7007874015699</v>
          </cell>
          <cell r="L29">
            <v>3595.2755905511799</v>
          </cell>
          <cell r="M29">
            <v>3800</v>
          </cell>
        </row>
        <row r="30">
          <cell r="G30">
            <v>5000</v>
          </cell>
          <cell r="H30">
            <v>5000</v>
          </cell>
          <cell r="J30">
            <v>1200.7874015748032</v>
          </cell>
          <cell r="K30">
            <v>2460.6299212598424</v>
          </cell>
          <cell r="L30">
            <v>3720.4724409448818</v>
          </cell>
          <cell r="M30">
            <v>5000</v>
          </cell>
        </row>
        <row r="31">
          <cell r="G31">
            <v>13624.5</v>
          </cell>
          <cell r="H31">
            <v>13624.5</v>
          </cell>
          <cell r="J31">
            <v>2886.3110236220473</v>
          </cell>
          <cell r="K31">
            <v>5783.9488188976384</v>
          </cell>
          <cell r="L31">
            <v>8681.5866141732295</v>
          </cell>
          <cell r="M31">
            <v>13624.5</v>
          </cell>
        </row>
        <row r="32">
          <cell r="G32">
            <v>5000</v>
          </cell>
          <cell r="H32">
            <v>5000</v>
          </cell>
          <cell r="J32">
            <v>1200.7874015748032</v>
          </cell>
          <cell r="K32">
            <v>3460.6299212598401</v>
          </cell>
          <cell r="L32">
            <v>3720.4724409448818</v>
          </cell>
          <cell r="M32">
            <v>5000</v>
          </cell>
        </row>
        <row r="33">
          <cell r="G33">
            <v>18000</v>
          </cell>
          <cell r="H33">
            <v>18000</v>
          </cell>
          <cell r="J33">
            <v>4322.8346456692916</v>
          </cell>
          <cell r="K33">
            <v>8858.2677165354326</v>
          </cell>
          <cell r="L33">
            <v>13393.700787401574</v>
          </cell>
          <cell r="M33">
            <v>18000</v>
          </cell>
        </row>
        <row r="34">
          <cell r="G34">
            <v>1500</v>
          </cell>
          <cell r="H34">
            <v>1500</v>
          </cell>
          <cell r="I34"/>
          <cell r="J34">
            <v>360.23622047244095</v>
          </cell>
          <cell r="K34">
            <v>1116.1417322834645</v>
          </cell>
          <cell r="L34">
            <v>1116.1417322834645</v>
          </cell>
          <cell r="M34">
            <v>1500</v>
          </cell>
        </row>
        <row r="35">
          <cell r="G35">
            <v>5000</v>
          </cell>
          <cell r="H35">
            <v>5000</v>
          </cell>
          <cell r="J35">
            <v>1200.7874015748032</v>
          </cell>
          <cell r="K35">
            <v>2460.6299212598424</v>
          </cell>
          <cell r="L35">
            <v>3720.4724409448818</v>
          </cell>
          <cell r="M35">
            <v>5000</v>
          </cell>
        </row>
        <row r="36">
          <cell r="G36">
            <v>13500</v>
          </cell>
          <cell r="I36"/>
          <cell r="J36">
            <v>3001.9685039370079</v>
          </cell>
          <cell r="K36">
            <v>6151.5748031496069</v>
          </cell>
          <cell r="L36">
            <v>9301.1811023622049</v>
          </cell>
          <cell r="M36">
            <v>13500</v>
          </cell>
        </row>
        <row r="37">
          <cell r="G37">
            <v>6000</v>
          </cell>
          <cell r="I37"/>
          <cell r="J37">
            <v>960.6299212598426</v>
          </cell>
          <cell r="K37">
            <v>4968.5039370078703</v>
          </cell>
          <cell r="L37">
            <v>4976.37795275591</v>
          </cell>
          <cell r="M37">
            <v>6000</v>
          </cell>
        </row>
        <row r="38">
          <cell r="G38">
            <v>2000</v>
          </cell>
          <cell r="I38"/>
          <cell r="J38">
            <v>480.3149606299213</v>
          </cell>
          <cell r="K38">
            <v>2000</v>
          </cell>
          <cell r="L38">
            <v>2000</v>
          </cell>
          <cell r="M38">
            <v>2000</v>
          </cell>
        </row>
        <row r="39">
          <cell r="G39">
            <v>0</v>
          </cell>
          <cell r="I39"/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G41">
            <v>2502.5</v>
          </cell>
          <cell r="I41">
            <v>2502.5</v>
          </cell>
          <cell r="J41">
            <v>1362.7362204724409</v>
          </cell>
          <cell r="K41">
            <v>1740.6889763779527</v>
          </cell>
          <cell r="L41">
            <v>2118.6417322834645</v>
          </cell>
          <cell r="M41">
            <v>2502.5</v>
          </cell>
        </row>
        <row r="72">
          <cell r="G72"/>
          <cell r="H72"/>
          <cell r="J72"/>
          <cell r="K72"/>
          <cell r="L72"/>
          <cell r="M72"/>
        </row>
        <row r="73">
          <cell r="G73"/>
          <cell r="H73"/>
          <cell r="J73"/>
          <cell r="K73"/>
          <cell r="L73"/>
          <cell r="M73"/>
        </row>
        <row r="74">
          <cell r="G74">
            <v>9559.4</v>
          </cell>
          <cell r="H74">
            <v>9559.4</v>
          </cell>
          <cell r="J74">
            <v>2389.85</v>
          </cell>
          <cell r="K74">
            <v>4779.7</v>
          </cell>
          <cell r="L74">
            <v>7169.5499999999993</v>
          </cell>
          <cell r="M74">
            <v>9559.4</v>
          </cell>
        </row>
        <row r="75">
          <cell r="G75"/>
          <cell r="H75"/>
          <cell r="J75"/>
          <cell r="K75"/>
          <cell r="L75"/>
          <cell r="M75"/>
        </row>
        <row r="76">
          <cell r="G76">
            <v>8884.4</v>
          </cell>
          <cell r="H76">
            <v>8884.4</v>
          </cell>
          <cell r="J76">
            <v>2221.1</v>
          </cell>
          <cell r="K76">
            <v>4442.2</v>
          </cell>
          <cell r="L76">
            <v>6663.2999999999993</v>
          </cell>
          <cell r="M76">
            <v>8884.4</v>
          </cell>
        </row>
        <row r="77">
          <cell r="G77">
            <v>0</v>
          </cell>
          <cell r="H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G78">
            <v>0</v>
          </cell>
          <cell r="H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G79">
            <v>0</v>
          </cell>
          <cell r="H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90">
          <cell r="G90">
            <v>24856</v>
          </cell>
          <cell r="H90">
            <v>6446</v>
          </cell>
          <cell r="J90">
            <v>6316.9574803149608</v>
          </cell>
          <cell r="K90">
            <v>9128.9370078740176</v>
          </cell>
          <cell r="L90">
            <v>14698.952755905517</v>
          </cell>
          <cell r="M90">
            <v>24856</v>
          </cell>
        </row>
        <row r="91">
          <cell r="G91"/>
          <cell r="I91"/>
          <cell r="J91"/>
          <cell r="K91"/>
          <cell r="L91"/>
          <cell r="M91"/>
        </row>
        <row r="97">
          <cell r="G97">
            <v>155462.20000000001</v>
          </cell>
          <cell r="H97">
            <v>155462.20000000001</v>
          </cell>
          <cell r="J97">
            <v>69730.10157480315</v>
          </cell>
          <cell r="K97">
            <v>108524.72125984252</v>
          </cell>
          <cell r="L97">
            <v>114562.44094488189</v>
          </cell>
          <cell r="M97">
            <v>155462.20000000001</v>
          </cell>
        </row>
        <row r="98">
          <cell r="G98"/>
          <cell r="H98"/>
          <cell r="I98"/>
          <cell r="J98"/>
          <cell r="K98"/>
          <cell r="L98"/>
          <cell r="M98"/>
        </row>
        <row r="101">
          <cell r="G101">
            <v>7043.8</v>
          </cell>
          <cell r="H101">
            <v>7043.8</v>
          </cell>
          <cell r="J101">
            <v>1331.3850393700786</v>
          </cell>
          <cell r="K101">
            <v>2728.248031496063</v>
          </cell>
          <cell r="L101">
            <v>4125.1110236220475</v>
          </cell>
          <cell r="M101">
            <v>7043.8</v>
          </cell>
        </row>
        <row r="105">
          <cell r="G105">
            <v>90000</v>
          </cell>
          <cell r="H105">
            <v>90000</v>
          </cell>
          <cell r="J105">
            <v>23975.4</v>
          </cell>
          <cell r="K105">
            <v>56732.3</v>
          </cell>
          <cell r="L105">
            <v>56732.3</v>
          </cell>
          <cell r="M105">
            <v>90000</v>
          </cell>
        </row>
        <row r="150">
          <cell r="G150">
            <v>2400</v>
          </cell>
          <cell r="H150">
            <v>2400</v>
          </cell>
          <cell r="J150">
            <v>576.37795275590543</v>
          </cell>
          <cell r="K150">
            <v>1181.1023622047244</v>
          </cell>
          <cell r="L150">
            <v>1785.8267716535433</v>
          </cell>
          <cell r="M150">
            <v>2400</v>
          </cell>
        </row>
        <row r="151">
          <cell r="G151"/>
          <cell r="H151"/>
          <cell r="J151"/>
          <cell r="K151"/>
          <cell r="L151"/>
          <cell r="M151"/>
        </row>
        <row r="152">
          <cell r="G152">
            <v>2400</v>
          </cell>
          <cell r="H152">
            <v>2400</v>
          </cell>
          <cell r="J152">
            <v>576.37795275590543</v>
          </cell>
          <cell r="K152">
            <v>1181.1023622047244</v>
          </cell>
          <cell r="L152">
            <v>1785.8267716535433</v>
          </cell>
          <cell r="M152">
            <v>2400</v>
          </cell>
        </row>
        <row r="153">
          <cell r="G153"/>
          <cell r="H153"/>
          <cell r="J153"/>
          <cell r="K153"/>
          <cell r="L153"/>
          <cell r="M153"/>
        </row>
        <row r="154">
          <cell r="G154">
            <v>600</v>
          </cell>
          <cell r="H154">
            <v>600</v>
          </cell>
          <cell r="J154">
            <v>144.09448818897636</v>
          </cell>
          <cell r="K154">
            <v>295.2755905511811</v>
          </cell>
          <cell r="L154">
            <v>446.45669291338578</v>
          </cell>
          <cell r="M154">
            <v>600</v>
          </cell>
        </row>
        <row r="275">
          <cell r="G275">
            <v>1840732.7150000001</v>
          </cell>
          <cell r="H275">
            <v>189460</v>
          </cell>
          <cell r="J275">
            <v>1435985.2991141733</v>
          </cell>
          <cell r="K275">
            <v>1557453.1041535432</v>
          </cell>
          <cell r="L275">
            <v>1742570.1265157473</v>
          </cell>
          <cell r="M275">
            <v>1840732.7150000001</v>
          </cell>
        </row>
        <row r="276">
          <cell r="G276"/>
          <cell r="H276"/>
          <cell r="J276"/>
          <cell r="K276"/>
          <cell r="L276"/>
          <cell r="M276"/>
        </row>
        <row r="277">
          <cell r="G277">
            <v>1840732.7150000001</v>
          </cell>
          <cell r="H277">
            <v>189460</v>
          </cell>
          <cell r="J277">
            <v>1435985.2991141733</v>
          </cell>
          <cell r="K277">
            <v>1557453.1041535432</v>
          </cell>
          <cell r="L277">
            <v>1742570.1265157473</v>
          </cell>
          <cell r="M277">
            <v>1840732.7150000001</v>
          </cell>
        </row>
        <row r="278">
          <cell r="G278"/>
          <cell r="I278"/>
          <cell r="J278"/>
          <cell r="K278"/>
          <cell r="L278"/>
          <cell r="M278"/>
        </row>
        <row r="279">
          <cell r="G279">
            <v>3000</v>
          </cell>
          <cell r="I279"/>
          <cell r="J279">
            <v>720.4724409448819</v>
          </cell>
          <cell r="K279">
            <v>1476.3779527559057</v>
          </cell>
          <cell r="L279">
            <v>2232.2834645669291</v>
          </cell>
          <cell r="M279">
            <v>3000</v>
          </cell>
        </row>
        <row r="280">
          <cell r="G280">
            <v>176460</v>
          </cell>
          <cell r="I280"/>
          <cell r="J280">
            <v>36023.622047244091</v>
          </cell>
          <cell r="K280">
            <v>67523</v>
          </cell>
          <cell r="L280">
            <v>165321.20157480257</v>
          </cell>
          <cell r="M280">
            <v>176460</v>
          </cell>
        </row>
        <row r="352">
          <cell r="G352">
            <v>529305.4</v>
          </cell>
          <cell r="H352">
            <v>526305.4</v>
          </cell>
          <cell r="J352">
            <v>125169.77716535432</v>
          </cell>
          <cell r="K352">
            <v>269713.8834645669</v>
          </cell>
          <cell r="L352">
            <v>389056.31732283457</v>
          </cell>
          <cell r="M352">
            <v>529305.4</v>
          </cell>
        </row>
        <row r="353">
          <cell r="G353"/>
          <cell r="H353"/>
          <cell r="J353"/>
          <cell r="K353"/>
          <cell r="L353"/>
          <cell r="M353"/>
        </row>
        <row r="354">
          <cell r="G354">
            <v>529305.4</v>
          </cell>
          <cell r="H354">
            <v>526305.4</v>
          </cell>
          <cell r="J354">
            <v>125169.77716535432</v>
          </cell>
          <cell r="K354">
            <v>269713.8834645669</v>
          </cell>
          <cell r="L354">
            <v>389056.31732283457</v>
          </cell>
          <cell r="M354">
            <v>529305.4</v>
          </cell>
        </row>
        <row r="355">
          <cell r="G355"/>
          <cell r="H355"/>
          <cell r="J355"/>
          <cell r="K355"/>
          <cell r="L355"/>
          <cell r="M355"/>
        </row>
        <row r="356">
          <cell r="G356">
            <v>441203</v>
          </cell>
          <cell r="H356">
            <v>441203</v>
          </cell>
          <cell r="J356">
            <v>104194.5</v>
          </cell>
          <cell r="K356">
            <v>228389</v>
          </cell>
          <cell r="L356">
            <v>322601.50393700786</v>
          </cell>
          <cell r="M356">
            <v>441203</v>
          </cell>
        </row>
        <row r="357">
          <cell r="G357">
            <v>500</v>
          </cell>
          <cell r="H357">
            <v>500</v>
          </cell>
          <cell r="J357">
            <v>480.3149606299213</v>
          </cell>
          <cell r="K357">
            <v>500</v>
          </cell>
          <cell r="L357">
            <v>500</v>
          </cell>
          <cell r="M357">
            <v>500</v>
          </cell>
        </row>
        <row r="358">
          <cell r="G358">
            <v>9470</v>
          </cell>
          <cell r="H358">
            <v>9470</v>
          </cell>
          <cell r="J358">
            <v>3082.0078740157478</v>
          </cell>
          <cell r="K358">
            <v>6207.2000000000007</v>
          </cell>
          <cell r="L358">
            <v>6207.2000000000007</v>
          </cell>
          <cell r="M358">
            <v>9470</v>
          </cell>
        </row>
        <row r="359">
          <cell r="G359">
            <v>1700</v>
          </cell>
          <cell r="H359">
            <v>1700</v>
          </cell>
          <cell r="J359">
            <v>288.18897637795271</v>
          </cell>
          <cell r="K359">
            <v>590.55118110236219</v>
          </cell>
          <cell r="L359">
            <v>1392.9133858267701</v>
          </cell>
          <cell r="M359">
            <v>1700</v>
          </cell>
        </row>
        <row r="360">
          <cell r="G360">
            <v>2894</v>
          </cell>
          <cell r="H360">
            <v>2894</v>
          </cell>
          <cell r="J360">
            <v>695.01574803149606</v>
          </cell>
          <cell r="K360">
            <v>1424.2125984251968</v>
          </cell>
          <cell r="L360">
            <v>2153.4094488188975</v>
          </cell>
          <cell r="M360">
            <v>2894</v>
          </cell>
        </row>
        <row r="361">
          <cell r="G361">
            <v>351.4</v>
          </cell>
          <cell r="H361">
            <v>351.4</v>
          </cell>
          <cell r="J361">
            <v>84.39133858267715</v>
          </cell>
          <cell r="K361">
            <v>172.93307086614172</v>
          </cell>
          <cell r="L361">
            <v>261.47480314960626</v>
          </cell>
          <cell r="M361">
            <v>351.4</v>
          </cell>
        </row>
        <row r="362">
          <cell r="G362">
            <v>2520</v>
          </cell>
          <cell r="I362"/>
          <cell r="J362">
            <v>605.19685039370074</v>
          </cell>
          <cell r="K362">
            <v>1240.1574803149606</v>
          </cell>
          <cell r="L362">
            <v>1875.1181102362204</v>
          </cell>
          <cell r="M362">
            <v>2520</v>
          </cell>
        </row>
        <row r="363">
          <cell r="G363">
            <v>560</v>
          </cell>
          <cell r="I363"/>
          <cell r="J363">
            <v>134.48818897637796</v>
          </cell>
          <cell r="K363">
            <v>275.5905511811024</v>
          </cell>
          <cell r="L363">
            <v>416.69291338582678</v>
          </cell>
          <cell r="M363">
            <v>560</v>
          </cell>
        </row>
        <row r="392">
          <cell r="G392">
            <v>120527.5</v>
          </cell>
          <cell r="H392">
            <v>116187.5</v>
          </cell>
          <cell r="J392">
            <v>28292.883858267716</v>
          </cell>
          <cell r="K392">
            <v>59056.057086614172</v>
          </cell>
          <cell r="L392">
            <v>88206.474409448827</v>
          </cell>
          <cell r="M392">
            <v>120527.5</v>
          </cell>
        </row>
        <row r="393">
          <cell r="G393"/>
          <cell r="H393"/>
          <cell r="J393"/>
          <cell r="K393"/>
          <cell r="L393"/>
          <cell r="M393"/>
        </row>
        <row r="394">
          <cell r="G394">
            <v>120527.5</v>
          </cell>
          <cell r="H394">
            <v>116187.5</v>
          </cell>
          <cell r="J394">
            <v>28292.883858267716</v>
          </cell>
          <cell r="K394">
            <v>59056.057086614172</v>
          </cell>
          <cell r="L394">
            <v>88206.474409448827</v>
          </cell>
          <cell r="M394">
            <v>120527.5</v>
          </cell>
        </row>
        <row r="395">
          <cell r="G395"/>
          <cell r="H395"/>
          <cell r="J395"/>
          <cell r="K395"/>
          <cell r="L395"/>
          <cell r="M395"/>
        </row>
        <row r="396">
          <cell r="G396">
            <v>71948</v>
          </cell>
          <cell r="H396">
            <v>71948</v>
          </cell>
          <cell r="J396">
            <v>15637</v>
          </cell>
          <cell r="K396">
            <v>33274</v>
          </cell>
          <cell r="L396">
            <v>50911</v>
          </cell>
          <cell r="M396">
            <v>71948</v>
          </cell>
        </row>
        <row r="397">
          <cell r="G397">
            <v>30145</v>
          </cell>
          <cell r="I397"/>
          <cell r="J397">
            <v>7349.7244094488187</v>
          </cell>
          <cell r="K397">
            <v>14908.779527559056</v>
          </cell>
          <cell r="L397">
            <v>22467.834645669293</v>
          </cell>
          <cell r="M397">
            <v>30145</v>
          </cell>
        </row>
        <row r="423">
          <cell r="G423">
            <v>192244.3</v>
          </cell>
          <cell r="H423">
            <v>190751.8</v>
          </cell>
          <cell r="J423">
            <v>50539.368897637796</v>
          </cell>
          <cell r="K423">
            <v>97529.605118110223</v>
          </cell>
          <cell r="L423">
            <v>139519.84133858292</v>
          </cell>
          <cell r="M423">
            <v>192244.3</v>
          </cell>
        </row>
        <row r="424">
          <cell r="G424"/>
          <cell r="H424"/>
          <cell r="J424"/>
          <cell r="K424"/>
          <cell r="L424"/>
          <cell r="M424"/>
        </row>
        <row r="425">
          <cell r="G425">
            <v>192244.3</v>
          </cell>
          <cell r="H425">
            <v>190751.8</v>
          </cell>
          <cell r="J425">
            <v>50539.368897637796</v>
          </cell>
          <cell r="K425">
            <v>97529.605118110223</v>
          </cell>
          <cell r="L425">
            <v>139519.84133858292</v>
          </cell>
          <cell r="M425">
            <v>192244.3</v>
          </cell>
        </row>
        <row r="426">
          <cell r="G426"/>
          <cell r="J426"/>
          <cell r="K426"/>
          <cell r="L426"/>
          <cell r="M426"/>
        </row>
        <row r="427">
          <cell r="G427">
            <v>178751.8</v>
          </cell>
          <cell r="I427"/>
          <cell r="J427">
            <v>48980.146456692913</v>
          </cell>
          <cell r="K427">
            <v>94334.477165354328</v>
          </cell>
          <cell r="L427">
            <v>134688.807874016</v>
          </cell>
          <cell r="M427">
            <v>178751.8</v>
          </cell>
        </row>
        <row r="428">
          <cell r="G428">
            <v>7000</v>
          </cell>
          <cell r="I428"/>
          <cell r="J428">
            <v>0</v>
          </cell>
          <cell r="K428">
            <v>0</v>
          </cell>
          <cell r="L428">
            <v>0</v>
          </cell>
          <cell r="M428">
            <v>7000</v>
          </cell>
        </row>
        <row r="439">
          <cell r="G439">
            <v>639591</v>
          </cell>
          <cell r="H439">
            <v>178929.1</v>
          </cell>
          <cell r="J439">
            <v>268546.69645669294</v>
          </cell>
          <cell r="K439">
            <v>389592.04921259772</v>
          </cell>
          <cell r="L439">
            <v>508806.0696850394</v>
          </cell>
          <cell r="M439">
            <v>639591</v>
          </cell>
        </row>
        <row r="440">
          <cell r="G440"/>
          <cell r="H440"/>
          <cell r="J440"/>
          <cell r="K440"/>
          <cell r="L440"/>
          <cell r="M440"/>
        </row>
        <row r="441">
          <cell r="G441">
            <v>639591</v>
          </cell>
          <cell r="H441">
            <v>178929.1</v>
          </cell>
          <cell r="J441">
            <v>268546.69645669294</v>
          </cell>
          <cell r="K441">
            <v>389592.04921259772</v>
          </cell>
          <cell r="L441">
            <v>508806.0696850394</v>
          </cell>
          <cell r="M441">
            <v>639591</v>
          </cell>
        </row>
        <row r="442">
          <cell r="G442"/>
          <cell r="H442"/>
          <cell r="J442"/>
          <cell r="K442"/>
          <cell r="L442"/>
          <cell r="M442"/>
        </row>
        <row r="443">
          <cell r="G443">
            <v>76685.7</v>
          </cell>
          <cell r="H443">
            <v>76685.7</v>
          </cell>
          <cell r="J443">
            <v>18077</v>
          </cell>
          <cell r="K443">
            <v>36154</v>
          </cell>
          <cell r="L443">
            <v>58608.800000000003</v>
          </cell>
          <cell r="M443">
            <v>76685.7</v>
          </cell>
        </row>
        <row r="444">
          <cell r="G444">
            <v>638</v>
          </cell>
          <cell r="H444">
            <v>638</v>
          </cell>
          <cell r="J444">
            <v>153.22047244094489</v>
          </cell>
          <cell r="K444">
            <v>313.97637795275591</v>
          </cell>
          <cell r="L444">
            <v>474.73228346456693</v>
          </cell>
          <cell r="M444">
            <v>638</v>
          </cell>
        </row>
        <row r="445">
          <cell r="G445">
            <v>2051</v>
          </cell>
          <cell r="H445">
            <v>2051</v>
          </cell>
          <cell r="J445">
            <v>804.76771653543312</v>
          </cell>
          <cell r="K445">
            <v>1649.1141732283465</v>
          </cell>
          <cell r="L445">
            <v>1951</v>
          </cell>
          <cell r="M445">
            <v>2051</v>
          </cell>
        </row>
        <row r="446">
          <cell r="G446">
            <v>351.5</v>
          </cell>
          <cell r="H446">
            <v>351.5</v>
          </cell>
          <cell r="J446">
            <v>84.415354330708666</v>
          </cell>
          <cell r="K446">
            <v>172.98228346456693</v>
          </cell>
          <cell r="L446">
            <v>261.54921259842519</v>
          </cell>
          <cell r="M446">
            <v>351.5</v>
          </cell>
        </row>
        <row r="447">
          <cell r="G447">
            <v>1000</v>
          </cell>
          <cell r="H447">
            <v>1000</v>
          </cell>
          <cell r="J447">
            <v>720.4724409448819</v>
          </cell>
          <cell r="K447">
            <v>1000</v>
          </cell>
          <cell r="L447">
            <v>1000</v>
          </cell>
          <cell r="M447">
            <v>1000</v>
          </cell>
        </row>
        <row r="448">
          <cell r="G448">
            <v>650</v>
          </cell>
          <cell r="H448">
            <v>650</v>
          </cell>
          <cell r="J448">
            <v>516.33858267716528</v>
          </cell>
          <cell r="K448">
            <v>650</v>
          </cell>
          <cell r="L448">
            <v>650</v>
          </cell>
          <cell r="M448">
            <v>650</v>
          </cell>
        </row>
        <row r="449">
          <cell r="G449">
            <v>40654.400000000001</v>
          </cell>
          <cell r="I449"/>
          <cell r="J449">
            <v>10205.68661417323</v>
          </cell>
          <cell r="K449">
            <v>20302.669291338585</v>
          </cell>
          <cell r="L449">
            <v>30399.651968503938</v>
          </cell>
          <cell r="M449">
            <v>40654.400000000001</v>
          </cell>
        </row>
        <row r="450">
          <cell r="G450">
            <v>22638.5</v>
          </cell>
          <cell r="I450"/>
          <cell r="J450">
            <v>5181.8070866141734</v>
          </cell>
          <cell r="K450">
            <v>10881.216535432806</v>
          </cell>
          <cell r="L450">
            <v>16714.287401574606</v>
          </cell>
          <cell r="M450">
            <v>22638.5</v>
          </cell>
        </row>
        <row r="451">
          <cell r="G451">
            <v>34260</v>
          </cell>
          <cell r="I451"/>
          <cell r="J451">
            <v>17945.039370078739</v>
          </cell>
          <cell r="K451">
            <v>18008.031496062991</v>
          </cell>
          <cell r="L451">
            <v>26071.023622047243</v>
          </cell>
          <cell r="M451">
            <v>34260</v>
          </cell>
        </row>
        <row r="452">
          <cell r="G452">
            <v>0</v>
          </cell>
          <cell r="I452"/>
          <cell r="J452">
            <v>0</v>
          </cell>
          <cell r="K452">
            <v>0</v>
          </cell>
          <cell r="L452">
            <v>0</v>
          </cell>
          <cell r="M452">
            <v>0</v>
          </cell>
        </row>
        <row r="453">
          <cell r="G453">
            <v>404268.4</v>
          </cell>
          <cell r="I453">
            <v>404268.4</v>
          </cell>
          <cell r="J453">
            <v>187516.43149606299</v>
          </cell>
          <cell r="K453">
            <v>260366.82519685</v>
          </cell>
          <cell r="L453">
            <v>320217.21889763803</v>
          </cell>
          <cell r="M453">
            <v>404268.4</v>
          </cell>
        </row>
        <row r="535">
          <cell r="G535">
            <v>612395.80000000005</v>
          </cell>
          <cell r="H535">
            <v>612395.80000000005</v>
          </cell>
          <cell r="J535">
            <v>152396.29763779527</v>
          </cell>
          <cell r="K535">
            <v>319524.41811023618</v>
          </cell>
          <cell r="L535">
            <v>464806.8000000001</v>
          </cell>
          <cell r="M535">
            <v>612395.80000000005</v>
          </cell>
        </row>
        <row r="536">
          <cell r="G536"/>
          <cell r="H536"/>
          <cell r="J536"/>
          <cell r="K536"/>
          <cell r="L536"/>
          <cell r="M536"/>
        </row>
        <row r="537">
          <cell r="G537">
            <v>612395.80000000005</v>
          </cell>
          <cell r="H537">
            <v>612395.80000000005</v>
          </cell>
          <cell r="J537">
            <v>152396.29763779527</v>
          </cell>
          <cell r="K537">
            <v>319524.41811023618</v>
          </cell>
          <cell r="L537">
            <v>464806.8000000001</v>
          </cell>
          <cell r="M537">
            <v>612395.80000000005</v>
          </cell>
        </row>
        <row r="538">
          <cell r="G538"/>
          <cell r="H538"/>
          <cell r="J538"/>
          <cell r="K538"/>
          <cell r="L538"/>
          <cell r="M538"/>
        </row>
        <row r="539">
          <cell r="G539">
            <v>30950</v>
          </cell>
          <cell r="H539">
            <v>30950</v>
          </cell>
          <cell r="J539">
            <v>8153.3464566929133</v>
          </cell>
          <cell r="K539">
            <v>16707.677165354329</v>
          </cell>
          <cell r="L539">
            <v>22262.007874015701</v>
          </cell>
          <cell r="M539">
            <v>30950</v>
          </cell>
        </row>
        <row r="540">
          <cell r="G540">
            <v>1500</v>
          </cell>
          <cell r="H540">
            <v>1500</v>
          </cell>
          <cell r="J540">
            <v>360.23622047244095</v>
          </cell>
          <cell r="K540">
            <v>738.18897637795283</v>
          </cell>
          <cell r="L540">
            <v>1116.1417322834645</v>
          </cell>
          <cell r="M540">
            <v>1500</v>
          </cell>
        </row>
        <row r="541">
          <cell r="G541">
            <v>498665.8</v>
          </cell>
          <cell r="H541">
            <v>498665.8</v>
          </cell>
          <cell r="J541">
            <v>117627.9</v>
          </cell>
          <cell r="K541">
            <v>255255.8</v>
          </cell>
          <cell r="L541">
            <v>377199.37874015758</v>
          </cell>
          <cell r="M541">
            <v>498665.8</v>
          </cell>
        </row>
        <row r="542">
          <cell r="G542">
            <v>18000</v>
          </cell>
          <cell r="H542">
            <v>18000</v>
          </cell>
          <cell r="J542">
            <v>3602.3622047244094</v>
          </cell>
          <cell r="K542">
            <v>7381.889763779528</v>
          </cell>
          <cell r="L542">
            <v>18000</v>
          </cell>
          <cell r="M542">
            <v>18000</v>
          </cell>
        </row>
        <row r="548">
          <cell r="G548">
            <v>812312.19999999984</v>
          </cell>
          <cell r="H548">
            <v>730648.59999999986</v>
          </cell>
          <cell r="J548">
            <v>207203.66358267717</v>
          </cell>
          <cell r="K548">
            <v>418556.62086614175</v>
          </cell>
          <cell r="L548">
            <v>618141.40314960631</v>
          </cell>
          <cell r="M548">
            <v>812312.19999999984</v>
          </cell>
        </row>
        <row r="549">
          <cell r="G549"/>
          <cell r="H549"/>
          <cell r="J549"/>
          <cell r="K549"/>
          <cell r="L549"/>
          <cell r="M549"/>
        </row>
        <row r="550">
          <cell r="G550">
            <v>55601.5</v>
          </cell>
          <cell r="H550">
            <v>55601.5</v>
          </cell>
          <cell r="J550">
            <v>14176.636220472441</v>
          </cell>
          <cell r="K550">
            <v>27013.888976377952</v>
          </cell>
          <cell r="L550">
            <v>42758.341732283465</v>
          </cell>
          <cell r="M550">
            <v>55601.5</v>
          </cell>
        </row>
        <row r="551">
          <cell r="G551"/>
          <cell r="I551"/>
          <cell r="J551"/>
          <cell r="K551"/>
          <cell r="L551"/>
          <cell r="M551"/>
        </row>
        <row r="554">
          <cell r="G554">
            <v>1657.1</v>
          </cell>
          <cell r="H554">
            <v>1657.1</v>
          </cell>
          <cell r="J554">
            <v>517.33622047244091</v>
          </cell>
          <cell r="K554">
            <v>895.28897637795285</v>
          </cell>
          <cell r="L554">
            <v>1273.2417322834644</v>
          </cell>
          <cell r="M554">
            <v>1657.1</v>
          </cell>
        </row>
        <row r="555">
          <cell r="G555">
            <v>0</v>
          </cell>
          <cell r="H555"/>
          <cell r="J555">
            <v>0</v>
          </cell>
          <cell r="K555">
            <v>0</v>
          </cell>
          <cell r="L555">
            <v>0</v>
          </cell>
          <cell r="M555">
            <v>0</v>
          </cell>
        </row>
        <row r="560">
          <cell r="G560"/>
          <cell r="H560"/>
          <cell r="J560"/>
          <cell r="K560"/>
          <cell r="L560"/>
          <cell r="M560"/>
        </row>
        <row r="561">
          <cell r="G561"/>
          <cell r="H561"/>
          <cell r="J561"/>
          <cell r="K561"/>
          <cell r="L561"/>
          <cell r="M561"/>
        </row>
        <row r="579">
          <cell r="G579"/>
          <cell r="I579"/>
          <cell r="J579"/>
          <cell r="K579"/>
          <cell r="L579"/>
          <cell r="M579"/>
        </row>
        <row r="580">
          <cell r="G580"/>
          <cell r="H580"/>
          <cell r="J580"/>
          <cell r="K580"/>
          <cell r="L580"/>
          <cell r="M580"/>
        </row>
        <row r="581">
          <cell r="G581">
            <v>85613.6</v>
          </cell>
          <cell r="H581">
            <v>3950</v>
          </cell>
          <cell r="J581">
            <v>26426.710236220468</v>
          </cell>
          <cell r="K581">
            <v>48043.088188976377</v>
          </cell>
          <cell r="L581">
            <v>69659.466141732279</v>
          </cell>
          <cell r="M581">
            <v>85613.6</v>
          </cell>
        </row>
        <row r="582">
          <cell r="G582"/>
          <cell r="I582"/>
          <cell r="J582"/>
          <cell r="K582"/>
          <cell r="L582"/>
          <cell r="M582"/>
        </row>
        <row r="583">
          <cell r="G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</row>
        <row r="605">
          <cell r="G605"/>
          <cell r="H605"/>
          <cell r="J605"/>
          <cell r="K605"/>
          <cell r="L605"/>
          <cell r="M605"/>
        </row>
        <row r="606">
          <cell r="G606"/>
          <cell r="H606"/>
          <cell r="J606"/>
          <cell r="K606"/>
          <cell r="L606"/>
          <cell r="M606"/>
        </row>
        <row r="623">
          <cell r="G623">
            <v>30154</v>
          </cell>
          <cell r="H623">
            <v>30154</v>
          </cell>
          <cell r="J623">
            <v>7358.7244094488187</v>
          </cell>
          <cell r="K623">
            <v>14917.779527559056</v>
          </cell>
          <cell r="L623">
            <v>22476.834645669293</v>
          </cell>
          <cell r="M623">
            <v>30154</v>
          </cell>
        </row>
        <row r="624">
          <cell r="G624">
            <v>30154</v>
          </cell>
          <cell r="H624">
            <v>30154</v>
          </cell>
          <cell r="J624">
            <v>7358.7244094488187</v>
          </cell>
          <cell r="K624">
            <v>14917.779527559056</v>
          </cell>
          <cell r="L624">
            <v>22476.834645669293</v>
          </cell>
          <cell r="M624">
            <v>30154</v>
          </cell>
        </row>
        <row r="625">
          <cell r="G625"/>
          <cell r="H625"/>
          <cell r="J625"/>
          <cell r="K625"/>
          <cell r="L625"/>
          <cell r="M625"/>
        </row>
        <row r="626">
          <cell r="G626"/>
          <cell r="J626"/>
          <cell r="K626"/>
          <cell r="L626"/>
          <cell r="M626"/>
        </row>
        <row r="632">
          <cell r="G632"/>
          <cell r="H632"/>
          <cell r="J632"/>
          <cell r="K632"/>
          <cell r="L632"/>
          <cell r="M632"/>
        </row>
        <row r="682">
          <cell r="G682"/>
          <cell r="H682"/>
          <cell r="J682"/>
          <cell r="K682"/>
          <cell r="L682"/>
          <cell r="M682"/>
        </row>
        <row r="713">
          <cell r="G713"/>
          <cell r="H713"/>
          <cell r="J713"/>
          <cell r="K713"/>
          <cell r="L713"/>
          <cell r="M713"/>
        </row>
        <row r="719">
          <cell r="G719">
            <v>32390</v>
          </cell>
          <cell r="H719">
            <v>32390</v>
          </cell>
          <cell r="J719">
            <v>13502.401574803149</v>
          </cell>
          <cell r="K719">
            <v>23744.921259842518</v>
          </cell>
          <cell r="L719">
            <v>32390</v>
          </cell>
          <cell r="M719">
            <v>32390</v>
          </cell>
        </row>
        <row r="730">
          <cell r="G730">
            <v>6450</v>
          </cell>
          <cell r="H730">
            <v>1450</v>
          </cell>
          <cell r="J730">
            <v>492.59842519685037</v>
          </cell>
          <cell r="K730">
            <v>810.0787401574803</v>
          </cell>
          <cell r="L730">
            <v>6127.5590551181103</v>
          </cell>
          <cell r="M730">
            <v>6450</v>
          </cell>
        </row>
        <row r="731">
          <cell r="G731"/>
          <cell r="I731"/>
          <cell r="J731"/>
          <cell r="K731"/>
          <cell r="L731"/>
          <cell r="M731"/>
        </row>
        <row r="732">
          <cell r="G732">
            <v>6450</v>
          </cell>
          <cell r="H732">
            <v>1450</v>
          </cell>
          <cell r="J732">
            <v>492.59842519685037</v>
          </cell>
          <cell r="K732">
            <v>810.0787401574803</v>
          </cell>
          <cell r="L732">
            <v>6127.5590551181103</v>
          </cell>
          <cell r="M732">
            <v>6450</v>
          </cell>
        </row>
        <row r="737">
          <cell r="G737">
            <v>26020</v>
          </cell>
          <cell r="H737">
            <v>26020</v>
          </cell>
          <cell r="J737">
            <v>6264.0944881889773</v>
          </cell>
          <cell r="K737">
            <v>14592.834645669291</v>
          </cell>
          <cell r="L737">
            <v>20262.125984251965</v>
          </cell>
          <cell r="M737">
            <v>26020</v>
          </cell>
        </row>
        <row r="738">
          <cell r="G738"/>
          <cell r="H738"/>
          <cell r="J738"/>
          <cell r="K738"/>
          <cell r="L738"/>
          <cell r="M738"/>
        </row>
        <row r="739">
          <cell r="G739">
            <v>26020</v>
          </cell>
          <cell r="H739">
            <v>26020</v>
          </cell>
          <cell r="J739">
            <v>6264.0944881889773</v>
          </cell>
          <cell r="K739">
            <v>14592.834645669291</v>
          </cell>
          <cell r="L739">
            <v>20262.125984251965</v>
          </cell>
          <cell r="M739">
            <v>26020</v>
          </cell>
        </row>
        <row r="740">
          <cell r="G740"/>
          <cell r="H740"/>
          <cell r="J740"/>
          <cell r="K740"/>
          <cell r="L740"/>
          <cell r="M740"/>
        </row>
        <row r="750">
          <cell r="G750">
            <v>0</v>
          </cell>
          <cell r="H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</row>
        <row r="751">
          <cell r="G751"/>
          <cell r="H751"/>
          <cell r="J751"/>
          <cell r="K751"/>
          <cell r="L751"/>
          <cell r="M751"/>
        </row>
        <row r="752">
          <cell r="G752">
            <v>0</v>
          </cell>
          <cell r="H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</row>
        <row r="753">
          <cell r="G753"/>
          <cell r="H753"/>
          <cell r="J753"/>
          <cell r="K753"/>
          <cell r="L753"/>
          <cell r="M753"/>
        </row>
        <row r="754">
          <cell r="G754">
            <v>0</v>
          </cell>
          <cell r="H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</row>
        <row r="755">
          <cell r="G755">
            <v>0</v>
          </cell>
          <cell r="H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</row>
        <row r="756">
          <cell r="G756">
            <v>0</v>
          </cell>
          <cell r="H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</row>
        <row r="757">
          <cell r="G757">
            <v>0</v>
          </cell>
          <cell r="H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</row>
        <row r="768">
          <cell r="H768"/>
          <cell r="I768"/>
          <cell r="J768"/>
          <cell r="K768"/>
          <cell r="L768"/>
          <cell r="M768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2"/>
  <sheetViews>
    <sheetView tabSelected="1" workbookViewId="0">
      <selection activeCell="J3" sqref="J3:M3"/>
    </sheetView>
  </sheetViews>
  <sheetFormatPr defaultRowHeight="15" x14ac:dyDescent="0.25"/>
  <cols>
    <col min="2" max="2" width="42.140625" customWidth="1"/>
    <col min="3" max="3" width="9.140625" customWidth="1"/>
    <col min="4" max="4" width="13" customWidth="1"/>
    <col min="5" max="5" width="14.140625" customWidth="1"/>
    <col min="6" max="6" width="11.7109375" customWidth="1"/>
    <col min="7" max="7" width="12.28515625" customWidth="1"/>
    <col min="8" max="8" width="12" customWidth="1"/>
    <col min="9" max="9" width="11.5703125" customWidth="1"/>
    <col min="10" max="10" width="11.7109375" customWidth="1"/>
  </cols>
  <sheetData>
    <row r="1" spans="1:13" x14ac:dyDescent="0.25">
      <c r="J1" s="42" t="s">
        <v>0</v>
      </c>
      <c r="K1" s="42"/>
      <c r="L1" s="42"/>
      <c r="M1" s="42"/>
    </row>
    <row r="2" spans="1:13" x14ac:dyDescent="0.25">
      <c r="J2" s="1" t="s">
        <v>308</v>
      </c>
      <c r="K2" s="1"/>
      <c r="L2" s="1"/>
      <c r="M2" s="1"/>
    </row>
    <row r="3" spans="1:13" x14ac:dyDescent="0.25">
      <c r="J3" s="43" t="s">
        <v>1</v>
      </c>
      <c r="K3" s="43"/>
      <c r="L3" s="43"/>
      <c r="M3" s="43"/>
    </row>
    <row r="4" spans="1:13" x14ac:dyDescent="0.25">
      <c r="J4" s="44" t="s">
        <v>309</v>
      </c>
      <c r="K4" s="44"/>
      <c r="L4" s="44"/>
      <c r="M4" s="44"/>
    </row>
    <row r="6" spans="1:13" ht="17.25" x14ac:dyDescent="0.3">
      <c r="A6" s="45" t="s">
        <v>2</v>
      </c>
      <c r="B6" s="45"/>
      <c r="C6" s="45"/>
      <c r="D6" s="45"/>
      <c r="E6" s="45"/>
      <c r="F6" s="45"/>
      <c r="G6" s="45"/>
      <c r="H6" s="1"/>
      <c r="I6" s="1"/>
      <c r="J6" s="1"/>
    </row>
    <row r="7" spans="1:13" ht="17.25" x14ac:dyDescent="0.25">
      <c r="A7" s="46" t="s">
        <v>3</v>
      </c>
      <c r="B7" s="46"/>
      <c r="C7" s="46"/>
      <c r="D7" s="46"/>
      <c r="E7" s="46"/>
      <c r="F7" s="46"/>
      <c r="G7" s="46"/>
      <c r="H7" s="46"/>
      <c r="I7" s="46"/>
      <c r="J7" s="46"/>
    </row>
    <row r="8" spans="1:13" ht="17.25" x14ac:dyDescent="0.25">
      <c r="A8" s="2"/>
      <c r="B8" s="2"/>
      <c r="C8" s="2"/>
      <c r="D8" s="3"/>
      <c r="E8" s="3"/>
      <c r="F8" s="3"/>
      <c r="G8" s="3"/>
      <c r="H8" s="3"/>
      <c r="I8" s="3"/>
      <c r="J8" s="3"/>
    </row>
    <row r="9" spans="1:13" ht="16.5" x14ac:dyDescent="0.3">
      <c r="A9" s="4"/>
      <c r="B9" s="5"/>
      <c r="C9" s="5"/>
      <c r="D9" s="4"/>
      <c r="E9" s="37" t="s">
        <v>4</v>
      </c>
      <c r="F9" s="37"/>
      <c r="G9" s="6"/>
      <c r="H9" s="6"/>
      <c r="I9" s="6"/>
      <c r="J9" s="6"/>
    </row>
    <row r="10" spans="1:13" x14ac:dyDescent="0.25">
      <c r="A10" s="38" t="s">
        <v>5</v>
      </c>
      <c r="B10" s="36" t="s">
        <v>6</v>
      </c>
      <c r="C10" s="36"/>
      <c r="D10" s="36" t="s">
        <v>7</v>
      </c>
      <c r="E10" s="36" t="s">
        <v>8</v>
      </c>
      <c r="F10" s="36"/>
      <c r="G10" s="39" t="s">
        <v>9</v>
      </c>
      <c r="H10" s="40"/>
      <c r="I10" s="40"/>
      <c r="J10" s="41"/>
    </row>
    <row r="11" spans="1:13" ht="60" customHeight="1" x14ac:dyDescent="0.25">
      <c r="A11" s="38"/>
      <c r="B11" s="36"/>
      <c r="C11" s="36"/>
      <c r="D11" s="36"/>
      <c r="E11" s="8" t="s">
        <v>10</v>
      </c>
      <c r="F11" s="8" t="s">
        <v>11</v>
      </c>
      <c r="G11" s="7" t="s">
        <v>12</v>
      </c>
      <c r="H11" s="7" t="s">
        <v>13</v>
      </c>
      <c r="I11" s="7" t="s">
        <v>14</v>
      </c>
      <c r="J11" s="7" t="s">
        <v>15</v>
      </c>
    </row>
    <row r="12" spans="1:13" x14ac:dyDescent="0.25">
      <c r="A12" s="10">
        <v>1</v>
      </c>
      <c r="B12" s="11">
        <v>2</v>
      </c>
      <c r="C12" s="10" t="s">
        <v>16</v>
      </c>
      <c r="D12" s="7">
        <v>4</v>
      </c>
      <c r="E12" s="7">
        <v>5</v>
      </c>
      <c r="F12" s="8">
        <v>6</v>
      </c>
      <c r="G12" s="9">
        <v>7</v>
      </c>
      <c r="H12" s="8">
        <v>8</v>
      </c>
      <c r="I12" s="8">
        <v>9</v>
      </c>
      <c r="J12" s="8">
        <v>10</v>
      </c>
    </row>
    <row r="13" spans="1:13" ht="45.75" customHeight="1" x14ac:dyDescent="0.25">
      <c r="A13" s="11">
        <v>4000</v>
      </c>
      <c r="B13" s="17" t="s">
        <v>17</v>
      </c>
      <c r="C13" s="12"/>
      <c r="D13" s="13">
        <f>SUM(D15,D174,D209)</f>
        <v>13007559.430000002</v>
      </c>
      <c r="E13" s="13">
        <f t="shared" ref="E13:J13" si="0">SUM(E15,E174,E209)</f>
        <v>7793303.5999999996</v>
      </c>
      <c r="F13" s="14">
        <f>SUM(F174,F209)</f>
        <v>231811.7</v>
      </c>
      <c r="G13" s="13">
        <f t="shared" si="0"/>
        <v>5482590.783070866</v>
      </c>
      <c r="H13" s="13">
        <f t="shared" si="0"/>
        <v>7980043.5413779505</v>
      </c>
      <c r="I13" s="13">
        <f t="shared" si="0"/>
        <v>10484259.748700786</v>
      </c>
      <c r="J13" s="13">
        <f t="shared" si="0"/>
        <v>13007559.430000002</v>
      </c>
    </row>
    <row r="14" spans="1:13" ht="15" customHeight="1" x14ac:dyDescent="0.25">
      <c r="A14" s="11"/>
      <c r="B14" s="17" t="s">
        <v>18</v>
      </c>
      <c r="C14" s="12"/>
      <c r="D14" s="14"/>
      <c r="E14" s="14"/>
      <c r="F14" s="14"/>
      <c r="G14" s="14"/>
      <c r="H14" s="14"/>
      <c r="I14" s="14"/>
      <c r="J14" s="14"/>
    </row>
    <row r="15" spans="1:13" ht="42" customHeight="1" x14ac:dyDescent="0.25">
      <c r="A15" s="11">
        <v>4050</v>
      </c>
      <c r="B15" s="17" t="s">
        <v>19</v>
      </c>
      <c r="C15" s="16" t="s">
        <v>20</v>
      </c>
      <c r="D15" s="13">
        <f t="shared" ref="D15:J15" si="1">+D17+D30+D73+D88+D98+D130+D145</f>
        <v>12258258.030000001</v>
      </c>
      <c r="E15" s="13">
        <f t="shared" si="1"/>
        <v>7793303.5999999996</v>
      </c>
      <c r="F15" s="13">
        <f>SUM(F17,F30,F73,F88,F98,F130,F145,)</f>
        <v>0</v>
      </c>
      <c r="G15" s="13">
        <f t="shared" si="1"/>
        <v>5204140.2791338582</v>
      </c>
      <c r="H15" s="13">
        <f t="shared" si="1"/>
        <v>7561967.6169685023</v>
      </c>
      <c r="I15" s="13">
        <f t="shared" si="1"/>
        <v>9875645.6038188953</v>
      </c>
      <c r="J15" s="13">
        <f t="shared" si="1"/>
        <v>12258258.030000001</v>
      </c>
    </row>
    <row r="16" spans="1:13" ht="36.75" customHeight="1" x14ac:dyDescent="0.25">
      <c r="A16" s="11"/>
      <c r="B16" s="17" t="s">
        <v>18</v>
      </c>
      <c r="C16" s="12"/>
      <c r="D16" s="14"/>
      <c r="E16" s="14"/>
      <c r="F16" s="14"/>
      <c r="G16" s="14"/>
      <c r="H16" s="14"/>
      <c r="I16" s="14"/>
      <c r="J16" s="14"/>
    </row>
    <row r="17" spans="1:10" ht="32.25" customHeight="1" x14ac:dyDescent="0.25">
      <c r="A17" s="11">
        <v>4100</v>
      </c>
      <c r="B17" s="17" t="s">
        <v>21</v>
      </c>
      <c r="C17" s="18" t="s">
        <v>20</v>
      </c>
      <c r="D17" s="14">
        <f>SUM(D19,D24,D27)</f>
        <v>1289423.8999999999</v>
      </c>
      <c r="E17" s="14">
        <f>SUM(E19,E24,E27)</f>
        <v>821422</v>
      </c>
      <c r="F17" s="14" t="s">
        <v>22</v>
      </c>
      <c r="G17" s="14">
        <f>SUM(G19,G24,G27)</f>
        <v>422009.35748031497</v>
      </c>
      <c r="H17" s="14">
        <f>SUM(H19,H24,H27)</f>
        <v>718361.98976377887</v>
      </c>
      <c r="I17" s="14">
        <f>SUM(I19,I24,I27)</f>
        <v>986068.86141732289</v>
      </c>
      <c r="J17" s="14">
        <f>SUM(J19,J24,J27)</f>
        <v>1289423.8999999999</v>
      </c>
    </row>
    <row r="18" spans="1:10" ht="34.5" customHeight="1" x14ac:dyDescent="0.25">
      <c r="A18" s="11"/>
      <c r="B18" s="17" t="s">
        <v>18</v>
      </c>
      <c r="C18" s="12"/>
      <c r="D18" s="14"/>
      <c r="E18" s="14"/>
      <c r="F18" s="14"/>
      <c r="G18" s="14"/>
      <c r="H18" s="14"/>
      <c r="I18" s="14"/>
      <c r="J18" s="14"/>
    </row>
    <row r="19" spans="1:10" ht="52.5" customHeight="1" x14ac:dyDescent="0.25">
      <c r="A19" s="11">
        <v>4110</v>
      </c>
      <c r="B19" s="17" t="s">
        <v>23</v>
      </c>
      <c r="C19" s="18" t="s">
        <v>20</v>
      </c>
      <c r="D19" s="14">
        <f>SUM(D21:D23)</f>
        <v>1289423.8999999999</v>
      </c>
      <c r="E19" s="14">
        <f>SUM(E21:E23)</f>
        <v>821422</v>
      </c>
      <c r="F19" s="14" t="s">
        <v>24</v>
      </c>
      <c r="G19" s="14">
        <f>SUM(G21:G23)</f>
        <v>422009.35748031497</v>
      </c>
      <c r="H19" s="14">
        <f>SUM(H21:H23)</f>
        <v>718361.98976377887</v>
      </c>
      <c r="I19" s="14">
        <f>SUM(I21:I23)</f>
        <v>986068.86141732289</v>
      </c>
      <c r="J19" s="14">
        <f>SUM(J21:J23)</f>
        <v>1289423.8999999999</v>
      </c>
    </row>
    <row r="20" spans="1:10" ht="28.5" customHeight="1" x14ac:dyDescent="0.25">
      <c r="A20" s="11"/>
      <c r="B20" s="17" t="s">
        <v>25</v>
      </c>
      <c r="C20" s="18"/>
      <c r="D20" s="14"/>
      <c r="E20" s="14"/>
      <c r="F20" s="14"/>
      <c r="G20" s="14"/>
      <c r="H20" s="14"/>
      <c r="I20" s="14"/>
      <c r="J20" s="14"/>
    </row>
    <row r="21" spans="1:10" ht="31.5" customHeight="1" x14ac:dyDescent="0.25">
      <c r="A21" s="11">
        <v>4111</v>
      </c>
      <c r="B21" s="17" t="s">
        <v>26</v>
      </c>
      <c r="C21" s="18" t="s">
        <v>27</v>
      </c>
      <c r="D21" s="14">
        <f>+'[1]6.Gorcarakan ev tntesagitakan'!G17+'[1]6.Gorcarakan ev tntesagitakan'!G72+'[1]6.Gorcarakan ev tntesagitakan'!G352+'[1]6.Gorcarakan ev tntesagitakan'!G392+'[1]6.Gorcarakan ev tntesagitakan'!G439+'[1]6.Gorcarakan ev tntesagitakan'!G750</f>
        <v>1289423.8999999999</v>
      </c>
      <c r="E21" s="14">
        <f>+'[1]6.Gorcarakan ev tntesagitakan'!H17+'[1]6.Gorcarakan ev tntesagitakan'!H72+'[1]6.Gorcarakan ev tntesagitakan'!H352+'[1]6.Gorcarakan ev tntesagitakan'!H392+'[1]6.Gorcarakan ev tntesagitakan'!H439+'[1]6.Gorcarakan ev tntesagitakan'!H750</f>
        <v>821422</v>
      </c>
      <c r="F21" s="14" t="s">
        <v>24</v>
      </c>
      <c r="G21" s="14">
        <f>+'[1]6.Gorcarakan ev tntesagitakan'!J17+'[1]6.Gorcarakan ev tntesagitakan'!J72+'[1]6.Gorcarakan ev tntesagitakan'!J352+'[1]6.Gorcarakan ev tntesagitakan'!J392+'[1]6.Gorcarakan ev tntesagitakan'!J439+'[1]6.Gorcarakan ev tntesagitakan'!J750</f>
        <v>422009.35748031497</v>
      </c>
      <c r="H21" s="14">
        <f>+'[1]6.Gorcarakan ev tntesagitakan'!K17+'[1]6.Gorcarakan ev tntesagitakan'!K72+'[1]6.Gorcarakan ev tntesagitakan'!K352+'[1]6.Gorcarakan ev tntesagitakan'!K392+'[1]6.Gorcarakan ev tntesagitakan'!K439+'[1]6.Gorcarakan ev tntesagitakan'!K750</f>
        <v>718361.98976377887</v>
      </c>
      <c r="I21" s="14">
        <f>+'[1]6.Gorcarakan ev tntesagitakan'!L17+'[1]6.Gorcarakan ev tntesagitakan'!L72+'[1]6.Gorcarakan ev tntesagitakan'!L352+'[1]6.Gorcarakan ev tntesagitakan'!L392+'[1]6.Gorcarakan ev tntesagitakan'!L439+'[1]6.Gorcarakan ev tntesagitakan'!L750</f>
        <v>986068.86141732289</v>
      </c>
      <c r="J21" s="14">
        <f>+'[1]6.Gorcarakan ev tntesagitakan'!M17+'[1]6.Gorcarakan ev tntesagitakan'!M72+'[1]6.Gorcarakan ev tntesagitakan'!M352+'[1]6.Gorcarakan ev tntesagitakan'!M392+'[1]6.Gorcarakan ev tntesagitakan'!M439+'[1]6.Gorcarakan ev tntesagitakan'!M750</f>
        <v>1289423.8999999999</v>
      </c>
    </row>
    <row r="22" spans="1:10" ht="36" customHeight="1" x14ac:dyDescent="0.25">
      <c r="A22" s="11">
        <v>4112</v>
      </c>
      <c r="B22" s="17" t="s">
        <v>28</v>
      </c>
      <c r="C22" s="18" t="s">
        <v>29</v>
      </c>
      <c r="D22" s="14"/>
      <c r="E22" s="14"/>
      <c r="F22" s="14" t="s">
        <v>24</v>
      </c>
      <c r="G22" s="14"/>
      <c r="H22" s="14"/>
      <c r="I22" s="14"/>
      <c r="J22" s="14"/>
    </row>
    <row r="23" spans="1:10" x14ac:dyDescent="0.25">
      <c r="A23" s="11">
        <v>4114</v>
      </c>
      <c r="B23" s="17" t="s">
        <v>30</v>
      </c>
      <c r="C23" s="18" t="s">
        <v>31</v>
      </c>
      <c r="D23" s="14">
        <f>SUM(E23:F23)</f>
        <v>0</v>
      </c>
      <c r="E23" s="14"/>
      <c r="F23" s="14" t="s">
        <v>24</v>
      </c>
      <c r="G23" s="14">
        <f>SUM(H23:I23)</f>
        <v>0</v>
      </c>
      <c r="H23" s="14">
        <f>SUM(I23:J23)</f>
        <v>0</v>
      </c>
      <c r="I23" s="14">
        <f>SUM(J23:L23)</f>
        <v>0</v>
      </c>
      <c r="J23" s="14">
        <f>SUM(L23:L23)</f>
        <v>0</v>
      </c>
    </row>
    <row r="24" spans="1:10" ht="33" customHeight="1" x14ac:dyDescent="0.25">
      <c r="A24" s="11">
        <v>4120</v>
      </c>
      <c r="B24" s="17" t="s">
        <v>32</v>
      </c>
      <c r="C24" s="18" t="s">
        <v>20</v>
      </c>
      <c r="D24" s="14">
        <f>SUM(D26)</f>
        <v>0</v>
      </c>
      <c r="E24" s="14">
        <f>SUM(E26)</f>
        <v>0</v>
      </c>
      <c r="F24" s="14" t="s">
        <v>24</v>
      </c>
      <c r="G24" s="14">
        <f>SUM(G26)</f>
        <v>0</v>
      </c>
      <c r="H24" s="14">
        <f>SUM(H26)</f>
        <v>0</v>
      </c>
      <c r="I24" s="14">
        <f>SUM(I26)</f>
        <v>0</v>
      </c>
      <c r="J24" s="14">
        <f>SUM(J26)</f>
        <v>0</v>
      </c>
    </row>
    <row r="25" spans="1:10" x14ac:dyDescent="0.25">
      <c r="A25" s="11"/>
      <c r="B25" s="17" t="s">
        <v>25</v>
      </c>
      <c r="C25" s="18"/>
      <c r="D25" s="14"/>
      <c r="E25" s="14"/>
      <c r="F25" s="14"/>
      <c r="G25" s="14"/>
      <c r="H25" s="14"/>
      <c r="I25" s="14"/>
      <c r="J25" s="14"/>
    </row>
    <row r="26" spans="1:10" x14ac:dyDescent="0.25">
      <c r="A26" s="11">
        <v>4121</v>
      </c>
      <c r="B26" s="17" t="s">
        <v>33</v>
      </c>
      <c r="C26" s="18" t="s">
        <v>34</v>
      </c>
      <c r="D26" s="14">
        <f>SUM(E26:F26)</f>
        <v>0</v>
      </c>
      <c r="E26" s="14"/>
      <c r="F26" s="14" t="s">
        <v>24</v>
      </c>
      <c r="G26" s="14">
        <f>SUM(H26:I26)</f>
        <v>0</v>
      </c>
      <c r="H26" s="14">
        <f>SUM(I26:J26)</f>
        <v>0</v>
      </c>
      <c r="I26" s="14">
        <f>SUM(J26:L26)</f>
        <v>0</v>
      </c>
      <c r="J26" s="14">
        <f>SUM(L26:L26)</f>
        <v>0</v>
      </c>
    </row>
    <row r="27" spans="1:10" ht="43.5" customHeight="1" x14ac:dyDescent="0.25">
      <c r="A27" s="11">
        <v>4130</v>
      </c>
      <c r="B27" s="17" t="s">
        <v>35</v>
      </c>
      <c r="C27" s="18" t="s">
        <v>20</v>
      </c>
      <c r="D27" s="14">
        <f>SUM(D29)</f>
        <v>0</v>
      </c>
      <c r="E27" s="14">
        <f>SUM(E29)</f>
        <v>0</v>
      </c>
      <c r="F27" s="14" t="s">
        <v>22</v>
      </c>
      <c r="G27" s="14">
        <f>SUM(G29)</f>
        <v>0</v>
      </c>
      <c r="H27" s="14">
        <f>SUM(H29)</f>
        <v>0</v>
      </c>
      <c r="I27" s="14">
        <f>SUM(I29)</f>
        <v>0</v>
      </c>
      <c r="J27" s="14">
        <f>SUM(J29)</f>
        <v>0</v>
      </c>
    </row>
    <row r="28" spans="1:10" x14ac:dyDescent="0.25">
      <c r="A28" s="11"/>
      <c r="B28" s="17" t="s">
        <v>25</v>
      </c>
      <c r="C28" s="18"/>
      <c r="D28" s="14"/>
      <c r="E28" s="14"/>
      <c r="F28" s="14"/>
      <c r="G28" s="14"/>
      <c r="H28" s="14"/>
      <c r="I28" s="14"/>
      <c r="J28" s="14"/>
    </row>
    <row r="29" spans="1:10" x14ac:dyDescent="0.25">
      <c r="A29" s="11">
        <v>4131</v>
      </c>
      <c r="B29" s="17" t="s">
        <v>36</v>
      </c>
      <c r="C29" s="18" t="s">
        <v>37</v>
      </c>
      <c r="D29" s="14">
        <f>SUM(E29:F29)</f>
        <v>0</v>
      </c>
      <c r="E29" s="14"/>
      <c r="F29" s="14" t="s">
        <v>22</v>
      </c>
      <c r="G29" s="14">
        <f>SUM(H29:I29)</f>
        <v>0</v>
      </c>
      <c r="H29" s="14">
        <f>SUM(I29:J29)</f>
        <v>0</v>
      </c>
      <c r="I29" s="14">
        <f>SUM(J29:L29)</f>
        <v>0</v>
      </c>
      <c r="J29" s="14">
        <f>SUM(L29:L29)</f>
        <v>0</v>
      </c>
    </row>
    <row r="30" spans="1:10" ht="57.75" customHeight="1" x14ac:dyDescent="0.25">
      <c r="A30" s="11">
        <v>4200</v>
      </c>
      <c r="B30" s="17" t="s">
        <v>38</v>
      </c>
      <c r="C30" s="18" t="s">
        <v>20</v>
      </c>
      <c r="D30" s="14">
        <f>SUM(D32,D41,D46,D56,D59,D63)</f>
        <v>9199605.7300000004</v>
      </c>
      <c r="E30" s="14">
        <f>SUM(E32,E41,E46,E56,E59,E63)</f>
        <v>5294316.8000000007</v>
      </c>
      <c r="F30" s="14" t="s">
        <v>22</v>
      </c>
      <c r="G30" s="14">
        <f>SUM(G32,G41,G46,G56,G59,G63)</f>
        <v>4332147.2816929128</v>
      </c>
      <c r="H30" s="14">
        <f>SUM(H32,H41,H46,H56,H59,H63)</f>
        <v>5918306.8622440938</v>
      </c>
      <c r="I30" s="14">
        <f>SUM(I32,I41,I46,I56,I59,I63)</f>
        <v>7544013.8675984237</v>
      </c>
      <c r="J30" s="14">
        <f>SUM(J32,J41,J46,J56,J59,J63)</f>
        <v>9199605.7300000004</v>
      </c>
    </row>
    <row r="31" spans="1:10" x14ac:dyDescent="0.25">
      <c r="A31" s="11"/>
      <c r="B31" s="17" t="s">
        <v>18</v>
      </c>
      <c r="C31" s="12"/>
      <c r="D31" s="14"/>
      <c r="E31" s="14"/>
      <c r="F31" s="14"/>
      <c r="G31" s="14"/>
      <c r="H31" s="14"/>
      <c r="I31" s="14"/>
      <c r="J31" s="14"/>
    </row>
    <row r="32" spans="1:10" ht="47.25" customHeight="1" x14ac:dyDescent="0.25">
      <c r="A32" s="11">
        <v>4210</v>
      </c>
      <c r="B32" s="17" t="s">
        <v>39</v>
      </c>
      <c r="C32" s="18" t="s">
        <v>20</v>
      </c>
      <c r="D32" s="14">
        <f>SUM(D34:D40)</f>
        <v>2884644.7</v>
      </c>
      <c r="E32" s="14">
        <f>SUM(E34:E40)</f>
        <v>2851469.2</v>
      </c>
      <c r="F32" s="14" t="s">
        <v>20</v>
      </c>
      <c r="G32" s="14">
        <f>SUM(G34:G40)</f>
        <v>667364.36535433074</v>
      </c>
      <c r="H32" s="14">
        <f>SUM(H34:H40)</f>
        <v>1361521.0665354331</v>
      </c>
      <c r="I32" s="14">
        <f>SUM(I34:I40)</f>
        <v>2064885.6791338585</v>
      </c>
      <c r="J32" s="14">
        <f>SUM(J34:J40)</f>
        <v>2884644.7</v>
      </c>
    </row>
    <row r="33" spans="1:10" x14ac:dyDescent="0.25">
      <c r="A33" s="11"/>
      <c r="B33" s="36" t="s">
        <v>25</v>
      </c>
      <c r="C33" s="18"/>
      <c r="D33" s="14"/>
      <c r="E33" s="14"/>
      <c r="F33" s="14"/>
      <c r="G33" s="14"/>
      <c r="H33" s="14"/>
      <c r="I33" s="14"/>
      <c r="J33" s="14"/>
    </row>
    <row r="34" spans="1:10" x14ac:dyDescent="0.25">
      <c r="A34" s="11">
        <v>4211</v>
      </c>
      <c r="B34" s="36" t="s">
        <v>40</v>
      </c>
      <c r="C34" s="18" t="s">
        <v>41</v>
      </c>
      <c r="D34" s="14">
        <f>SUM(E34:F34)</f>
        <v>0</v>
      </c>
      <c r="E34" s="14"/>
      <c r="F34" s="14" t="s">
        <v>24</v>
      </c>
      <c r="G34" s="14">
        <f>SUM(H34:I34)</f>
        <v>0</v>
      </c>
      <c r="H34" s="14">
        <f>SUM(I34:J34)</f>
        <v>0</v>
      </c>
      <c r="I34" s="14">
        <f>SUM(J34:L34)</f>
        <v>0</v>
      </c>
      <c r="J34" s="14">
        <f>SUM(L34:L34)</f>
        <v>0</v>
      </c>
    </row>
    <row r="35" spans="1:10" x14ac:dyDescent="0.25">
      <c r="A35" s="11">
        <v>4212</v>
      </c>
      <c r="B35" s="36" t="s">
        <v>42</v>
      </c>
      <c r="C35" s="18" t="s">
        <v>43</v>
      </c>
      <c r="D35" s="14">
        <f>+'[1]6.Gorcarakan ev tntesagitakan'!G18+'[1]6.Gorcarakan ev tntesagitakan'!G73+'[1]6.Gorcarakan ev tntesagitakan'!G423+'[1]6.Gorcarakan ev tntesagitakan'!G751</f>
        <v>810050.8</v>
      </c>
      <c r="E35" s="14">
        <f>+'[1]6.Gorcarakan ev tntesagitakan'!H18+'[1]6.Gorcarakan ev tntesagitakan'!H73+'[1]6.Gorcarakan ev tntesagitakan'!H423+'[1]6.Gorcarakan ev tntesagitakan'!H751</f>
        <v>792716.80000000005</v>
      </c>
      <c r="F35" s="14" t="s">
        <v>24</v>
      </c>
      <c r="G35" s="14">
        <f>+'[1]6.Gorcarakan ev tntesagitakan'!J18+'[1]6.Gorcarakan ev tntesagitakan'!J73+'[1]6.Gorcarakan ev tntesagitakan'!J423+'[1]6.Gorcarakan ev tntesagitakan'!J751</f>
        <v>189627.38543307086</v>
      </c>
      <c r="H35" s="14">
        <f>+'[1]6.Gorcarakan ev tntesagitakan'!K18+'[1]6.Gorcarakan ev tntesagitakan'!K73+'[1]6.Gorcarakan ev tntesagitakan'!K423+'[1]6.Gorcarakan ev tntesagitakan'!K751</f>
        <v>375674.67913385818</v>
      </c>
      <c r="I35" s="14">
        <f>+'[1]6.Gorcarakan ev tntesagitakan'!L18+'[1]6.Gorcarakan ev tntesagitakan'!L73+'[1]6.Gorcarakan ev tntesagitakan'!L423+'[1]6.Gorcarakan ev tntesagitakan'!L751</f>
        <v>574588.32834645698</v>
      </c>
      <c r="J35" s="14">
        <f>+'[1]6.Gorcarakan ev tntesagitakan'!M18+'[1]6.Gorcarakan ev tntesagitakan'!M73+'[1]6.Gorcarakan ev tntesagitakan'!M423+'[1]6.Gorcarakan ev tntesagitakan'!M751</f>
        <v>810050.8</v>
      </c>
    </row>
    <row r="36" spans="1:10" x14ac:dyDescent="0.25">
      <c r="A36" s="11">
        <v>4213</v>
      </c>
      <c r="B36" s="36" t="s">
        <v>44</v>
      </c>
      <c r="C36" s="18" t="s">
        <v>45</v>
      </c>
      <c r="D36" s="14">
        <f>+'[1]6.Gorcarakan ev tntesagitakan'!G19+'[1]6.Gorcarakan ev tntesagitakan'!G74+'[1]6.Gorcarakan ev tntesagitakan'!G393</f>
        <v>9559.4</v>
      </c>
      <c r="E36" s="14">
        <f>+'[1]6.Gorcarakan ev tntesagitakan'!H19+'[1]6.Gorcarakan ev tntesagitakan'!H74+'[1]6.Gorcarakan ev tntesagitakan'!H393</f>
        <v>9559.4</v>
      </c>
      <c r="F36" s="14" t="s">
        <v>24</v>
      </c>
      <c r="G36" s="14">
        <f>+'[1]6.Gorcarakan ev tntesagitakan'!J19+'[1]6.Gorcarakan ev tntesagitakan'!J74+'[1]6.Gorcarakan ev tntesagitakan'!J393</f>
        <v>2389.85</v>
      </c>
      <c r="H36" s="14">
        <f>+'[1]6.Gorcarakan ev tntesagitakan'!K19+'[1]6.Gorcarakan ev tntesagitakan'!K74+'[1]6.Gorcarakan ev tntesagitakan'!K393</f>
        <v>4779.7</v>
      </c>
      <c r="I36" s="14">
        <f>+'[1]6.Gorcarakan ev tntesagitakan'!L19+'[1]6.Gorcarakan ev tntesagitakan'!L74+'[1]6.Gorcarakan ev tntesagitakan'!L393</f>
        <v>7169.5499999999993</v>
      </c>
      <c r="J36" s="14">
        <f>+'[1]6.Gorcarakan ev tntesagitakan'!M19+'[1]6.Gorcarakan ev tntesagitakan'!M74+'[1]6.Gorcarakan ev tntesagitakan'!M393</f>
        <v>9559.4</v>
      </c>
    </row>
    <row r="37" spans="1:10" x14ac:dyDescent="0.25">
      <c r="A37" s="11">
        <v>4214</v>
      </c>
      <c r="B37" s="36" t="s">
        <v>46</v>
      </c>
      <c r="C37" s="18" t="s">
        <v>47</v>
      </c>
      <c r="D37" s="14">
        <f>+'[1]6.Gorcarakan ev tntesagitakan'!G20+'[1]6.Gorcarakan ev tntesagitakan'!G75+'[1]6.Gorcarakan ev tntesagitakan'!G752</f>
        <v>617806.5</v>
      </c>
      <c r="E37" s="14">
        <f>+'[1]6.Gorcarakan ev tntesagitakan'!H20+'[1]6.Gorcarakan ev tntesagitakan'!H75+'[1]6.Gorcarakan ev tntesagitakan'!H752</f>
        <v>601965</v>
      </c>
      <c r="F37" s="14" t="s">
        <v>24</v>
      </c>
      <c r="G37" s="14">
        <f>+'[1]6.Gorcarakan ev tntesagitakan'!J20+'[1]6.Gorcarakan ev tntesagitakan'!J75+'[1]6.Gorcarakan ev tntesagitakan'!J752</f>
        <v>139088.01653543307</v>
      </c>
      <c r="H37" s="14">
        <f>+'[1]6.Gorcarakan ev tntesagitakan'!K20+'[1]6.Gorcarakan ev tntesagitakan'!K75+'[1]6.Gorcarakan ev tntesagitakan'!K752</f>
        <v>278145.07401574799</v>
      </c>
      <c r="I37" s="14">
        <f>+'[1]6.Gorcarakan ev tntesagitakan'!L20+'[1]6.Gorcarakan ev tntesagitakan'!L75+'[1]6.Gorcarakan ev tntesagitakan'!L752</f>
        <v>435068.48700787406</v>
      </c>
      <c r="J37" s="14">
        <f>+'[1]6.Gorcarakan ev tntesagitakan'!M20+'[1]6.Gorcarakan ev tntesagitakan'!M75+'[1]6.Gorcarakan ev tntesagitakan'!M752</f>
        <v>617806.5</v>
      </c>
    </row>
    <row r="38" spans="1:10" x14ac:dyDescent="0.25">
      <c r="A38" s="11">
        <v>4215</v>
      </c>
      <c r="B38" s="36" t="s">
        <v>48</v>
      </c>
      <c r="C38" s="18" t="s">
        <v>49</v>
      </c>
      <c r="D38" s="14">
        <f>+'[1]6.Gorcarakan ev tntesagitakan'!G21+'[1]6.Gorcarakan ev tntesagitakan'!G356+'[1]6.Gorcarakan ev tntesagitakan'!G440</f>
        <v>917056</v>
      </c>
      <c r="E38" s="14">
        <f>+'[1]6.Gorcarakan ev tntesagitakan'!H21+'[1]6.Gorcarakan ev tntesagitakan'!H356+'[1]6.Gorcarakan ev tntesagitakan'!H440</f>
        <v>917056</v>
      </c>
      <c r="F38" s="14" t="s">
        <v>24</v>
      </c>
      <c r="G38" s="14">
        <f>+'[1]6.Gorcarakan ev tntesagitakan'!J21+'[1]6.Gorcarakan ev tntesagitakan'!J356+'[1]6.Gorcarakan ev tntesagitakan'!J440</f>
        <v>204797.5</v>
      </c>
      <c r="H38" s="14">
        <f>+'[1]6.Gorcarakan ev tntesagitakan'!K21+'[1]6.Gorcarakan ev tntesagitakan'!K356+'[1]6.Gorcarakan ev tntesagitakan'!K440</f>
        <v>427147.7</v>
      </c>
      <c r="I38" s="14">
        <f>+'[1]6.Gorcarakan ev tntesagitakan'!L21+'[1]6.Gorcarakan ev tntesagitakan'!L356+'[1]6.Gorcarakan ev tntesagitakan'!L440</f>
        <v>644157.80393700791</v>
      </c>
      <c r="J38" s="14">
        <f>+'[1]6.Gorcarakan ev tntesagitakan'!M21+'[1]6.Gorcarakan ev tntesagitakan'!M356+'[1]6.Gorcarakan ev tntesagitakan'!M440</f>
        <v>917056</v>
      </c>
    </row>
    <row r="39" spans="1:10" x14ac:dyDescent="0.25">
      <c r="A39" s="11">
        <v>4216</v>
      </c>
      <c r="B39" s="36" t="s">
        <v>50</v>
      </c>
      <c r="C39" s="18" t="s">
        <v>51</v>
      </c>
      <c r="D39" s="14">
        <f>+'[1]6.Gorcarakan ev tntesagitakan'!G22+'[1]6.Gorcarakan ev tntesagitakan'!G353+'[1]6.Gorcarakan ev tntesagitakan'!G541+'[1]6.Gorcarakan ev tntesagitakan'!G549+'[1]6.Gorcarakan ev tntesagitakan'!G754</f>
        <v>521465.3</v>
      </c>
      <c r="E39" s="14">
        <f>+'[1]6.Gorcarakan ev tntesagitakan'!H22+'[1]6.Gorcarakan ev tntesagitakan'!H353+'[1]6.Gorcarakan ev tntesagitakan'!H541+'[1]6.Gorcarakan ev tntesagitakan'!H549+'[1]6.Gorcarakan ev tntesagitakan'!H754</f>
        <v>521465.3</v>
      </c>
      <c r="F39" s="14" t="s">
        <v>24</v>
      </c>
      <c r="G39" s="14">
        <f>+'[1]6.Gorcarakan ev tntesagitakan'!J22+'[1]6.Gorcarakan ev tntesagitakan'!J353+'[1]6.Gorcarakan ev tntesagitakan'!J541+'[1]6.Gorcarakan ev tntesagitakan'!J549+'[1]6.Gorcarakan ev tntesagitakan'!J754</f>
        <v>126785.29999999999</v>
      </c>
      <c r="H39" s="14">
        <f>+'[1]6.Gorcarakan ev tntesagitakan'!K22+'[1]6.Gorcarakan ev tntesagitakan'!K353+'[1]6.Gorcarakan ev tntesagitakan'!K541+'[1]6.Gorcarakan ev tntesagitakan'!K549+'[1]6.Gorcarakan ev tntesagitakan'!K754</f>
        <v>271097.59999999998</v>
      </c>
      <c r="I39" s="14">
        <f>+'[1]6.Gorcarakan ev tntesagitakan'!L22+'[1]6.Gorcarakan ev tntesagitakan'!L353+'[1]6.Gorcarakan ev tntesagitakan'!L541+'[1]6.Gorcarakan ev tntesagitakan'!L549+'[1]6.Gorcarakan ev tntesagitakan'!L754</f>
        <v>397225.62480314972</v>
      </c>
      <c r="J39" s="14">
        <f>+'[1]6.Gorcarakan ev tntesagitakan'!M22+'[1]6.Gorcarakan ev tntesagitakan'!M353+'[1]6.Gorcarakan ev tntesagitakan'!M541+'[1]6.Gorcarakan ev tntesagitakan'!M549+'[1]6.Gorcarakan ev tntesagitakan'!M754</f>
        <v>521465.3</v>
      </c>
    </row>
    <row r="40" spans="1:10" x14ac:dyDescent="0.25">
      <c r="A40" s="11">
        <v>4217</v>
      </c>
      <c r="B40" s="36" t="s">
        <v>52</v>
      </c>
      <c r="C40" s="18" t="s">
        <v>53</v>
      </c>
      <c r="D40" s="14">
        <f>+'[1]6.Gorcarakan ev tntesagitakan'!G23</f>
        <v>8706.7000000000007</v>
      </c>
      <c r="E40" s="14">
        <f>+'[1]6.Gorcarakan ev tntesagitakan'!H23</f>
        <v>8706.7000000000007</v>
      </c>
      <c r="F40" s="14" t="s">
        <v>24</v>
      </c>
      <c r="G40" s="14">
        <f>+'[1]6.Gorcarakan ev tntesagitakan'!J23</f>
        <v>4676.3133858267702</v>
      </c>
      <c r="H40" s="14">
        <f>+'[1]6.Gorcarakan ev tntesagitakan'!K23</f>
        <v>4676.3133858267702</v>
      </c>
      <c r="I40" s="14">
        <f>+'[1]6.Gorcarakan ev tntesagitakan'!L23</f>
        <v>6675.8850393700995</v>
      </c>
      <c r="J40" s="14">
        <f>+'[1]6.Gorcarakan ev tntesagitakan'!M23</f>
        <v>8706.7000000000007</v>
      </c>
    </row>
    <row r="41" spans="1:10" ht="40.5" x14ac:dyDescent="0.25">
      <c r="A41" s="11">
        <v>4220</v>
      </c>
      <c r="B41" s="8" t="s">
        <v>54</v>
      </c>
      <c r="C41" s="18" t="s">
        <v>20</v>
      </c>
      <c r="D41" s="14">
        <f>SUM(D43:D45)</f>
        <v>640437.5</v>
      </c>
      <c r="E41" s="14">
        <f>SUM(E43:E45)</f>
        <v>640437.5</v>
      </c>
      <c r="F41" s="14" t="s">
        <v>24</v>
      </c>
      <c r="G41" s="14">
        <f>SUM(G43:G45)</f>
        <v>157553.20157480313</v>
      </c>
      <c r="H41" s="14">
        <f>SUM(H43:H45)</f>
        <v>337628.72125984245</v>
      </c>
      <c r="I41" s="14">
        <f>SUM(I43:I45)</f>
        <v>487858.50236220483</v>
      </c>
      <c r="J41" s="14">
        <f>SUM(J43:J45)</f>
        <v>640437.5</v>
      </c>
    </row>
    <row r="42" spans="1:10" x14ac:dyDescent="0.25">
      <c r="A42" s="11"/>
      <c r="B42" s="15" t="s">
        <v>25</v>
      </c>
      <c r="C42" s="18"/>
      <c r="D42" s="14"/>
      <c r="E42" s="14"/>
      <c r="F42" s="14"/>
      <c r="G42" s="14"/>
      <c r="H42" s="14"/>
      <c r="I42" s="14"/>
      <c r="J42" s="14"/>
    </row>
    <row r="43" spans="1:10" x14ac:dyDescent="0.25">
      <c r="A43" s="11">
        <v>4221</v>
      </c>
      <c r="B43" s="19" t="s">
        <v>55</v>
      </c>
      <c r="C43" s="20">
        <v>4221</v>
      </c>
      <c r="D43" s="14">
        <f>+'[1]6.Gorcarakan ev tntesagitakan'!G24+'[1]6.Gorcarakan ev tntesagitakan'!G76+'[1]6.Gorcarakan ev tntesagitakan'!G535+'[1]6.Gorcarakan ev tntesagitakan'!G756</f>
        <v>630437.5</v>
      </c>
      <c r="E43" s="14">
        <f>+'[1]6.Gorcarakan ev tntesagitakan'!H24+'[1]6.Gorcarakan ev tntesagitakan'!H76+'[1]6.Gorcarakan ev tntesagitakan'!H535+'[1]6.Gorcarakan ev tntesagitakan'!H756</f>
        <v>630437.5</v>
      </c>
      <c r="F43" s="14" t="s">
        <v>24</v>
      </c>
      <c r="G43" s="14">
        <f>+'[1]6.Gorcarakan ev tntesagitakan'!J24+'[1]6.Gorcarakan ev tntesagitakan'!J76+'[1]6.Gorcarakan ev tntesagitakan'!J535+'[1]6.Gorcarakan ev tntesagitakan'!J756</f>
        <v>157072.88661417321</v>
      </c>
      <c r="H43" s="14">
        <f>+'[1]6.Gorcarakan ev tntesagitakan'!K24+'[1]6.Gorcarakan ev tntesagitakan'!K76+'[1]6.Gorcarakan ev tntesagitakan'!K535+'[1]6.Gorcarakan ev tntesagitakan'!K756</f>
        <v>328644.46929133852</v>
      </c>
      <c r="I43" s="14">
        <f>+'[1]6.Gorcarakan ev tntesagitakan'!L24+'[1]6.Gorcarakan ev tntesagitakan'!L76+'[1]6.Gorcarakan ev tntesagitakan'!L535+'[1]6.Gorcarakan ev tntesagitakan'!L756</f>
        <v>478370.31338582688</v>
      </c>
      <c r="J43" s="14">
        <f>+'[1]6.Gorcarakan ev tntesagitakan'!M24+'[1]6.Gorcarakan ev tntesagitakan'!M76+'[1]6.Gorcarakan ev tntesagitakan'!M535+'[1]6.Gorcarakan ev tntesagitakan'!M756</f>
        <v>630437.5</v>
      </c>
    </row>
    <row r="44" spans="1:10" ht="27" x14ac:dyDescent="0.25">
      <c r="A44" s="11">
        <v>4222</v>
      </c>
      <c r="B44" s="19" t="s">
        <v>56</v>
      </c>
      <c r="C44" s="18" t="s">
        <v>57</v>
      </c>
      <c r="D44" s="14">
        <f>+'[1]6.Gorcarakan ev tntesagitakan'!G25+'[1]6.Gorcarakan ev tntesagitakan'!G536</f>
        <v>10000</v>
      </c>
      <c r="E44" s="14">
        <f>+'[1]6.Gorcarakan ev tntesagitakan'!H25+'[1]6.Gorcarakan ev tntesagitakan'!H536</f>
        <v>10000</v>
      </c>
      <c r="F44" s="14" t="s">
        <v>24</v>
      </c>
      <c r="G44" s="14">
        <f>+'[1]6.Gorcarakan ev tntesagitakan'!J25+'[1]6.Gorcarakan ev tntesagitakan'!J536</f>
        <v>480.3149606299213</v>
      </c>
      <c r="H44" s="14">
        <f>+'[1]6.Gorcarakan ev tntesagitakan'!K25+'[1]6.Gorcarakan ev tntesagitakan'!K536</f>
        <v>8984.2519685039297</v>
      </c>
      <c r="I44" s="14">
        <f>+'[1]6.Gorcarakan ev tntesagitakan'!L25+'[1]6.Gorcarakan ev tntesagitakan'!L536</f>
        <v>9488.1889763779509</v>
      </c>
      <c r="J44" s="14">
        <f>+'[1]6.Gorcarakan ev tntesagitakan'!M25+'[1]6.Gorcarakan ev tntesagitakan'!M536</f>
        <v>10000</v>
      </c>
    </row>
    <row r="45" spans="1:10" x14ac:dyDescent="0.25">
      <c r="A45" s="11">
        <v>4223</v>
      </c>
      <c r="B45" s="19" t="s">
        <v>58</v>
      </c>
      <c r="C45" s="18" t="s">
        <v>59</v>
      </c>
      <c r="D45" s="14">
        <f>SUM(E45:F45)</f>
        <v>0</v>
      </c>
      <c r="E45" s="14"/>
      <c r="F45" s="14" t="s">
        <v>24</v>
      </c>
      <c r="G45" s="14">
        <f>SUM(H45:I45)</f>
        <v>0</v>
      </c>
      <c r="H45" s="14">
        <f>SUM(I45:J45)</f>
        <v>0</v>
      </c>
      <c r="I45" s="14">
        <f>SUM(J45:L45)</f>
        <v>0</v>
      </c>
      <c r="J45" s="14">
        <f>SUM(L45:L45)</f>
        <v>0</v>
      </c>
    </row>
    <row r="46" spans="1:10" ht="54" x14ac:dyDescent="0.25">
      <c r="A46" s="11">
        <v>4230</v>
      </c>
      <c r="B46" s="19" t="s">
        <v>60</v>
      </c>
      <c r="C46" s="18" t="s">
        <v>20</v>
      </c>
      <c r="D46" s="14">
        <f>SUM(D48:D55)</f>
        <v>3038273.1150000002</v>
      </c>
      <c r="E46" s="14">
        <f>SUM(E48:E55)</f>
        <v>923338.5</v>
      </c>
      <c r="F46" s="14" t="s">
        <v>24</v>
      </c>
      <c r="G46" s="14">
        <f>SUM(G48:G55)</f>
        <v>1836596.0404527558</v>
      </c>
      <c r="H46" s="14">
        <f>SUM(H48:H55)</f>
        <v>2232643.2100590542</v>
      </c>
      <c r="I46" s="14">
        <f>SUM(I48:I55)</f>
        <v>2662647.1434448813</v>
      </c>
      <c r="J46" s="14">
        <f>SUM(J48:J55)</f>
        <v>3038273.1150000002</v>
      </c>
    </row>
    <row r="47" spans="1:10" x14ac:dyDescent="0.25">
      <c r="A47" s="11"/>
      <c r="B47" s="15" t="s">
        <v>25</v>
      </c>
      <c r="C47" s="18"/>
      <c r="D47" s="14"/>
      <c r="E47" s="14"/>
      <c r="F47" s="14"/>
      <c r="G47" s="14"/>
      <c r="H47" s="14"/>
      <c r="I47" s="14"/>
      <c r="J47" s="14"/>
    </row>
    <row r="48" spans="1:10" x14ac:dyDescent="0.25">
      <c r="A48" s="11">
        <v>4231</v>
      </c>
      <c r="B48" s="19" t="s">
        <v>61</v>
      </c>
      <c r="C48" s="18" t="s">
        <v>62</v>
      </c>
      <c r="D48" s="14">
        <f>SUM(E48:F48)</f>
        <v>0</v>
      </c>
      <c r="E48" s="14"/>
      <c r="F48" s="14" t="s">
        <v>24</v>
      </c>
      <c r="G48" s="14">
        <f t="shared" ref="G48:H50" si="2">SUM(H48:I48)</f>
        <v>0</v>
      </c>
      <c r="H48" s="14">
        <f t="shared" si="2"/>
        <v>0</v>
      </c>
      <c r="I48" s="14">
        <f>SUM(J48:L48)</f>
        <v>0</v>
      </c>
      <c r="J48" s="14">
        <f>SUM(L48:L48)</f>
        <v>0</v>
      </c>
    </row>
    <row r="49" spans="1:10" x14ac:dyDescent="0.25">
      <c r="A49" s="11">
        <v>4232</v>
      </c>
      <c r="B49" s="19" t="s">
        <v>63</v>
      </c>
      <c r="C49" s="18" t="s">
        <v>64</v>
      </c>
      <c r="D49" s="14">
        <f>SUM(E49:F49)</f>
        <v>0</v>
      </c>
      <c r="E49" s="14"/>
      <c r="F49" s="14" t="s">
        <v>24</v>
      </c>
      <c r="G49" s="14">
        <f t="shared" si="2"/>
        <v>0</v>
      </c>
      <c r="H49" s="14">
        <f t="shared" si="2"/>
        <v>0</v>
      </c>
      <c r="I49" s="14">
        <f>SUM(J49:L49)</f>
        <v>0</v>
      </c>
      <c r="J49" s="14">
        <f>SUM(L49:L49)</f>
        <v>0</v>
      </c>
    </row>
    <row r="50" spans="1:10" ht="27" x14ac:dyDescent="0.25">
      <c r="A50" s="11">
        <v>4233</v>
      </c>
      <c r="B50" s="19" t="s">
        <v>65</v>
      </c>
      <c r="C50" s="18" t="s">
        <v>66</v>
      </c>
      <c r="D50" s="14">
        <f>SUM(E50:F50)</f>
        <v>0</v>
      </c>
      <c r="E50" s="14"/>
      <c r="F50" s="14" t="s">
        <v>24</v>
      </c>
      <c r="G50" s="14">
        <f t="shared" si="2"/>
        <v>0</v>
      </c>
      <c r="H50" s="14">
        <f t="shared" si="2"/>
        <v>0</v>
      </c>
      <c r="I50" s="14">
        <f>SUM(J50:L50)</f>
        <v>0</v>
      </c>
      <c r="J50" s="14">
        <f>SUM(L50:L50)</f>
        <v>0</v>
      </c>
    </row>
    <row r="51" spans="1:10" x14ac:dyDescent="0.25">
      <c r="A51" s="11">
        <v>4234</v>
      </c>
      <c r="B51" s="19" t="s">
        <v>67</v>
      </c>
      <c r="C51" s="18" t="s">
        <v>68</v>
      </c>
      <c r="D51" s="14">
        <f>+'[1]6.Gorcarakan ev tntesagitakan'!G26</f>
        <v>400</v>
      </c>
      <c r="E51" s="14">
        <f>+'[1]6.Gorcarakan ev tntesagitakan'!H26</f>
        <v>400</v>
      </c>
      <c r="F51" s="14" t="s">
        <v>24</v>
      </c>
      <c r="G51" s="14">
        <f>+'[1]6.Gorcarakan ev tntesagitakan'!J26</f>
        <v>96.062992125984252</v>
      </c>
      <c r="H51" s="14">
        <f>+'[1]6.Gorcarakan ev tntesagitakan'!K26</f>
        <v>196.85039370078741</v>
      </c>
      <c r="I51" s="14">
        <f>+'[1]6.Gorcarakan ev tntesagitakan'!L26</f>
        <v>297.63779527559058</v>
      </c>
      <c r="J51" s="14">
        <f>+'[1]6.Gorcarakan ev tntesagitakan'!M26</f>
        <v>400</v>
      </c>
    </row>
    <row r="52" spans="1:10" x14ac:dyDescent="0.25">
      <c r="A52" s="11">
        <v>4235</v>
      </c>
      <c r="B52" s="21" t="s">
        <v>69</v>
      </c>
      <c r="C52" s="22">
        <v>4235</v>
      </c>
      <c r="D52" s="14">
        <f>SUM(E52:F52)</f>
        <v>0</v>
      </c>
      <c r="E52" s="14"/>
      <c r="F52" s="14" t="s">
        <v>24</v>
      </c>
      <c r="G52" s="14">
        <f>SUM(H52:I52)</f>
        <v>0</v>
      </c>
      <c r="H52" s="14">
        <f>SUM(I52:J52)</f>
        <v>0</v>
      </c>
      <c r="I52" s="14">
        <f>SUM(J52:L52)</f>
        <v>0</v>
      </c>
      <c r="J52" s="14">
        <f>SUM(L52:L52)</f>
        <v>0</v>
      </c>
    </row>
    <row r="53" spans="1:10" ht="27" x14ac:dyDescent="0.25">
      <c r="A53" s="11">
        <v>4236</v>
      </c>
      <c r="B53" s="19" t="s">
        <v>70</v>
      </c>
      <c r="C53" s="18" t="s">
        <v>71</v>
      </c>
      <c r="D53" s="14">
        <f>SUM(E53:F53)</f>
        <v>0</v>
      </c>
      <c r="E53" s="14"/>
      <c r="F53" s="14" t="s">
        <v>24</v>
      </c>
      <c r="G53" s="14">
        <f>SUM(H53:I53)</f>
        <v>0</v>
      </c>
      <c r="H53" s="14">
        <f>SUM(I53:J53)</f>
        <v>0</v>
      </c>
      <c r="I53" s="14">
        <f>SUM(J53:L53)</f>
        <v>0</v>
      </c>
      <c r="J53" s="14">
        <f>SUM(L53:L53)</f>
        <v>0</v>
      </c>
    </row>
    <row r="54" spans="1:10" x14ac:dyDescent="0.25">
      <c r="A54" s="11">
        <v>4237</v>
      </c>
      <c r="B54" s="19" t="s">
        <v>72</v>
      </c>
      <c r="C54" s="18" t="s">
        <v>73</v>
      </c>
      <c r="D54" s="14">
        <f>+'[1]6.Gorcarakan ev tntesagitakan'!G27</f>
        <v>124</v>
      </c>
      <c r="E54" s="14">
        <f>+'[1]6.Gorcarakan ev tntesagitakan'!H27</f>
        <v>124</v>
      </c>
      <c r="F54" s="14" t="s">
        <v>24</v>
      </c>
      <c r="G54" s="14">
        <f>+'[1]6.Gorcarakan ev tntesagitakan'!J27</f>
        <v>29.779527559055119</v>
      </c>
      <c r="H54" s="14">
        <f>+'[1]6.Gorcarakan ev tntesagitakan'!K27</f>
        <v>61.023622047244096</v>
      </c>
      <c r="I54" s="14">
        <f>+'[1]6.Gorcarakan ev tntesagitakan'!L27</f>
        <v>92.267716535433081</v>
      </c>
      <c r="J54" s="14">
        <f>+'[1]6.Gorcarakan ev tntesagitakan'!M27</f>
        <v>124</v>
      </c>
    </row>
    <row r="55" spans="1:10" x14ac:dyDescent="0.25">
      <c r="A55" s="11">
        <v>4238</v>
      </c>
      <c r="B55" s="19" t="s">
        <v>74</v>
      </c>
      <c r="C55" s="18" t="s">
        <v>75</v>
      </c>
      <c r="D55" s="14">
        <f>+'[1]6.Gorcarakan ev tntesagitakan'!G28+'[1]6.Gorcarakan ev tntesagitakan'!G77+'[1]6.Gorcarakan ev tntesagitakan'!G154+'[1]6.Gorcarakan ev tntesagitakan'!G275+'[1]6.Gorcarakan ev tntesagitakan'!G354+'[1]6.Gorcarakan ev tntesagitakan'!G424+'[1]6.Gorcarakan ev tntesagitakan'!G441+'[1]6.Gorcarakan ev tntesagitakan'!G713+'[1]6.Gorcarakan ev tntesagitakan'!G737</f>
        <v>3037749.1150000002</v>
      </c>
      <c r="E55" s="14">
        <f>+'[1]6.Gorcarakan ev tntesagitakan'!H28+'[1]6.Gorcarakan ev tntesagitakan'!H77+'[1]6.Gorcarakan ev tntesagitakan'!H154+'[1]6.Gorcarakan ev tntesagitakan'!H275+'[1]6.Gorcarakan ev tntesagitakan'!H354+'[1]6.Gorcarakan ev tntesagitakan'!H424+'[1]6.Gorcarakan ev tntesagitakan'!H441+'[1]6.Gorcarakan ev tntesagitakan'!H713+'[1]6.Gorcarakan ev tntesagitakan'!H737</f>
        <v>922814.5</v>
      </c>
      <c r="F55" s="14" t="s">
        <v>24</v>
      </c>
      <c r="G55" s="14">
        <f>+'[1]6.Gorcarakan ev tntesagitakan'!J28+'[1]6.Gorcarakan ev tntesagitakan'!J77+'[1]6.Gorcarakan ev tntesagitakan'!J154+'[1]6.Gorcarakan ev tntesagitakan'!J275+'[1]6.Gorcarakan ev tntesagitakan'!J354+'[1]6.Gorcarakan ev tntesagitakan'!J424+'[1]6.Gorcarakan ev tntesagitakan'!J441+'[1]6.Gorcarakan ev tntesagitakan'!J713+'[1]6.Gorcarakan ev tntesagitakan'!J737</f>
        <v>1836470.1979330708</v>
      </c>
      <c r="H55" s="14">
        <f>+'[1]6.Gorcarakan ev tntesagitakan'!K28+'[1]6.Gorcarakan ev tntesagitakan'!K77+'[1]6.Gorcarakan ev tntesagitakan'!K154+'[1]6.Gorcarakan ev tntesagitakan'!K275+'[1]6.Gorcarakan ev tntesagitakan'!K354+'[1]6.Gorcarakan ev tntesagitakan'!K424+'[1]6.Gorcarakan ev tntesagitakan'!K441+'[1]6.Gorcarakan ev tntesagitakan'!K713+'[1]6.Gorcarakan ev tntesagitakan'!K737</f>
        <v>2232385.3360433062</v>
      </c>
      <c r="I55" s="14">
        <f>+'[1]6.Gorcarakan ev tntesagitakan'!L28+'[1]6.Gorcarakan ev tntesagitakan'!L77+'[1]6.Gorcarakan ev tntesagitakan'!L154+'[1]6.Gorcarakan ev tntesagitakan'!L275+'[1]6.Gorcarakan ev tntesagitakan'!L354+'[1]6.Gorcarakan ev tntesagitakan'!L424+'[1]6.Gorcarakan ev tntesagitakan'!L441+'[1]6.Gorcarakan ev tntesagitakan'!L713+'[1]6.Gorcarakan ev tntesagitakan'!L737</f>
        <v>2662257.2379330704</v>
      </c>
      <c r="J55" s="14">
        <f>+'[1]6.Gorcarakan ev tntesagitakan'!M28+'[1]6.Gorcarakan ev tntesagitakan'!M77+'[1]6.Gorcarakan ev tntesagitakan'!M154+'[1]6.Gorcarakan ev tntesagitakan'!M275+'[1]6.Gorcarakan ev tntesagitakan'!M354+'[1]6.Gorcarakan ev tntesagitakan'!M424+'[1]6.Gorcarakan ev tntesagitakan'!M441+'[1]6.Gorcarakan ev tntesagitakan'!M713+'[1]6.Gorcarakan ev tntesagitakan'!M737</f>
        <v>3037749.1150000002</v>
      </c>
    </row>
    <row r="56" spans="1:10" ht="40.5" x14ac:dyDescent="0.25">
      <c r="A56" s="11">
        <v>4240</v>
      </c>
      <c r="B56" s="19" t="s">
        <v>76</v>
      </c>
      <c r="C56" s="18" t="s">
        <v>20</v>
      </c>
      <c r="D56" s="14">
        <f>+D58</f>
        <v>184618.2</v>
      </c>
      <c r="E56" s="14">
        <f>+E58</f>
        <v>166208.20000000001</v>
      </c>
      <c r="F56" s="14" t="s">
        <v>24</v>
      </c>
      <c r="G56" s="14">
        <f>+G58</f>
        <v>79719.928346456698</v>
      </c>
      <c r="H56" s="14">
        <f>+H58</f>
        <v>121547.35905511811</v>
      </c>
      <c r="I56" s="14">
        <f>+I58</f>
        <v>133356.66929133859</v>
      </c>
      <c r="J56" s="14">
        <f>+J58</f>
        <v>184618.2</v>
      </c>
    </row>
    <row r="57" spans="1:10" x14ac:dyDescent="0.25">
      <c r="A57" s="11"/>
      <c r="B57" s="15" t="s">
        <v>25</v>
      </c>
      <c r="C57" s="18"/>
      <c r="D57" s="14"/>
      <c r="E57" s="14"/>
      <c r="F57" s="14"/>
      <c r="G57" s="14"/>
      <c r="H57" s="14"/>
      <c r="I57" s="14"/>
      <c r="J57" s="14"/>
    </row>
    <row r="58" spans="1:10" x14ac:dyDescent="0.25">
      <c r="A58" s="11">
        <v>4241</v>
      </c>
      <c r="B58" s="19" t="s">
        <v>77</v>
      </c>
      <c r="C58" s="18" t="s">
        <v>78</v>
      </c>
      <c r="D58" s="14">
        <f>+'[1]6.Gorcarakan ev tntesagitakan'!G29+'[1]6.Gorcarakan ev tntesagitakan'!G90+'[1]6.Gorcarakan ev tntesagitakan'!G97+'[1]6.Gorcarakan ev tntesagitakan'!G357+'[1]6.Gorcarakan ev tntesagitakan'!G442</f>
        <v>184618.2</v>
      </c>
      <c r="E58" s="14">
        <f>+'[1]6.Gorcarakan ev tntesagitakan'!H29+'[1]6.Gorcarakan ev tntesagitakan'!H90+'[1]6.Gorcarakan ev tntesagitakan'!H97+'[1]6.Gorcarakan ev tntesagitakan'!H357+'[1]6.Gorcarakan ev tntesagitakan'!H442</f>
        <v>166208.20000000001</v>
      </c>
      <c r="F58" s="14" t="s">
        <v>24</v>
      </c>
      <c r="G58" s="14">
        <f>+'[1]6.Gorcarakan ev tntesagitakan'!J29+'[1]6.Gorcarakan ev tntesagitakan'!J90+'[1]6.Gorcarakan ev tntesagitakan'!J97+'[1]6.Gorcarakan ev tntesagitakan'!J357+'[1]6.Gorcarakan ev tntesagitakan'!J442</f>
        <v>79719.928346456698</v>
      </c>
      <c r="H58" s="14">
        <f>+'[1]6.Gorcarakan ev tntesagitakan'!K29+'[1]6.Gorcarakan ev tntesagitakan'!K90+'[1]6.Gorcarakan ev tntesagitakan'!K97+'[1]6.Gorcarakan ev tntesagitakan'!K357+'[1]6.Gorcarakan ev tntesagitakan'!K442</f>
        <v>121547.35905511811</v>
      </c>
      <c r="I58" s="14">
        <f>+'[1]6.Gorcarakan ev tntesagitakan'!L29+'[1]6.Gorcarakan ev tntesagitakan'!L90+'[1]6.Gorcarakan ev tntesagitakan'!L97+'[1]6.Gorcarakan ev tntesagitakan'!L357+'[1]6.Gorcarakan ev tntesagitakan'!L442</f>
        <v>133356.66929133859</v>
      </c>
      <c r="J58" s="14">
        <f>+'[1]6.Gorcarakan ev tntesagitakan'!M29+'[1]6.Gorcarakan ev tntesagitakan'!M90+'[1]6.Gorcarakan ev tntesagitakan'!M97+'[1]6.Gorcarakan ev tntesagitakan'!M357+'[1]6.Gorcarakan ev tntesagitakan'!M442</f>
        <v>184618.2</v>
      </c>
    </row>
    <row r="59" spans="1:10" ht="40.5" x14ac:dyDescent="0.25">
      <c r="A59" s="11">
        <v>4250</v>
      </c>
      <c r="B59" s="19" t="s">
        <v>79</v>
      </c>
      <c r="C59" s="18" t="s">
        <v>20</v>
      </c>
      <c r="D59" s="14">
        <f>SUM(D61:D62)</f>
        <v>91793.7</v>
      </c>
      <c r="E59" s="14">
        <f>SUM(E61:E62)</f>
        <v>91793.7</v>
      </c>
      <c r="F59" s="14" t="s">
        <v>24</v>
      </c>
      <c r="G59" s="14">
        <f>SUM(G61:G62)</f>
        <v>22513.015748031496</v>
      </c>
      <c r="H59" s="14">
        <f>SUM(H61:H62)</f>
        <v>45135.8062992126</v>
      </c>
      <c r="I59" s="14">
        <f>SUM(I61:I62)</f>
        <v>69011.204724409457</v>
      </c>
      <c r="J59" s="14">
        <f>SUM(J61:J62)</f>
        <v>91793.7</v>
      </c>
    </row>
    <row r="60" spans="1:10" x14ac:dyDescent="0.25">
      <c r="A60" s="11"/>
      <c r="B60" s="15" t="s">
        <v>25</v>
      </c>
      <c r="C60" s="18"/>
      <c r="D60" s="14"/>
      <c r="E60" s="14"/>
      <c r="F60" s="14"/>
      <c r="G60" s="14"/>
      <c r="H60" s="14"/>
      <c r="I60" s="14"/>
      <c r="J60" s="14"/>
    </row>
    <row r="61" spans="1:10" ht="27" x14ac:dyDescent="0.25">
      <c r="A61" s="11">
        <v>4251</v>
      </c>
      <c r="B61" s="19" t="s">
        <v>80</v>
      </c>
      <c r="C61" s="18" t="s">
        <v>81</v>
      </c>
      <c r="D61" s="14">
        <f>+'[1]6.Gorcarakan ev tntesagitakan'!G276+'[1]6.Gorcarakan ev tntesagitakan'!G443+'[1]6.Gorcarakan ev tntesagitakan'!G580</f>
        <v>76685.7</v>
      </c>
      <c r="E61" s="14">
        <f>+'[1]6.Gorcarakan ev tntesagitakan'!H276+'[1]6.Gorcarakan ev tntesagitakan'!H443+'[1]6.Gorcarakan ev tntesagitakan'!H580</f>
        <v>76685.7</v>
      </c>
      <c r="F61" s="14" t="s">
        <v>24</v>
      </c>
      <c r="G61" s="14">
        <f>+'[1]6.Gorcarakan ev tntesagitakan'!J276+'[1]6.Gorcarakan ev tntesagitakan'!J443+'[1]6.Gorcarakan ev tntesagitakan'!J580</f>
        <v>18077</v>
      </c>
      <c r="H61" s="14">
        <f>+'[1]6.Gorcarakan ev tntesagitakan'!K276+'[1]6.Gorcarakan ev tntesagitakan'!K443+'[1]6.Gorcarakan ev tntesagitakan'!K580</f>
        <v>36154</v>
      </c>
      <c r="I61" s="14">
        <f>+'[1]6.Gorcarakan ev tntesagitakan'!L276+'[1]6.Gorcarakan ev tntesagitakan'!L443+'[1]6.Gorcarakan ev tntesagitakan'!L580</f>
        <v>58608.800000000003</v>
      </c>
      <c r="J61" s="14">
        <f>+'[1]6.Gorcarakan ev tntesagitakan'!M276+'[1]6.Gorcarakan ev tntesagitakan'!M443+'[1]6.Gorcarakan ev tntesagitakan'!M580</f>
        <v>76685.7</v>
      </c>
    </row>
    <row r="62" spans="1:10" ht="27" x14ac:dyDescent="0.25">
      <c r="A62" s="11">
        <v>4252</v>
      </c>
      <c r="B62" s="19" t="s">
        <v>82</v>
      </c>
      <c r="C62" s="18" t="s">
        <v>83</v>
      </c>
      <c r="D62" s="14">
        <f>+'[1]6.Gorcarakan ev tntesagitakan'!G30+'[1]6.Gorcarakan ev tntesagitakan'!G358+'[1]6.Gorcarakan ev tntesagitakan'!G444</f>
        <v>15108</v>
      </c>
      <c r="E62" s="14">
        <f>+'[1]6.Gorcarakan ev tntesagitakan'!H30+'[1]6.Gorcarakan ev tntesagitakan'!H358+'[1]6.Gorcarakan ev tntesagitakan'!H444</f>
        <v>15108</v>
      </c>
      <c r="F62" s="14" t="s">
        <v>24</v>
      </c>
      <c r="G62" s="14">
        <f>+'[1]6.Gorcarakan ev tntesagitakan'!J30+'[1]6.Gorcarakan ev tntesagitakan'!J358+'[1]6.Gorcarakan ev tntesagitakan'!J444</f>
        <v>4436.0157480314956</v>
      </c>
      <c r="H62" s="14">
        <f>+'[1]6.Gorcarakan ev tntesagitakan'!K30+'[1]6.Gorcarakan ev tntesagitakan'!K358+'[1]6.Gorcarakan ev tntesagitakan'!K444</f>
        <v>8981.8062992125997</v>
      </c>
      <c r="I62" s="14">
        <f>+'[1]6.Gorcarakan ev tntesagitakan'!L30+'[1]6.Gorcarakan ev tntesagitakan'!L358+'[1]6.Gorcarakan ev tntesagitakan'!L444</f>
        <v>10402.404724409451</v>
      </c>
      <c r="J62" s="14">
        <f>+'[1]6.Gorcarakan ev tntesagitakan'!M30+'[1]6.Gorcarakan ev tntesagitakan'!M358+'[1]6.Gorcarakan ev tntesagitakan'!M444</f>
        <v>15108</v>
      </c>
    </row>
    <row r="63" spans="1:10" ht="40.5" x14ac:dyDescent="0.25">
      <c r="A63" s="11">
        <v>4260</v>
      </c>
      <c r="B63" s="19" t="s">
        <v>84</v>
      </c>
      <c r="C63" s="18" t="s">
        <v>20</v>
      </c>
      <c r="D63" s="14">
        <f>SUM(D65:D72)</f>
        <v>2359838.5150000001</v>
      </c>
      <c r="E63" s="14">
        <f>SUM(E65:E72)</f>
        <v>621069.69999999995</v>
      </c>
      <c r="F63" s="14" t="s">
        <v>24</v>
      </c>
      <c r="G63" s="14">
        <f>SUM(G65:G72)</f>
        <v>1568400.7302165353</v>
      </c>
      <c r="H63" s="14">
        <f>SUM(H65:H72)</f>
        <v>1819830.6990354331</v>
      </c>
      <c r="I63" s="14">
        <f>SUM(I65:I72)</f>
        <v>2126254.6686417316</v>
      </c>
      <c r="J63" s="14">
        <f>SUM(J65:J72)</f>
        <v>2359838.5150000001</v>
      </c>
    </row>
    <row r="64" spans="1:10" x14ac:dyDescent="0.25">
      <c r="A64" s="11"/>
      <c r="B64" s="15" t="s">
        <v>25</v>
      </c>
      <c r="C64" s="18"/>
      <c r="D64" s="14"/>
      <c r="E64" s="14"/>
      <c r="F64" s="14"/>
      <c r="G64" s="14"/>
      <c r="H64" s="14"/>
      <c r="I64" s="14"/>
      <c r="J64" s="14"/>
    </row>
    <row r="65" spans="1:10" x14ac:dyDescent="0.25">
      <c r="A65" s="11">
        <v>4261</v>
      </c>
      <c r="B65" s="19" t="s">
        <v>85</v>
      </c>
      <c r="C65" s="18" t="s">
        <v>86</v>
      </c>
      <c r="D65" s="14">
        <f>+'[1]6.Gorcarakan ev tntesagitakan'!G31+'[1]6.Gorcarakan ev tntesagitakan'!G78+'[1]6.Gorcarakan ev tntesagitakan'!G150+'[1]6.Gorcarakan ev tntesagitakan'!G359+'[1]6.Gorcarakan ev tntesagitakan'!G738+'[1]6.Gorcarakan ev tntesagitakan'!G755</f>
        <v>17724.5</v>
      </c>
      <c r="E65" s="14">
        <f>+'[1]6.Gorcarakan ev tntesagitakan'!H31+'[1]6.Gorcarakan ev tntesagitakan'!H78+'[1]6.Gorcarakan ev tntesagitakan'!H150+'[1]6.Gorcarakan ev tntesagitakan'!H359+'[1]6.Gorcarakan ev tntesagitakan'!H738+'[1]6.Gorcarakan ev tntesagitakan'!H755</f>
        <v>17724.5</v>
      </c>
      <c r="F65" s="14" t="s">
        <v>24</v>
      </c>
      <c r="G65" s="14">
        <f>+'[1]6.Gorcarakan ev tntesagitakan'!J31+'[1]6.Gorcarakan ev tntesagitakan'!J78+'[1]6.Gorcarakan ev tntesagitakan'!J150+'[1]6.Gorcarakan ev tntesagitakan'!J359+'[1]6.Gorcarakan ev tntesagitakan'!J738+'[1]6.Gorcarakan ev tntesagitakan'!J755</f>
        <v>3750.8779527559054</v>
      </c>
      <c r="H65" s="14">
        <f>+'[1]6.Gorcarakan ev tntesagitakan'!K31+'[1]6.Gorcarakan ev tntesagitakan'!K78+'[1]6.Gorcarakan ev tntesagitakan'!K150+'[1]6.Gorcarakan ev tntesagitakan'!K359+'[1]6.Gorcarakan ev tntesagitakan'!K738+'[1]6.Gorcarakan ev tntesagitakan'!K755</f>
        <v>7555.6023622047251</v>
      </c>
      <c r="I65" s="14">
        <f>+'[1]6.Gorcarakan ev tntesagitakan'!L31+'[1]6.Gorcarakan ev tntesagitakan'!L78+'[1]6.Gorcarakan ev tntesagitakan'!L150+'[1]6.Gorcarakan ev tntesagitakan'!L359+'[1]6.Gorcarakan ev tntesagitakan'!L738+'[1]6.Gorcarakan ev tntesagitakan'!L755</f>
        <v>11860.326771653543</v>
      </c>
      <c r="J65" s="14">
        <f>+'[1]6.Gorcarakan ev tntesagitakan'!M31+'[1]6.Gorcarakan ev tntesagitakan'!M78+'[1]6.Gorcarakan ev tntesagitakan'!M150+'[1]6.Gorcarakan ev tntesagitakan'!M359+'[1]6.Gorcarakan ev tntesagitakan'!M738+'[1]6.Gorcarakan ev tntesagitakan'!M755</f>
        <v>17724.5</v>
      </c>
    </row>
    <row r="66" spans="1:10" x14ac:dyDescent="0.25">
      <c r="A66" s="11">
        <v>4262</v>
      </c>
      <c r="B66" s="19" t="s">
        <v>87</v>
      </c>
      <c r="C66" s="18" t="s">
        <v>88</v>
      </c>
      <c r="D66" s="14">
        <f>+'[1]6.Gorcarakan ev tntesagitakan'!G394</f>
        <v>120527.5</v>
      </c>
      <c r="E66" s="14">
        <f>+'[1]6.Gorcarakan ev tntesagitakan'!H394</f>
        <v>116187.5</v>
      </c>
      <c r="F66" s="14" t="s">
        <v>24</v>
      </c>
      <c r="G66" s="14">
        <f>+'[1]6.Gorcarakan ev tntesagitakan'!J394</f>
        <v>28292.883858267716</v>
      </c>
      <c r="H66" s="14">
        <f>+'[1]6.Gorcarakan ev tntesagitakan'!K394</f>
        <v>59056.057086614172</v>
      </c>
      <c r="I66" s="14">
        <f>+'[1]6.Gorcarakan ev tntesagitakan'!L394</f>
        <v>88206.474409448827</v>
      </c>
      <c r="J66" s="14">
        <f>+'[1]6.Gorcarakan ev tntesagitakan'!M394</f>
        <v>120527.5</v>
      </c>
    </row>
    <row r="67" spans="1:10" ht="27" x14ac:dyDescent="0.25">
      <c r="A67" s="11">
        <v>4263</v>
      </c>
      <c r="B67" s="19" t="s">
        <v>89</v>
      </c>
      <c r="C67" s="18" t="s">
        <v>90</v>
      </c>
      <c r="D67" s="14">
        <f>SUM(E67:F67)</f>
        <v>0</v>
      </c>
      <c r="E67" s="14"/>
      <c r="F67" s="14" t="s">
        <v>24</v>
      </c>
      <c r="G67" s="14">
        <f>SUM(H67:I67)</f>
        <v>0</v>
      </c>
      <c r="H67" s="14">
        <f>SUM(I67:J67)</f>
        <v>0</v>
      </c>
      <c r="I67" s="14">
        <f>SUM(J67:L67)</f>
        <v>0</v>
      </c>
      <c r="J67" s="14">
        <f>SUM(L67:L67)</f>
        <v>0</v>
      </c>
    </row>
    <row r="68" spans="1:10" x14ac:dyDescent="0.25">
      <c r="A68" s="11">
        <v>4264</v>
      </c>
      <c r="B68" s="19" t="s">
        <v>91</v>
      </c>
      <c r="C68" s="18" t="s">
        <v>92</v>
      </c>
      <c r="D68" s="14">
        <f>+'[1]6.Gorcarakan ev tntesagitakan'!G32+'[1]6.Gorcarakan ev tntesagitakan'!G151+'[1]6.Gorcarakan ev tntesagitakan'!G360+'[1]6.Gorcarakan ev tntesagitakan'!G395+'[1]6.Gorcarakan ev tntesagitakan'!G445+'[1]6.Gorcarakan ev tntesagitakan'!G757</f>
        <v>9945</v>
      </c>
      <c r="E68" s="14">
        <f>+'[1]6.Gorcarakan ev tntesagitakan'!H32+'[1]6.Gorcarakan ev tntesagitakan'!H151+'[1]6.Gorcarakan ev tntesagitakan'!H360+'[1]6.Gorcarakan ev tntesagitakan'!H395+'[1]6.Gorcarakan ev tntesagitakan'!H445+'[1]6.Gorcarakan ev tntesagitakan'!H757</f>
        <v>9945</v>
      </c>
      <c r="F68" s="14" t="s">
        <v>24</v>
      </c>
      <c r="G68" s="14">
        <f>+'[1]6.Gorcarakan ev tntesagitakan'!J32+'[1]6.Gorcarakan ev tntesagitakan'!J151+'[1]6.Gorcarakan ev tntesagitakan'!J360+'[1]6.Gorcarakan ev tntesagitakan'!J395+'[1]6.Gorcarakan ev tntesagitakan'!J445+'[1]6.Gorcarakan ev tntesagitakan'!J757</f>
        <v>2700.5708661417325</v>
      </c>
      <c r="H68" s="14">
        <f>+'[1]6.Gorcarakan ev tntesagitakan'!K32+'[1]6.Gorcarakan ev tntesagitakan'!K151+'[1]6.Gorcarakan ev tntesagitakan'!K360+'[1]6.Gorcarakan ev tntesagitakan'!K395+'[1]6.Gorcarakan ev tntesagitakan'!K445+'[1]6.Gorcarakan ev tntesagitakan'!K757</f>
        <v>6533.9566929133834</v>
      </c>
      <c r="I68" s="14">
        <f>+'[1]6.Gorcarakan ev tntesagitakan'!L32+'[1]6.Gorcarakan ev tntesagitakan'!L151+'[1]6.Gorcarakan ev tntesagitakan'!L360+'[1]6.Gorcarakan ev tntesagitakan'!L395+'[1]6.Gorcarakan ev tntesagitakan'!L445+'[1]6.Gorcarakan ev tntesagitakan'!L757</f>
        <v>7824.8818897637793</v>
      </c>
      <c r="J68" s="14">
        <f>+'[1]6.Gorcarakan ev tntesagitakan'!M32+'[1]6.Gorcarakan ev tntesagitakan'!M151+'[1]6.Gorcarakan ev tntesagitakan'!M360+'[1]6.Gorcarakan ev tntesagitakan'!M395+'[1]6.Gorcarakan ev tntesagitakan'!M445+'[1]6.Gorcarakan ev tntesagitakan'!M757</f>
        <v>9945</v>
      </c>
    </row>
    <row r="69" spans="1:10" ht="27" x14ac:dyDescent="0.25">
      <c r="A69" s="11">
        <v>4265</v>
      </c>
      <c r="B69" s="19" t="s">
        <v>93</v>
      </c>
      <c r="C69" s="18" t="s">
        <v>94</v>
      </c>
      <c r="D69" s="14">
        <f>SUM(E69:F69)</f>
        <v>0</v>
      </c>
      <c r="E69" s="14"/>
      <c r="F69" s="14" t="s">
        <v>24</v>
      </c>
      <c r="G69" s="14">
        <f>SUM(H69:I69)</f>
        <v>0</v>
      </c>
      <c r="H69" s="14">
        <f>SUM(I69:J69)</f>
        <v>0</v>
      </c>
      <c r="I69" s="14">
        <f>SUM(J69:L69)</f>
        <v>0</v>
      </c>
      <c r="J69" s="14">
        <f>SUM(L69:L69)</f>
        <v>0</v>
      </c>
    </row>
    <row r="70" spans="1:10" x14ac:dyDescent="0.25">
      <c r="A70" s="11">
        <v>4266</v>
      </c>
      <c r="B70" s="19" t="s">
        <v>95</v>
      </c>
      <c r="C70" s="18" t="s">
        <v>96</v>
      </c>
      <c r="D70" s="14">
        <f>SUM(E70:F70)</f>
        <v>0</v>
      </c>
      <c r="E70" s="14"/>
      <c r="F70" s="14" t="s">
        <v>24</v>
      </c>
      <c r="G70" s="14">
        <f>SUM(H70:I70)</f>
        <v>0</v>
      </c>
      <c r="H70" s="14">
        <f>SUM(I70:J70)</f>
        <v>0</v>
      </c>
      <c r="I70" s="14">
        <f>SUM(J70:L70)</f>
        <v>0</v>
      </c>
      <c r="J70" s="14">
        <f>SUM(L70:L70)</f>
        <v>0</v>
      </c>
    </row>
    <row r="71" spans="1:10" x14ac:dyDescent="0.25">
      <c r="A71" s="11">
        <v>4267</v>
      </c>
      <c r="B71" s="19" t="s">
        <v>97</v>
      </c>
      <c r="C71" s="18" t="s">
        <v>98</v>
      </c>
      <c r="D71" s="14">
        <f>+'[1]6.Gorcarakan ev tntesagitakan'!G152+'[1]6.Gorcarakan ev tntesagitakan'!G753</f>
        <v>2400</v>
      </c>
      <c r="E71" s="14">
        <f>+'[1]6.Gorcarakan ev tntesagitakan'!H152+'[1]6.Gorcarakan ev tntesagitakan'!H753</f>
        <v>2400</v>
      </c>
      <c r="F71" s="14" t="s">
        <v>24</v>
      </c>
      <c r="G71" s="14">
        <f>+'[1]6.Gorcarakan ev tntesagitakan'!J152+'[1]6.Gorcarakan ev tntesagitakan'!J753</f>
        <v>576.37795275590543</v>
      </c>
      <c r="H71" s="14">
        <f>+'[1]6.Gorcarakan ev tntesagitakan'!K152+'[1]6.Gorcarakan ev tntesagitakan'!K753</f>
        <v>1181.1023622047244</v>
      </c>
      <c r="I71" s="14">
        <f>+'[1]6.Gorcarakan ev tntesagitakan'!L152+'[1]6.Gorcarakan ev tntesagitakan'!L753</f>
        <v>1785.8267716535433</v>
      </c>
      <c r="J71" s="14">
        <f>+'[1]6.Gorcarakan ev tntesagitakan'!M152+'[1]6.Gorcarakan ev tntesagitakan'!M753</f>
        <v>2400</v>
      </c>
    </row>
    <row r="72" spans="1:10" x14ac:dyDescent="0.25">
      <c r="A72" s="11">
        <v>4268</v>
      </c>
      <c r="B72" s="19" t="s">
        <v>99</v>
      </c>
      <c r="C72" s="18" t="s">
        <v>100</v>
      </c>
      <c r="D72" s="14">
        <f>+'[1]6.Gorcarakan ev tntesagitakan'!G33+'[1]6.Gorcarakan ev tntesagitakan'!G79+'[1]6.Gorcarakan ev tntesagitakan'!G277+'[1]6.Gorcarakan ev tntesagitakan'!G361+'[1]6.Gorcarakan ev tntesagitakan'!G396+'[1]6.Gorcarakan ev tntesagitakan'!G425+'[1]6.Gorcarakan ev tntesagitakan'!G446+'[1]6.Gorcarakan ev tntesagitakan'!G581</f>
        <v>2209241.5150000001</v>
      </c>
      <c r="E72" s="14">
        <f>+'[1]6.Gorcarakan ev tntesagitakan'!H33+'[1]6.Gorcarakan ev tntesagitakan'!H79+'[1]6.Gorcarakan ev tntesagitakan'!H277+'[1]6.Gorcarakan ev tntesagitakan'!H361+'[1]6.Gorcarakan ev tntesagitakan'!H396+'[1]6.Gorcarakan ev tntesagitakan'!H425+'[1]6.Gorcarakan ev tntesagitakan'!H446+'[1]6.Gorcarakan ev tntesagitakan'!H581</f>
        <v>474812.7</v>
      </c>
      <c r="F72" s="14" t="s">
        <v>24</v>
      </c>
      <c r="G72" s="14">
        <f>+'[1]6.Gorcarakan ev tntesagitakan'!J33+'[1]6.Gorcarakan ev tntesagitakan'!J79+'[1]6.Gorcarakan ev tntesagitakan'!J277+'[1]6.Gorcarakan ev tntesagitakan'!J361+'[1]6.Gorcarakan ev tntesagitakan'!J396+'[1]6.Gorcarakan ev tntesagitakan'!J425+'[1]6.Gorcarakan ev tntesagitakan'!J446+'[1]6.Gorcarakan ev tntesagitakan'!J581</f>
        <v>1533080.0195866141</v>
      </c>
      <c r="H72" s="14">
        <f>+'[1]6.Gorcarakan ev tntesagitakan'!K33+'[1]6.Gorcarakan ev tntesagitakan'!K79+'[1]6.Gorcarakan ev tntesagitakan'!K277+'[1]6.Gorcarakan ev tntesagitakan'!K361+'[1]6.Gorcarakan ev tntesagitakan'!K396+'[1]6.Gorcarakan ev tntesagitakan'!K425+'[1]6.Gorcarakan ev tntesagitakan'!K446+'[1]6.Gorcarakan ev tntesagitakan'!K581</f>
        <v>1745503.980531496</v>
      </c>
      <c r="I72" s="14">
        <f>+'[1]6.Gorcarakan ev tntesagitakan'!L33+'[1]6.Gorcarakan ev tntesagitakan'!L79+'[1]6.Gorcarakan ev tntesagitakan'!L277+'[1]6.Gorcarakan ev tntesagitakan'!L361+'[1]6.Gorcarakan ev tntesagitakan'!L396+'[1]6.Gorcarakan ev tntesagitakan'!L425+'[1]6.Gorcarakan ev tntesagitakan'!L446+'[1]6.Gorcarakan ev tntesagitakan'!L581</f>
        <v>2016577.158799212</v>
      </c>
      <c r="J72" s="14">
        <f>+'[1]6.Gorcarakan ev tntesagitakan'!M33+'[1]6.Gorcarakan ev tntesagitakan'!M79+'[1]6.Gorcarakan ev tntesagitakan'!M277+'[1]6.Gorcarakan ev tntesagitakan'!M361+'[1]6.Gorcarakan ev tntesagitakan'!M396+'[1]6.Gorcarakan ev tntesagitakan'!M425+'[1]6.Gorcarakan ev tntesagitakan'!M446+'[1]6.Gorcarakan ev tntesagitakan'!M581</f>
        <v>2209241.5150000001</v>
      </c>
    </row>
    <row r="73" spans="1:10" ht="27" x14ac:dyDescent="0.25">
      <c r="A73" s="11">
        <v>4300</v>
      </c>
      <c r="B73" s="19" t="s">
        <v>101</v>
      </c>
      <c r="C73" s="18" t="s">
        <v>20</v>
      </c>
      <c r="D73" s="14">
        <f>SUM(D75,D79,D83)</f>
        <v>7043.8</v>
      </c>
      <c r="E73" s="14">
        <f>SUM(E75,E79,E83)</f>
        <v>7043.8</v>
      </c>
      <c r="F73" s="14" t="s">
        <v>22</v>
      </c>
      <c r="G73" s="14">
        <f>SUM(G75,G79,G83)</f>
        <v>1331.3850393700786</v>
      </c>
      <c r="H73" s="14">
        <f>SUM(H75,H79,H83)</f>
        <v>2728.248031496063</v>
      </c>
      <c r="I73" s="14">
        <f>SUM(I75,I79,I83)</f>
        <v>4125.1110236220475</v>
      </c>
      <c r="J73" s="14">
        <f>SUM(J75,J79,J83)</f>
        <v>7043.8</v>
      </c>
    </row>
    <row r="74" spans="1:10" x14ac:dyDescent="0.25">
      <c r="A74" s="11"/>
      <c r="B74" s="15" t="s">
        <v>18</v>
      </c>
      <c r="C74" s="12"/>
      <c r="D74" s="14"/>
      <c r="E74" s="14"/>
      <c r="F74" s="14"/>
      <c r="G74" s="14"/>
      <c r="H74" s="14"/>
      <c r="I74" s="14"/>
      <c r="J74" s="14"/>
    </row>
    <row r="75" spans="1:10" x14ac:dyDescent="0.25">
      <c r="A75" s="11">
        <v>4310</v>
      </c>
      <c r="B75" s="19" t="s">
        <v>102</v>
      </c>
      <c r="C75" s="18" t="s">
        <v>20</v>
      </c>
      <c r="D75" s="14">
        <f>SUM(D77:D78)</f>
        <v>7043.8</v>
      </c>
      <c r="E75" s="14">
        <f>SUM(E77:E78)</f>
        <v>7043.8</v>
      </c>
      <c r="F75" s="14" t="s">
        <v>22</v>
      </c>
      <c r="G75" s="14">
        <f>SUM(G77:G78)</f>
        <v>1331.3850393700786</v>
      </c>
      <c r="H75" s="14">
        <f>SUM(H77:H78)</f>
        <v>2728.248031496063</v>
      </c>
      <c r="I75" s="14">
        <f>SUM(I77:I78)</f>
        <v>4125.1110236220475</v>
      </c>
      <c r="J75" s="14">
        <f>SUM(J77:J78)</f>
        <v>7043.8</v>
      </c>
    </row>
    <row r="76" spans="1:10" x14ac:dyDescent="0.25">
      <c r="A76" s="11"/>
      <c r="B76" s="15" t="s">
        <v>25</v>
      </c>
      <c r="C76" s="18"/>
      <c r="D76" s="14"/>
      <c r="E76" s="14"/>
      <c r="F76" s="14"/>
      <c r="G76" s="14"/>
      <c r="H76" s="14"/>
      <c r="I76" s="14"/>
      <c r="J76" s="14"/>
    </row>
    <row r="77" spans="1:10" x14ac:dyDescent="0.25">
      <c r="A77" s="11">
        <v>4311</v>
      </c>
      <c r="B77" s="19" t="s">
        <v>103</v>
      </c>
      <c r="C77" s="18" t="s">
        <v>104</v>
      </c>
      <c r="D77" s="14">
        <f>SUM(E77:F77)</f>
        <v>0</v>
      </c>
      <c r="E77" s="14"/>
      <c r="F77" s="14" t="s">
        <v>24</v>
      </c>
      <c r="G77" s="14">
        <f>SUM(H77:I77)</f>
        <v>0</v>
      </c>
      <c r="H77" s="14">
        <f>SUM(I77:J77)</f>
        <v>0</v>
      </c>
      <c r="I77" s="14">
        <f>SUM(J77:L77)</f>
        <v>0</v>
      </c>
      <c r="J77" s="14">
        <f>SUM(L77:L77)</f>
        <v>0</v>
      </c>
    </row>
    <row r="78" spans="1:10" x14ac:dyDescent="0.25">
      <c r="A78" s="11">
        <v>4312</v>
      </c>
      <c r="B78" s="19" t="s">
        <v>105</v>
      </c>
      <c r="C78" s="18" t="s">
        <v>106</v>
      </c>
      <c r="D78" s="14">
        <f>+'[1]6.Gorcarakan ev tntesagitakan'!G101</f>
        <v>7043.8</v>
      </c>
      <c r="E78" s="14">
        <f>+'[1]6.Gorcarakan ev tntesagitakan'!H101</f>
        <v>7043.8</v>
      </c>
      <c r="F78" s="14" t="s">
        <v>24</v>
      </c>
      <c r="G78" s="14">
        <f>+'[1]6.Gorcarakan ev tntesagitakan'!J101</f>
        <v>1331.3850393700786</v>
      </c>
      <c r="H78" s="14">
        <f>+'[1]6.Gorcarakan ev tntesagitakan'!K101</f>
        <v>2728.248031496063</v>
      </c>
      <c r="I78" s="14">
        <f>+'[1]6.Gorcarakan ev tntesagitakan'!L101</f>
        <v>4125.1110236220475</v>
      </c>
      <c r="J78" s="14">
        <f>+'[1]6.Gorcarakan ev tntesagitakan'!M101</f>
        <v>7043.8</v>
      </c>
    </row>
    <row r="79" spans="1:10" ht="27" x14ac:dyDescent="0.25">
      <c r="A79" s="11">
        <v>4320</v>
      </c>
      <c r="B79" s="19" t="s">
        <v>107</v>
      </c>
      <c r="C79" s="18" t="s">
        <v>20</v>
      </c>
      <c r="D79" s="14">
        <f>SUM(D81:D82)</f>
        <v>0</v>
      </c>
      <c r="E79" s="14">
        <f>SUM(E81:E82)</f>
        <v>0</v>
      </c>
      <c r="F79" s="14" t="s">
        <v>22</v>
      </c>
      <c r="G79" s="14">
        <f>SUM(G81:G82)</f>
        <v>0</v>
      </c>
      <c r="H79" s="14">
        <f>SUM(H81:H82)</f>
        <v>0</v>
      </c>
      <c r="I79" s="14">
        <f>SUM(I81:I82)</f>
        <v>0</v>
      </c>
      <c r="J79" s="14">
        <f>SUM(J81:J82)</f>
        <v>0</v>
      </c>
    </row>
    <row r="80" spans="1:10" x14ac:dyDescent="0.25">
      <c r="A80" s="11"/>
      <c r="B80" s="15" t="s">
        <v>25</v>
      </c>
      <c r="C80" s="18"/>
      <c r="D80" s="14"/>
      <c r="E80" s="14"/>
      <c r="F80" s="14"/>
      <c r="G80" s="14"/>
      <c r="H80" s="14"/>
      <c r="I80" s="14"/>
      <c r="J80" s="14"/>
    </row>
    <row r="81" spans="1:10" x14ac:dyDescent="0.25">
      <c r="A81" s="11">
        <v>4321</v>
      </c>
      <c r="B81" s="19" t="s">
        <v>108</v>
      </c>
      <c r="C81" s="18" t="s">
        <v>109</v>
      </c>
      <c r="D81" s="14">
        <f>SUM(E81:F81)</f>
        <v>0</v>
      </c>
      <c r="E81" s="14"/>
      <c r="F81" s="14" t="s">
        <v>24</v>
      </c>
      <c r="G81" s="14">
        <f>SUM(H81:I81)</f>
        <v>0</v>
      </c>
      <c r="H81" s="14">
        <f>SUM(I81:J81)</f>
        <v>0</v>
      </c>
      <c r="I81" s="14">
        <f>SUM(J81:L81)</f>
        <v>0</v>
      </c>
      <c r="J81" s="14">
        <f>SUM(L81:L81)</f>
        <v>0</v>
      </c>
    </row>
    <row r="82" spans="1:10" x14ac:dyDescent="0.25">
      <c r="A82" s="11">
        <v>4322</v>
      </c>
      <c r="B82" s="19" t="s">
        <v>110</v>
      </c>
      <c r="C82" s="18" t="s">
        <v>111</v>
      </c>
      <c r="D82" s="14">
        <f>SUM(E82:F82)</f>
        <v>0</v>
      </c>
      <c r="E82" s="14"/>
      <c r="F82" s="14" t="s">
        <v>24</v>
      </c>
      <c r="G82" s="14">
        <f>SUM(H82:I82)</f>
        <v>0</v>
      </c>
      <c r="H82" s="14">
        <f>SUM(I82:J82)</f>
        <v>0</v>
      </c>
      <c r="I82" s="14">
        <f>SUM(J82:L82)</f>
        <v>0</v>
      </c>
      <c r="J82" s="14">
        <f>SUM(L82:L82)</f>
        <v>0</v>
      </c>
    </row>
    <row r="83" spans="1:10" ht="27" x14ac:dyDescent="0.25">
      <c r="A83" s="11">
        <v>4330</v>
      </c>
      <c r="B83" s="19" t="s">
        <v>112</v>
      </c>
      <c r="C83" s="18" t="s">
        <v>20</v>
      </c>
      <c r="D83" s="14">
        <f>SUM(D85:D87)</f>
        <v>0</v>
      </c>
      <c r="E83" s="14">
        <f>SUM(E85:E87)</f>
        <v>0</v>
      </c>
      <c r="F83" s="14" t="s">
        <v>24</v>
      </c>
      <c r="G83" s="14">
        <f>SUM(G85:G87)</f>
        <v>0</v>
      </c>
      <c r="H83" s="14">
        <f>SUM(H85:H87)</f>
        <v>0</v>
      </c>
      <c r="I83" s="14">
        <f>SUM(I85:I87)</f>
        <v>0</v>
      </c>
      <c r="J83" s="14">
        <f>SUM(J85:J87)</f>
        <v>0</v>
      </c>
    </row>
    <row r="84" spans="1:10" x14ac:dyDescent="0.25">
      <c r="A84" s="11"/>
      <c r="B84" s="15" t="s">
        <v>25</v>
      </c>
      <c r="C84" s="18"/>
      <c r="D84" s="14"/>
      <c r="E84" s="14"/>
      <c r="F84" s="14"/>
      <c r="G84" s="14"/>
      <c r="H84" s="14"/>
      <c r="I84" s="14"/>
      <c r="J84" s="14"/>
    </row>
    <row r="85" spans="1:10" ht="27" x14ac:dyDescent="0.25">
      <c r="A85" s="11">
        <v>4331</v>
      </c>
      <c r="B85" s="19" t="s">
        <v>113</v>
      </c>
      <c r="C85" s="18" t="s">
        <v>114</v>
      </c>
      <c r="D85" s="14">
        <f>SUM(E85:F85)</f>
        <v>0</v>
      </c>
      <c r="E85" s="14"/>
      <c r="F85" s="14" t="s">
        <v>24</v>
      </c>
      <c r="G85" s="14">
        <f t="shared" ref="G85:H87" si="3">SUM(H85:I85)</f>
        <v>0</v>
      </c>
      <c r="H85" s="14">
        <f t="shared" si="3"/>
        <v>0</v>
      </c>
      <c r="I85" s="14">
        <f>SUM(J85:L85)</f>
        <v>0</v>
      </c>
      <c r="J85" s="14">
        <f>SUM(L85:L85)</f>
        <v>0</v>
      </c>
    </row>
    <row r="86" spans="1:10" x14ac:dyDescent="0.25">
      <c r="A86" s="11">
        <v>4332</v>
      </c>
      <c r="B86" s="19" t="s">
        <v>115</v>
      </c>
      <c r="C86" s="18" t="s">
        <v>116</v>
      </c>
      <c r="D86" s="14">
        <f>SUM(E86:F86)</f>
        <v>0</v>
      </c>
      <c r="E86" s="14"/>
      <c r="F86" s="14" t="s">
        <v>24</v>
      </c>
      <c r="G86" s="14">
        <f t="shared" si="3"/>
        <v>0</v>
      </c>
      <c r="H86" s="14">
        <f t="shared" si="3"/>
        <v>0</v>
      </c>
      <c r="I86" s="14">
        <f>SUM(J86:L86)</f>
        <v>0</v>
      </c>
      <c r="J86" s="14">
        <f>SUM(L86:L86)</f>
        <v>0</v>
      </c>
    </row>
    <row r="87" spans="1:10" x14ac:dyDescent="0.25">
      <c r="A87" s="11">
        <v>4333</v>
      </c>
      <c r="B87" s="19" t="s">
        <v>117</v>
      </c>
      <c r="C87" s="18" t="s">
        <v>118</v>
      </c>
      <c r="D87" s="14">
        <f>SUM(E87:F87)</f>
        <v>0</v>
      </c>
      <c r="E87" s="14"/>
      <c r="F87" s="14" t="s">
        <v>24</v>
      </c>
      <c r="G87" s="14">
        <f t="shared" si="3"/>
        <v>0</v>
      </c>
      <c r="H87" s="14">
        <f t="shared" si="3"/>
        <v>0</v>
      </c>
      <c r="I87" s="14">
        <f>SUM(J87:L87)</f>
        <v>0</v>
      </c>
      <c r="J87" s="14">
        <f>SUM(L87:L87)</f>
        <v>0</v>
      </c>
    </row>
    <row r="88" spans="1:10" x14ac:dyDescent="0.25">
      <c r="A88" s="11">
        <v>4400</v>
      </c>
      <c r="B88" s="19" t="s">
        <v>119</v>
      </c>
      <c r="C88" s="18" t="s">
        <v>20</v>
      </c>
      <c r="D88" s="14">
        <f>SUM(D90,D94)</f>
        <v>1426358</v>
      </c>
      <c r="E88" s="14">
        <f>SUM(E90,E94)</f>
        <v>1344694.4</v>
      </c>
      <c r="F88" s="14" t="s">
        <v>22</v>
      </c>
      <c r="G88" s="14">
        <f>SUM(G90,G94)</f>
        <v>360836.77224409446</v>
      </c>
      <c r="H88" s="14">
        <f>SUM(H90,H94)</f>
        <v>739731.03897637792</v>
      </c>
      <c r="I88" s="14">
        <f>SUM(I90,I94)</f>
        <v>1084598.2031496065</v>
      </c>
      <c r="J88" s="14">
        <f>SUM(J90,J94)</f>
        <v>1426358</v>
      </c>
    </row>
    <row r="89" spans="1:10" x14ac:dyDescent="0.25">
      <c r="A89" s="11"/>
      <c r="B89" s="15" t="s">
        <v>18</v>
      </c>
      <c r="C89" s="12"/>
      <c r="D89" s="14"/>
      <c r="E89" s="14"/>
      <c r="F89" s="14"/>
      <c r="G89" s="14"/>
      <c r="H89" s="14"/>
      <c r="I89" s="14"/>
      <c r="J89" s="14"/>
    </row>
    <row r="90" spans="1:10" ht="40.5" x14ac:dyDescent="0.25">
      <c r="A90" s="11">
        <v>4410</v>
      </c>
      <c r="B90" s="19" t="s">
        <v>120</v>
      </c>
      <c r="C90" s="18" t="s">
        <v>20</v>
      </c>
      <c r="D90" s="14">
        <f>SUM(D92:D93)</f>
        <v>1425358</v>
      </c>
      <c r="E90" s="14">
        <f>SUM(E92:E93)</f>
        <v>1343694.4</v>
      </c>
      <c r="F90" s="14" t="s">
        <v>22</v>
      </c>
      <c r="G90" s="14">
        <f>SUM(G92:G93)</f>
        <v>360116.2998031496</v>
      </c>
      <c r="H90" s="14">
        <f>SUM(H92:H93)</f>
        <v>738731.03897637792</v>
      </c>
      <c r="I90" s="14">
        <f>SUM(I92:I93)</f>
        <v>1083598.2031496065</v>
      </c>
      <c r="J90" s="14">
        <f>SUM(J92:J93)</f>
        <v>1425358</v>
      </c>
    </row>
    <row r="91" spans="1:10" x14ac:dyDescent="0.25">
      <c r="A91" s="11"/>
      <c r="B91" s="15" t="s">
        <v>25</v>
      </c>
      <c r="C91" s="18"/>
      <c r="D91" s="14"/>
      <c r="E91" s="14"/>
      <c r="F91" s="14"/>
      <c r="G91" s="14"/>
      <c r="H91" s="14"/>
      <c r="I91" s="14"/>
      <c r="J91" s="14"/>
    </row>
    <row r="92" spans="1:10" ht="27" x14ac:dyDescent="0.25">
      <c r="A92" s="11">
        <v>4411</v>
      </c>
      <c r="B92" s="19" t="s">
        <v>121</v>
      </c>
      <c r="C92" s="18" t="s">
        <v>122</v>
      </c>
      <c r="D92" s="14">
        <f>+'[1]6.Gorcarakan ev tntesagitakan'!G448+'[1]6.Gorcarakan ev tntesagitakan'!G537+'[1]6.Gorcarakan ev tntesagitakan'!G548+'[1]6.Gorcarakan ev tntesagitakan'!G555+'[1]6.Gorcarakan ev tntesagitakan'!G561+'[1]6.Gorcarakan ev tntesagitakan'!G632</f>
        <v>1425358</v>
      </c>
      <c r="E92" s="14">
        <f>+'[1]6.Gorcarakan ev tntesagitakan'!H448+'[1]6.Gorcarakan ev tntesagitakan'!H537+'[1]6.Gorcarakan ev tntesagitakan'!H548+'[1]6.Gorcarakan ev tntesagitakan'!H555+'[1]6.Gorcarakan ev tntesagitakan'!H561+'[1]6.Gorcarakan ev tntesagitakan'!H632</f>
        <v>1343694.4</v>
      </c>
      <c r="F92" s="14" t="s">
        <v>22</v>
      </c>
      <c r="G92" s="14">
        <f>+'[1]6.Gorcarakan ev tntesagitakan'!J448+'[1]6.Gorcarakan ev tntesagitakan'!J537+'[1]6.Gorcarakan ev tntesagitakan'!J548+'[1]6.Gorcarakan ev tntesagitakan'!J555+'[1]6.Gorcarakan ev tntesagitakan'!J561+'[1]6.Gorcarakan ev tntesagitakan'!J632</f>
        <v>360116.2998031496</v>
      </c>
      <c r="H92" s="14">
        <f>+'[1]6.Gorcarakan ev tntesagitakan'!K448+'[1]6.Gorcarakan ev tntesagitakan'!K537+'[1]6.Gorcarakan ev tntesagitakan'!K548+'[1]6.Gorcarakan ev tntesagitakan'!K555+'[1]6.Gorcarakan ev tntesagitakan'!K561+'[1]6.Gorcarakan ev tntesagitakan'!K632</f>
        <v>738731.03897637792</v>
      </c>
      <c r="I92" s="14">
        <f>+'[1]6.Gorcarakan ev tntesagitakan'!L448+'[1]6.Gorcarakan ev tntesagitakan'!L537+'[1]6.Gorcarakan ev tntesagitakan'!L548+'[1]6.Gorcarakan ev tntesagitakan'!L555+'[1]6.Gorcarakan ev tntesagitakan'!L561+'[1]6.Gorcarakan ev tntesagitakan'!L632</f>
        <v>1083598.2031496065</v>
      </c>
      <c r="J92" s="14">
        <f>+'[1]6.Gorcarakan ev tntesagitakan'!M448+'[1]6.Gorcarakan ev tntesagitakan'!M537+'[1]6.Gorcarakan ev tntesagitakan'!M548+'[1]6.Gorcarakan ev tntesagitakan'!M555+'[1]6.Gorcarakan ev tntesagitakan'!M561+'[1]6.Gorcarakan ev tntesagitakan'!M632</f>
        <v>1425358</v>
      </c>
    </row>
    <row r="93" spans="1:10" ht="27" x14ac:dyDescent="0.25">
      <c r="A93" s="11">
        <v>4412</v>
      </c>
      <c r="B93" s="19" t="s">
        <v>123</v>
      </c>
      <c r="C93" s="18" t="s">
        <v>124</v>
      </c>
      <c r="D93" s="14">
        <f>SUM(E93:F93)</f>
        <v>0</v>
      </c>
      <c r="E93" s="14"/>
      <c r="F93" s="14" t="s">
        <v>24</v>
      </c>
      <c r="G93" s="14">
        <f>SUM(H93:I93)</f>
        <v>0</v>
      </c>
      <c r="H93" s="14">
        <f>SUM(I93:J93)</f>
        <v>0</v>
      </c>
      <c r="I93" s="14">
        <f>SUM(J93:L93)</f>
        <v>0</v>
      </c>
      <c r="J93" s="14">
        <f>SUM(L93:L93)</f>
        <v>0</v>
      </c>
    </row>
    <row r="94" spans="1:10" ht="54" x14ac:dyDescent="0.25">
      <c r="A94" s="11">
        <v>4420</v>
      </c>
      <c r="B94" s="19" t="s">
        <v>125</v>
      </c>
      <c r="C94" s="18" t="s">
        <v>20</v>
      </c>
      <c r="D94" s="14">
        <f>SUM(D96:D97)</f>
        <v>1000</v>
      </c>
      <c r="E94" s="14">
        <f>SUM(E96:E97)</f>
        <v>1000</v>
      </c>
      <c r="F94" s="14" t="s">
        <v>22</v>
      </c>
      <c r="G94" s="14">
        <f>SUM(G96:G97)</f>
        <v>720.4724409448819</v>
      </c>
      <c r="H94" s="14">
        <f>SUM(H96:H97)</f>
        <v>1000</v>
      </c>
      <c r="I94" s="14">
        <f>SUM(I96:I97)</f>
        <v>1000</v>
      </c>
      <c r="J94" s="14">
        <f>SUM(J96:J97)</f>
        <v>1000</v>
      </c>
    </row>
    <row r="95" spans="1:10" x14ac:dyDescent="0.25">
      <c r="A95" s="11"/>
      <c r="B95" s="15" t="s">
        <v>25</v>
      </c>
      <c r="C95" s="18"/>
      <c r="D95" s="14"/>
      <c r="E95" s="14"/>
      <c r="F95" s="14"/>
      <c r="G95" s="14"/>
      <c r="H95" s="14"/>
      <c r="I95" s="14"/>
      <c r="J95" s="14"/>
    </row>
    <row r="96" spans="1:10" ht="27" x14ac:dyDescent="0.25">
      <c r="A96" s="11">
        <v>4421</v>
      </c>
      <c r="B96" s="19" t="s">
        <v>126</v>
      </c>
      <c r="C96" s="18" t="s">
        <v>127</v>
      </c>
      <c r="D96" s="14">
        <f>+'[1]6.Gorcarakan ev tntesagitakan'!G153+'[1]6.Gorcarakan ev tntesagitakan'!G447</f>
        <v>1000</v>
      </c>
      <c r="E96" s="14">
        <f>+'[1]6.Gorcarakan ev tntesagitakan'!H153+'[1]6.Gorcarakan ev tntesagitakan'!H447</f>
        <v>1000</v>
      </c>
      <c r="F96" s="14" t="s">
        <v>24</v>
      </c>
      <c r="G96" s="14">
        <f>+'[1]6.Gorcarakan ev tntesagitakan'!J153+'[1]6.Gorcarakan ev tntesagitakan'!J447</f>
        <v>720.4724409448819</v>
      </c>
      <c r="H96" s="14">
        <f>+'[1]6.Gorcarakan ev tntesagitakan'!K153+'[1]6.Gorcarakan ev tntesagitakan'!K447</f>
        <v>1000</v>
      </c>
      <c r="I96" s="14">
        <f>+'[1]6.Gorcarakan ev tntesagitakan'!L153+'[1]6.Gorcarakan ev tntesagitakan'!L447</f>
        <v>1000</v>
      </c>
      <c r="J96" s="14">
        <f>+'[1]6.Gorcarakan ev tntesagitakan'!M153+'[1]6.Gorcarakan ev tntesagitakan'!M447</f>
        <v>1000</v>
      </c>
    </row>
    <row r="97" spans="1:10" ht="27" x14ac:dyDescent="0.25">
      <c r="A97" s="11">
        <v>4422</v>
      </c>
      <c r="B97" s="19" t="s">
        <v>128</v>
      </c>
      <c r="C97" s="18" t="s">
        <v>129</v>
      </c>
      <c r="D97" s="14">
        <f>SUM(E97:F97)</f>
        <v>0</v>
      </c>
      <c r="E97" s="14"/>
      <c r="F97" s="14" t="s">
        <v>24</v>
      </c>
      <c r="G97" s="14">
        <f>SUM(H97:I97)</f>
        <v>0</v>
      </c>
      <c r="H97" s="14">
        <f>SUM(I97:J97)</f>
        <v>0</v>
      </c>
      <c r="I97" s="14">
        <f>SUM(J97:L97)</f>
        <v>0</v>
      </c>
      <c r="J97" s="14">
        <f>SUM(L97:L97)</f>
        <v>0</v>
      </c>
    </row>
    <row r="98" spans="1:10" ht="27" x14ac:dyDescent="0.25">
      <c r="A98" s="11">
        <v>4500</v>
      </c>
      <c r="B98" s="19" t="s">
        <v>130</v>
      </c>
      <c r="C98" s="18" t="s">
        <v>20</v>
      </c>
      <c r="D98" s="14">
        <f>SUM(D100,D104,D108,D119)</f>
        <v>0</v>
      </c>
      <c r="E98" s="14">
        <f>SUM(E100,E104,E108,E119)</f>
        <v>0</v>
      </c>
      <c r="F98" s="14" t="s">
        <v>22</v>
      </c>
      <c r="G98" s="14">
        <f>SUM(G100,G104,G108,G119)</f>
        <v>0</v>
      </c>
      <c r="H98" s="14">
        <f>SUM(H100,H104,H108,H119)</f>
        <v>0</v>
      </c>
      <c r="I98" s="14">
        <f>SUM(I100,I104,I108,I119)</f>
        <v>0</v>
      </c>
      <c r="J98" s="14">
        <f>SUM(J100,J104,J108,J119)</f>
        <v>0</v>
      </c>
    </row>
    <row r="99" spans="1:10" x14ac:dyDescent="0.25">
      <c r="A99" s="11"/>
      <c r="B99" s="15" t="s">
        <v>18</v>
      </c>
      <c r="C99" s="12"/>
      <c r="D99" s="14"/>
      <c r="E99" s="14"/>
      <c r="F99" s="14"/>
      <c r="G99" s="14"/>
      <c r="H99" s="14"/>
      <c r="I99" s="14"/>
      <c r="J99" s="14"/>
    </row>
    <row r="100" spans="1:10" ht="40.5" x14ac:dyDescent="0.25">
      <c r="A100" s="11">
        <v>4510</v>
      </c>
      <c r="B100" s="19" t="s">
        <v>131</v>
      </c>
      <c r="C100" s="18" t="s">
        <v>20</v>
      </c>
      <c r="D100" s="14">
        <f>SUM(D102:D103)</f>
        <v>0</v>
      </c>
      <c r="E100" s="14">
        <f>SUM(E102:E103)</f>
        <v>0</v>
      </c>
      <c r="F100" s="14" t="s">
        <v>22</v>
      </c>
      <c r="G100" s="14">
        <f>SUM(G102:G103)</f>
        <v>0</v>
      </c>
      <c r="H100" s="14">
        <f>SUM(H102:H103)</f>
        <v>0</v>
      </c>
      <c r="I100" s="14">
        <f>SUM(I102:I103)</f>
        <v>0</v>
      </c>
      <c r="J100" s="14">
        <f>SUM(J102:J103)</f>
        <v>0</v>
      </c>
    </row>
    <row r="101" spans="1:10" x14ac:dyDescent="0.25">
      <c r="A101" s="11"/>
      <c r="B101" s="15" t="s">
        <v>25</v>
      </c>
      <c r="C101" s="18"/>
      <c r="D101" s="14"/>
      <c r="E101" s="14"/>
      <c r="F101" s="14"/>
      <c r="G101" s="14"/>
      <c r="H101" s="14"/>
      <c r="I101" s="14"/>
      <c r="J101" s="14"/>
    </row>
    <row r="102" spans="1:10" ht="27" x14ac:dyDescent="0.25">
      <c r="A102" s="11">
        <v>4511</v>
      </c>
      <c r="B102" s="19" t="s">
        <v>132</v>
      </c>
      <c r="C102" s="18" t="s">
        <v>133</v>
      </c>
      <c r="D102" s="14">
        <f>SUM(E102:F102)</f>
        <v>0</v>
      </c>
      <c r="E102" s="7"/>
      <c r="F102" s="14" t="s">
        <v>24</v>
      </c>
      <c r="G102" s="14">
        <f>SUM(H102:I102)</f>
        <v>0</v>
      </c>
      <c r="H102" s="14">
        <f>SUM(I102:J102)</f>
        <v>0</v>
      </c>
      <c r="I102" s="14">
        <f>SUM(J102:L102)</f>
        <v>0</v>
      </c>
      <c r="J102" s="14">
        <f>SUM(L102:L102)</f>
        <v>0</v>
      </c>
    </row>
    <row r="103" spans="1:10" ht="27" x14ac:dyDescent="0.25">
      <c r="A103" s="11">
        <v>4512</v>
      </c>
      <c r="B103" s="19" t="s">
        <v>134</v>
      </c>
      <c r="C103" s="18" t="s">
        <v>135</v>
      </c>
      <c r="D103" s="14">
        <f>SUM(E103:F103)</f>
        <v>0</v>
      </c>
      <c r="E103" s="7"/>
      <c r="F103" s="14" t="s">
        <v>24</v>
      </c>
      <c r="G103" s="14">
        <f>SUM(H103:I103)</f>
        <v>0</v>
      </c>
      <c r="H103" s="14">
        <f>SUM(I103:J103)</f>
        <v>0</v>
      </c>
      <c r="I103" s="14">
        <f>SUM(J103:L103)</f>
        <v>0</v>
      </c>
      <c r="J103" s="14">
        <f>SUM(L103:L103)</f>
        <v>0</v>
      </c>
    </row>
    <row r="104" spans="1:10" ht="40.5" x14ac:dyDescent="0.25">
      <c r="A104" s="11">
        <v>4520</v>
      </c>
      <c r="B104" s="19" t="s">
        <v>136</v>
      </c>
      <c r="C104" s="18" t="s">
        <v>20</v>
      </c>
      <c r="D104" s="14">
        <f>SUM(D106:D107)</f>
        <v>0</v>
      </c>
      <c r="E104" s="14">
        <f>SUM(E106:E107)</f>
        <v>0</v>
      </c>
      <c r="F104" s="14" t="s">
        <v>22</v>
      </c>
      <c r="G104" s="14">
        <f>SUM(G106:G107)</f>
        <v>0</v>
      </c>
      <c r="H104" s="14">
        <f>SUM(H106:H107)</f>
        <v>0</v>
      </c>
      <c r="I104" s="14">
        <f>SUM(I106:I107)</f>
        <v>0</v>
      </c>
      <c r="J104" s="14">
        <f>SUM(J106:J107)</f>
        <v>0</v>
      </c>
    </row>
    <row r="105" spans="1:10" x14ac:dyDescent="0.25">
      <c r="A105" s="11"/>
      <c r="B105" s="15" t="s">
        <v>25</v>
      </c>
      <c r="C105" s="18"/>
      <c r="D105" s="14"/>
      <c r="E105" s="14"/>
      <c r="F105" s="14"/>
      <c r="G105" s="14"/>
      <c r="H105" s="14"/>
      <c r="I105" s="14"/>
      <c r="J105" s="14"/>
    </row>
    <row r="106" spans="1:10" ht="27" x14ac:dyDescent="0.25">
      <c r="A106" s="11">
        <v>4521</v>
      </c>
      <c r="B106" s="19" t="s">
        <v>137</v>
      </c>
      <c r="C106" s="18" t="s">
        <v>138</v>
      </c>
      <c r="D106" s="14">
        <f>SUM(E106:F106)</f>
        <v>0</v>
      </c>
      <c r="E106" s="14"/>
      <c r="F106" s="14" t="s">
        <v>24</v>
      </c>
      <c r="G106" s="14">
        <f>SUM(H106:I106)</f>
        <v>0</v>
      </c>
      <c r="H106" s="14">
        <f>SUM(I106:J106)</f>
        <v>0</v>
      </c>
      <c r="I106" s="14">
        <f>SUM(J106:L106)</f>
        <v>0</v>
      </c>
      <c r="J106" s="14">
        <f>SUM(L106:L106)</f>
        <v>0</v>
      </c>
    </row>
    <row r="107" spans="1:10" ht="27" x14ac:dyDescent="0.25">
      <c r="A107" s="11">
        <v>4522</v>
      </c>
      <c r="B107" s="19" t="s">
        <v>139</v>
      </c>
      <c r="C107" s="18" t="s">
        <v>140</v>
      </c>
      <c r="D107" s="14">
        <f>SUM(E107:F107)</f>
        <v>0</v>
      </c>
      <c r="E107" s="14"/>
      <c r="F107" s="14" t="s">
        <v>24</v>
      </c>
      <c r="G107" s="14">
        <f>SUM(H107:I107)</f>
        <v>0</v>
      </c>
      <c r="H107" s="14">
        <f>SUM(I107:J107)</f>
        <v>0</v>
      </c>
      <c r="I107" s="14">
        <f>SUM(J107:L107)</f>
        <v>0</v>
      </c>
      <c r="J107" s="14">
        <f>SUM(L107:L107)</f>
        <v>0</v>
      </c>
    </row>
    <row r="108" spans="1:10" ht="40.5" x14ac:dyDescent="0.25">
      <c r="A108" s="11">
        <v>4530</v>
      </c>
      <c r="B108" s="19" t="s">
        <v>141</v>
      </c>
      <c r="C108" s="18" t="s">
        <v>20</v>
      </c>
      <c r="D108" s="14">
        <f>SUM(D110:D112)</f>
        <v>0</v>
      </c>
      <c r="E108" s="14">
        <f>SUM(E110:E112)</f>
        <v>0</v>
      </c>
      <c r="F108" s="14" t="s">
        <v>24</v>
      </c>
      <c r="G108" s="14">
        <f>SUM(G110:G112)</f>
        <v>0</v>
      </c>
      <c r="H108" s="14">
        <f>SUM(H110:H112)</f>
        <v>0</v>
      </c>
      <c r="I108" s="14">
        <f>SUM(I110:I112)</f>
        <v>0</v>
      </c>
      <c r="J108" s="14">
        <f>SUM(J110:J112)</f>
        <v>0</v>
      </c>
    </row>
    <row r="109" spans="1:10" x14ac:dyDescent="0.25">
      <c r="A109" s="11"/>
      <c r="B109" s="15" t="s">
        <v>25</v>
      </c>
      <c r="C109" s="18"/>
      <c r="D109" s="14"/>
      <c r="E109" s="14"/>
      <c r="F109" s="14" t="s">
        <v>24</v>
      </c>
      <c r="G109" s="14"/>
      <c r="H109" s="14"/>
      <c r="I109" s="14"/>
      <c r="J109" s="14"/>
    </row>
    <row r="110" spans="1:10" ht="40.5" x14ac:dyDescent="0.25">
      <c r="A110" s="11">
        <v>4531</v>
      </c>
      <c r="B110" s="21" t="s">
        <v>142</v>
      </c>
      <c r="C110" s="18" t="s">
        <v>143</v>
      </c>
      <c r="D110" s="14">
        <f>+'[1]6.Gorcarakan ev tntesagitakan'!G606</f>
        <v>0</v>
      </c>
      <c r="E110" s="14">
        <f>+'[1]6.Gorcarakan ev tntesagitakan'!H606</f>
        <v>0</v>
      </c>
      <c r="F110" s="14" t="s">
        <v>24</v>
      </c>
      <c r="G110" s="14">
        <f>+'[1]6.Gorcarakan ev tntesagitakan'!J606</f>
        <v>0</v>
      </c>
      <c r="H110" s="14">
        <f>+'[1]6.Gorcarakan ev tntesagitakan'!K606</f>
        <v>0</v>
      </c>
      <c r="I110" s="14">
        <f>+'[1]6.Gorcarakan ev tntesagitakan'!L606</f>
        <v>0</v>
      </c>
      <c r="J110" s="14">
        <f>+'[1]6.Gorcarakan ev tntesagitakan'!M606</f>
        <v>0</v>
      </c>
    </row>
    <row r="111" spans="1:10" ht="40.5" x14ac:dyDescent="0.25">
      <c r="A111" s="11">
        <v>4532</v>
      </c>
      <c r="B111" s="21" t="s">
        <v>144</v>
      </c>
      <c r="C111" s="18" t="s">
        <v>145</v>
      </c>
      <c r="D111" s="14">
        <f>SUM(E111:F111)</f>
        <v>0</v>
      </c>
      <c r="E111" s="14"/>
      <c r="F111" s="14" t="s">
        <v>24</v>
      </c>
      <c r="G111" s="14">
        <f>SUM(H111:I111)</f>
        <v>0</v>
      </c>
      <c r="H111" s="14">
        <f>SUM(I111:J111)</f>
        <v>0</v>
      </c>
      <c r="I111" s="14">
        <f>SUM(J111:L111)</f>
        <v>0</v>
      </c>
      <c r="J111" s="14">
        <f>SUM(L111:L111)</f>
        <v>0</v>
      </c>
    </row>
    <row r="112" spans="1:10" ht="27" x14ac:dyDescent="0.25">
      <c r="A112" s="11">
        <v>4533</v>
      </c>
      <c r="B112" s="21" t="s">
        <v>146</v>
      </c>
      <c r="C112" s="18" t="s">
        <v>147</v>
      </c>
      <c r="D112" s="14">
        <f>SUM(D114,D117,D118)</f>
        <v>0</v>
      </c>
      <c r="E112" s="14">
        <f>SUM(E114,E117,E118)</f>
        <v>0</v>
      </c>
      <c r="F112" s="14" t="s">
        <v>24</v>
      </c>
      <c r="G112" s="14">
        <f>SUM(G114,G117,G118)</f>
        <v>0</v>
      </c>
      <c r="H112" s="14">
        <f>SUM(H114,H117,H118)</f>
        <v>0</v>
      </c>
      <c r="I112" s="14">
        <f>SUM(I114,I117,I118)</f>
        <v>0</v>
      </c>
      <c r="J112" s="14">
        <f>SUM(J114,J117,J118)</f>
        <v>0</v>
      </c>
    </row>
    <row r="113" spans="1:10" x14ac:dyDescent="0.25">
      <c r="A113" s="11"/>
      <c r="B113" s="21" t="s">
        <v>18</v>
      </c>
      <c r="C113" s="18"/>
      <c r="D113" s="14"/>
      <c r="E113" s="14"/>
      <c r="F113" s="14" t="s">
        <v>24</v>
      </c>
      <c r="G113" s="14"/>
      <c r="H113" s="14"/>
      <c r="I113" s="14"/>
      <c r="J113" s="14"/>
    </row>
    <row r="114" spans="1:10" ht="27" x14ac:dyDescent="0.25">
      <c r="A114" s="11">
        <v>4534</v>
      </c>
      <c r="B114" s="21" t="s">
        <v>148</v>
      </c>
      <c r="C114" s="18"/>
      <c r="D114" s="14">
        <f>SUM(D116:D116)</f>
        <v>0</v>
      </c>
      <c r="E114" s="14">
        <f>SUM(E116:E116)</f>
        <v>0</v>
      </c>
      <c r="F114" s="14" t="s">
        <v>24</v>
      </c>
      <c r="G114" s="14">
        <f>SUM(G116:G116)</f>
        <v>0</v>
      </c>
      <c r="H114" s="14">
        <f>SUM(H116:H116)</f>
        <v>0</v>
      </c>
      <c r="I114" s="14">
        <f>SUM(I116:I116)</f>
        <v>0</v>
      </c>
      <c r="J114" s="14">
        <f>SUM(J116:J116)</f>
        <v>0</v>
      </c>
    </row>
    <row r="115" spans="1:10" x14ac:dyDescent="0.25">
      <c r="A115" s="11"/>
      <c r="B115" s="21" t="s">
        <v>149</v>
      </c>
      <c r="C115" s="18"/>
      <c r="D115" s="14"/>
      <c r="E115" s="14"/>
      <c r="F115" s="14" t="s">
        <v>24</v>
      </c>
      <c r="G115" s="14"/>
      <c r="H115" s="14"/>
      <c r="I115" s="14"/>
      <c r="J115" s="14"/>
    </row>
    <row r="116" spans="1:10" x14ac:dyDescent="0.25">
      <c r="A116" s="11">
        <v>4536</v>
      </c>
      <c r="B116" s="21" t="s">
        <v>150</v>
      </c>
      <c r="C116" s="18"/>
      <c r="D116" s="14">
        <f>SUM(E116:F116)</f>
        <v>0</v>
      </c>
      <c r="E116" s="14"/>
      <c r="F116" s="14" t="s">
        <v>24</v>
      </c>
      <c r="G116" s="14">
        <f t="shared" ref="G116:H118" si="4">SUM(H116:I116)</f>
        <v>0</v>
      </c>
      <c r="H116" s="14">
        <f t="shared" si="4"/>
        <v>0</v>
      </c>
      <c r="I116" s="14">
        <f>SUM(J116:L116)</f>
        <v>0</v>
      </c>
      <c r="J116" s="14">
        <f>SUM(L116:L116)</f>
        <v>0</v>
      </c>
    </row>
    <row r="117" spans="1:10" x14ac:dyDescent="0.25">
      <c r="A117" s="11">
        <v>4537</v>
      </c>
      <c r="B117" s="21" t="s">
        <v>151</v>
      </c>
      <c r="C117" s="18"/>
      <c r="D117" s="14">
        <f>SUM(E117:F117)</f>
        <v>0</v>
      </c>
      <c r="E117" s="14"/>
      <c r="F117" s="14" t="s">
        <v>24</v>
      </c>
      <c r="G117" s="14">
        <f t="shared" si="4"/>
        <v>0</v>
      </c>
      <c r="H117" s="14">
        <f t="shared" si="4"/>
        <v>0</v>
      </c>
      <c r="I117" s="14">
        <f>SUM(J117:L117)</f>
        <v>0</v>
      </c>
      <c r="J117" s="14">
        <f>SUM(L117:L117)</f>
        <v>0</v>
      </c>
    </row>
    <row r="118" spans="1:10" x14ac:dyDescent="0.25">
      <c r="A118" s="11">
        <v>4538</v>
      </c>
      <c r="B118" s="21" t="s">
        <v>152</v>
      </c>
      <c r="C118" s="18"/>
      <c r="D118" s="14">
        <f>SUM(E118:F118)</f>
        <v>0</v>
      </c>
      <c r="E118" s="14"/>
      <c r="F118" s="14" t="s">
        <v>24</v>
      </c>
      <c r="G118" s="14">
        <f t="shared" si="4"/>
        <v>0</v>
      </c>
      <c r="H118" s="14">
        <f t="shared" si="4"/>
        <v>0</v>
      </c>
      <c r="I118" s="14">
        <f>SUM(J118:L118)</f>
        <v>0</v>
      </c>
      <c r="J118" s="14">
        <f>SUM(L118:L118)</f>
        <v>0</v>
      </c>
    </row>
    <row r="119" spans="1:10" ht="40.5" x14ac:dyDescent="0.25">
      <c r="A119" s="11">
        <v>4540</v>
      </c>
      <c r="B119" s="19" t="s">
        <v>153</v>
      </c>
      <c r="C119" s="18" t="s">
        <v>20</v>
      </c>
      <c r="D119" s="14">
        <f>SUM(D121:D123)</f>
        <v>0</v>
      </c>
      <c r="E119" s="23">
        <f>E121+E122+E123</f>
        <v>0</v>
      </c>
      <c r="F119" s="14" t="s">
        <v>24</v>
      </c>
      <c r="G119" s="14">
        <f>SUM(G121:G123)</f>
        <v>0</v>
      </c>
      <c r="H119" s="14">
        <f>SUM(H121:H123)</f>
        <v>0</v>
      </c>
      <c r="I119" s="14">
        <f>SUM(I121:I123)</f>
        <v>0</v>
      </c>
      <c r="J119" s="14">
        <f>SUM(J121:J123)</f>
        <v>0</v>
      </c>
    </row>
    <row r="120" spans="1:10" x14ac:dyDescent="0.25">
      <c r="A120" s="11"/>
      <c r="B120" s="15" t="s">
        <v>25</v>
      </c>
      <c r="C120" s="18"/>
      <c r="D120" s="14"/>
      <c r="E120" s="14"/>
      <c r="F120" s="14"/>
      <c r="G120" s="14"/>
      <c r="H120" s="14"/>
      <c r="I120" s="14"/>
      <c r="J120" s="14"/>
    </row>
    <row r="121" spans="1:10" ht="40.5" x14ac:dyDescent="0.25">
      <c r="A121" s="11">
        <v>4541</v>
      </c>
      <c r="B121" s="21" t="s">
        <v>154</v>
      </c>
      <c r="C121" s="18" t="s">
        <v>155</v>
      </c>
      <c r="D121" s="14">
        <f>SUM(E121:F121)</f>
        <v>0</v>
      </c>
      <c r="E121" s="7"/>
      <c r="F121" s="14" t="s">
        <v>24</v>
      </c>
      <c r="G121" s="14">
        <f>SUM(H121:I121)</f>
        <v>0</v>
      </c>
      <c r="H121" s="14">
        <f>SUM(I121:J121)</f>
        <v>0</v>
      </c>
      <c r="I121" s="14">
        <f>SUM(J121:L121)</f>
        <v>0</v>
      </c>
      <c r="J121" s="14">
        <f>SUM(L121:L121)</f>
        <v>0</v>
      </c>
    </row>
    <row r="122" spans="1:10" ht="40.5" x14ac:dyDescent="0.25">
      <c r="A122" s="11">
        <v>4542</v>
      </c>
      <c r="B122" s="21" t="s">
        <v>156</v>
      </c>
      <c r="C122" s="18" t="s">
        <v>157</v>
      </c>
      <c r="D122" s="14">
        <f>SUM(E122:F122)</f>
        <v>0</v>
      </c>
      <c r="E122" s="7"/>
      <c r="F122" s="14" t="s">
        <v>24</v>
      </c>
      <c r="G122" s="14">
        <f>SUM(H122:I122)</f>
        <v>0</v>
      </c>
      <c r="H122" s="14">
        <f>SUM(I122:J122)</f>
        <v>0</v>
      </c>
      <c r="I122" s="14">
        <f>SUM(J122:L122)</f>
        <v>0</v>
      </c>
      <c r="J122" s="14">
        <f>SUM(L122:L122)</f>
        <v>0</v>
      </c>
    </row>
    <row r="123" spans="1:10" ht="27" x14ac:dyDescent="0.25">
      <c r="A123" s="11">
        <v>4543</v>
      </c>
      <c r="B123" s="21" t="s">
        <v>158</v>
      </c>
      <c r="C123" s="18" t="s">
        <v>159</v>
      </c>
      <c r="D123" s="14">
        <f>SUM(D125,D128,D129)</f>
        <v>0</v>
      </c>
      <c r="E123" s="23">
        <f>E125</f>
        <v>0</v>
      </c>
      <c r="F123" s="14" t="s">
        <v>24</v>
      </c>
      <c r="G123" s="14">
        <f>SUM(G125,G128,G129)</f>
        <v>0</v>
      </c>
      <c r="H123" s="14">
        <f>SUM(H125,H128,H129)</f>
        <v>0</v>
      </c>
      <c r="I123" s="14">
        <f>SUM(I125,I128,I129)</f>
        <v>0</v>
      </c>
      <c r="J123" s="14">
        <f>SUM(J125,J128,J129)</f>
        <v>0</v>
      </c>
    </row>
    <row r="124" spans="1:10" x14ac:dyDescent="0.25">
      <c r="A124" s="11"/>
      <c r="B124" s="21" t="s">
        <v>18</v>
      </c>
      <c r="C124" s="18"/>
      <c r="D124" s="14"/>
      <c r="E124" s="14"/>
      <c r="F124" s="14"/>
      <c r="G124" s="14"/>
      <c r="H124" s="14"/>
      <c r="I124" s="14"/>
      <c r="J124" s="14"/>
    </row>
    <row r="125" spans="1:10" ht="27" x14ac:dyDescent="0.25">
      <c r="A125" s="11">
        <v>4544</v>
      </c>
      <c r="B125" s="21" t="s">
        <v>160</v>
      </c>
      <c r="C125" s="18"/>
      <c r="D125" s="14">
        <f>SUM(D127:D127)</f>
        <v>0</v>
      </c>
      <c r="E125" s="23">
        <f>E127+E128+E129</f>
        <v>0</v>
      </c>
      <c r="F125" s="14" t="s">
        <v>24</v>
      </c>
      <c r="G125" s="14">
        <f>SUM(G127:G127)</f>
        <v>0</v>
      </c>
      <c r="H125" s="14">
        <f>SUM(H127:H127)</f>
        <v>0</v>
      </c>
      <c r="I125" s="14">
        <f>SUM(I127:I127)</f>
        <v>0</v>
      </c>
      <c r="J125" s="14">
        <f>SUM(J127:J127)</f>
        <v>0</v>
      </c>
    </row>
    <row r="126" spans="1:10" x14ac:dyDescent="0.25">
      <c r="A126" s="11"/>
      <c r="B126" s="21" t="s">
        <v>149</v>
      </c>
      <c r="C126" s="18"/>
      <c r="D126" s="14"/>
      <c r="E126" s="7"/>
      <c r="F126" s="14" t="s">
        <v>24</v>
      </c>
      <c r="G126" s="14"/>
      <c r="H126" s="14"/>
      <c r="I126" s="14"/>
      <c r="J126" s="14"/>
    </row>
    <row r="127" spans="1:10" x14ac:dyDescent="0.25">
      <c r="A127" s="11">
        <v>4546</v>
      </c>
      <c r="B127" s="21" t="s">
        <v>161</v>
      </c>
      <c r="C127" s="18"/>
      <c r="D127" s="14">
        <f>SUM(E127:F127)</f>
        <v>0</v>
      </c>
      <c r="E127" s="7"/>
      <c r="F127" s="14" t="s">
        <v>24</v>
      </c>
      <c r="G127" s="14">
        <f t="shared" ref="G127:H129" si="5">SUM(H127:I127)</f>
        <v>0</v>
      </c>
      <c r="H127" s="14">
        <f t="shared" si="5"/>
        <v>0</v>
      </c>
      <c r="I127" s="14">
        <f>SUM(J127:L127)</f>
        <v>0</v>
      </c>
      <c r="J127" s="14">
        <f>SUM(L127:L127)</f>
        <v>0</v>
      </c>
    </row>
    <row r="128" spans="1:10" x14ac:dyDescent="0.25">
      <c r="A128" s="11">
        <v>4547</v>
      </c>
      <c r="B128" s="21" t="s">
        <v>151</v>
      </c>
      <c r="C128" s="18"/>
      <c r="D128" s="14">
        <f>SUM(E128:F128)</f>
        <v>0</v>
      </c>
      <c r="E128" s="7"/>
      <c r="F128" s="14" t="s">
        <v>24</v>
      </c>
      <c r="G128" s="14">
        <f t="shared" si="5"/>
        <v>0</v>
      </c>
      <c r="H128" s="14">
        <f t="shared" si="5"/>
        <v>0</v>
      </c>
      <c r="I128" s="14">
        <f>SUM(J128:L128)</f>
        <v>0</v>
      </c>
      <c r="J128" s="14">
        <f>SUM(L128:L128)</f>
        <v>0</v>
      </c>
    </row>
    <row r="129" spans="1:10" x14ac:dyDescent="0.25">
      <c r="A129" s="11">
        <v>4548</v>
      </c>
      <c r="B129" s="21" t="s">
        <v>152</v>
      </c>
      <c r="C129" s="18"/>
      <c r="D129" s="14">
        <f>SUM(E129:F129)</f>
        <v>0</v>
      </c>
      <c r="E129" s="7"/>
      <c r="F129" s="14" t="s">
        <v>24</v>
      </c>
      <c r="G129" s="14">
        <f t="shared" si="5"/>
        <v>0</v>
      </c>
      <c r="H129" s="14">
        <f t="shared" si="5"/>
        <v>0</v>
      </c>
      <c r="I129" s="14">
        <f>SUM(J129:L129)</f>
        <v>0</v>
      </c>
      <c r="J129" s="14">
        <f>SUM(L129:L129)</f>
        <v>0</v>
      </c>
    </row>
    <row r="130" spans="1:10" ht="40.5" x14ac:dyDescent="0.25">
      <c r="A130" s="11">
        <v>4600</v>
      </c>
      <c r="B130" s="19" t="s">
        <v>162</v>
      </c>
      <c r="C130" s="18" t="s">
        <v>20</v>
      </c>
      <c r="D130" s="14">
        <f>SUM(D132,D136,D142)</f>
        <v>82860</v>
      </c>
      <c r="E130" s="14">
        <f>SUM(E132,E136,E142)</f>
        <v>77860</v>
      </c>
      <c r="F130" s="14" t="s">
        <v>22</v>
      </c>
      <c r="G130" s="14">
        <f>SUM(G132,G136,G142)</f>
        <v>23861.456692913387</v>
      </c>
      <c r="H130" s="14">
        <f>SUM(H132,H136,H142)</f>
        <v>46529.72440944882</v>
      </c>
      <c r="I130" s="14">
        <f>SUM(I132,I136,I142)</f>
        <v>76779.685039370073</v>
      </c>
      <c r="J130" s="14">
        <f>SUM(J132,J136,J142)</f>
        <v>82860</v>
      </c>
    </row>
    <row r="131" spans="1:10" x14ac:dyDescent="0.25">
      <c r="A131" s="11"/>
      <c r="B131" s="15" t="s">
        <v>18</v>
      </c>
      <c r="C131" s="12"/>
      <c r="D131" s="14"/>
      <c r="E131" s="14"/>
      <c r="F131" s="14"/>
      <c r="G131" s="14"/>
      <c r="H131" s="14"/>
      <c r="I131" s="14"/>
      <c r="J131" s="14"/>
    </row>
    <row r="132" spans="1:10" x14ac:dyDescent="0.25">
      <c r="A132" s="11">
        <v>4610</v>
      </c>
      <c r="B132" s="15" t="s">
        <v>163</v>
      </c>
      <c r="C132" s="12"/>
      <c r="D132" s="14">
        <f>SUM(D134:D135)</f>
        <v>0</v>
      </c>
      <c r="E132" s="14">
        <f>SUM(E134:E135)</f>
        <v>0</v>
      </c>
      <c r="F132" s="14" t="s">
        <v>22</v>
      </c>
      <c r="G132" s="14">
        <f>SUM(G134:G135)</f>
        <v>0</v>
      </c>
      <c r="H132" s="14">
        <f>SUM(H134:H135)</f>
        <v>0</v>
      </c>
      <c r="I132" s="14">
        <f>SUM(I134:I135)</f>
        <v>0</v>
      </c>
      <c r="J132" s="14">
        <f>SUM(J134:J135)</f>
        <v>0</v>
      </c>
    </row>
    <row r="133" spans="1:10" x14ac:dyDescent="0.25">
      <c r="A133" s="11"/>
      <c r="B133" s="15" t="s">
        <v>18</v>
      </c>
      <c r="C133" s="12"/>
      <c r="D133" s="14"/>
      <c r="E133" s="14"/>
      <c r="F133" s="14"/>
      <c r="G133" s="14"/>
      <c r="H133" s="14"/>
      <c r="I133" s="14"/>
      <c r="J133" s="14"/>
    </row>
    <row r="134" spans="1:10" ht="40.5" x14ac:dyDescent="0.25">
      <c r="A134" s="11">
        <v>4610</v>
      </c>
      <c r="B134" s="24" t="s">
        <v>164</v>
      </c>
      <c r="C134" s="12" t="s">
        <v>165</v>
      </c>
      <c r="D134" s="14">
        <f>SUM(E134:F134)</f>
        <v>0</v>
      </c>
      <c r="E134" s="14"/>
      <c r="F134" s="14" t="s">
        <v>24</v>
      </c>
      <c r="G134" s="14">
        <f>SUM(H134:I134)</f>
        <v>0</v>
      </c>
      <c r="H134" s="14">
        <f>SUM(I134:J134)</f>
        <v>0</v>
      </c>
      <c r="I134" s="14">
        <f>SUM(J134:L134)</f>
        <v>0</v>
      </c>
      <c r="J134" s="14">
        <f>SUM(L134:L134)</f>
        <v>0</v>
      </c>
    </row>
    <row r="135" spans="1:10" ht="27" x14ac:dyDescent="0.25">
      <c r="A135" s="11">
        <v>4620</v>
      </c>
      <c r="B135" s="24" t="s">
        <v>166</v>
      </c>
      <c r="C135" s="12" t="s">
        <v>167</v>
      </c>
      <c r="D135" s="14">
        <f>SUM(E135:F135)</f>
        <v>0</v>
      </c>
      <c r="E135" s="14"/>
      <c r="F135" s="14" t="s">
        <v>24</v>
      </c>
      <c r="G135" s="14">
        <f>SUM(H135:I135)</f>
        <v>0</v>
      </c>
      <c r="H135" s="14">
        <f>SUM(I135:J135)</f>
        <v>0</v>
      </c>
      <c r="I135" s="14">
        <f>SUM(J135:L135)</f>
        <v>0</v>
      </c>
      <c r="J135" s="14">
        <f>SUM(L135:L135)</f>
        <v>0</v>
      </c>
    </row>
    <row r="136" spans="1:10" ht="54" x14ac:dyDescent="0.25">
      <c r="A136" s="11">
        <v>4630</v>
      </c>
      <c r="B136" s="19" t="s">
        <v>168</v>
      </c>
      <c r="C136" s="18" t="s">
        <v>20</v>
      </c>
      <c r="D136" s="14">
        <f>SUM(D138:D141)</f>
        <v>82860</v>
      </c>
      <c r="E136" s="14">
        <f>SUM(E138:E141)</f>
        <v>77860</v>
      </c>
      <c r="F136" s="14" t="s">
        <v>24</v>
      </c>
      <c r="G136" s="14">
        <f>SUM(G138:G141)</f>
        <v>23861.456692913387</v>
      </c>
      <c r="H136" s="14">
        <f>SUM(H138:H141)</f>
        <v>46529.72440944882</v>
      </c>
      <c r="I136" s="14">
        <f>SUM(I138:I141)</f>
        <v>76779.685039370073</v>
      </c>
      <c r="J136" s="14">
        <f>SUM(J138:J141)</f>
        <v>82860</v>
      </c>
    </row>
    <row r="137" spans="1:10" x14ac:dyDescent="0.25">
      <c r="A137" s="11"/>
      <c r="B137" s="15" t="s">
        <v>25</v>
      </c>
      <c r="C137" s="18"/>
      <c r="D137" s="14"/>
      <c r="E137" s="14"/>
      <c r="F137" s="14"/>
      <c r="G137" s="14"/>
      <c r="H137" s="14"/>
      <c r="I137" s="14"/>
      <c r="J137" s="14"/>
    </row>
    <row r="138" spans="1:10" x14ac:dyDescent="0.25">
      <c r="A138" s="11">
        <v>4631</v>
      </c>
      <c r="B138" s="19" t="s">
        <v>169</v>
      </c>
      <c r="C138" s="18" t="s">
        <v>170</v>
      </c>
      <c r="D138" s="14">
        <f>SUM(E138:F138)</f>
        <v>0</v>
      </c>
      <c r="E138" s="14"/>
      <c r="F138" s="14" t="s">
        <v>24</v>
      </c>
      <c r="G138" s="14">
        <f>+D138/4</f>
        <v>0</v>
      </c>
      <c r="H138" s="14">
        <f>+D138/4*2</f>
        <v>0</v>
      </c>
      <c r="I138" s="14">
        <f>+D138/4*3</f>
        <v>0</v>
      </c>
      <c r="J138" s="14">
        <f>+D138</f>
        <v>0</v>
      </c>
    </row>
    <row r="139" spans="1:10" ht="27" x14ac:dyDescent="0.25">
      <c r="A139" s="11">
        <v>4632</v>
      </c>
      <c r="B139" s="19" t="s">
        <v>171</v>
      </c>
      <c r="C139" s="18" t="s">
        <v>172</v>
      </c>
      <c r="D139" s="14">
        <f>+'[1]6.Gorcarakan ev tntesagitakan'!G542+'[1]6.Gorcarakan ev tntesagitakan'!G625</f>
        <v>18000</v>
      </c>
      <c r="E139" s="14">
        <f>+'[1]6.Gorcarakan ev tntesagitakan'!H542+'[1]6.Gorcarakan ev tntesagitakan'!H625</f>
        <v>18000</v>
      </c>
      <c r="F139" s="14" t="s">
        <v>24</v>
      </c>
      <c r="G139" s="14">
        <f>+'[1]6.Gorcarakan ev tntesagitakan'!J542+'[1]6.Gorcarakan ev tntesagitakan'!J625</f>
        <v>3602.3622047244094</v>
      </c>
      <c r="H139" s="14">
        <f>+'[1]6.Gorcarakan ev tntesagitakan'!K542+'[1]6.Gorcarakan ev tntesagitakan'!K625</f>
        <v>7381.889763779528</v>
      </c>
      <c r="I139" s="14">
        <f>+'[1]6.Gorcarakan ev tntesagitakan'!L542+'[1]6.Gorcarakan ev tntesagitakan'!L625</f>
        <v>18000</v>
      </c>
      <c r="J139" s="14">
        <f>+'[1]6.Gorcarakan ev tntesagitakan'!M542+'[1]6.Gorcarakan ev tntesagitakan'!M625</f>
        <v>18000</v>
      </c>
    </row>
    <row r="140" spans="1:10" x14ac:dyDescent="0.25">
      <c r="A140" s="11">
        <v>4633</v>
      </c>
      <c r="B140" s="19" t="s">
        <v>173</v>
      </c>
      <c r="C140" s="18" t="s">
        <v>174</v>
      </c>
      <c r="D140" s="14">
        <f>+'[1]6.Gorcarakan ev tntesagitakan'!G730</f>
        <v>6450</v>
      </c>
      <c r="E140" s="14">
        <f>+'[1]6.Gorcarakan ev tntesagitakan'!H730</f>
        <v>1450</v>
      </c>
      <c r="F140" s="14" t="s">
        <v>24</v>
      </c>
      <c r="G140" s="14">
        <f>+'[1]6.Gorcarakan ev tntesagitakan'!J730</f>
        <v>492.59842519685037</v>
      </c>
      <c r="H140" s="14">
        <f>+'[1]6.Gorcarakan ev tntesagitakan'!K730</f>
        <v>810.0787401574803</v>
      </c>
      <c r="I140" s="14">
        <f>+'[1]6.Gorcarakan ev tntesagitakan'!L730</f>
        <v>6127.5590551181103</v>
      </c>
      <c r="J140" s="14">
        <f>+'[1]6.Gorcarakan ev tntesagitakan'!M730</f>
        <v>6450</v>
      </c>
    </row>
    <row r="141" spans="1:10" x14ac:dyDescent="0.25">
      <c r="A141" s="11">
        <v>4634</v>
      </c>
      <c r="B141" s="19" t="s">
        <v>175</v>
      </c>
      <c r="C141" s="18" t="s">
        <v>176</v>
      </c>
      <c r="D141" s="14">
        <f>+'[1]6.Gorcarakan ev tntesagitakan'!G538+'[1]6.Gorcarakan ev tntesagitakan'!G626+'[1]6.Gorcarakan ev tntesagitakan'!G719+'[1]6.Gorcarakan ev tntesagitakan'!G739</f>
        <v>58410</v>
      </c>
      <c r="E141" s="14">
        <f>+'[1]6.Gorcarakan ev tntesagitakan'!H538+'[1]6.Gorcarakan ev tntesagitakan'!H719+'[1]6.Gorcarakan ev tntesagitakan'!H739</f>
        <v>58410</v>
      </c>
      <c r="F141" s="14" t="s">
        <v>24</v>
      </c>
      <c r="G141" s="14">
        <f>+'[1]6.Gorcarakan ev tntesagitakan'!J538+'[1]6.Gorcarakan ev tntesagitakan'!J626+'[1]6.Gorcarakan ev tntesagitakan'!J719+'[1]6.Gorcarakan ev tntesagitakan'!J739</f>
        <v>19766.496062992126</v>
      </c>
      <c r="H141" s="14">
        <f>+'[1]6.Gorcarakan ev tntesagitakan'!K538+'[1]6.Gorcarakan ev tntesagitakan'!K626+'[1]6.Gorcarakan ev tntesagitakan'!K719+'[1]6.Gorcarakan ev tntesagitakan'!K739</f>
        <v>38337.755905511811</v>
      </c>
      <c r="I141" s="14">
        <f>+'[1]6.Gorcarakan ev tntesagitakan'!L538+'[1]6.Gorcarakan ev tntesagitakan'!L626+'[1]6.Gorcarakan ev tntesagitakan'!L719+'[1]6.Gorcarakan ev tntesagitakan'!L739</f>
        <v>52652.125984251965</v>
      </c>
      <c r="J141" s="14">
        <f>+'[1]6.Gorcarakan ev tntesagitakan'!M538+'[1]6.Gorcarakan ev tntesagitakan'!M626+'[1]6.Gorcarakan ev tntesagitakan'!M719+'[1]6.Gorcarakan ev tntesagitakan'!M739</f>
        <v>58410</v>
      </c>
    </row>
    <row r="142" spans="1:10" x14ac:dyDescent="0.25">
      <c r="A142" s="11">
        <v>4640</v>
      </c>
      <c r="B142" s="19" t="s">
        <v>177</v>
      </c>
      <c r="C142" s="18" t="s">
        <v>20</v>
      </c>
      <c r="D142" s="14">
        <f>SUM(D144)</f>
        <v>0</v>
      </c>
      <c r="E142" s="14">
        <f>SUM(E144)</f>
        <v>0</v>
      </c>
      <c r="F142" s="14" t="s">
        <v>24</v>
      </c>
      <c r="G142" s="14">
        <f>SUM(G144)</f>
        <v>0</v>
      </c>
      <c r="H142" s="14">
        <f>SUM(H144)</f>
        <v>0</v>
      </c>
      <c r="I142" s="14">
        <f>SUM(I144)</f>
        <v>0</v>
      </c>
      <c r="J142" s="14">
        <f>SUM(J144)</f>
        <v>0</v>
      </c>
    </row>
    <row r="143" spans="1:10" x14ac:dyDescent="0.25">
      <c r="A143" s="11"/>
      <c r="B143" s="15" t="s">
        <v>25</v>
      </c>
      <c r="C143" s="18"/>
      <c r="D143" s="14"/>
      <c r="E143" s="14"/>
      <c r="F143" s="14"/>
      <c r="G143" s="14"/>
      <c r="H143" s="14"/>
      <c r="I143" s="14"/>
      <c r="J143" s="14"/>
    </row>
    <row r="144" spans="1:10" x14ac:dyDescent="0.25">
      <c r="A144" s="11">
        <v>4641</v>
      </c>
      <c r="B144" s="19" t="s">
        <v>178</v>
      </c>
      <c r="C144" s="18" t="s">
        <v>179</v>
      </c>
      <c r="D144" s="14">
        <f>SUM(E144:F144)</f>
        <v>0</v>
      </c>
      <c r="E144" s="14"/>
      <c r="F144" s="14" t="s">
        <v>22</v>
      </c>
      <c r="G144" s="14">
        <f>+D144/4</f>
        <v>0</v>
      </c>
      <c r="H144" s="14">
        <f>+D144/4*2</f>
        <v>0</v>
      </c>
      <c r="I144" s="14">
        <f>+D144/4*3</f>
        <v>0</v>
      </c>
      <c r="J144" s="14">
        <f>+D144</f>
        <v>0</v>
      </c>
    </row>
    <row r="145" spans="1:10" ht="40.5" x14ac:dyDescent="0.25">
      <c r="A145" s="11">
        <v>4700</v>
      </c>
      <c r="B145" s="19" t="s">
        <v>180</v>
      </c>
      <c r="C145" s="18" t="s">
        <v>20</v>
      </c>
      <c r="D145" s="14">
        <f>SUM(D147,D151,D157,D160,D164,D167,D170)</f>
        <v>252966.6</v>
      </c>
      <c r="E145" s="14">
        <f>SUM(E147,E151,E157,E160,E164,E167,E170)</f>
        <v>247966.6</v>
      </c>
      <c r="F145" s="14">
        <f>SUM(F147,F151,F157,F160,F164,F167,F170)</f>
        <v>0</v>
      </c>
      <c r="G145" s="14">
        <f>SUM(G147,G151,G157,G160,G164,G167,)</f>
        <v>63954.025984251974</v>
      </c>
      <c r="H145" s="14">
        <f>SUM(H147,H151,H157,H160,H164,H167,)</f>
        <v>136309.75354330707</v>
      </c>
      <c r="I145" s="14">
        <f>SUM(I147,I151,I157,I160,I164,I167,)</f>
        <v>180059.87559055112</v>
      </c>
      <c r="J145" s="14">
        <f>SUM(J147,J151,J157,J160,J164,J167,)</f>
        <v>252966.6</v>
      </c>
    </row>
    <row r="146" spans="1:10" x14ac:dyDescent="0.25">
      <c r="A146" s="11"/>
      <c r="B146" s="15" t="s">
        <v>18</v>
      </c>
      <c r="C146" s="12"/>
      <c r="D146" s="14"/>
      <c r="E146" s="14"/>
      <c r="F146" s="14"/>
      <c r="G146" s="14"/>
      <c r="H146" s="14"/>
      <c r="I146" s="14"/>
      <c r="J146" s="14"/>
    </row>
    <row r="147" spans="1:10" ht="54" x14ac:dyDescent="0.25">
      <c r="A147" s="11">
        <v>4710</v>
      </c>
      <c r="B147" s="19" t="s">
        <v>181</v>
      </c>
      <c r="C147" s="18" t="s">
        <v>20</v>
      </c>
      <c r="D147" s="14">
        <f>SUM(D149:D150)</f>
        <v>124812.6</v>
      </c>
      <c r="E147" s="14">
        <f>SUM(E149:E150)</f>
        <v>119812.6</v>
      </c>
      <c r="F147" s="14" t="s">
        <v>24</v>
      </c>
      <c r="G147" s="14">
        <f>SUM(G149:G150)</f>
        <v>30698.641732283464</v>
      </c>
      <c r="H147" s="14">
        <f>SUM(H149:H150)</f>
        <v>60344.71338582677</v>
      </c>
      <c r="I147" s="14">
        <f>SUM(I149:I150)</f>
        <v>94897.985039370033</v>
      </c>
      <c r="J147" s="14">
        <f>SUM(J149:J150)</f>
        <v>124812.6</v>
      </c>
    </row>
    <row r="148" spans="1:10" x14ac:dyDescent="0.25">
      <c r="A148" s="11"/>
      <c r="B148" s="15" t="s">
        <v>25</v>
      </c>
      <c r="C148" s="18"/>
      <c r="D148" s="14"/>
      <c r="E148" s="14"/>
      <c r="F148" s="14"/>
      <c r="G148" s="14"/>
      <c r="H148" s="14"/>
      <c r="I148" s="14"/>
      <c r="J148" s="14"/>
    </row>
    <row r="149" spans="1:10" ht="40.5" x14ac:dyDescent="0.25">
      <c r="A149" s="11">
        <v>4711</v>
      </c>
      <c r="B149" s="19" t="s">
        <v>182</v>
      </c>
      <c r="C149" s="18" t="s">
        <v>183</v>
      </c>
      <c r="D149" s="14">
        <f>SUM(E149:F149)</f>
        <v>0</v>
      </c>
      <c r="E149" s="14"/>
      <c r="F149" s="14" t="s">
        <v>24</v>
      </c>
      <c r="G149" s="14">
        <f>+D149/4</f>
        <v>0</v>
      </c>
      <c r="H149" s="14">
        <f>+D149/4*2</f>
        <v>0</v>
      </c>
      <c r="I149" s="14">
        <f>+D149/4*3</f>
        <v>0</v>
      </c>
      <c r="J149" s="14">
        <f>+D149</f>
        <v>0</v>
      </c>
    </row>
    <row r="150" spans="1:10" ht="27" x14ac:dyDescent="0.25">
      <c r="A150" s="11">
        <v>4712</v>
      </c>
      <c r="B150" s="19" t="s">
        <v>184</v>
      </c>
      <c r="C150" s="18" t="s">
        <v>185</v>
      </c>
      <c r="D150" s="14">
        <f>+'[1]6.Gorcarakan ev tntesagitakan'!G539+'[1]6.Gorcarakan ev tntesagitakan'!G550+'[1]6.Gorcarakan ev tntesagitakan'!G554+'[1]6.Gorcarakan ev tntesagitakan'!G560+'[1]6.Gorcarakan ev tntesagitakan'!G605+'[1]6.Gorcarakan ev tntesagitakan'!G624+'[1]6.Gorcarakan ev tntesagitakan'!G682+'[1]6.Gorcarakan ev tntesagitakan'!G732+'[1]6.Gorcarakan ev tntesagitakan'!G740</f>
        <v>124812.6</v>
      </c>
      <c r="E150" s="14">
        <f>+'[1]6.Gorcarakan ev tntesagitakan'!H539+'[1]6.Gorcarakan ev tntesagitakan'!H550+'[1]6.Gorcarakan ev tntesagitakan'!H554+'[1]6.Gorcarakan ev tntesagitakan'!H560+'[1]6.Gorcarakan ev tntesagitakan'!H605+'[1]6.Gorcarakan ev tntesagitakan'!H624+'[1]6.Gorcarakan ev tntesagitakan'!H682+'[1]6.Gorcarakan ev tntesagitakan'!H732+'[1]6.Gorcarakan ev tntesagitakan'!H740</f>
        <v>119812.6</v>
      </c>
      <c r="F150" s="14" t="s">
        <v>24</v>
      </c>
      <c r="G150" s="14">
        <f>+'[1]6.Gorcarakan ev tntesagitakan'!J539+'[1]6.Gorcarakan ev tntesagitakan'!J550+'[1]6.Gorcarakan ev tntesagitakan'!J554+'[1]6.Gorcarakan ev tntesagitakan'!J560+'[1]6.Gorcarakan ev tntesagitakan'!J605+'[1]6.Gorcarakan ev tntesagitakan'!J624+'[1]6.Gorcarakan ev tntesagitakan'!J682+'[1]6.Gorcarakan ev tntesagitakan'!J732+'[1]6.Gorcarakan ev tntesagitakan'!J740</f>
        <v>30698.641732283464</v>
      </c>
      <c r="H150" s="14">
        <f>+'[1]6.Gorcarakan ev tntesagitakan'!K539+'[1]6.Gorcarakan ev tntesagitakan'!K550+'[1]6.Gorcarakan ev tntesagitakan'!K554+'[1]6.Gorcarakan ev tntesagitakan'!K560+'[1]6.Gorcarakan ev tntesagitakan'!K605+'[1]6.Gorcarakan ev tntesagitakan'!K624+'[1]6.Gorcarakan ev tntesagitakan'!K682+'[1]6.Gorcarakan ev tntesagitakan'!K732+'[1]6.Gorcarakan ev tntesagitakan'!K740</f>
        <v>60344.71338582677</v>
      </c>
      <c r="I150" s="14">
        <f>+'[1]6.Gorcarakan ev tntesagitakan'!L539+'[1]6.Gorcarakan ev tntesagitakan'!L550+'[1]6.Gorcarakan ev tntesagitakan'!L554+'[1]6.Gorcarakan ev tntesagitakan'!L560+'[1]6.Gorcarakan ev tntesagitakan'!L605+'[1]6.Gorcarakan ev tntesagitakan'!L624+'[1]6.Gorcarakan ev tntesagitakan'!L682+'[1]6.Gorcarakan ev tntesagitakan'!L732+'[1]6.Gorcarakan ev tntesagitakan'!L740</f>
        <v>94897.985039370033</v>
      </c>
      <c r="J150" s="14">
        <f>+'[1]6.Gorcarakan ev tntesagitakan'!M539+'[1]6.Gorcarakan ev tntesagitakan'!M550+'[1]6.Gorcarakan ev tntesagitakan'!M554+'[1]6.Gorcarakan ev tntesagitakan'!M560+'[1]6.Gorcarakan ev tntesagitakan'!M605+'[1]6.Gorcarakan ev tntesagitakan'!M624+'[1]6.Gorcarakan ev tntesagitakan'!M682+'[1]6.Gorcarakan ev tntesagitakan'!M732+'[1]6.Gorcarakan ev tntesagitakan'!M740</f>
        <v>124812.6</v>
      </c>
    </row>
    <row r="151" spans="1:10" ht="67.5" x14ac:dyDescent="0.25">
      <c r="A151" s="11">
        <v>4720</v>
      </c>
      <c r="B151" s="19" t="s">
        <v>186</v>
      </c>
      <c r="C151" s="18" t="s">
        <v>20</v>
      </c>
      <c r="D151" s="14">
        <f>SUM(D153:D156)</f>
        <v>1500</v>
      </c>
      <c r="E151" s="14">
        <f>SUM(E153:E156)</f>
        <v>1500</v>
      </c>
      <c r="F151" s="14" t="s">
        <v>24</v>
      </c>
      <c r="G151" s="14">
        <f>SUM(G153:G156)</f>
        <v>360.23622047244095</v>
      </c>
      <c r="H151" s="14">
        <f>SUM(H153:H156)</f>
        <v>1116.1417322834645</v>
      </c>
      <c r="I151" s="14">
        <f>SUM(I153:I156)</f>
        <v>1116.1417322834645</v>
      </c>
      <c r="J151" s="14">
        <f>SUM(J153:J156)</f>
        <v>1500</v>
      </c>
    </row>
    <row r="152" spans="1:10" x14ac:dyDescent="0.25">
      <c r="A152" s="11"/>
      <c r="B152" s="15" t="s">
        <v>25</v>
      </c>
      <c r="C152" s="18"/>
      <c r="D152" s="14"/>
      <c r="E152" s="14"/>
      <c r="F152" s="14"/>
      <c r="G152" s="14"/>
      <c r="H152" s="14"/>
      <c r="I152" s="14"/>
      <c r="J152" s="14"/>
    </row>
    <row r="153" spans="1:10" x14ac:dyDescent="0.25">
      <c r="A153" s="11">
        <v>4721</v>
      </c>
      <c r="B153" s="19" t="s">
        <v>187</v>
      </c>
      <c r="C153" s="18" t="s">
        <v>188</v>
      </c>
      <c r="D153" s="14">
        <f>SUM(E153:F153)</f>
        <v>0</v>
      </c>
      <c r="E153" s="14"/>
      <c r="F153" s="14" t="s">
        <v>24</v>
      </c>
      <c r="G153" s="14">
        <f>+D153/4</f>
        <v>0</v>
      </c>
      <c r="H153" s="14">
        <f>+D153/4*2</f>
        <v>0</v>
      </c>
      <c r="I153" s="14">
        <f>+D153/4*3</f>
        <v>0</v>
      </c>
      <c r="J153" s="14">
        <f>+D153</f>
        <v>0</v>
      </c>
    </row>
    <row r="154" spans="1:10" x14ac:dyDescent="0.25">
      <c r="A154" s="11">
        <v>4722</v>
      </c>
      <c r="B154" s="19" t="s">
        <v>189</v>
      </c>
      <c r="C154" s="18" t="s">
        <v>190</v>
      </c>
      <c r="D154" s="14">
        <f>+'[1]6.Gorcarakan ev tntesagitakan'!G34+'[1]6.Gorcarakan ev tntesagitakan'!G98+'[1]6.Gorcarakan ev tntesagitakan'!G355</f>
        <v>1500</v>
      </c>
      <c r="E154" s="14">
        <f>+'[1]6.Gorcarakan ev tntesagitakan'!H34+'[1]6.Gorcarakan ev tntesagitakan'!H98+'[1]6.Gorcarakan ev tntesagitakan'!H355</f>
        <v>1500</v>
      </c>
      <c r="F154" s="14">
        <f>+'[1]6.Gorcarakan ev tntesagitakan'!I98+'[1]6.Gorcarakan ev tntesagitakan'!I34</f>
        <v>0</v>
      </c>
      <c r="G154" s="14">
        <f>+'[1]6.Gorcarakan ev tntesagitakan'!J34+'[1]6.Gorcarakan ev tntesagitakan'!J98+'[1]6.Gorcarakan ev tntesagitakan'!J355</f>
        <v>360.23622047244095</v>
      </c>
      <c r="H154" s="14">
        <f>+'[1]6.Gorcarakan ev tntesagitakan'!K34+'[1]6.Gorcarakan ev tntesagitakan'!K98+'[1]6.Gorcarakan ev tntesagitakan'!K355</f>
        <v>1116.1417322834645</v>
      </c>
      <c r="I154" s="14">
        <f>+'[1]6.Gorcarakan ev tntesagitakan'!L34+'[1]6.Gorcarakan ev tntesagitakan'!L98+'[1]6.Gorcarakan ev tntesagitakan'!L355</f>
        <v>1116.1417322834645</v>
      </c>
      <c r="J154" s="14">
        <f>+'[1]6.Gorcarakan ev tntesagitakan'!M34+'[1]6.Gorcarakan ev tntesagitakan'!M98+'[1]6.Gorcarakan ev tntesagitakan'!M355</f>
        <v>1500</v>
      </c>
    </row>
    <row r="155" spans="1:10" x14ac:dyDescent="0.25">
      <c r="A155" s="11">
        <v>4723</v>
      </c>
      <c r="B155" s="19" t="s">
        <v>191</v>
      </c>
      <c r="C155" s="22">
        <v>4822</v>
      </c>
      <c r="D155" s="14">
        <f>+'[1]6.Gorcarakan ev tntesagitakan'!G426</f>
        <v>0</v>
      </c>
      <c r="E155" s="14"/>
      <c r="F155" s="14" t="s">
        <v>24</v>
      </c>
      <c r="G155" s="14">
        <f>+'[1]6.Gorcarakan ev tntesagitakan'!J426</f>
        <v>0</v>
      </c>
      <c r="H155" s="14">
        <f>+'[1]6.Gorcarakan ev tntesagitakan'!K426</f>
        <v>0</v>
      </c>
      <c r="I155" s="14">
        <f>+'[1]6.Gorcarakan ev tntesagitakan'!L426</f>
        <v>0</v>
      </c>
      <c r="J155" s="14">
        <f>+'[1]6.Gorcarakan ev tntesagitakan'!M426</f>
        <v>0</v>
      </c>
    </row>
    <row r="156" spans="1:10" ht="27" x14ac:dyDescent="0.25">
      <c r="A156" s="11">
        <v>4724</v>
      </c>
      <c r="B156" s="19" t="s">
        <v>192</v>
      </c>
      <c r="C156" s="18" t="s">
        <v>193</v>
      </c>
      <c r="D156" s="14">
        <f>SUM(E156:F156)</f>
        <v>0</v>
      </c>
      <c r="E156" s="14"/>
      <c r="F156" s="14" t="s">
        <v>24</v>
      </c>
      <c r="G156" s="14">
        <f>+D156/4</f>
        <v>0</v>
      </c>
      <c r="H156" s="14">
        <f>+D156/4*2</f>
        <v>0</v>
      </c>
      <c r="I156" s="14">
        <f>+D156/4*3</f>
        <v>0</v>
      </c>
      <c r="J156" s="14">
        <f>+D156</f>
        <v>0</v>
      </c>
    </row>
    <row r="157" spans="1:10" ht="27" x14ac:dyDescent="0.25">
      <c r="A157" s="11">
        <v>4730</v>
      </c>
      <c r="B157" s="19" t="s">
        <v>194</v>
      </c>
      <c r="C157" s="18" t="s">
        <v>20</v>
      </c>
      <c r="D157" s="14">
        <f>SUM(D159)</f>
        <v>0</v>
      </c>
      <c r="E157" s="14">
        <f>SUM(E159)</f>
        <v>0</v>
      </c>
      <c r="F157" s="14" t="s">
        <v>24</v>
      </c>
      <c r="G157" s="14">
        <f>SUM(G159)</f>
        <v>0</v>
      </c>
      <c r="H157" s="14">
        <f>SUM(H159)</f>
        <v>0</v>
      </c>
      <c r="I157" s="14">
        <f>SUM(I159)</f>
        <v>0</v>
      </c>
      <c r="J157" s="14">
        <f>SUM(J159)</f>
        <v>0</v>
      </c>
    </row>
    <row r="158" spans="1:10" x14ac:dyDescent="0.25">
      <c r="A158" s="11"/>
      <c r="B158" s="15" t="s">
        <v>25</v>
      </c>
      <c r="C158" s="18"/>
      <c r="D158" s="14"/>
      <c r="E158" s="14"/>
      <c r="F158" s="14"/>
      <c r="G158" s="14"/>
      <c r="H158" s="14"/>
      <c r="I158" s="14"/>
      <c r="J158" s="14"/>
    </row>
    <row r="159" spans="1:10" ht="27" x14ac:dyDescent="0.25">
      <c r="A159" s="11">
        <v>4731</v>
      </c>
      <c r="B159" s="19" t="s">
        <v>195</v>
      </c>
      <c r="C159" s="18" t="s">
        <v>196</v>
      </c>
      <c r="D159" s="14">
        <f>SUM(E159:F159)</f>
        <v>0</v>
      </c>
      <c r="E159" s="14"/>
      <c r="F159" s="14" t="s">
        <v>24</v>
      </c>
      <c r="G159" s="14">
        <f>+D159/4</f>
        <v>0</v>
      </c>
      <c r="H159" s="14">
        <f>+D159/4*2</f>
        <v>0</v>
      </c>
      <c r="I159" s="14">
        <f>+D159/4*3</f>
        <v>0</v>
      </c>
      <c r="J159" s="14">
        <f>+D159</f>
        <v>0</v>
      </c>
    </row>
    <row r="160" spans="1:10" ht="54" x14ac:dyDescent="0.25">
      <c r="A160" s="11">
        <v>4740</v>
      </c>
      <c r="B160" s="19" t="s">
        <v>197</v>
      </c>
      <c r="C160" s="18" t="s">
        <v>20</v>
      </c>
      <c r="D160" s="14">
        <f>SUM(D162:D163)</f>
        <v>0</v>
      </c>
      <c r="E160" s="14">
        <f>SUM(E162:E163)</f>
        <v>0</v>
      </c>
      <c r="F160" s="14" t="s">
        <v>24</v>
      </c>
      <c r="G160" s="14">
        <f>SUM(G162:G163)</f>
        <v>0</v>
      </c>
      <c r="H160" s="14">
        <f>SUM(H162:H163)</f>
        <v>0</v>
      </c>
      <c r="I160" s="14">
        <f>SUM(I162:I163)</f>
        <v>0</v>
      </c>
      <c r="J160" s="14">
        <f>SUM(J162:J163)</f>
        <v>0</v>
      </c>
    </row>
    <row r="161" spans="1:10" x14ac:dyDescent="0.25">
      <c r="A161" s="11"/>
      <c r="B161" s="15" t="s">
        <v>25</v>
      </c>
      <c r="C161" s="18"/>
      <c r="D161" s="14"/>
      <c r="E161" s="14"/>
      <c r="F161" s="14"/>
      <c r="G161" s="14"/>
      <c r="H161" s="14"/>
      <c r="I161" s="14"/>
      <c r="J161" s="14"/>
    </row>
    <row r="162" spans="1:10" ht="27" x14ac:dyDescent="0.25">
      <c r="A162" s="11">
        <v>4741</v>
      </c>
      <c r="B162" s="19" t="s">
        <v>198</v>
      </c>
      <c r="C162" s="18" t="s">
        <v>199</v>
      </c>
      <c r="D162" s="14">
        <f>SUM(E162:F162)</f>
        <v>0</v>
      </c>
      <c r="E162" s="14"/>
      <c r="F162" s="14" t="s">
        <v>24</v>
      </c>
      <c r="G162" s="14">
        <f>+D162/4</f>
        <v>0</v>
      </c>
      <c r="H162" s="14">
        <f>+D162/4*2</f>
        <v>0</v>
      </c>
      <c r="I162" s="14">
        <f>+D162/4*3</f>
        <v>0</v>
      </c>
      <c r="J162" s="14">
        <f>+D162</f>
        <v>0</v>
      </c>
    </row>
    <row r="163" spans="1:10" ht="27" x14ac:dyDescent="0.25">
      <c r="A163" s="11">
        <v>4742</v>
      </c>
      <c r="B163" s="19" t="s">
        <v>200</v>
      </c>
      <c r="C163" s="18" t="s">
        <v>201</v>
      </c>
      <c r="D163" s="14">
        <f>SUM(E163:F163)</f>
        <v>0</v>
      </c>
      <c r="E163" s="14"/>
      <c r="F163" s="14" t="s">
        <v>24</v>
      </c>
      <c r="G163" s="14">
        <f>+D163/4</f>
        <v>0</v>
      </c>
      <c r="H163" s="14">
        <f>+D163/4*2</f>
        <v>0</v>
      </c>
      <c r="I163" s="14">
        <f>+D163/4*3</f>
        <v>0</v>
      </c>
      <c r="J163" s="14">
        <f>+D163</f>
        <v>0</v>
      </c>
    </row>
    <row r="164" spans="1:10" ht="54" x14ac:dyDescent="0.25">
      <c r="A164" s="11">
        <v>4750</v>
      </c>
      <c r="B164" s="19" t="s">
        <v>202</v>
      </c>
      <c r="C164" s="18" t="s">
        <v>20</v>
      </c>
      <c r="D164" s="14">
        <f>SUM(D166)</f>
        <v>0</v>
      </c>
      <c r="E164" s="14">
        <f>SUM(E166)</f>
        <v>0</v>
      </c>
      <c r="F164" s="14" t="s">
        <v>24</v>
      </c>
      <c r="G164" s="14">
        <f>SUM(G166)</f>
        <v>0</v>
      </c>
      <c r="H164" s="14">
        <f>SUM(H166)</f>
        <v>0</v>
      </c>
      <c r="I164" s="14">
        <f>SUM(I166)</f>
        <v>0</v>
      </c>
      <c r="J164" s="14">
        <f>SUM(J166)</f>
        <v>0</v>
      </c>
    </row>
    <row r="165" spans="1:10" x14ac:dyDescent="0.25">
      <c r="A165" s="11"/>
      <c r="B165" s="15" t="s">
        <v>25</v>
      </c>
      <c r="C165" s="18"/>
      <c r="D165" s="14"/>
      <c r="E165" s="14"/>
      <c r="F165" s="14"/>
      <c r="G165" s="14"/>
      <c r="H165" s="14"/>
      <c r="I165" s="14"/>
      <c r="J165" s="14"/>
    </row>
    <row r="166" spans="1:10" ht="40.5" x14ac:dyDescent="0.25">
      <c r="A166" s="11">
        <v>4751</v>
      </c>
      <c r="B166" s="19" t="s">
        <v>203</v>
      </c>
      <c r="C166" s="18" t="s">
        <v>204</v>
      </c>
      <c r="D166" s="14">
        <f>SUM(E166:F166)</f>
        <v>0</v>
      </c>
      <c r="E166" s="14"/>
      <c r="F166" s="14" t="s">
        <v>24</v>
      </c>
      <c r="G166" s="14">
        <f>+D166/4</f>
        <v>0</v>
      </c>
      <c r="H166" s="14">
        <f>+D166/4*2</f>
        <v>0</v>
      </c>
      <c r="I166" s="14">
        <f>+D166/4*3</f>
        <v>0</v>
      </c>
      <c r="J166" s="14">
        <f>+D166</f>
        <v>0</v>
      </c>
    </row>
    <row r="167" spans="1:10" x14ac:dyDescent="0.25">
      <c r="A167" s="11">
        <v>4760</v>
      </c>
      <c r="B167" s="19" t="s">
        <v>205</v>
      </c>
      <c r="C167" s="18" t="s">
        <v>20</v>
      </c>
      <c r="D167" s="14">
        <f>SUM(D169)</f>
        <v>126654</v>
      </c>
      <c r="E167" s="14">
        <f>SUM(E169)</f>
        <v>126654</v>
      </c>
      <c r="F167" s="14" t="s">
        <v>24</v>
      </c>
      <c r="G167" s="14">
        <f>SUM(G169)</f>
        <v>32895.148031496065</v>
      </c>
      <c r="H167" s="14">
        <f>SUM(H169)</f>
        <v>74848.89842519685</v>
      </c>
      <c r="I167" s="14">
        <f>SUM(I169)</f>
        <v>84045.748818897642</v>
      </c>
      <c r="J167" s="14">
        <f>SUM(J169)</f>
        <v>126654</v>
      </c>
    </row>
    <row r="168" spans="1:10" x14ac:dyDescent="0.25">
      <c r="A168" s="11"/>
      <c r="B168" s="15" t="s">
        <v>25</v>
      </c>
      <c r="C168" s="18"/>
      <c r="D168" s="14"/>
      <c r="E168" s="14"/>
      <c r="F168" s="14"/>
      <c r="G168" s="14"/>
      <c r="H168" s="14"/>
      <c r="I168" s="14"/>
      <c r="J168" s="14"/>
    </row>
    <row r="169" spans="1:10" x14ac:dyDescent="0.25">
      <c r="A169" s="11">
        <v>4761</v>
      </c>
      <c r="B169" s="19" t="s">
        <v>206</v>
      </c>
      <c r="C169" s="18" t="s">
        <v>207</v>
      </c>
      <c r="D169" s="14">
        <f>+'[1]6.Gorcarakan ev tntesagitakan'!G35+'[1]6.Gorcarakan ev tntesagitakan'!G105+'[1]6.Gorcarakan ev tntesagitakan'!G540+'[1]6.Gorcarakan ev tntesagitakan'!G623</f>
        <v>126654</v>
      </c>
      <c r="E169" s="14">
        <f>+'[1]6.Gorcarakan ev tntesagitakan'!H35+'[1]6.Gorcarakan ev tntesagitakan'!H105+'[1]6.Gorcarakan ev tntesagitakan'!H540+'[1]6.Gorcarakan ev tntesagitakan'!H623</f>
        <v>126654</v>
      </c>
      <c r="F169" s="14" t="s">
        <v>24</v>
      </c>
      <c r="G169" s="14">
        <f>+'[1]6.Gorcarakan ev tntesagitakan'!J35+'[1]6.Gorcarakan ev tntesagitakan'!J105+'[1]6.Gorcarakan ev tntesagitakan'!J540+'[1]6.Gorcarakan ev tntesagitakan'!J623</f>
        <v>32895.148031496065</v>
      </c>
      <c r="H169" s="14">
        <f>+'[1]6.Gorcarakan ev tntesagitakan'!K35+'[1]6.Gorcarakan ev tntesagitakan'!K105+'[1]6.Gorcarakan ev tntesagitakan'!K540+'[1]6.Gorcarakan ev tntesagitakan'!K623</f>
        <v>74848.89842519685</v>
      </c>
      <c r="I169" s="14">
        <f>+'[1]6.Gorcarakan ev tntesagitakan'!L35+'[1]6.Gorcarakan ev tntesagitakan'!L105+'[1]6.Gorcarakan ev tntesagitakan'!L540+'[1]6.Gorcarakan ev tntesagitakan'!L623</f>
        <v>84045.748818897642</v>
      </c>
      <c r="J169" s="14">
        <f>+'[1]6.Gorcarakan ev tntesagitakan'!M35+'[1]6.Gorcarakan ev tntesagitakan'!M105+'[1]6.Gorcarakan ev tntesagitakan'!M540+'[1]6.Gorcarakan ev tntesagitakan'!M623</f>
        <v>126654</v>
      </c>
    </row>
    <row r="170" spans="1:10" x14ac:dyDescent="0.25">
      <c r="A170" s="11">
        <v>4770</v>
      </c>
      <c r="B170" s="19" t="s">
        <v>208</v>
      </c>
      <c r="C170" s="18" t="s">
        <v>20</v>
      </c>
      <c r="D170" s="14">
        <f t="shared" ref="D170:J170" si="6">SUM(D172)</f>
        <v>0</v>
      </c>
      <c r="E170" s="14">
        <f t="shared" si="6"/>
        <v>0</v>
      </c>
      <c r="F170" s="14">
        <f t="shared" si="6"/>
        <v>0</v>
      </c>
      <c r="G170" s="14">
        <f t="shared" si="6"/>
        <v>0</v>
      </c>
      <c r="H170" s="14">
        <f t="shared" si="6"/>
        <v>0</v>
      </c>
      <c r="I170" s="14">
        <f t="shared" si="6"/>
        <v>0</v>
      </c>
      <c r="J170" s="14">
        <f t="shared" si="6"/>
        <v>0</v>
      </c>
    </row>
    <row r="171" spans="1:10" x14ac:dyDescent="0.25">
      <c r="A171" s="11"/>
      <c r="B171" s="15" t="s">
        <v>25</v>
      </c>
      <c r="C171" s="18"/>
      <c r="D171" s="14"/>
      <c r="E171" s="14"/>
      <c r="F171" s="14"/>
      <c r="G171" s="14"/>
      <c r="H171" s="14"/>
      <c r="I171" s="14"/>
      <c r="J171" s="14"/>
    </row>
    <row r="172" spans="1:10" x14ac:dyDescent="0.25">
      <c r="A172" s="11">
        <v>4771</v>
      </c>
      <c r="B172" s="19" t="s">
        <v>209</v>
      </c>
      <c r="C172" s="18" t="s">
        <v>210</v>
      </c>
      <c r="D172" s="14"/>
      <c r="E172" s="14">
        <f>+'[1]6.Gorcarakan ev tntesagitakan'!H768</f>
        <v>0</v>
      </c>
      <c r="F172" s="14">
        <f>+'[1]6.Gorcarakan ev tntesagitakan'!I768</f>
        <v>0</v>
      </c>
      <c r="G172" s="14">
        <f>+'[1]6.Gorcarakan ev tntesagitakan'!J768</f>
        <v>0</v>
      </c>
      <c r="H172" s="14">
        <f>+'[1]6.Gorcarakan ev tntesagitakan'!K768</f>
        <v>0</v>
      </c>
      <c r="I172" s="14">
        <f>+'[1]6.Gorcarakan ev tntesagitakan'!L768</f>
        <v>0</v>
      </c>
      <c r="J172" s="14">
        <f>+'[1]6.Gorcarakan ev tntesagitakan'!M768</f>
        <v>0</v>
      </c>
    </row>
    <row r="173" spans="1:10" ht="40.5" x14ac:dyDescent="0.25">
      <c r="A173" s="11">
        <v>4772</v>
      </c>
      <c r="B173" s="19" t="s">
        <v>211</v>
      </c>
      <c r="C173" s="18" t="s">
        <v>20</v>
      </c>
      <c r="D173" s="14">
        <f>SUM(E173:F173)</f>
        <v>0</v>
      </c>
      <c r="E173" s="14">
        <v>0</v>
      </c>
      <c r="F173" s="14" t="s">
        <v>22</v>
      </c>
      <c r="G173" s="14">
        <f>+D173/4</f>
        <v>0</v>
      </c>
      <c r="H173" s="14">
        <f>+D173/4*2</f>
        <v>0</v>
      </c>
      <c r="I173" s="14">
        <f>+D173/4*3</f>
        <v>0</v>
      </c>
      <c r="J173" s="14">
        <f>+D173</f>
        <v>0</v>
      </c>
    </row>
    <row r="174" spans="1:10" ht="40.5" x14ac:dyDescent="0.25">
      <c r="A174" s="11">
        <v>5000</v>
      </c>
      <c r="B174" s="18" t="s">
        <v>212</v>
      </c>
      <c r="C174" s="18" t="s">
        <v>20</v>
      </c>
      <c r="D174" s="14">
        <f>SUM(D176,D194,D200,D203)</f>
        <v>924260.6</v>
      </c>
      <c r="E174" s="14" t="s">
        <v>213</v>
      </c>
      <c r="F174" s="14">
        <f>SUM(F176,F194,F200,F203)</f>
        <v>406770.9</v>
      </c>
      <c r="G174" s="14">
        <f>SUM(G176,G194,G200,G203)</f>
        <v>320468.26456692908</v>
      </c>
      <c r="H174" s="14">
        <f>SUM(H176,H194,H200,H203)</f>
        <v>504177.89291338518</v>
      </c>
      <c r="I174" s="14">
        <f>SUM(I176,I194,I200,I203)</f>
        <v>738800.32125984225</v>
      </c>
      <c r="J174" s="14">
        <f>SUM(J176,J194,J200,J203)</f>
        <v>924260.6</v>
      </c>
    </row>
    <row r="175" spans="1:10" x14ac:dyDescent="0.25">
      <c r="A175" s="11"/>
      <c r="B175" s="15" t="s">
        <v>18</v>
      </c>
      <c r="C175" s="12"/>
      <c r="D175" s="14"/>
      <c r="E175" s="14"/>
      <c r="F175" s="14"/>
      <c r="G175" s="14"/>
      <c r="H175" s="14"/>
      <c r="I175" s="14"/>
      <c r="J175" s="14"/>
    </row>
    <row r="176" spans="1:10" ht="27" x14ac:dyDescent="0.25">
      <c r="A176" s="11">
        <v>5100</v>
      </c>
      <c r="B176" s="19" t="s">
        <v>214</v>
      </c>
      <c r="C176" s="18" t="s">
        <v>20</v>
      </c>
      <c r="D176" s="14">
        <f>SUM(D178,D183,D188)</f>
        <v>924260.6</v>
      </c>
      <c r="E176" s="14" t="s">
        <v>24</v>
      </c>
      <c r="F176" s="14">
        <f>SUM(F178,F183,F188)</f>
        <v>406770.9</v>
      </c>
      <c r="G176" s="14">
        <f>SUM(G178,G183,G188)</f>
        <v>320468.26456692908</v>
      </c>
      <c r="H176" s="14">
        <f>SUM(H178,H183,H188)</f>
        <v>504177.89291338518</v>
      </c>
      <c r="I176" s="14">
        <f>SUM(I178,I183,I188)</f>
        <v>738800.32125984225</v>
      </c>
      <c r="J176" s="14">
        <f>SUM(J178,J183,J188)</f>
        <v>924260.6</v>
      </c>
    </row>
    <row r="177" spans="1:10" x14ac:dyDescent="0.25">
      <c r="A177" s="11"/>
      <c r="B177" s="15" t="s">
        <v>18</v>
      </c>
      <c r="C177" s="12"/>
      <c r="D177" s="14"/>
      <c r="E177" s="14"/>
      <c r="F177" s="14"/>
      <c r="G177" s="14"/>
      <c r="H177" s="14"/>
      <c r="I177" s="14"/>
      <c r="J177" s="14"/>
    </row>
    <row r="178" spans="1:10" ht="27" x14ac:dyDescent="0.25">
      <c r="A178" s="11">
        <v>5110</v>
      </c>
      <c r="B178" s="19" t="s">
        <v>215</v>
      </c>
      <c r="C178" s="18" t="s">
        <v>20</v>
      </c>
      <c r="D178" s="14">
        <f>SUM(D180:D182)</f>
        <v>261544.69999999998</v>
      </c>
      <c r="E178" s="14" t="s">
        <v>22</v>
      </c>
      <c r="F178" s="14">
        <f>SUM(F180:F182)</f>
        <v>0</v>
      </c>
      <c r="G178" s="14">
        <f>SUM(G180:G182)</f>
        <v>68330.238582677164</v>
      </c>
      <c r="H178" s="14">
        <f>SUM(H180:H182)</f>
        <v>136638.44173228319</v>
      </c>
      <c r="I178" s="14">
        <f>SUM(I180:I182)</f>
        <v>196080.30629921265</v>
      </c>
      <c r="J178" s="14">
        <f>SUM(J180:J182)</f>
        <v>261544.69999999998</v>
      </c>
    </row>
    <row r="179" spans="1:10" x14ac:dyDescent="0.25">
      <c r="A179" s="11"/>
      <c r="B179" s="15" t="s">
        <v>25</v>
      </c>
      <c r="C179" s="18"/>
      <c r="D179" s="14"/>
      <c r="E179" s="14"/>
      <c r="F179" s="14"/>
      <c r="G179" s="14"/>
      <c r="H179" s="14"/>
      <c r="I179" s="14"/>
      <c r="J179" s="14"/>
    </row>
    <row r="180" spans="1:10" x14ac:dyDescent="0.25">
      <c r="A180" s="11">
        <v>5111</v>
      </c>
      <c r="B180" s="19" t="s">
        <v>216</v>
      </c>
      <c r="C180" s="25" t="s">
        <v>217</v>
      </c>
      <c r="D180" s="14">
        <f>+'[1]6.Gorcarakan ev tntesagitakan'!G36+'[1]6.Gorcarakan ev tntesagitakan'!G731</f>
        <v>13500</v>
      </c>
      <c r="E180" s="14" t="s">
        <v>22</v>
      </c>
      <c r="F180" s="14">
        <f>+'[1]6.Gorcarakan ev tntesagitakan'!I36+'[1]6.Gorcarakan ev tntesagitakan'!I731</f>
        <v>0</v>
      </c>
      <c r="G180" s="14">
        <f>+'[1]6.Gorcarakan ev tntesagitakan'!J36+'[1]6.Gorcarakan ev tntesagitakan'!J731</f>
        <v>3001.9685039370079</v>
      </c>
      <c r="H180" s="14">
        <f>+'[1]6.Gorcarakan ev tntesagitakan'!K36+'[1]6.Gorcarakan ev tntesagitakan'!K731</f>
        <v>6151.5748031496069</v>
      </c>
      <c r="I180" s="14">
        <f>+'[1]6.Gorcarakan ev tntesagitakan'!L36+'[1]6.Gorcarakan ev tntesagitakan'!L731</f>
        <v>9301.1811023622049</v>
      </c>
      <c r="J180" s="14">
        <f>+'[1]6.Gorcarakan ev tntesagitakan'!M36+'[1]6.Gorcarakan ev tntesagitakan'!M731</f>
        <v>13500</v>
      </c>
    </row>
    <row r="181" spans="1:10" x14ac:dyDescent="0.25">
      <c r="A181" s="11">
        <v>5112</v>
      </c>
      <c r="B181" s="19" t="s">
        <v>218</v>
      </c>
      <c r="C181" s="25" t="s">
        <v>219</v>
      </c>
      <c r="D181" s="14">
        <f>+'[1]6.Gorcarakan ev tntesagitakan'!G427+'[1]6.Gorcarakan ev tntesagitakan'!G450+'[1]6.Gorcarakan ev tntesagitakan'!G582</f>
        <v>201390.3</v>
      </c>
      <c r="E181" s="14" t="s">
        <v>22</v>
      </c>
      <c r="F181" s="14">
        <f>+'[1]6.Gorcarakan ev tntesagitakan'!I427+'[1]6.Gorcarakan ev tntesagitakan'!I450+'[1]6.Gorcarakan ev tntesagitakan'!I582</f>
        <v>0</v>
      </c>
      <c r="G181" s="14">
        <f>+'[1]6.Gorcarakan ev tntesagitakan'!J427+'[1]6.Gorcarakan ev tntesagitakan'!J450+'[1]6.Gorcarakan ev tntesagitakan'!J582</f>
        <v>54161.953543307085</v>
      </c>
      <c r="H181" s="14">
        <f>+'[1]6.Gorcarakan ev tntesagitakan'!K427+'[1]6.Gorcarakan ev tntesagitakan'!K450+'[1]6.Gorcarakan ev tntesagitakan'!K582</f>
        <v>105215.69370078713</v>
      </c>
      <c r="I181" s="14">
        <f>+'[1]6.Gorcarakan ev tntesagitakan'!L427+'[1]6.Gorcarakan ev tntesagitakan'!L450+'[1]6.Gorcarakan ev tntesagitakan'!L582</f>
        <v>151403.0952755906</v>
      </c>
      <c r="J181" s="14">
        <f>+'[1]6.Gorcarakan ev tntesagitakan'!M427+'[1]6.Gorcarakan ev tntesagitakan'!M450+'[1]6.Gorcarakan ev tntesagitakan'!M582</f>
        <v>201390.3</v>
      </c>
    </row>
    <row r="182" spans="1:10" ht="27" x14ac:dyDescent="0.25">
      <c r="A182" s="11">
        <v>5113</v>
      </c>
      <c r="B182" s="19" t="s">
        <v>220</v>
      </c>
      <c r="C182" s="25" t="s">
        <v>221</v>
      </c>
      <c r="D182" s="14">
        <f>+'[1]6.Gorcarakan ev tntesagitakan'!G37+'[1]6.Gorcarakan ev tntesagitakan'!G278+'[1]6.Gorcarakan ev tntesagitakan'!G449+'[1]6.Gorcarakan ev tntesagitakan'!G583</f>
        <v>46654.400000000001</v>
      </c>
      <c r="E182" s="14"/>
      <c r="F182" s="14">
        <f>+'[1]6.Gorcarakan ev tntesagitakan'!I37+'[1]6.Gorcarakan ev tntesagitakan'!I278+'[1]6.Gorcarakan ev tntesagitakan'!I449+'[1]6.Gorcarakan ev tntesagitakan'!I583</f>
        <v>0</v>
      </c>
      <c r="G182" s="14">
        <f>+'[1]6.Gorcarakan ev tntesagitakan'!J37+'[1]6.Gorcarakan ev tntesagitakan'!J278+'[1]6.Gorcarakan ev tntesagitakan'!J449+'[1]6.Gorcarakan ev tntesagitakan'!J583</f>
        <v>11166.316535433072</v>
      </c>
      <c r="H182" s="14">
        <f>+'[1]6.Gorcarakan ev tntesagitakan'!K37+'[1]6.Gorcarakan ev tntesagitakan'!K278+'[1]6.Gorcarakan ev tntesagitakan'!K449+'[1]6.Gorcarakan ev tntesagitakan'!K583</f>
        <v>25271.173228346455</v>
      </c>
      <c r="I182" s="14">
        <f>+'[1]6.Gorcarakan ev tntesagitakan'!L37+'[1]6.Gorcarakan ev tntesagitakan'!L278+'[1]6.Gorcarakan ev tntesagitakan'!L449+'[1]6.Gorcarakan ev tntesagitakan'!L583</f>
        <v>35376.029921259847</v>
      </c>
      <c r="J182" s="14">
        <f>+'[1]6.Gorcarakan ev tntesagitakan'!M37+'[1]6.Gorcarakan ev tntesagitakan'!M278+'[1]6.Gorcarakan ev tntesagitakan'!M449+'[1]6.Gorcarakan ev tntesagitakan'!M583</f>
        <v>46654.400000000001</v>
      </c>
    </row>
    <row r="183" spans="1:10" ht="27" x14ac:dyDescent="0.25">
      <c r="A183" s="11">
        <v>5120</v>
      </c>
      <c r="B183" s="19" t="s">
        <v>222</v>
      </c>
      <c r="C183" s="18" t="s">
        <v>20</v>
      </c>
      <c r="D183" s="14">
        <f>SUM(D185:D187)</f>
        <v>51842.5</v>
      </c>
      <c r="E183" s="14" t="s">
        <v>22</v>
      </c>
      <c r="F183" s="14">
        <f>SUM(F185:F187)</f>
        <v>2502.5</v>
      </c>
      <c r="G183" s="14">
        <f>SUM(G185:G187)</f>
        <v>21248.248031496063</v>
      </c>
      <c r="H183" s="14">
        <f>SUM(H185:H187)</f>
        <v>24740.846456692911</v>
      </c>
      <c r="I183" s="14">
        <f>SUM(I185:I187)</f>
        <v>34713.759842519685</v>
      </c>
      <c r="J183" s="14">
        <f>SUM(J185:J187)</f>
        <v>51842.5</v>
      </c>
    </row>
    <row r="184" spans="1:10" x14ac:dyDescent="0.25">
      <c r="A184" s="11"/>
      <c r="B184" s="19" t="s">
        <v>25</v>
      </c>
      <c r="C184" s="18"/>
      <c r="D184" s="14"/>
      <c r="E184" s="14"/>
      <c r="F184" s="14"/>
      <c r="G184" s="14"/>
      <c r="H184" s="14"/>
      <c r="I184" s="14"/>
      <c r="J184" s="14"/>
    </row>
    <row r="185" spans="1:10" x14ac:dyDescent="0.25">
      <c r="A185" s="11">
        <v>5121</v>
      </c>
      <c r="B185" s="19" t="s">
        <v>223</v>
      </c>
      <c r="C185" s="25" t="s">
        <v>224</v>
      </c>
      <c r="D185" s="14">
        <f>+'[1]6.Gorcarakan ev tntesagitakan'!G38+'[1]6.Gorcarakan ev tntesagitakan'!G279</f>
        <v>5000</v>
      </c>
      <c r="E185" s="14" t="s">
        <v>24</v>
      </c>
      <c r="F185" s="14">
        <f>+'[1]6.Gorcarakan ev tntesagitakan'!I38+'[1]6.Gorcarakan ev tntesagitakan'!I279</f>
        <v>0</v>
      </c>
      <c r="G185" s="14">
        <f>+'[1]6.Gorcarakan ev tntesagitakan'!J38+'[1]6.Gorcarakan ev tntesagitakan'!J279</f>
        <v>1200.7874015748032</v>
      </c>
      <c r="H185" s="14">
        <f>+'[1]6.Gorcarakan ev tntesagitakan'!K38+'[1]6.Gorcarakan ev tntesagitakan'!K279</f>
        <v>3476.3779527559054</v>
      </c>
      <c r="I185" s="14">
        <f>+'[1]6.Gorcarakan ev tntesagitakan'!L38+'[1]6.Gorcarakan ev tntesagitakan'!L279</f>
        <v>4232.2834645669291</v>
      </c>
      <c r="J185" s="14">
        <f>+'[1]6.Gorcarakan ev tntesagitakan'!M38+'[1]6.Gorcarakan ev tntesagitakan'!M279</f>
        <v>5000</v>
      </c>
    </row>
    <row r="186" spans="1:10" x14ac:dyDescent="0.25">
      <c r="A186" s="11">
        <v>5122</v>
      </c>
      <c r="B186" s="19" t="s">
        <v>225</v>
      </c>
      <c r="C186" s="25" t="s">
        <v>226</v>
      </c>
      <c r="D186" s="14">
        <f>+'[1]6.Gorcarakan ev tntesagitakan'!G39+'[1]6.Gorcarakan ev tntesagitakan'!G362+'[1]6.Gorcarakan ev tntesagitakan'!G451+'[1]6.Gorcarakan ev tntesagitakan'!G551</f>
        <v>36780</v>
      </c>
      <c r="E186" s="14"/>
      <c r="F186" s="14">
        <f>+'[1]6.Gorcarakan ev tntesagitakan'!I39+'[1]6.Gorcarakan ev tntesagitakan'!I362+'[1]6.Gorcarakan ev tntesagitakan'!I451+'[1]6.Gorcarakan ev tntesagitakan'!I551</f>
        <v>0</v>
      </c>
      <c r="G186" s="14">
        <f>+'[1]6.Gorcarakan ev tntesagitakan'!J39+'[1]6.Gorcarakan ev tntesagitakan'!J362+'[1]6.Gorcarakan ev tntesagitakan'!J451+'[1]6.Gorcarakan ev tntesagitakan'!J551</f>
        <v>18550.236220472441</v>
      </c>
      <c r="H186" s="14">
        <f>+'[1]6.Gorcarakan ev tntesagitakan'!K39+'[1]6.Gorcarakan ev tntesagitakan'!K362+'[1]6.Gorcarakan ev tntesagitakan'!K451+'[1]6.Gorcarakan ev tntesagitakan'!K551</f>
        <v>19248.188976377951</v>
      </c>
      <c r="I186" s="14">
        <f>+'[1]6.Gorcarakan ev tntesagitakan'!L39+'[1]6.Gorcarakan ev tntesagitakan'!L362+'[1]6.Gorcarakan ev tntesagitakan'!L451+'[1]6.Gorcarakan ev tntesagitakan'!L551</f>
        <v>27946.141732283464</v>
      </c>
      <c r="J186" s="14">
        <f>+'[1]6.Gorcarakan ev tntesagitakan'!M39+'[1]6.Gorcarakan ev tntesagitakan'!M362+'[1]6.Gorcarakan ev tntesagitakan'!M451+'[1]6.Gorcarakan ev tntesagitakan'!M551</f>
        <v>36780</v>
      </c>
    </row>
    <row r="187" spans="1:10" x14ac:dyDescent="0.25">
      <c r="A187" s="11">
        <v>5123</v>
      </c>
      <c r="B187" s="19" t="s">
        <v>227</v>
      </c>
      <c r="C187" s="25" t="s">
        <v>228</v>
      </c>
      <c r="D187" s="14">
        <f>+'[1]6.Gorcarakan ev tntesagitakan'!G41+'[1]6.Gorcarakan ev tntesagitakan'!G363+'[1]6.Gorcarakan ev tntesagitakan'!G428+'[1]6.Gorcarakan ev tntesagitakan'!G452</f>
        <v>10062.5</v>
      </c>
      <c r="E187" s="14" t="s">
        <v>24</v>
      </c>
      <c r="F187" s="14">
        <f>+'[1]6.Gorcarakan ev tntesagitakan'!I41+'[1]6.Gorcarakan ev tntesagitakan'!I363+'[1]6.Gorcarakan ev tntesagitakan'!I428+'[1]6.Gorcarakan ev tntesagitakan'!I452</f>
        <v>2502.5</v>
      </c>
      <c r="G187" s="14">
        <f>+'[1]6.Gorcarakan ev tntesagitakan'!J41+'[1]6.Gorcarakan ev tntesagitakan'!J363+'[1]6.Gorcarakan ev tntesagitakan'!J428+'[1]6.Gorcarakan ev tntesagitakan'!J452</f>
        <v>1497.2244094488187</v>
      </c>
      <c r="H187" s="14">
        <f>+'[1]6.Gorcarakan ev tntesagitakan'!K41+'[1]6.Gorcarakan ev tntesagitakan'!K363+'[1]6.Gorcarakan ev tntesagitakan'!K428+'[1]6.Gorcarakan ev tntesagitakan'!K452</f>
        <v>2016.2795275590552</v>
      </c>
      <c r="I187" s="14">
        <f>+'[1]6.Gorcarakan ev tntesagitakan'!L41+'[1]6.Gorcarakan ev tntesagitakan'!L363+'[1]6.Gorcarakan ev tntesagitakan'!L428+'[1]6.Gorcarakan ev tntesagitakan'!L452</f>
        <v>2535.3346456692911</v>
      </c>
      <c r="J187" s="14">
        <f>+'[1]6.Gorcarakan ev tntesagitakan'!M41+'[1]6.Gorcarakan ev tntesagitakan'!M363+'[1]6.Gorcarakan ev tntesagitakan'!M428+'[1]6.Gorcarakan ev tntesagitakan'!M452</f>
        <v>10062.5</v>
      </c>
    </row>
    <row r="188" spans="1:10" ht="27" x14ac:dyDescent="0.25">
      <c r="A188" s="11">
        <v>5130</v>
      </c>
      <c r="B188" s="19" t="s">
        <v>307</v>
      </c>
      <c r="C188" s="18" t="s">
        <v>20</v>
      </c>
      <c r="D188" s="14">
        <f>SUM(D190:D193)</f>
        <v>610873.4</v>
      </c>
      <c r="E188" s="14" t="s">
        <v>24</v>
      </c>
      <c r="F188" s="14">
        <f>SUM(F190:F193)</f>
        <v>404268.4</v>
      </c>
      <c r="G188" s="14">
        <f>SUM(G190:G193)</f>
        <v>230889.77795275589</v>
      </c>
      <c r="H188" s="14">
        <f>SUM(H190:H193)</f>
        <v>342798.60472440906</v>
      </c>
      <c r="I188" s="14">
        <f>SUM(I190:I193)</f>
        <v>508006.25511810987</v>
      </c>
      <c r="J188" s="14">
        <f>SUM(J190:J193)</f>
        <v>610873.4</v>
      </c>
    </row>
    <row r="189" spans="1:10" x14ac:dyDescent="0.25">
      <c r="A189" s="11"/>
      <c r="B189" s="15" t="s">
        <v>25</v>
      </c>
      <c r="C189" s="18"/>
      <c r="D189" s="14"/>
      <c r="E189" s="14"/>
      <c r="F189" s="14"/>
      <c r="G189" s="14"/>
      <c r="H189" s="14"/>
      <c r="I189" s="14"/>
      <c r="J189" s="14"/>
    </row>
    <row r="190" spans="1:10" x14ac:dyDescent="0.25">
      <c r="A190" s="11">
        <v>5131</v>
      </c>
      <c r="B190" s="19" t="s">
        <v>229</v>
      </c>
      <c r="C190" s="25" t="s">
        <v>230</v>
      </c>
      <c r="D190" s="14">
        <f>+'[1]6.Gorcarakan ev tntesagitakan'!G397</f>
        <v>30145</v>
      </c>
      <c r="E190" s="14" t="s">
        <v>24</v>
      </c>
      <c r="F190" s="14">
        <f>+'[1]6.Gorcarakan ev tntesagitakan'!I397</f>
        <v>0</v>
      </c>
      <c r="G190" s="14">
        <f>+'[1]6.Gorcarakan ev tntesagitakan'!J397</f>
        <v>7349.7244094488187</v>
      </c>
      <c r="H190" s="14">
        <f>+'[1]6.Gorcarakan ev tntesagitakan'!K397</f>
        <v>14908.779527559056</v>
      </c>
      <c r="I190" s="14">
        <f>+'[1]6.Gorcarakan ev tntesagitakan'!L397</f>
        <v>22467.834645669293</v>
      </c>
      <c r="J190" s="14">
        <f>+'[1]6.Gorcarakan ev tntesagitakan'!M397</f>
        <v>30145</v>
      </c>
    </row>
    <row r="191" spans="1:10" x14ac:dyDescent="0.25">
      <c r="A191" s="11">
        <v>5132</v>
      </c>
      <c r="B191" s="19" t="s">
        <v>231</v>
      </c>
      <c r="C191" s="25" t="s">
        <v>232</v>
      </c>
      <c r="D191" s="14">
        <f>+'[1]6.Gorcarakan ev tntesagitakan'!G40</f>
        <v>0</v>
      </c>
      <c r="E191" s="14" t="s">
        <v>24</v>
      </c>
      <c r="F191" s="14">
        <f>+'[1]6.Gorcarakan ev tntesagitakan'!I40</f>
        <v>0</v>
      </c>
      <c r="G191" s="14">
        <f>+'[1]6.Gorcarakan ev tntesagitakan'!J40</f>
        <v>0</v>
      </c>
      <c r="H191" s="14">
        <f>+'[1]6.Gorcarakan ev tntesagitakan'!K40</f>
        <v>0</v>
      </c>
      <c r="I191" s="14">
        <f>+'[1]6.Gorcarakan ev tntesagitakan'!L40</f>
        <v>0</v>
      </c>
      <c r="J191" s="14">
        <f>+'[1]6.Gorcarakan ev tntesagitakan'!M40</f>
        <v>0</v>
      </c>
    </row>
    <row r="192" spans="1:10" x14ac:dyDescent="0.25">
      <c r="A192" s="11">
        <v>5133</v>
      </c>
      <c r="B192" s="19" t="s">
        <v>233</v>
      </c>
      <c r="C192" s="25" t="s">
        <v>234</v>
      </c>
      <c r="D192" s="14">
        <f>SUM(E192:F192)</f>
        <v>0</v>
      </c>
      <c r="E192" s="14" t="s">
        <v>24</v>
      </c>
      <c r="F192" s="14"/>
      <c r="G192" s="14">
        <f>+D192/4</f>
        <v>0</v>
      </c>
      <c r="H192" s="14">
        <f>+D192/4*2</f>
        <v>0</v>
      </c>
      <c r="I192" s="14">
        <f>+D192/4*3</f>
        <v>0</v>
      </c>
      <c r="J192" s="14">
        <f>+D192</f>
        <v>0</v>
      </c>
    </row>
    <row r="193" spans="1:10" x14ac:dyDescent="0.25">
      <c r="A193" s="11">
        <v>5134</v>
      </c>
      <c r="B193" s="19" t="s">
        <v>235</v>
      </c>
      <c r="C193" s="25" t="s">
        <v>236</v>
      </c>
      <c r="D193" s="14">
        <f>+'[1]6.Gorcarakan ev tntesagitakan'!G91+'[1]6.Gorcarakan ev tntesagitakan'!G280+'[1]6.Gorcarakan ev tntesagitakan'!G453</f>
        <v>580728.4</v>
      </c>
      <c r="E193" s="14" t="s">
        <v>24</v>
      </c>
      <c r="F193" s="14">
        <f>+'[1]6.Gorcarakan ev tntesagitakan'!I91+'[1]6.Gorcarakan ev tntesagitakan'!I280+'[1]6.Gorcarakan ev tntesagitakan'!I453</f>
        <v>404268.4</v>
      </c>
      <c r="G193" s="14">
        <f>+'[1]6.Gorcarakan ev tntesagitakan'!J91+'[1]6.Gorcarakan ev tntesagitakan'!J280+'[1]6.Gorcarakan ev tntesagitakan'!J453</f>
        <v>223540.05354330706</v>
      </c>
      <c r="H193" s="14">
        <f>+'[1]6.Gorcarakan ev tntesagitakan'!K91+'[1]6.Gorcarakan ev tntesagitakan'!K280+'[1]6.Gorcarakan ev tntesagitakan'!K453</f>
        <v>327889.82519685</v>
      </c>
      <c r="I193" s="14">
        <f>+'[1]6.Gorcarakan ev tntesagitakan'!L91+'[1]6.Gorcarakan ev tntesagitakan'!L280+'[1]6.Gorcarakan ev tntesagitakan'!L453</f>
        <v>485538.4204724406</v>
      </c>
      <c r="J193" s="14">
        <f>+'[1]6.Gorcarakan ev tntesagitakan'!M91+'[1]6.Gorcarakan ev tntesagitakan'!M280+'[1]6.Gorcarakan ev tntesagitakan'!M453</f>
        <v>580728.4</v>
      </c>
    </row>
    <row r="194" spans="1:10" ht="27" x14ac:dyDescent="0.25">
      <c r="A194" s="11">
        <v>5200</v>
      </c>
      <c r="B194" s="19" t="s">
        <v>237</v>
      </c>
      <c r="C194" s="18" t="s">
        <v>20</v>
      </c>
      <c r="D194" s="14">
        <f>SUM(D196:D199)</f>
        <v>0</v>
      </c>
      <c r="E194" s="14" t="s">
        <v>24</v>
      </c>
      <c r="F194" s="14">
        <f>SUM(F196:F199)</f>
        <v>0</v>
      </c>
      <c r="G194" s="14">
        <f>SUM(G196:G199)</f>
        <v>0</v>
      </c>
      <c r="H194" s="14">
        <f>SUM(H196:H199)</f>
        <v>0</v>
      </c>
      <c r="I194" s="14">
        <f>SUM(I196:I199)</f>
        <v>0</v>
      </c>
      <c r="J194" s="14">
        <f>SUM(J196:J199)</f>
        <v>0</v>
      </c>
    </row>
    <row r="195" spans="1:10" x14ac:dyDescent="0.25">
      <c r="A195" s="11"/>
      <c r="B195" s="15" t="s">
        <v>18</v>
      </c>
      <c r="C195" s="12"/>
      <c r="D195" s="14"/>
      <c r="E195" s="14"/>
      <c r="F195" s="14"/>
      <c r="G195" s="14"/>
      <c r="H195" s="14"/>
      <c r="I195" s="14"/>
      <c r="J195" s="14"/>
    </row>
    <row r="196" spans="1:10" ht="27" x14ac:dyDescent="0.25">
      <c r="A196" s="11">
        <v>5211</v>
      </c>
      <c r="B196" s="19" t="s">
        <v>238</v>
      </c>
      <c r="C196" s="25" t="s">
        <v>239</v>
      </c>
      <c r="D196" s="14">
        <f>SUM(E196:F196)</f>
        <v>0</v>
      </c>
      <c r="E196" s="14" t="s">
        <v>24</v>
      </c>
      <c r="F196" s="14"/>
      <c r="G196" s="14">
        <f>+D196/4</f>
        <v>0</v>
      </c>
      <c r="H196" s="14">
        <f>+D196/4*2</f>
        <v>0</v>
      </c>
      <c r="I196" s="14">
        <f>+D196/4*3</f>
        <v>0</v>
      </c>
      <c r="J196" s="14">
        <f>+D196</f>
        <v>0</v>
      </c>
    </row>
    <row r="197" spans="1:10" x14ac:dyDescent="0.25">
      <c r="A197" s="11">
        <v>5221</v>
      </c>
      <c r="B197" s="19" t="s">
        <v>240</v>
      </c>
      <c r="C197" s="25" t="s">
        <v>241</v>
      </c>
      <c r="D197" s="14">
        <f>SUM(E197:F197)</f>
        <v>0</v>
      </c>
      <c r="E197" s="14" t="s">
        <v>24</v>
      </c>
      <c r="F197" s="14"/>
      <c r="G197" s="14">
        <f>+D197/4</f>
        <v>0</v>
      </c>
      <c r="H197" s="14">
        <f>+D197/4*2</f>
        <v>0</v>
      </c>
      <c r="I197" s="14">
        <f>+D197/4*3</f>
        <v>0</v>
      </c>
      <c r="J197" s="14">
        <f>+D197</f>
        <v>0</v>
      </c>
    </row>
    <row r="198" spans="1:10" ht="27" x14ac:dyDescent="0.25">
      <c r="A198" s="11">
        <v>5231</v>
      </c>
      <c r="B198" s="19" t="s">
        <v>242</v>
      </c>
      <c r="C198" s="25" t="s">
        <v>243</v>
      </c>
      <c r="D198" s="14">
        <f>SUM(E198:F198)</f>
        <v>0</v>
      </c>
      <c r="E198" s="14" t="s">
        <v>24</v>
      </c>
      <c r="F198" s="14"/>
      <c r="G198" s="14">
        <f>+D198/4</f>
        <v>0</v>
      </c>
      <c r="H198" s="14">
        <f>+D198/4*2</f>
        <v>0</v>
      </c>
      <c r="I198" s="14">
        <f>+D198/4*3</f>
        <v>0</v>
      </c>
      <c r="J198" s="14">
        <f>+D198</f>
        <v>0</v>
      </c>
    </row>
    <row r="199" spans="1:10" x14ac:dyDescent="0.25">
      <c r="A199" s="11">
        <v>5241</v>
      </c>
      <c r="B199" s="19" t="s">
        <v>244</v>
      </c>
      <c r="C199" s="25" t="s">
        <v>245</v>
      </c>
      <c r="D199" s="14">
        <f>SUM(E199:F199)</f>
        <v>0</v>
      </c>
      <c r="E199" s="14" t="s">
        <v>24</v>
      </c>
      <c r="F199" s="14"/>
      <c r="G199" s="14">
        <f>+D199/4</f>
        <v>0</v>
      </c>
      <c r="H199" s="14">
        <f>+D199/4*2</f>
        <v>0</v>
      </c>
      <c r="I199" s="14">
        <f>+D199/4*3</f>
        <v>0</v>
      </c>
      <c r="J199" s="14">
        <f>+D199</f>
        <v>0</v>
      </c>
    </row>
    <row r="200" spans="1:10" x14ac:dyDescent="0.25">
      <c r="A200" s="11">
        <v>5300</v>
      </c>
      <c r="B200" s="19" t="s">
        <v>246</v>
      </c>
      <c r="C200" s="18" t="s">
        <v>20</v>
      </c>
      <c r="D200" s="14">
        <f>SUM(D202)</f>
        <v>0</v>
      </c>
      <c r="E200" s="14" t="s">
        <v>24</v>
      </c>
      <c r="F200" s="14">
        <f>SUM(F202)</f>
        <v>0</v>
      </c>
      <c r="G200" s="14">
        <f>SUM(G202)</f>
        <v>0</v>
      </c>
      <c r="H200" s="14">
        <f>SUM(H202)</f>
        <v>0</v>
      </c>
      <c r="I200" s="14">
        <f>SUM(I202)</f>
        <v>0</v>
      </c>
      <c r="J200" s="14">
        <f>SUM(J202)</f>
        <v>0</v>
      </c>
    </row>
    <row r="201" spans="1:10" x14ac:dyDescent="0.25">
      <c r="A201" s="11"/>
      <c r="B201" s="15" t="s">
        <v>18</v>
      </c>
      <c r="C201" s="12"/>
      <c r="D201" s="14"/>
      <c r="E201" s="14"/>
      <c r="F201" s="14"/>
      <c r="G201" s="14"/>
      <c r="H201" s="14"/>
      <c r="I201" s="14"/>
      <c r="J201" s="14"/>
    </row>
    <row r="202" spans="1:10" x14ac:dyDescent="0.25">
      <c r="A202" s="11">
        <v>5311</v>
      </c>
      <c r="B202" s="19" t="s">
        <v>247</v>
      </c>
      <c r="C202" s="25" t="s">
        <v>248</v>
      </c>
      <c r="D202" s="14">
        <f>SUM(E202:F202)</f>
        <v>0</v>
      </c>
      <c r="E202" s="14" t="s">
        <v>24</v>
      </c>
      <c r="F202" s="14"/>
      <c r="G202" s="14">
        <f>+D202/4</f>
        <v>0</v>
      </c>
      <c r="H202" s="14">
        <f>+D202/4*2</f>
        <v>0</v>
      </c>
      <c r="I202" s="14">
        <f>+D202/4*3</f>
        <v>0</v>
      </c>
      <c r="J202" s="14">
        <f>+D202</f>
        <v>0</v>
      </c>
    </row>
    <row r="203" spans="1:10" ht="27" x14ac:dyDescent="0.25">
      <c r="A203" s="11">
        <v>5400</v>
      </c>
      <c r="B203" s="19" t="s">
        <v>249</v>
      </c>
      <c r="C203" s="18" t="s">
        <v>20</v>
      </c>
      <c r="D203" s="14">
        <f>SUM(D205:D208)</f>
        <v>0</v>
      </c>
      <c r="E203" s="14" t="s">
        <v>24</v>
      </c>
      <c r="F203" s="14">
        <f>SUM(F205:F208)</f>
        <v>0</v>
      </c>
      <c r="G203" s="14">
        <f>SUM(G205:G208)</f>
        <v>0</v>
      </c>
      <c r="H203" s="14">
        <f>SUM(H205:H208)</f>
        <v>0</v>
      </c>
      <c r="I203" s="14">
        <f>SUM(I205:I208)</f>
        <v>0</v>
      </c>
      <c r="J203" s="14">
        <f>SUM(J205:J208)</f>
        <v>0</v>
      </c>
    </row>
    <row r="204" spans="1:10" x14ac:dyDescent="0.25">
      <c r="A204" s="11"/>
      <c r="B204" s="15" t="s">
        <v>18</v>
      </c>
      <c r="C204" s="12"/>
      <c r="D204" s="14"/>
      <c r="E204" s="14"/>
      <c r="F204" s="14"/>
      <c r="G204" s="14"/>
      <c r="H204" s="14"/>
      <c r="I204" s="14"/>
      <c r="J204" s="14"/>
    </row>
    <row r="205" spans="1:10" x14ac:dyDescent="0.25">
      <c r="A205" s="11">
        <v>5411</v>
      </c>
      <c r="B205" s="19" t="s">
        <v>250</v>
      </c>
      <c r="C205" s="25" t="s">
        <v>251</v>
      </c>
      <c r="D205" s="14">
        <f>+'[1]6.Gorcarakan ev tntesagitakan'!G579</f>
        <v>0</v>
      </c>
      <c r="E205" s="14" t="s">
        <v>24</v>
      </c>
      <c r="F205" s="14">
        <f>+'[1]6.Gorcarakan ev tntesagitakan'!I579</f>
        <v>0</v>
      </c>
      <c r="G205" s="14">
        <f>+'[1]6.Gorcarakan ev tntesagitakan'!J579</f>
        <v>0</v>
      </c>
      <c r="H205" s="14">
        <f>+'[1]6.Gorcarakan ev tntesagitakan'!K579</f>
        <v>0</v>
      </c>
      <c r="I205" s="14">
        <f>+'[1]6.Gorcarakan ev tntesagitakan'!L579</f>
        <v>0</v>
      </c>
      <c r="J205" s="14">
        <f>+'[1]6.Gorcarakan ev tntesagitakan'!M579</f>
        <v>0</v>
      </c>
    </row>
    <row r="206" spans="1:10" x14ac:dyDescent="0.25">
      <c r="A206" s="11">
        <v>5421</v>
      </c>
      <c r="B206" s="19" t="s">
        <v>252</v>
      </c>
      <c r="C206" s="25" t="s">
        <v>253</v>
      </c>
      <c r="D206" s="14">
        <f>SUM(E206:F206)</f>
        <v>0</v>
      </c>
      <c r="E206" s="14" t="s">
        <v>24</v>
      </c>
      <c r="F206" s="14"/>
      <c r="G206" s="14">
        <f>+D206/4</f>
        <v>0</v>
      </c>
      <c r="H206" s="14">
        <f>+D206/4*2</f>
        <v>0</v>
      </c>
      <c r="I206" s="14">
        <f>+D206/4*3</f>
        <v>0</v>
      </c>
      <c r="J206" s="14">
        <f>+D206</f>
        <v>0</v>
      </c>
    </row>
    <row r="207" spans="1:10" x14ac:dyDescent="0.25">
      <c r="A207" s="11">
        <v>5431</v>
      </c>
      <c r="B207" s="19" t="s">
        <v>254</v>
      </c>
      <c r="C207" s="25" t="s">
        <v>255</v>
      </c>
      <c r="D207" s="14">
        <f>SUM(E207:F207)</f>
        <v>0</v>
      </c>
      <c r="E207" s="14" t="s">
        <v>24</v>
      </c>
      <c r="F207" s="14"/>
      <c r="G207" s="14">
        <f>+D207/4</f>
        <v>0</v>
      </c>
      <c r="H207" s="14">
        <f>+D207/4*2</f>
        <v>0</v>
      </c>
      <c r="I207" s="14">
        <f>+D207/4*3</f>
        <v>0</v>
      </c>
      <c r="J207" s="14">
        <f>+D207</f>
        <v>0</v>
      </c>
    </row>
    <row r="208" spans="1:10" x14ac:dyDescent="0.25">
      <c r="A208" s="11">
        <v>5441</v>
      </c>
      <c r="B208" s="15" t="s">
        <v>256</v>
      </c>
      <c r="C208" s="25" t="s">
        <v>257</v>
      </c>
      <c r="D208" s="14">
        <f>SUM(E208:F208)</f>
        <v>0</v>
      </c>
      <c r="E208" s="14" t="s">
        <v>24</v>
      </c>
      <c r="F208" s="14"/>
      <c r="G208" s="14">
        <f>+D208/4</f>
        <v>0</v>
      </c>
      <c r="H208" s="14">
        <f>+D208/4*2</f>
        <v>0</v>
      </c>
      <c r="I208" s="14">
        <f>+D208/4*3</f>
        <v>0</v>
      </c>
      <c r="J208" s="14">
        <f>+D208</f>
        <v>0</v>
      </c>
    </row>
    <row r="209" spans="1:10" ht="40.5" x14ac:dyDescent="0.25">
      <c r="A209" s="26" t="s">
        <v>258</v>
      </c>
      <c r="B209" s="19" t="s">
        <v>259</v>
      </c>
      <c r="C209" s="26" t="s">
        <v>20</v>
      </c>
      <c r="D209" s="14">
        <f>SUM(D211,D216,D224,D227)</f>
        <v>-174959.2</v>
      </c>
      <c r="E209" s="14"/>
      <c r="F209" s="14">
        <f>SUM(F211,F216,F224,F227)</f>
        <v>-174959.2</v>
      </c>
      <c r="G209" s="14">
        <f>SUM(G211,G216,G224,G227)</f>
        <v>-42017.760629921264</v>
      </c>
      <c r="H209" s="14">
        <f>SUM(H211,H216,H224,H227)</f>
        <v>-86101.968503937023</v>
      </c>
      <c r="I209" s="14">
        <f>SUM(I211,I216,I224,I227)</f>
        <v>-130186.17637795278</v>
      </c>
      <c r="J209" s="14">
        <f>SUM(J211,J216,J224,J227)</f>
        <v>-174959.2</v>
      </c>
    </row>
    <row r="210" spans="1:10" x14ac:dyDescent="0.25">
      <c r="A210" s="26"/>
      <c r="B210" s="24" t="s">
        <v>8</v>
      </c>
      <c r="C210" s="26"/>
      <c r="D210" s="14"/>
      <c r="E210" s="14"/>
      <c r="F210" s="14"/>
      <c r="G210" s="14"/>
      <c r="H210" s="14"/>
      <c r="I210" s="14"/>
      <c r="J210" s="14"/>
    </row>
    <row r="211" spans="1:10" ht="49.5" x14ac:dyDescent="0.25">
      <c r="A211" s="27" t="s">
        <v>260</v>
      </c>
      <c r="B211" s="28" t="s">
        <v>261</v>
      </c>
      <c r="C211" s="29" t="s">
        <v>20</v>
      </c>
      <c r="D211" s="14">
        <f>+D213+D215</f>
        <v>-11960</v>
      </c>
      <c r="E211" s="14" t="s">
        <v>262</v>
      </c>
      <c r="F211" s="14">
        <f>SUM(F213:F215)</f>
        <v>-11960</v>
      </c>
      <c r="G211" s="14">
        <f>+G213+G215</f>
        <v>-2872.2834645669291</v>
      </c>
      <c r="H211" s="14">
        <f>+H213+H215</f>
        <v>-5885.8267716535438</v>
      </c>
      <c r="I211" s="14">
        <f>+I213+I215</f>
        <v>-8899.3700787401576</v>
      </c>
      <c r="J211" s="14">
        <f>+J213+J215</f>
        <v>-11960</v>
      </c>
    </row>
    <row r="212" spans="1:10" x14ac:dyDescent="0.25">
      <c r="A212" s="27"/>
      <c r="B212" s="24" t="s">
        <v>8</v>
      </c>
      <c r="C212" s="29"/>
      <c r="D212" s="14"/>
      <c r="E212" s="14"/>
      <c r="F212" s="14"/>
      <c r="G212" s="14"/>
      <c r="H212" s="14"/>
      <c r="I212" s="14"/>
      <c r="J212" s="14"/>
    </row>
    <row r="213" spans="1:10" x14ac:dyDescent="0.25">
      <c r="A213" s="27" t="s">
        <v>263</v>
      </c>
      <c r="B213" s="24" t="s">
        <v>264</v>
      </c>
      <c r="C213" s="27" t="s">
        <v>265</v>
      </c>
      <c r="D213" s="14"/>
      <c r="E213" s="14" t="s">
        <v>22</v>
      </c>
      <c r="F213" s="14">
        <f>+D213</f>
        <v>0</v>
      </c>
      <c r="G213" s="14">
        <f>+D213/4</f>
        <v>0</v>
      </c>
      <c r="H213" s="14">
        <f>+D213/4*2</f>
        <v>0</v>
      </c>
      <c r="I213" s="14">
        <f>+D213/4*3</f>
        <v>0</v>
      </c>
      <c r="J213" s="14">
        <f>+D213</f>
        <v>0</v>
      </c>
    </row>
    <row r="214" spans="1:10" ht="27" x14ac:dyDescent="0.25">
      <c r="A214" s="27" t="s">
        <v>266</v>
      </c>
      <c r="B214" s="24" t="s">
        <v>267</v>
      </c>
      <c r="C214" s="27" t="s">
        <v>268</v>
      </c>
      <c r="D214" s="14">
        <f>SUM(E214:F214)</f>
        <v>0</v>
      </c>
      <c r="E214" s="14" t="s">
        <v>22</v>
      </c>
      <c r="F214" s="30"/>
      <c r="G214" s="14">
        <f>+D214/4</f>
        <v>0</v>
      </c>
      <c r="H214" s="14">
        <f>+D214/4*2</f>
        <v>0</v>
      </c>
      <c r="I214" s="14">
        <f>+D214/4*3</f>
        <v>0</v>
      </c>
      <c r="J214" s="14">
        <f>+D214</f>
        <v>0</v>
      </c>
    </row>
    <row r="215" spans="1:10" ht="27" x14ac:dyDescent="0.25">
      <c r="A215" s="31" t="s">
        <v>269</v>
      </c>
      <c r="B215" s="24" t="s">
        <v>270</v>
      </c>
      <c r="C215" s="29" t="s">
        <v>271</v>
      </c>
      <c r="D215" s="14">
        <v>-11960</v>
      </c>
      <c r="E215" s="14" t="s">
        <v>262</v>
      </c>
      <c r="F215" s="14">
        <f>+D215</f>
        <v>-11960</v>
      </c>
      <c r="G215" s="32">
        <f>+D215/254*61</f>
        <v>-2872.2834645669291</v>
      </c>
      <c r="H215" s="32">
        <f>+D215/254*125</f>
        <v>-5885.8267716535438</v>
      </c>
      <c r="I215" s="32">
        <f>+D215/254*189</f>
        <v>-8899.3700787401576</v>
      </c>
      <c r="J215" s="32">
        <f>+D215</f>
        <v>-11960</v>
      </c>
    </row>
    <row r="216" spans="1:10" ht="33" x14ac:dyDescent="0.25">
      <c r="A216" s="31" t="s">
        <v>272</v>
      </c>
      <c r="B216" s="28" t="s">
        <v>273</v>
      </c>
      <c r="C216" s="29" t="s">
        <v>20</v>
      </c>
      <c r="D216" s="14">
        <f>SUM(D218:D219)</f>
        <v>0</v>
      </c>
      <c r="E216" s="14" t="s">
        <v>262</v>
      </c>
      <c r="F216" s="14">
        <f>SUM(F218:F219)</f>
        <v>0</v>
      </c>
      <c r="G216" s="14">
        <f>SUM(G218:G219)</f>
        <v>0</v>
      </c>
      <c r="H216" s="14">
        <f>SUM(H218:H219)</f>
        <v>0</v>
      </c>
      <c r="I216" s="14">
        <f>SUM(I218:I219)</f>
        <v>0</v>
      </c>
      <c r="J216" s="14">
        <f>SUM(J218:J219)</f>
        <v>0</v>
      </c>
    </row>
    <row r="217" spans="1:10" x14ac:dyDescent="0.25">
      <c r="A217" s="31"/>
      <c r="B217" s="24" t="s">
        <v>8</v>
      </c>
      <c r="C217" s="29"/>
      <c r="D217" s="14"/>
      <c r="E217" s="14"/>
      <c r="F217" s="14"/>
      <c r="G217" s="14"/>
      <c r="H217" s="14"/>
      <c r="I217" s="14"/>
      <c r="J217" s="14"/>
    </row>
    <row r="218" spans="1:10" ht="27" x14ac:dyDescent="0.25">
      <c r="A218" s="33" t="s">
        <v>274</v>
      </c>
      <c r="B218" s="24" t="s">
        <v>275</v>
      </c>
      <c r="C218" s="27" t="s">
        <v>276</v>
      </c>
      <c r="D218" s="34">
        <f>SUM(E218:F218)</f>
        <v>0</v>
      </c>
      <c r="E218" s="34" t="s">
        <v>262</v>
      </c>
      <c r="F218" s="34"/>
      <c r="G218" s="14">
        <f>+D218/4</f>
        <v>0</v>
      </c>
      <c r="H218" s="14">
        <f>+D218/4*2</f>
        <v>0</v>
      </c>
      <c r="I218" s="14">
        <f>+D218/4*3</f>
        <v>0</v>
      </c>
      <c r="J218" s="14">
        <f>+D218</f>
        <v>0</v>
      </c>
    </row>
    <row r="219" spans="1:10" ht="27" x14ac:dyDescent="0.25">
      <c r="A219" s="31" t="s">
        <v>277</v>
      </c>
      <c r="B219" s="24" t="s">
        <v>278</v>
      </c>
      <c r="C219" s="29" t="s">
        <v>20</v>
      </c>
      <c r="D219" s="14">
        <f>SUM(D221:D223)</f>
        <v>0</v>
      </c>
      <c r="E219" s="14" t="s">
        <v>262</v>
      </c>
      <c r="F219" s="14">
        <f>SUM(F221:F223)</f>
        <v>0</v>
      </c>
      <c r="G219" s="14">
        <f>SUM(G221:G223)</f>
        <v>0</v>
      </c>
      <c r="H219" s="14">
        <f>SUM(H221:H223)</f>
        <v>0</v>
      </c>
      <c r="I219" s="14">
        <f>SUM(I221:I223)</f>
        <v>0</v>
      </c>
      <c r="J219" s="14">
        <f>SUM(J221:J223)</f>
        <v>0</v>
      </c>
    </row>
    <row r="220" spans="1:10" x14ac:dyDescent="0.25">
      <c r="A220" s="31"/>
      <c r="B220" s="24" t="s">
        <v>25</v>
      </c>
      <c r="C220" s="29"/>
      <c r="D220" s="14"/>
      <c r="E220" s="14"/>
      <c r="F220" s="14"/>
      <c r="G220" s="14"/>
      <c r="H220" s="14"/>
      <c r="I220" s="14"/>
      <c r="J220" s="14"/>
    </row>
    <row r="221" spans="1:10" ht="27" x14ac:dyDescent="0.25">
      <c r="A221" s="31" t="s">
        <v>279</v>
      </c>
      <c r="B221" s="24" t="s">
        <v>280</v>
      </c>
      <c r="C221" s="27" t="s">
        <v>281</v>
      </c>
      <c r="D221" s="14">
        <f>SUM(E221:F221)</f>
        <v>0</v>
      </c>
      <c r="E221" s="14" t="s">
        <v>22</v>
      </c>
      <c r="F221" s="14"/>
      <c r="G221" s="14">
        <f>+D221/4</f>
        <v>0</v>
      </c>
      <c r="H221" s="14">
        <f>+D221/4*2</f>
        <v>0</v>
      </c>
      <c r="I221" s="14">
        <f>+D221/4*3</f>
        <v>0</v>
      </c>
      <c r="J221" s="14">
        <f>+D221</f>
        <v>0</v>
      </c>
    </row>
    <row r="222" spans="1:10" ht="27" x14ac:dyDescent="0.25">
      <c r="A222" s="35" t="s">
        <v>282</v>
      </c>
      <c r="B222" s="24" t="s">
        <v>283</v>
      </c>
      <c r="C222" s="29" t="s">
        <v>284</v>
      </c>
      <c r="D222" s="14">
        <f>SUM(E222:F222)</f>
        <v>0</v>
      </c>
      <c r="E222" s="14" t="s">
        <v>262</v>
      </c>
      <c r="F222" s="14"/>
      <c r="G222" s="14">
        <f>+D222/4</f>
        <v>0</v>
      </c>
      <c r="H222" s="14">
        <f>+D222/4*2</f>
        <v>0</v>
      </c>
      <c r="I222" s="14">
        <f>+D222/4*3</f>
        <v>0</v>
      </c>
      <c r="J222" s="14">
        <f>+D222</f>
        <v>0</v>
      </c>
    </row>
    <row r="223" spans="1:10" ht="27" x14ac:dyDescent="0.25">
      <c r="A223" s="31" t="s">
        <v>285</v>
      </c>
      <c r="B223" s="17" t="s">
        <v>286</v>
      </c>
      <c r="C223" s="29" t="s">
        <v>287</v>
      </c>
      <c r="D223" s="14">
        <f>SUM(E223:F223)</f>
        <v>0</v>
      </c>
      <c r="E223" s="14" t="s">
        <v>262</v>
      </c>
      <c r="F223" s="14"/>
      <c r="G223" s="14">
        <f>+D223/4</f>
        <v>0</v>
      </c>
      <c r="H223" s="14">
        <f>+D223/4*2</f>
        <v>0</v>
      </c>
      <c r="I223" s="14">
        <f>+D223/4*3</f>
        <v>0</v>
      </c>
      <c r="J223" s="14">
        <f>+D223</f>
        <v>0</v>
      </c>
    </row>
    <row r="224" spans="1:10" ht="33" x14ac:dyDescent="0.25">
      <c r="A224" s="31" t="s">
        <v>288</v>
      </c>
      <c r="B224" s="28" t="s">
        <v>289</v>
      </c>
      <c r="C224" s="29" t="s">
        <v>20</v>
      </c>
      <c r="D224" s="14">
        <f>SUM(D226)</f>
        <v>0</v>
      </c>
      <c r="E224" s="14" t="s">
        <v>262</v>
      </c>
      <c r="F224" s="14">
        <f>SUM(F226)</f>
        <v>0</v>
      </c>
      <c r="G224" s="14">
        <f>SUM(G226)</f>
        <v>0</v>
      </c>
      <c r="H224" s="14">
        <f>SUM(H226)</f>
        <v>0</v>
      </c>
      <c r="I224" s="14">
        <f>SUM(I226)</f>
        <v>0</v>
      </c>
      <c r="J224" s="14">
        <f>SUM(J226)</f>
        <v>0</v>
      </c>
    </row>
    <row r="225" spans="1:10" x14ac:dyDescent="0.25">
      <c r="A225" s="31"/>
      <c r="B225" s="24" t="s">
        <v>8</v>
      </c>
      <c r="C225" s="29"/>
      <c r="D225" s="14"/>
      <c r="E225" s="14"/>
      <c r="F225" s="14"/>
      <c r="G225" s="14"/>
      <c r="H225" s="14"/>
      <c r="I225" s="14"/>
      <c r="J225" s="14"/>
    </row>
    <row r="226" spans="1:10" ht="27" x14ac:dyDescent="0.25">
      <c r="A226" s="35" t="s">
        <v>290</v>
      </c>
      <c r="B226" s="24" t="s">
        <v>291</v>
      </c>
      <c r="C226" s="26" t="s">
        <v>292</v>
      </c>
      <c r="D226" s="14">
        <f>SUM(E226:F226)</f>
        <v>0</v>
      </c>
      <c r="E226" s="14" t="s">
        <v>262</v>
      </c>
      <c r="F226" s="14"/>
      <c r="G226" s="14">
        <f>+D226/4</f>
        <v>0</v>
      </c>
      <c r="H226" s="14">
        <f>+D226/4*2</f>
        <v>0</v>
      </c>
      <c r="I226" s="14">
        <f>+D226/4*3</f>
        <v>0</v>
      </c>
      <c r="J226" s="14">
        <f>+D226</f>
        <v>0</v>
      </c>
    </row>
    <row r="227" spans="1:10" ht="66.75" customHeight="1" x14ac:dyDescent="0.25">
      <c r="A227" s="31" t="s">
        <v>293</v>
      </c>
      <c r="B227" s="28" t="s">
        <v>306</v>
      </c>
      <c r="C227" s="29" t="s">
        <v>20</v>
      </c>
      <c r="D227" s="14">
        <f>SUM(D229:D232)</f>
        <v>-162999.20000000001</v>
      </c>
      <c r="E227" s="14" t="s">
        <v>262</v>
      </c>
      <c r="F227" s="14">
        <f>SUM(F229:F232)</f>
        <v>-162999.20000000001</v>
      </c>
      <c r="G227" s="14">
        <f>SUM(G229:G232)</f>
        <v>-39145.477165354336</v>
      </c>
      <c r="H227" s="14">
        <f>SUM(H229:H232)</f>
        <v>-80216.141732283475</v>
      </c>
      <c r="I227" s="14">
        <f>SUM(I229:I232)</f>
        <v>-121286.80629921262</v>
      </c>
      <c r="J227" s="14">
        <f>SUM(J229:J232)</f>
        <v>-162999.20000000001</v>
      </c>
    </row>
    <row r="228" spans="1:10" x14ac:dyDescent="0.25">
      <c r="A228" s="31"/>
      <c r="B228" s="24" t="s">
        <v>8</v>
      </c>
      <c r="C228" s="29"/>
      <c r="D228" s="14"/>
      <c r="E228" s="14"/>
      <c r="F228" s="14"/>
      <c r="G228" s="14"/>
      <c r="H228" s="14"/>
      <c r="I228" s="14"/>
      <c r="J228" s="14"/>
    </row>
    <row r="229" spans="1:10" x14ac:dyDescent="0.25">
      <c r="A229" s="31" t="s">
        <v>294</v>
      </c>
      <c r="B229" s="24" t="s">
        <v>295</v>
      </c>
      <c r="C229" s="27" t="s">
        <v>296</v>
      </c>
      <c r="D229" s="14">
        <f>-162999.2</f>
        <v>-162999.20000000001</v>
      </c>
      <c r="E229" s="14" t="s">
        <v>262</v>
      </c>
      <c r="F229" s="14">
        <f>SUM(D229)</f>
        <v>-162999.20000000001</v>
      </c>
      <c r="G229" s="32">
        <f>+D229/254*61</f>
        <v>-39145.477165354336</v>
      </c>
      <c r="H229" s="32">
        <f>+D229/254*125</f>
        <v>-80216.141732283475</v>
      </c>
      <c r="I229" s="32">
        <f>+D229/254*189</f>
        <v>-121286.80629921262</v>
      </c>
      <c r="J229" s="32">
        <f>+D229</f>
        <v>-162999.20000000001</v>
      </c>
    </row>
    <row r="230" spans="1:10" ht="27" x14ac:dyDescent="0.25">
      <c r="A230" s="35" t="s">
        <v>297</v>
      </c>
      <c r="B230" s="24" t="s">
        <v>298</v>
      </c>
      <c r="C230" s="26" t="s">
        <v>299</v>
      </c>
      <c r="D230" s="14">
        <f>SUM(E230:F230)</f>
        <v>0</v>
      </c>
      <c r="E230" s="14" t="s">
        <v>262</v>
      </c>
      <c r="F230" s="14"/>
      <c r="G230" s="14">
        <f>+D230/4</f>
        <v>0</v>
      </c>
      <c r="H230" s="14">
        <f>+D230/4*2</f>
        <v>0</v>
      </c>
      <c r="I230" s="14">
        <f>+D230/4*3</f>
        <v>0</v>
      </c>
      <c r="J230" s="14">
        <f>+D230</f>
        <v>0</v>
      </c>
    </row>
    <row r="231" spans="1:10" ht="40.5" x14ac:dyDescent="0.25">
      <c r="A231" s="31" t="s">
        <v>300</v>
      </c>
      <c r="B231" s="24" t="s">
        <v>301</v>
      </c>
      <c r="C231" s="29" t="s">
        <v>302</v>
      </c>
      <c r="D231" s="14">
        <f>SUM(E231:F231)</f>
        <v>0</v>
      </c>
      <c r="E231" s="14" t="s">
        <v>262</v>
      </c>
      <c r="F231" s="14"/>
      <c r="G231" s="14">
        <f>+D231/4</f>
        <v>0</v>
      </c>
      <c r="H231" s="14">
        <f>+D231/4*2</f>
        <v>0</v>
      </c>
      <c r="I231" s="14">
        <f>+D231/4*3</f>
        <v>0</v>
      </c>
      <c r="J231" s="14">
        <f>+D231</f>
        <v>0</v>
      </c>
    </row>
    <row r="232" spans="1:10" ht="27" x14ac:dyDescent="0.25">
      <c r="A232" s="31" t="s">
        <v>303</v>
      </c>
      <c r="B232" s="24" t="s">
        <v>304</v>
      </c>
      <c r="C232" s="29" t="s">
        <v>305</v>
      </c>
      <c r="D232" s="14">
        <f>SUM(E232:F232)</f>
        <v>0</v>
      </c>
      <c r="E232" s="14" t="s">
        <v>262</v>
      </c>
      <c r="F232" s="14"/>
      <c r="G232" s="14">
        <f>+D232/4</f>
        <v>0</v>
      </c>
      <c r="H232" s="14">
        <f>+D232/4*2</f>
        <v>0</v>
      </c>
      <c r="I232" s="14">
        <f>+D232/4*3</f>
        <v>0</v>
      </c>
      <c r="J232" s="14">
        <f>+D232</f>
        <v>0</v>
      </c>
    </row>
  </sheetData>
  <protectedRanges>
    <protectedRange sqref="E107" name="Range18"/>
    <protectedRange sqref="F221 F213:F214 F218 D212:J212 D220:J220 D217:J217 D210:J210" name="Range15"/>
    <protectedRange sqref="D177:J177 D179:J179 D189:J189 D184:J184 D175:J175" name="Range13"/>
    <protectedRange sqref="E149 E153 E144 E155:E156 D146:J146 D148:J148 D152:J152 D143:J143" name="Range11"/>
    <protectedRange sqref="D113:E113 E116:E119 E121:E123 D115:E115 G113:J113 G115:J115 D120:J120 D124:J124" name="Range9"/>
    <protectedRange sqref="E93 E97 D101:J101 D99:J99 D95:J95 D91:J91" name="Range7"/>
    <protectedRange sqref="E77 E69:E70 D76:J76 D64:J64 D74:J74" name="Range5"/>
    <protectedRange sqref="E45 E29:F29 D33 G33:J33 D31:J31 D42:J42 D28:J28" name="Range3"/>
    <protectedRange sqref="E22:E23 D14:F14 D16:F16 D18:J18 D20:J20 D25:J25" name="Range1"/>
    <protectedRange sqref="E48:E50 E52:E53 D57:J57 D60:J60 D47:J47" name="Range4"/>
    <protectedRange sqref="E85:E87 E81:E82 D89:J89 D84:J84 D80:J80" name="Range6"/>
    <protectedRange sqref="E102:E103 E111 E106 D109:E109 G109:J109 D105:J105" name="Range8"/>
    <protectedRange sqref="E125:E129 E134:E135 E138 D133:J133 D137:J137 D131:J131" name="Range10"/>
    <protectedRange sqref="E166 E159 E173 E162:E163 D168:J168 D161:J161 D165:J165 D171:J171 D158:J158" name="Range12"/>
    <protectedRange sqref="F196:F199 F206:F208 D201:J201 D195:J195 D204:J204" name="Range14"/>
    <protectedRange sqref="F222:F223 F229:F232 F226 D225:J225 D228:F228" name="Range16"/>
    <protectedRange sqref="E26" name="Range17"/>
    <protectedRange sqref="F202" name="Range21"/>
    <protectedRange sqref="G229:J229" name="Range1_1"/>
    <protectedRange sqref="G215:J215" name="Range1_2"/>
  </protectedRanges>
  <mergeCells count="15">
    <mergeCell ref="J1:M1"/>
    <mergeCell ref="J3:M3"/>
    <mergeCell ref="J4:M4"/>
    <mergeCell ref="A6:G6"/>
    <mergeCell ref="A7:J7"/>
    <mergeCell ref="A10:A11"/>
    <mergeCell ref="B10:C11"/>
    <mergeCell ref="D10:D11"/>
    <mergeCell ref="E10:F10"/>
    <mergeCell ref="G10:J10"/>
    <mergeCell ref="B35:B36"/>
    <mergeCell ref="B37:B38"/>
    <mergeCell ref="B39:B40"/>
    <mergeCell ref="B33:B34"/>
    <mergeCell ref="E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Tatevik Martirosyan</dc:creator>
  <cp:lastModifiedBy>Tigran Ghandiljyan</cp:lastModifiedBy>
  <dcterms:created xsi:type="dcterms:W3CDTF">2015-06-05T18:17:20Z</dcterms:created>
  <dcterms:modified xsi:type="dcterms:W3CDTF">2022-12-14T11:49:00Z</dcterms:modified>
</cp:coreProperties>
</file>