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գյումրի 195-Ն\"/>
    </mc:Choice>
  </mc:AlternateContent>
  <xr:revisionPtr revIDLastSave="0" documentId="13_ncr:1_{D9BFE09E-502A-47CB-8BF1-CF5A23EB2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Ekamutner" sheetId="9" r:id="rId1"/>
    <sheet name="4.Devicit" sheetId="10" state="hidden" r:id="rId2"/>
    <sheet name="5.Havelurd" sheetId="11" state="hidden" r:id="rId3"/>
    <sheet name="4.Devicit " sheetId="15" state="hidden" r:id="rId4"/>
    <sheet name="5.Havelurd " sheetId="16" state="hidden" r:id="rId5"/>
  </sheets>
  <definedNames>
    <definedName name="_xlnm._FilterDatabase" localSheetId="0" hidden="1">'1. Ekamutner'!$A$15:$J$127</definedName>
    <definedName name="_xlnm.Print_Area" localSheetId="0">'1. Ekamutner'!$A$1:$J$127</definedName>
    <definedName name="_xlnm.Print_Area" localSheetId="2">'5.Havelurd'!$A$1:$J$89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9" l="1"/>
  <c r="I20" i="9" s="1"/>
  <c r="D21" i="9"/>
  <c r="G21" i="9" s="1"/>
  <c r="G18" i="9" s="1"/>
  <c r="F72" i="9"/>
  <c r="J66" i="11"/>
  <c r="E18" i="9"/>
  <c r="D19" i="9"/>
  <c r="E22" i="9"/>
  <c r="D23" i="9"/>
  <c r="E26" i="9"/>
  <c r="E25" i="9" s="1"/>
  <c r="E24" i="9" s="1"/>
  <c r="D27" i="9"/>
  <c r="G27" i="9" s="1"/>
  <c r="G26" i="9" s="1"/>
  <c r="D28" i="9"/>
  <c r="D29" i="9"/>
  <c r="D30" i="9"/>
  <c r="G30" i="9" s="1"/>
  <c r="D31" i="9"/>
  <c r="D32" i="9"/>
  <c r="D33" i="9"/>
  <c r="D34" i="9"/>
  <c r="D35" i="9"/>
  <c r="J35" i="9" s="1"/>
  <c r="D36" i="9"/>
  <c r="H36" i="9" s="1"/>
  <c r="D37" i="9"/>
  <c r="D38" i="9"/>
  <c r="J38" i="9" s="1"/>
  <c r="D39" i="9"/>
  <c r="G39" i="9" s="1"/>
  <c r="D40" i="9"/>
  <c r="D41" i="9"/>
  <c r="D42" i="9"/>
  <c r="J42" i="9" s="1"/>
  <c r="D43" i="9"/>
  <c r="D44" i="9"/>
  <c r="D45" i="9"/>
  <c r="E47" i="9"/>
  <c r="E46" i="9"/>
  <c r="D48" i="9"/>
  <c r="D47" i="9" s="1"/>
  <c r="D46" i="9" s="1"/>
  <c r="D49" i="9"/>
  <c r="E51" i="9"/>
  <c r="E50" i="9"/>
  <c r="D52" i="9"/>
  <c r="D53" i="9"/>
  <c r="D54" i="9"/>
  <c r="D51" i="9" s="1"/>
  <c r="D50" i="9" s="1"/>
  <c r="D55" i="9"/>
  <c r="E57" i="9"/>
  <c r="D58" i="9"/>
  <c r="F59" i="9"/>
  <c r="F56" i="9" s="1"/>
  <c r="D60" i="9"/>
  <c r="I60" i="9" s="1"/>
  <c r="I59" i="9" s="1"/>
  <c r="E61" i="9"/>
  <c r="D62" i="9"/>
  <c r="F63" i="9"/>
  <c r="D64" i="9"/>
  <c r="D63" i="9" s="1"/>
  <c r="D66" i="9"/>
  <c r="G66" i="9"/>
  <c r="H66" i="9"/>
  <c r="E67" i="9"/>
  <c r="E65" i="9" s="1"/>
  <c r="D68" i="9"/>
  <c r="D69" i="9"/>
  <c r="D70" i="9"/>
  <c r="H70" i="9" s="1"/>
  <c r="D71" i="9"/>
  <c r="I71" i="9" s="1"/>
  <c r="D73" i="9"/>
  <c r="D72" i="9"/>
  <c r="H72" i="9"/>
  <c r="D74" i="9"/>
  <c r="F76" i="9"/>
  <c r="D77" i="9"/>
  <c r="J77" i="9" s="1"/>
  <c r="J76" i="9" s="1"/>
  <c r="E78" i="9"/>
  <c r="D79" i="9"/>
  <c r="D78" i="9" s="1"/>
  <c r="E80" i="9"/>
  <c r="D81" i="9"/>
  <c r="D80" i="9" s="1"/>
  <c r="D82" i="9"/>
  <c r="H82" i="9" s="1"/>
  <c r="D83" i="9"/>
  <c r="D84" i="9"/>
  <c r="J84" i="9" s="1"/>
  <c r="J80" i="9" s="1"/>
  <c r="E85" i="9"/>
  <c r="E75" i="9" s="1"/>
  <c r="D86" i="9"/>
  <c r="D87" i="9"/>
  <c r="D88" i="9"/>
  <c r="D85" i="9" s="1"/>
  <c r="D92" i="9"/>
  <c r="D93" i="9"/>
  <c r="J93" i="9" s="1"/>
  <c r="D94" i="9"/>
  <c r="D95" i="9"/>
  <c r="I95" i="9" s="1"/>
  <c r="J95" i="9"/>
  <c r="D96" i="9"/>
  <c r="D97" i="9"/>
  <c r="G97" i="9" s="1"/>
  <c r="E98" i="9"/>
  <c r="E90" i="9" s="1"/>
  <c r="E89" i="9" s="1"/>
  <c r="D99" i="9"/>
  <c r="I99" i="9" s="1"/>
  <c r="I98" i="9" s="1"/>
  <c r="D100" i="9"/>
  <c r="D101" i="9"/>
  <c r="I101" i="9" s="1"/>
  <c r="D102" i="9"/>
  <c r="I102" i="9" s="1"/>
  <c r="D103" i="9"/>
  <c r="G103" i="9" s="1"/>
  <c r="D104" i="9"/>
  <c r="I104" i="9" s="1"/>
  <c r="D105" i="9"/>
  <c r="H105" i="9" s="1"/>
  <c r="D106" i="9"/>
  <c r="D107" i="9"/>
  <c r="I107" i="9"/>
  <c r="D108" i="9"/>
  <c r="D109" i="9"/>
  <c r="G109" i="9"/>
  <c r="D110" i="9"/>
  <c r="D111" i="9"/>
  <c r="I111" i="9" s="1"/>
  <c r="H111" i="9"/>
  <c r="D112" i="9"/>
  <c r="D113" i="9"/>
  <c r="G113" i="9" s="1"/>
  <c r="J113" i="9"/>
  <c r="D114" i="9"/>
  <c r="E115" i="9"/>
  <c r="D116" i="9"/>
  <c r="J116" i="9" s="1"/>
  <c r="J115" i="9" s="1"/>
  <c r="D117" i="9"/>
  <c r="J117" i="9" s="1"/>
  <c r="E118" i="9"/>
  <c r="D119" i="9"/>
  <c r="D120" i="9"/>
  <c r="H120" i="9" s="1"/>
  <c r="H118" i="9" s="1"/>
  <c r="F121" i="9"/>
  <c r="D122" i="9"/>
  <c r="D123" i="9"/>
  <c r="D121" i="9" s="1"/>
  <c r="H123" i="9"/>
  <c r="H121" i="9" s="1"/>
  <c r="E124" i="9"/>
  <c r="D125" i="9"/>
  <c r="D127" i="9"/>
  <c r="D124" i="9" s="1"/>
  <c r="H122" i="9"/>
  <c r="I122" i="9"/>
  <c r="J122" i="9"/>
  <c r="G122" i="9"/>
  <c r="J120" i="9"/>
  <c r="J118" i="9" s="1"/>
  <c r="G120" i="9"/>
  <c r="G118" i="9" s="1"/>
  <c r="G117" i="9"/>
  <c r="H107" i="9"/>
  <c r="J103" i="9"/>
  <c r="J99" i="9"/>
  <c r="J98" i="9" s="1"/>
  <c r="I96" i="9"/>
  <c r="G96" i="9"/>
  <c r="J96" i="9"/>
  <c r="H96" i="9"/>
  <c r="I92" i="9"/>
  <c r="G92" i="9"/>
  <c r="J92" i="9"/>
  <c r="H92" i="9"/>
  <c r="I88" i="9"/>
  <c r="J88" i="9"/>
  <c r="H88" i="9"/>
  <c r="J86" i="9"/>
  <c r="H86" i="9"/>
  <c r="G86" i="9"/>
  <c r="I86" i="9"/>
  <c r="J82" i="9"/>
  <c r="G82" i="9"/>
  <c r="I82" i="9"/>
  <c r="J74" i="9"/>
  <c r="I74" i="9"/>
  <c r="G74" i="9"/>
  <c r="J69" i="9"/>
  <c r="J60" i="9"/>
  <c r="J59" i="9"/>
  <c r="G60" i="9"/>
  <c r="G59" i="9" s="1"/>
  <c r="J58" i="9"/>
  <c r="J57" i="9"/>
  <c r="I58" i="9"/>
  <c r="I57" i="9" s="1"/>
  <c r="H58" i="9"/>
  <c r="H57" i="9"/>
  <c r="G58" i="9"/>
  <c r="G57" i="9"/>
  <c r="D57" i="9"/>
  <c r="J55" i="9"/>
  <c r="H55" i="9"/>
  <c r="I55" i="9"/>
  <c r="G55" i="9"/>
  <c r="J53" i="9"/>
  <c r="H53" i="9"/>
  <c r="I53" i="9"/>
  <c r="G53" i="9"/>
  <c r="J49" i="9"/>
  <c r="H49" i="9"/>
  <c r="G49" i="9"/>
  <c r="I49" i="9"/>
  <c r="J45" i="9"/>
  <c r="H45" i="9"/>
  <c r="G45" i="9"/>
  <c r="I45" i="9"/>
  <c r="J43" i="9"/>
  <c r="H43" i="9"/>
  <c r="G43" i="9"/>
  <c r="I43" i="9"/>
  <c r="J41" i="9"/>
  <c r="H41" i="9"/>
  <c r="G41" i="9"/>
  <c r="I41" i="9"/>
  <c r="H39" i="9"/>
  <c r="J37" i="9"/>
  <c r="H37" i="9"/>
  <c r="G37" i="9"/>
  <c r="I37" i="9"/>
  <c r="H35" i="9"/>
  <c r="G35" i="9"/>
  <c r="J33" i="9"/>
  <c r="H33" i="9"/>
  <c r="G33" i="9"/>
  <c r="I33" i="9"/>
  <c r="J31" i="9"/>
  <c r="H31" i="9"/>
  <c r="G31" i="9"/>
  <c r="I31" i="9"/>
  <c r="J29" i="9"/>
  <c r="H29" i="9"/>
  <c r="G29" i="9"/>
  <c r="I29" i="9"/>
  <c r="I27" i="9"/>
  <c r="I26" i="9" s="1"/>
  <c r="I19" i="9"/>
  <c r="H19" i="9"/>
  <c r="I119" i="9"/>
  <c r="H119" i="9"/>
  <c r="H116" i="9"/>
  <c r="H115" i="9" s="1"/>
  <c r="I114" i="9"/>
  <c r="G114" i="9"/>
  <c r="H114" i="9"/>
  <c r="J114" i="9"/>
  <c r="I112" i="9"/>
  <c r="G112" i="9"/>
  <c r="H112" i="9"/>
  <c r="J112" i="9"/>
  <c r="I110" i="9"/>
  <c r="G110" i="9"/>
  <c r="H110" i="9"/>
  <c r="J110" i="9"/>
  <c r="I108" i="9"/>
  <c r="G108" i="9"/>
  <c r="H108" i="9"/>
  <c r="J108" i="9"/>
  <c r="I106" i="9"/>
  <c r="G106" i="9"/>
  <c r="H106" i="9"/>
  <c r="J106" i="9"/>
  <c r="J102" i="9"/>
  <c r="J100" i="9"/>
  <c r="G100" i="9"/>
  <c r="I100" i="9"/>
  <c r="H100" i="9"/>
  <c r="I94" i="9"/>
  <c r="J94" i="9"/>
  <c r="I93" i="9"/>
  <c r="G87" i="9"/>
  <c r="H87" i="9"/>
  <c r="H85" i="9" s="1"/>
  <c r="J83" i="9"/>
  <c r="G83" i="9"/>
  <c r="I83" i="9"/>
  <c r="H81" i="9"/>
  <c r="I79" i="9"/>
  <c r="I78" i="9"/>
  <c r="G79" i="9"/>
  <c r="G78" i="9" s="1"/>
  <c r="H79" i="9"/>
  <c r="H78" i="9" s="1"/>
  <c r="J79" i="9"/>
  <c r="J78" i="9"/>
  <c r="J71" i="9"/>
  <c r="H71" i="9"/>
  <c r="J70" i="9"/>
  <c r="J68" i="9"/>
  <c r="H68" i="9"/>
  <c r="I68" i="9"/>
  <c r="I67" i="9" s="1"/>
  <c r="G68" i="9"/>
  <c r="I66" i="9"/>
  <c r="J64" i="9"/>
  <c r="J63" i="9" s="1"/>
  <c r="D61" i="9"/>
  <c r="J54" i="9"/>
  <c r="H52" i="9"/>
  <c r="I52" i="9"/>
  <c r="H44" i="9"/>
  <c r="G42" i="9"/>
  <c r="I42" i="9"/>
  <c r="H40" i="9"/>
  <c r="J34" i="9"/>
  <c r="G34" i="9"/>
  <c r="I34" i="9"/>
  <c r="H32" i="9"/>
  <c r="I32" i="9"/>
  <c r="J30" i="9"/>
  <c r="H28" i="9"/>
  <c r="I28" i="9"/>
  <c r="D22" i="9"/>
  <c r="G20" i="9"/>
  <c r="J20" i="9"/>
  <c r="D118" i="9"/>
  <c r="J66" i="9"/>
  <c r="G94" i="9"/>
  <c r="H94" i="9"/>
  <c r="I87" i="9"/>
  <c r="I85" i="9" s="1"/>
  <c r="J87" i="9"/>
  <c r="J85" i="9" s="1"/>
  <c r="H83" i="9"/>
  <c r="J81" i="9"/>
  <c r="I81" i="9"/>
  <c r="I77" i="9"/>
  <c r="I76" i="9" s="1"/>
  <c r="H74" i="9"/>
  <c r="H62" i="9"/>
  <c r="H61" i="9"/>
  <c r="J62" i="9"/>
  <c r="J61" i="9"/>
  <c r="G62" i="9"/>
  <c r="G61" i="9" s="1"/>
  <c r="I62" i="9"/>
  <c r="I61" i="9"/>
  <c r="H60" i="9"/>
  <c r="H59" i="9" s="1"/>
  <c r="D59" i="9"/>
  <c r="G119" i="9"/>
  <c r="J119" i="9"/>
  <c r="J107" i="9"/>
  <c r="D115" i="9"/>
  <c r="I125" i="9"/>
  <c r="G125" i="9"/>
  <c r="H125" i="9"/>
  <c r="J125" i="9"/>
  <c r="G123" i="9"/>
  <c r="G121" i="9"/>
  <c r="H117" i="9"/>
  <c r="I117" i="9"/>
  <c r="G111" i="9"/>
  <c r="I109" i="9"/>
  <c r="H109" i="9"/>
  <c r="J109" i="9"/>
  <c r="G107" i="9"/>
  <c r="I105" i="9"/>
  <c r="H101" i="9"/>
  <c r="G101" i="9"/>
  <c r="J101" i="9"/>
  <c r="G99" i="9"/>
  <c r="G98" i="9"/>
  <c r="D98" i="9"/>
  <c r="G95" i="9"/>
  <c r="H95" i="9"/>
  <c r="G93" i="9"/>
  <c r="H93" i="9"/>
  <c r="H54" i="9"/>
  <c r="H51" i="9"/>
  <c r="H50" i="9" s="1"/>
  <c r="G54" i="9"/>
  <c r="G51" i="9" s="1"/>
  <c r="G50" i="9" s="1"/>
  <c r="J52" i="9"/>
  <c r="J51" i="9" s="1"/>
  <c r="J50" i="9" s="1"/>
  <c r="G52" i="9"/>
  <c r="J44" i="9"/>
  <c r="G44" i="9"/>
  <c r="I44" i="9"/>
  <c r="H42" i="9"/>
  <c r="J40" i="9"/>
  <c r="G40" i="9"/>
  <c r="I40" i="9"/>
  <c r="H34" i="9"/>
  <c r="J32" i="9"/>
  <c r="G32" i="9"/>
  <c r="H30" i="9"/>
  <c r="J28" i="9"/>
  <c r="G28" i="9"/>
  <c r="J23" i="9"/>
  <c r="J22" i="9" s="1"/>
  <c r="I23" i="9"/>
  <c r="I22" i="9"/>
  <c r="G23" i="9"/>
  <c r="G22" i="9" s="1"/>
  <c r="H23" i="9"/>
  <c r="H22" i="9"/>
  <c r="G19" i="9"/>
  <c r="J19" i="9"/>
  <c r="G72" i="9"/>
  <c r="I72" i="9"/>
  <c r="I126" i="9"/>
  <c r="G126" i="9"/>
  <c r="H126" i="9"/>
  <c r="F126" i="9"/>
  <c r="F124" i="9" s="1"/>
  <c r="J126" i="9"/>
  <c r="J73" i="9"/>
  <c r="J72" i="9"/>
  <c r="I80" i="9" l="1"/>
  <c r="I75" i="9" s="1"/>
  <c r="I51" i="9"/>
  <c r="I50" i="9" s="1"/>
  <c r="I121" i="9"/>
  <c r="F75" i="9"/>
  <c r="F16" i="9" s="1"/>
  <c r="H99" i="9"/>
  <c r="H98" i="9" s="1"/>
  <c r="I48" i="9"/>
  <c r="I47" i="9" s="1"/>
  <c r="I46" i="9" s="1"/>
  <c r="I54" i="9"/>
  <c r="D76" i="9"/>
  <c r="I35" i="9"/>
  <c r="G88" i="9"/>
  <c r="G85" i="9" s="1"/>
  <c r="I103" i="9"/>
  <c r="H103" i="9"/>
  <c r="G36" i="9"/>
  <c r="J123" i="9"/>
  <c r="J121" i="9" s="1"/>
  <c r="I84" i="9"/>
  <c r="G105" i="9"/>
  <c r="J36" i="9"/>
  <c r="H48" i="9"/>
  <c r="H47" i="9" s="1"/>
  <c r="H46" i="9" s="1"/>
  <c r="H102" i="9"/>
  <c r="I123" i="9"/>
  <c r="J67" i="9"/>
  <c r="G84" i="9"/>
  <c r="J111" i="9"/>
  <c r="H127" i="9"/>
  <c r="H124" i="9" s="1"/>
  <c r="G67" i="9"/>
  <c r="J21" i="9"/>
  <c r="J18" i="9" s="1"/>
  <c r="H38" i="9"/>
  <c r="H97" i="9"/>
  <c r="H90" i="9" s="1"/>
  <c r="H89" i="9" s="1"/>
  <c r="H113" i="9"/>
  <c r="I36" i="9"/>
  <c r="G48" i="9"/>
  <c r="G47" i="9" s="1"/>
  <c r="G46" i="9" s="1"/>
  <c r="G64" i="9"/>
  <c r="G63" i="9" s="1"/>
  <c r="I70" i="9"/>
  <c r="I65" i="9" s="1"/>
  <c r="I56" i="9" s="1"/>
  <c r="G102" i="9"/>
  <c r="G90" i="9" s="1"/>
  <c r="G89" i="9" s="1"/>
  <c r="H84" i="9"/>
  <c r="H80" i="9" s="1"/>
  <c r="G127" i="9"/>
  <c r="G124" i="9" s="1"/>
  <c r="J27" i="9"/>
  <c r="J26" i="9" s="1"/>
  <c r="J97" i="9"/>
  <c r="J90" i="9" s="1"/>
  <c r="J89" i="9" s="1"/>
  <c r="J75" i="9" s="1"/>
  <c r="I113" i="9"/>
  <c r="G70" i="9"/>
  <c r="I127" i="9"/>
  <c r="I124" i="9" s="1"/>
  <c r="E56" i="9"/>
  <c r="E17" i="9"/>
  <c r="I97" i="9"/>
  <c r="I90" i="9" s="1"/>
  <c r="I89" i="9" s="1"/>
  <c r="G77" i="9"/>
  <c r="G76" i="9" s="1"/>
  <c r="I38" i="9"/>
  <c r="H64" i="9"/>
  <c r="H63" i="9" s="1"/>
  <c r="J104" i="9"/>
  <c r="I116" i="9"/>
  <c r="I115" i="9" s="1"/>
  <c r="J127" i="9"/>
  <c r="J124" i="9" s="1"/>
  <c r="G38" i="9"/>
  <c r="G25" i="9" s="1"/>
  <c r="G24" i="9" s="1"/>
  <c r="G17" i="9" s="1"/>
  <c r="J48" i="9"/>
  <c r="J47" i="9" s="1"/>
  <c r="J46" i="9" s="1"/>
  <c r="H104" i="9"/>
  <c r="D26" i="9"/>
  <c r="D25" i="9" s="1"/>
  <c r="D24" i="9" s="1"/>
  <c r="J105" i="9"/>
  <c r="H77" i="9"/>
  <c r="H76" i="9" s="1"/>
  <c r="I30" i="9"/>
  <c r="I25" i="9" s="1"/>
  <c r="I24" i="9" s="1"/>
  <c r="I64" i="9"/>
  <c r="I63" i="9" s="1"/>
  <c r="G71" i="9"/>
  <c r="G65" i="9" s="1"/>
  <c r="G56" i="9" s="1"/>
  <c r="G104" i="9"/>
  <c r="G116" i="9"/>
  <c r="G115" i="9" s="1"/>
  <c r="H27" i="9"/>
  <c r="H26" i="9" s="1"/>
  <c r="H25" i="9" s="1"/>
  <c r="H24" i="9" s="1"/>
  <c r="I39" i="9"/>
  <c r="I120" i="9"/>
  <c r="I118" i="9" s="1"/>
  <c r="J39" i="9"/>
  <c r="D90" i="9"/>
  <c r="D89" i="9" s="1"/>
  <c r="G81" i="9"/>
  <c r="G80" i="9" s="1"/>
  <c r="D67" i="9"/>
  <c r="D65" i="9" s="1"/>
  <c r="D56" i="9" s="1"/>
  <c r="J65" i="9"/>
  <c r="J56" i="9" s="1"/>
  <c r="H67" i="9"/>
  <c r="H65" i="9" s="1"/>
  <c r="E16" i="9"/>
  <c r="D126" i="9"/>
  <c r="H21" i="9"/>
  <c r="I21" i="9"/>
  <c r="I18" i="9" s="1"/>
  <c r="H20" i="9"/>
  <c r="D18" i="9"/>
  <c r="G16" i="9" l="1"/>
  <c r="G75" i="9"/>
  <c r="H18" i="9"/>
  <c r="D75" i="9"/>
  <c r="H56" i="9"/>
  <c r="J25" i="9"/>
  <c r="J24" i="9" s="1"/>
  <c r="J17" i="9"/>
  <c r="J16" i="9" s="1"/>
  <c r="H75" i="9"/>
  <c r="I17" i="9"/>
  <c r="I16" i="9" s="1"/>
  <c r="H17" i="9"/>
  <c r="H16" i="9" s="1"/>
  <c r="D17" i="9"/>
  <c r="D16" i="9" s="1"/>
</calcChain>
</file>

<file path=xl/sharedStrings.xml><?xml version="1.0" encoding="utf-8"?>
<sst xmlns="http://schemas.openxmlformats.org/spreadsheetml/2006/main" count="613" uniqueCount="284">
  <si>
    <t>X</t>
  </si>
  <si>
    <t>Տողի NN</t>
  </si>
  <si>
    <t>վարչական բյուջե</t>
  </si>
  <si>
    <t>ֆոնդային բյուջե</t>
  </si>
  <si>
    <t>այդ թվում`</t>
  </si>
  <si>
    <t>որից`</t>
  </si>
  <si>
    <t>1-ին</t>
  </si>
  <si>
    <t>2-րդ</t>
  </si>
  <si>
    <t>3-րդ</t>
  </si>
  <si>
    <t>4-րդ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</si>
  <si>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</si>
  <si>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</si>
  <si>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</si>
  <si>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</si>
  <si>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</si>
  <si>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</si>
  <si>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</si>
  <si>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</si>
  <si>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>Հայաստանի Հանրապետության Շիրակի մարզի</t>
  </si>
  <si>
    <t>որոշման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</si>
  <si>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</si>
  <si>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</si>
  <si>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</si>
  <si>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</si>
  <si>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</si>
  <si>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</si>
  <si>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</si>
  <si>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</si>
  <si>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</si>
  <si>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</si>
  <si>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</si>
  <si>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</si>
  <si>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</si>
  <si>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</si>
  <si>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</si>
  <si>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</si>
  <si>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</si>
  <si>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</si>
  <si>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</si>
  <si>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</si>
  <si>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</si>
  <si>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</si>
  <si>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</si>
  <si>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</si>
  <si>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</si>
  <si>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</si>
  <si>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</si>
  <si>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</si>
  <si>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</si>
  <si>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</si>
  <si>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</si>
  <si>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</si>
  <si>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</si>
  <si>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</si>
  <si>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</si>
  <si>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</si>
  <si>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</si>
  <si>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</si>
  <si>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</si>
  <si>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</si>
  <si>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>1353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</si>
  <si>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</si>
  <si>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</si>
  <si>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</si>
  <si>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</si>
  <si>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</si>
  <si>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</si>
  <si>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</si>
  <si>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</si>
  <si>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</si>
  <si>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</si>
  <si>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</si>
  <si>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</si>
  <si>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</si>
  <si>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</si>
  <si>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</si>
  <si>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</si>
  <si>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</si>
  <si>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</si>
  <si>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</si>
  <si>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</si>
  <si>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</si>
  <si>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</si>
  <si>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</si>
  <si>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</si>
  <si>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</si>
  <si>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</si>
  <si>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</si>
  <si>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</si>
  <si>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</si>
  <si>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</si>
  <si>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</si>
  <si>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</si>
  <si>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</si>
  <si>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</si>
  <si>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</si>
  <si>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</si>
  <si>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</si>
  <si>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</si>
  <si>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</si>
  <si>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</si>
  <si>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</si>
  <si>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</si>
  <si>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</si>
  <si>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</si>
  <si>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</si>
  <si>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</si>
  <si>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</si>
  <si>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</si>
  <si>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</si>
  <si>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</si>
  <si>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</si>
  <si>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</si>
  <si>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</si>
  <si>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</si>
  <si>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</si>
  <si>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</si>
  <si>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</si>
  <si>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</si>
  <si>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</si>
  <si>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</si>
  <si>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</si>
  <si>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</si>
  <si>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</si>
  <si>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</si>
  <si>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</si>
  <si>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</si>
  <si>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</si>
  <si>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</si>
  <si>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</si>
  <si>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</si>
  <si>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</si>
  <si>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</si>
  <si>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</si>
  <si>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</si>
  <si>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</si>
  <si>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</si>
  <si>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</si>
  <si>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</si>
  <si>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</si>
  <si>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</si>
  <si>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</si>
  <si>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</si>
  <si>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</si>
  <si>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</si>
  <si>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</si>
  <si>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</si>
  <si>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</si>
  <si>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</si>
  <si>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</si>
  <si>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</si>
  <si>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</si>
  <si>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</si>
  <si>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</si>
  <si>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</si>
  <si>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</si>
  <si>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</si>
  <si>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</si>
  <si>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</si>
  <si>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</si>
  <si>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</si>
  <si>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</si>
  <si>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</si>
  <si>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</si>
  <si>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</si>
  <si>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</si>
  <si>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</si>
  <si>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</si>
  <si>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</si>
  <si>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</si>
  <si>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</si>
  <si>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(հազար դրամով)</t>
  </si>
  <si>
    <t>Այդ  թվում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</si>
  <si>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</si>
  <si>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</si>
  <si>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</si>
  <si>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</si>
  <si>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</si>
  <si>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</si>
  <si>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</si>
  <si>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</si>
  <si>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</si>
  <si>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</si>
  <si>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</si>
  <si>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</si>
  <si>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</si>
  <si>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</si>
  <si>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</si>
  <si>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</si>
  <si>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</si>
  <si>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</si>
  <si>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</si>
  <si>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</si>
  <si>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</si>
  <si>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</si>
  <si>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</si>
  <si>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</si>
  <si>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</si>
  <si>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</si>
  <si>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</si>
  <si>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</si>
  <si>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</si>
  <si>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</si>
  <si>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</si>
  <si>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</si>
  <si>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</si>
  <si>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</si>
  <si>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</si>
  <si>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</si>
  <si>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</si>
  <si>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</si>
  <si>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</si>
  <si>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</si>
  <si>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</si>
  <si>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</si>
  <si>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</si>
  <si>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</si>
  <si>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</si>
  <si>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</si>
  <si>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</si>
  <si>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</si>
  <si>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</si>
  <si>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</si>
  <si>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</si>
  <si>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</si>
  <si>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</si>
  <si>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</si>
  <si>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</si>
  <si>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</si>
  <si>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</si>
  <si>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</si>
  <si>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</si>
  <si>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</si>
  <si>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</si>
  <si>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</si>
  <si>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</si>
  <si>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</si>
  <si>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</si>
  <si>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</si>
  <si>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</si>
  <si>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</si>
  <si>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</si>
  <si>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</si>
  <si>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</si>
  <si>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</si>
  <si>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</si>
  <si>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</si>
  <si>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</si>
  <si>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</si>
  <si>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</si>
  <si>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</si>
  <si>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</si>
  <si>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</si>
  <si>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</si>
  <si>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</si>
  <si>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</si>
  <si>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</si>
  <si>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</si>
  <si>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</si>
  <si>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</si>
  <si>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</si>
  <si>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</si>
  <si>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</si>
  <si>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</si>
  <si>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</si>
  <si>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</si>
  <si>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</si>
  <si>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</si>
  <si>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</si>
  <si>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</si>
  <si>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</si>
  <si>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</si>
  <si>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</si>
  <si>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</si>
  <si>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</si>
  <si>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</si>
  <si>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</si>
  <si>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</si>
  <si>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</si>
  <si>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</si>
  <si>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</si>
  <si>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</si>
  <si>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</si>
  <si>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 xml:space="preserve">Հավելված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</si>
</sst>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#,##0.0"/>
    <numFmt numFmtId="167" formatCode="0.0"/>
  </numFmts>
  <fonts count="28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18" fillId="0" borderId="23" applyNumberFormat="0" applyFont="0" applyFill="0" applyAlignment="0" applyProtection="0"/>
    <xf numFmtId="0" fontId="19" fillId="0" borderId="24" applyNumberFormat="0" applyFill="0" applyProtection="0">
      <alignment horizontal="center" vertical="center"/>
    </xf>
    <xf numFmtId="0" fontId="20" fillId="0" borderId="23" applyNumberFormat="0" applyFill="0" applyProtection="0">
      <alignment horizontal="center"/>
    </xf>
    <xf numFmtId="42" fontId="7" fillId="0" borderId="0" applyFont="0" applyFill="0" applyBorder="0" applyAlignment="0" applyProtection="0"/>
    <xf numFmtId="0" fontId="19" fillId="0" borderId="24" applyNumberFormat="0" applyFill="0" applyProtection="0">
      <alignment horizontal="left" vertical="center" wrapText="1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" fontId="21" fillId="0" borderId="25" applyFill="0" applyProtection="0">
      <alignment horizontal="right" vertical="center"/>
    </xf>
    <xf numFmtId="0" fontId="7" fillId="0" borderId="0"/>
  </cellStyleXfs>
  <cellXfs count="150">
    <xf numFmtId="0" fontId="0" fillId="0" borderId="0" xfId="0"/>
    <xf numFmtId="0" fontId="23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7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9" xfId="11" applyFont="1" applyFill="1" applyBorder="1" applyAlignment="1">
      <alignment horizontal="center" vertical="center" wrapText="1"/>
    </xf>
    <xf numFmtId="0" fontId="1" fillId="0" borderId="10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6" xfId="11" applyFont="1" applyFill="1" applyBorder="1" applyAlignment="1">
      <alignment horizontal="center" vertical="center" wrapText="1"/>
    </xf>
    <xf numFmtId="164" fontId="2" fillId="0" borderId="11" xfId="11" applyNumberFormat="1" applyFont="1" applyFill="1" applyBorder="1" applyAlignment="1">
      <alignment horizontal="center" vertical="center" wrapText="1"/>
    </xf>
    <xf numFmtId="164" fontId="2" fillId="0" borderId="3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0" fontId="1" fillId="0" borderId="1" xfId="11" applyFont="1" applyFill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2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>
      <alignment horizontal="justify" vertical="center" wrapText="1"/>
    </xf>
    <xf numFmtId="0" fontId="9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8" xfId="0" applyFont="1" applyFill="1" applyBorder="1"/>
    <xf numFmtId="0" fontId="3" fillId="0" borderId="16" xfId="0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10" fillId="0" borderId="0" xfId="0" applyNumberFormat="1" applyFont="1" applyFill="1" applyBorder="1" applyAlignment="1">
      <alignment horizontal="right" wrapText="1"/>
    </xf>
    <xf numFmtId="167" fontId="10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wrapText="1"/>
    </xf>
    <xf numFmtId="167" fontId="10" fillId="0" borderId="0" xfId="0" applyNumberFormat="1" applyFont="1" applyFill="1" applyBorder="1" applyAlignment="1">
      <alignment wrapText="1"/>
    </xf>
    <xf numFmtId="0" fontId="11" fillId="0" borderId="0" xfId="0" applyFont="1"/>
    <xf numFmtId="0" fontId="10" fillId="0" borderId="0" xfId="0" applyFont="1" applyBorder="1"/>
    <xf numFmtId="0" fontId="9" fillId="0" borderId="0" xfId="0" applyFont="1" applyBorder="1"/>
    <xf numFmtId="49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24" fillId="0" borderId="0" xfId="0" applyFont="1"/>
    <xf numFmtId="0" fontId="25" fillId="0" borderId="0" xfId="0" applyFont="1"/>
    <xf numFmtId="0" fontId="1" fillId="0" borderId="0" xfId="0" applyFont="1" applyBorder="1" applyAlignment="1" applyProtection="1">
      <protection hidden="1"/>
    </xf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3" fillId="2" borderId="1" xfId="0" applyFont="1" applyFill="1" applyBorder="1" applyAlignment="1" applyProtection="1">
      <alignment horizontal="center" wrapText="1"/>
      <protection hidden="1"/>
    </xf>
    <xf numFmtId="0" fontId="13" fillId="0" borderId="0" xfId="0" applyFont="1" applyProtection="1">
      <protection hidden="1"/>
    </xf>
    <xf numFmtId="49" fontId="13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3" fillId="2" borderId="3" xfId="0" applyFont="1" applyFill="1" applyBorder="1" applyAlignment="1" applyProtection="1">
      <alignment horizontal="center"/>
      <protection hidden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3" fillId="0" borderId="5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center"/>
      <protection hidden="1"/>
    </xf>
    <xf numFmtId="0" fontId="24" fillId="0" borderId="6" xfId="0" applyFont="1" applyBorder="1"/>
    <xf numFmtId="0" fontId="24" fillId="0" borderId="1" xfId="0" applyFont="1" applyBorder="1"/>
    <xf numFmtId="167" fontId="13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center" wrapText="1"/>
      <protection hidden="1"/>
    </xf>
    <xf numFmtId="0" fontId="13" fillId="0" borderId="1" xfId="0" applyFont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center"/>
      <protection hidden="1"/>
    </xf>
    <xf numFmtId="49" fontId="16" fillId="0" borderId="1" xfId="0" applyNumberFormat="1" applyFont="1" applyFill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167" fontId="17" fillId="0" borderId="1" xfId="0" applyNumberFormat="1" applyFont="1" applyBorder="1" applyAlignment="1" applyProtection="1">
      <alignment horizontal="center"/>
      <protection hidden="1"/>
    </xf>
    <xf numFmtId="167" fontId="17" fillId="0" borderId="1" xfId="0" applyNumberFormat="1" applyFont="1" applyBorder="1" applyAlignment="1" applyProtection="1">
      <alignment horizontal="center" wrapText="1"/>
      <protection hidden="1"/>
    </xf>
    <xf numFmtId="167" fontId="13" fillId="0" borderId="1" xfId="0" applyNumberFormat="1" applyFont="1" applyBorder="1" applyAlignment="1" applyProtection="1">
      <alignment horizontal="center" wrapText="1"/>
      <protection hidden="1"/>
    </xf>
    <xf numFmtId="0" fontId="15" fillId="0" borderId="1" xfId="0" applyNumberFormat="1" applyFont="1" applyBorder="1" applyAlignment="1" applyProtection="1">
      <alignment horizontal="center" wrapText="1"/>
      <protection hidden="1"/>
    </xf>
    <xf numFmtId="0" fontId="1" fillId="0" borderId="24" xfId="5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17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5" fillId="0" borderId="0" xfId="11" applyFont="1" applyFill="1" applyBorder="1" applyAlignment="1">
      <alignment horizontal="center" vertical="center" wrapText="1"/>
    </xf>
    <xf numFmtId="49" fontId="1" fillId="0" borderId="6" xfId="11" applyNumberFormat="1" applyFont="1" applyFill="1" applyBorder="1" applyAlignment="1">
      <alignment horizontal="center" vertical="center" wrapText="1"/>
    </xf>
    <xf numFmtId="0" fontId="8" fillId="0" borderId="1" xfId="11" quotePrefix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0" xfId="11" applyNumberFormat="1" applyFont="1" applyAlignment="1">
      <alignment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164" fontId="1" fillId="0" borderId="3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1" fillId="0" borderId="17" xfId="11" applyFont="1" applyFill="1" applyBorder="1" applyAlignment="1">
      <alignment horizontal="center" vertical="center" wrapText="1"/>
    </xf>
    <xf numFmtId="0" fontId="1" fillId="0" borderId="7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6" fillId="0" borderId="0" xfId="11" applyFont="1" applyFill="1" applyAlignment="1">
      <alignment horizontal="center" vertical="center" wrapText="1"/>
    </xf>
    <xf numFmtId="0" fontId="2" fillId="0" borderId="5" xfId="11" applyFont="1" applyFill="1" applyBorder="1" applyAlignment="1">
      <alignment horizontal="center" wrapText="1"/>
    </xf>
    <xf numFmtId="0" fontId="2" fillId="0" borderId="18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19" xfId="11" applyFont="1" applyFill="1" applyBorder="1" applyAlignment="1">
      <alignment horizontal="center" vertical="center" wrapText="1"/>
    </xf>
    <xf numFmtId="0" fontId="1" fillId="0" borderId="20" xfId="11" applyFont="1" applyFill="1" applyBorder="1" applyAlignment="1">
      <alignment horizontal="center" vertical="center" wrapText="1"/>
    </xf>
    <xf numFmtId="0" fontId="1" fillId="0" borderId="5" xfId="11" applyFont="1" applyFill="1" applyBorder="1" applyAlignment="1">
      <alignment horizontal="center" vertical="center" wrapText="1"/>
    </xf>
    <xf numFmtId="0" fontId="1" fillId="0" borderId="18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64"/>
  <sheetViews>
    <sheetView tabSelected="1" view="pageBreakPreview" zoomScaleSheetLayoutView="100" workbookViewId="0">
      <selection activeCell="H10" sqref="H10"/>
    </sheetView>
  </sheetViews>
  <sheetFormatPr defaultRowHeight="13.5" x14ac:dyDescent="0.25"/>
  <cols>
    <col min="1" max="1" width="9.42578125" style="91" customWidth="1"/>
    <col min="2" max="2" width="47.5703125" style="23" customWidth="1"/>
    <col min="3" max="3" width="8.7109375" style="91" customWidth="1"/>
    <col min="4" max="4" width="13" style="92" customWidth="1"/>
    <col min="5" max="5" width="12.42578125" style="93" customWidth="1"/>
    <col min="6" max="6" width="11.85546875" style="93" customWidth="1"/>
    <col min="7" max="7" width="13.5703125" style="92" customWidth="1"/>
    <col min="8" max="9" width="13.5703125" style="93" customWidth="1"/>
    <col min="10" max="10" width="13.5703125" style="92" customWidth="1"/>
    <col min="11" max="16384" width="9.140625" style="94"/>
  </cols>
  <sheetData>
    <row r="2" spans="1:10" x14ac:dyDescent="0.25">
      <c r="G2" s="115"/>
      <c r="H2" s="115"/>
      <c r="I2" s="115"/>
      <c r="J2" s="115"/>
    </row>
    <row r="3" spans="1:10" x14ac:dyDescent="0.25">
      <c r="G3" s="115"/>
      <c r="H3" s="115"/>
      <c r="I3" s="115"/>
      <c r="J3" s="115"/>
    </row>
    <row r="4" spans="1:10" x14ac:dyDescent="0.25">
      <c r="G4" s="114"/>
      <c r="H4" s="114"/>
      <c r="I4" s="114"/>
      <c r="J4" s="114"/>
    </row>
    <row r="5" spans="1:10" ht="27" customHeight="1" x14ac:dyDescent="0.25">
      <c r="G5" s="116" t="s">
        <v>283</v>
      </c>
      <c r="H5" s="116"/>
      <c r="I5" s="116"/>
      <c r="J5" s="116"/>
    </row>
    <row r="6" spans="1:10" x14ac:dyDescent="0.25">
      <c r="G6" s="115" t="s">
        <v>18</v>
      </c>
      <c r="H6" s="115"/>
      <c r="I6" s="115"/>
      <c r="J6" s="115"/>
    </row>
    <row r="7" spans="1:10" x14ac:dyDescent="0.25">
      <c r="G7" s="115" t="s">
        <v>281</v>
      </c>
      <c r="H7" s="115"/>
      <c r="I7" s="115"/>
      <c r="J7" s="115"/>
    </row>
    <row r="8" spans="1:10" x14ac:dyDescent="0.25">
      <c r="G8" s="114" t="s">
        <v>282</v>
      </c>
      <c r="H8" s="114"/>
      <c r="I8" s="114"/>
      <c r="J8" s="114"/>
    </row>
    <row r="9" spans="1:10" s="23" customFormat="1" ht="20.25" x14ac:dyDescent="0.25">
      <c r="A9" s="120" t="s">
        <v>118</v>
      </c>
      <c r="B9" s="120"/>
      <c r="C9" s="120"/>
      <c r="D9" s="120"/>
      <c r="E9" s="120"/>
      <c r="F9" s="120"/>
    </row>
    <row r="10" spans="1:10" s="23" customFormat="1" ht="20.25" x14ac:dyDescent="0.25">
      <c r="A10" s="120" t="s">
        <v>119</v>
      </c>
      <c r="B10" s="120"/>
      <c r="C10" s="120"/>
      <c r="D10" s="120"/>
      <c r="E10" s="120"/>
      <c r="F10" s="120"/>
    </row>
    <row r="11" spans="1:10" s="23" customFormat="1" ht="14.25" thickBot="1" x14ac:dyDescent="0.3">
      <c r="I11" s="95" t="s">
        <v>171</v>
      </c>
      <c r="J11" s="95"/>
    </row>
    <row r="12" spans="1:10" ht="43.5" thickBot="1" x14ac:dyDescent="0.3">
      <c r="A12" s="90"/>
      <c r="B12" s="90"/>
      <c r="C12" s="117" t="s">
        <v>122</v>
      </c>
      <c r="D12" s="24" t="s">
        <v>120</v>
      </c>
      <c r="E12" s="24"/>
      <c r="F12" s="24"/>
      <c r="G12" s="121" t="s">
        <v>172</v>
      </c>
      <c r="H12" s="122"/>
      <c r="I12" s="122"/>
      <c r="J12" s="123"/>
    </row>
    <row r="13" spans="1:10" x14ac:dyDescent="0.25">
      <c r="A13" s="6" t="s">
        <v>1</v>
      </c>
      <c r="B13" s="6" t="s">
        <v>121</v>
      </c>
      <c r="C13" s="118"/>
      <c r="D13" s="124" t="s">
        <v>12</v>
      </c>
      <c r="E13" s="25" t="s">
        <v>4</v>
      </c>
      <c r="F13" s="25"/>
      <c r="G13" s="126" t="s">
        <v>11</v>
      </c>
      <c r="H13" s="127"/>
      <c r="I13" s="127"/>
      <c r="J13" s="128"/>
    </row>
    <row r="14" spans="1:10" ht="27.75" thickBot="1" x14ac:dyDescent="0.3">
      <c r="A14" s="7"/>
      <c r="B14" s="7"/>
      <c r="C14" s="119"/>
      <c r="D14" s="125"/>
      <c r="E14" s="8" t="s">
        <v>13</v>
      </c>
      <c r="F14" s="9" t="s">
        <v>14</v>
      </c>
      <c r="G14" s="10">
        <v>1</v>
      </c>
      <c r="H14" s="10">
        <v>2</v>
      </c>
      <c r="I14" s="10">
        <v>3</v>
      </c>
      <c r="J14" s="10">
        <v>4</v>
      </c>
    </row>
    <row r="15" spans="1:10" s="91" customFormat="1" x14ac:dyDescent="0.25">
      <c r="A15" s="96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</row>
    <row r="16" spans="1:10" s="23" customFormat="1" ht="34.5" x14ac:dyDescent="0.25">
      <c r="A16" s="97" t="s">
        <v>20</v>
      </c>
      <c r="B16" s="26" t="s">
        <v>165</v>
      </c>
      <c r="C16" s="10"/>
      <c r="D16" s="20">
        <f>SUM(D17,D56,D75)</f>
        <v>5121385.5820000004</v>
      </c>
      <c r="E16" s="20">
        <f t="shared" ref="E16:J16" si="0">SUM(E17,E56,E75)</f>
        <v>4748284.4399999995</v>
      </c>
      <c r="F16" s="20" t="e">
        <f t="shared" si="0"/>
        <v>#REF!</v>
      </c>
      <c r="G16" s="12">
        <f t="shared" si="0"/>
        <v>1541058.3057401574</v>
      </c>
      <c r="H16" s="12">
        <f t="shared" si="0"/>
        <v>2731952.2049921262</v>
      </c>
      <c r="I16" s="12">
        <f t="shared" si="0"/>
        <v>3922846.1042440948</v>
      </c>
      <c r="J16" s="12">
        <f t="shared" si="0"/>
        <v>5121385.5820000004</v>
      </c>
    </row>
    <row r="17" spans="1:18" s="100" customFormat="1" ht="42.75" x14ac:dyDescent="0.25">
      <c r="A17" s="98" t="s">
        <v>21</v>
      </c>
      <c r="B17" s="18" t="s">
        <v>259</v>
      </c>
      <c r="C17" s="99">
        <v>7100</v>
      </c>
      <c r="D17" s="20">
        <f>SUM(D18,D22,D24,D46,D50)</f>
        <v>1176886.69</v>
      </c>
      <c r="E17" s="20">
        <f>SUM(E18,E22,E24,E46,E50)</f>
        <v>1176886.69</v>
      </c>
      <c r="F17" s="20" t="s">
        <v>0</v>
      </c>
      <c r="G17" s="12">
        <f>SUM(G18,G22,G24,G46,G50)</f>
        <v>282638.14208661416</v>
      </c>
      <c r="H17" s="12">
        <f>SUM(H18,H22,H24,H46,H50)</f>
        <v>579176.52066929138</v>
      </c>
      <c r="I17" s="12">
        <f>SUM(I18,I22,I24,I46,I50)</f>
        <v>875714.89925196848</v>
      </c>
      <c r="J17" s="12">
        <f>SUM(J18,J22,J24,J46,J50)</f>
        <v>1176886.69</v>
      </c>
    </row>
    <row r="18" spans="1:18" s="100" customFormat="1" ht="28.5" x14ac:dyDescent="0.25">
      <c r="A18" s="98" t="s">
        <v>22</v>
      </c>
      <c r="B18" s="18" t="s">
        <v>258</v>
      </c>
      <c r="C18" s="99">
        <v>7131</v>
      </c>
      <c r="D18" s="20">
        <f>SUM(D19,D20,D21)</f>
        <v>175469.83100000001</v>
      </c>
      <c r="E18" s="20">
        <f>SUM(E19,E20,E21)</f>
        <v>175469.83100000001</v>
      </c>
      <c r="F18" s="20" t="s">
        <v>0</v>
      </c>
      <c r="G18" s="20">
        <f t="shared" ref="G18:J18" si="1">SUM(G19,G20,G21)</f>
        <v>42140.39248425197</v>
      </c>
      <c r="H18" s="20">
        <f t="shared" si="1"/>
        <v>86353.263287401569</v>
      </c>
      <c r="I18" s="20">
        <f t="shared" si="1"/>
        <v>130566.13409055118</v>
      </c>
      <c r="J18" s="20">
        <f t="shared" si="1"/>
        <v>175469.83100000001</v>
      </c>
    </row>
    <row r="19" spans="1:18" ht="40.5" x14ac:dyDescent="0.25">
      <c r="A19" s="101" t="s">
        <v>23</v>
      </c>
      <c r="B19" s="14" t="s">
        <v>260</v>
      </c>
      <c r="C19" s="10"/>
      <c r="D19" s="102">
        <f>E19</f>
        <v>0</v>
      </c>
      <c r="E19" s="102">
        <v>0</v>
      </c>
      <c r="F19" s="102" t="s">
        <v>0</v>
      </c>
      <c r="G19" s="102">
        <f>+D19/254*61</f>
        <v>0</v>
      </c>
      <c r="H19" s="102">
        <f>+D19/254*125</f>
        <v>0</v>
      </c>
      <c r="I19" s="102">
        <f>+D19/254*189</f>
        <v>0</v>
      </c>
      <c r="J19" s="102">
        <f>+D19</f>
        <v>0</v>
      </c>
    </row>
    <row r="20" spans="1:18" ht="27" x14ac:dyDescent="0.25">
      <c r="A20" s="103">
        <v>1112</v>
      </c>
      <c r="B20" s="14" t="s">
        <v>123</v>
      </c>
      <c r="C20" s="10"/>
      <c r="D20" s="102">
        <f t="shared" ref="D20:D21" si="2">E20</f>
        <v>0</v>
      </c>
      <c r="E20" s="102">
        <v>0</v>
      </c>
      <c r="F20" s="102" t="s">
        <v>0</v>
      </c>
      <c r="G20" s="102">
        <f>+D20/254*61</f>
        <v>0</v>
      </c>
      <c r="H20" s="102">
        <f>+D20/254*125</f>
        <v>0</v>
      </c>
      <c r="I20" s="102">
        <f>+D20/254*189</f>
        <v>0</v>
      </c>
      <c r="J20" s="102">
        <f>+D20</f>
        <v>0</v>
      </c>
      <c r="P20" s="104"/>
      <c r="Q20" s="104"/>
      <c r="R20" s="104"/>
    </row>
    <row r="21" spans="1:18" ht="14.25" x14ac:dyDescent="0.25">
      <c r="A21" s="103">
        <v>1113</v>
      </c>
      <c r="B21" s="88" t="s">
        <v>250</v>
      </c>
      <c r="C21" s="10"/>
      <c r="D21" s="102">
        <f t="shared" si="2"/>
        <v>175469.83100000001</v>
      </c>
      <c r="E21" s="102">
        <v>175469.83100000001</v>
      </c>
      <c r="F21" s="102" t="s">
        <v>0</v>
      </c>
      <c r="G21" s="20">
        <f>+D21/254*61</f>
        <v>42140.39248425197</v>
      </c>
      <c r="H21" s="20">
        <f>+D21/254*125</f>
        <v>86353.263287401569</v>
      </c>
      <c r="I21" s="20">
        <f>+D21/254*189</f>
        <v>130566.13409055118</v>
      </c>
      <c r="J21" s="20">
        <f>+D21</f>
        <v>175469.83100000001</v>
      </c>
      <c r="P21" s="104"/>
      <c r="Q21" s="104"/>
      <c r="R21" s="104"/>
    </row>
    <row r="22" spans="1:18" s="100" customFormat="1" ht="14.25" x14ac:dyDescent="0.25">
      <c r="A22" s="105">
        <v>1120</v>
      </c>
      <c r="B22" s="18" t="s">
        <v>124</v>
      </c>
      <c r="C22" s="99">
        <v>7136</v>
      </c>
      <c r="D22" s="20">
        <f>SUM(D23)</f>
        <v>854585.65899999999</v>
      </c>
      <c r="E22" s="20">
        <f>SUM(E23)</f>
        <v>854585.65899999999</v>
      </c>
      <c r="F22" s="20" t="s">
        <v>0</v>
      </c>
      <c r="G22" s="13">
        <f>SUM(G23)</f>
        <v>205235.13857874015</v>
      </c>
      <c r="H22" s="13">
        <f>SUM(H23)</f>
        <v>420563.80856299208</v>
      </c>
      <c r="I22" s="13">
        <f>SUM(I23)</f>
        <v>635892.4785472441</v>
      </c>
      <c r="J22" s="13">
        <f>SUM(J23)</f>
        <v>854585.65899999999</v>
      </c>
    </row>
    <row r="23" spans="1:18" ht="27" x14ac:dyDescent="0.25">
      <c r="A23" s="101" t="s">
        <v>24</v>
      </c>
      <c r="B23" s="14" t="s">
        <v>166</v>
      </c>
      <c r="C23" s="10"/>
      <c r="D23" s="102">
        <f>E23</f>
        <v>854585.65899999999</v>
      </c>
      <c r="E23" s="102">
        <v>854585.65899999999</v>
      </c>
      <c r="F23" s="102" t="s">
        <v>0</v>
      </c>
      <c r="G23" s="102">
        <f>+D23/254*61</f>
        <v>205235.13857874015</v>
      </c>
      <c r="H23" s="102">
        <f>+D23/254*125</f>
        <v>420563.80856299208</v>
      </c>
      <c r="I23" s="102">
        <f>+D23/254*189</f>
        <v>635892.4785472441</v>
      </c>
      <c r="J23" s="102">
        <f>+D23</f>
        <v>854585.65899999999</v>
      </c>
    </row>
    <row r="24" spans="1:18" s="100" customFormat="1" ht="42.75" x14ac:dyDescent="0.25">
      <c r="A24" s="98" t="s">
        <v>25</v>
      </c>
      <c r="B24" s="18" t="s">
        <v>125</v>
      </c>
      <c r="C24" s="99">
        <v>7145</v>
      </c>
      <c r="D24" s="20">
        <f>SUM(D25)</f>
        <v>109031.2</v>
      </c>
      <c r="E24" s="20">
        <f>SUM(E25)</f>
        <v>109031.2</v>
      </c>
      <c r="F24" s="20" t="s">
        <v>0</v>
      </c>
      <c r="G24" s="13">
        <f>SUM(G25)</f>
        <v>26184.658267716535</v>
      </c>
      <c r="H24" s="13">
        <f>SUM(H25)</f>
        <v>53657.086614173233</v>
      </c>
      <c r="I24" s="13">
        <f>SUM(I25)</f>
        <v>81129.514960629924</v>
      </c>
      <c r="J24" s="13">
        <f>SUM(J25)</f>
        <v>109031.2</v>
      </c>
    </row>
    <row r="25" spans="1:18" ht="67.5" x14ac:dyDescent="0.25">
      <c r="A25" s="101" t="s">
        <v>26</v>
      </c>
      <c r="B25" s="14" t="s">
        <v>261</v>
      </c>
      <c r="C25" s="10">
        <v>7145</v>
      </c>
      <c r="D25" s="102">
        <f>D26+D29+D30+D31+D32+D33+D34+D35+D36+D37+D38+D39+D40+D41+D42+D43+D44+D45</f>
        <v>109031.2</v>
      </c>
      <c r="E25" s="102">
        <f>E26+E29+E30+E31+E32+E33+E34+E35+E36+E37+E38+E39+E40+E41+E42+E43+E44+E45</f>
        <v>109031.2</v>
      </c>
      <c r="F25" s="102" t="s">
        <v>0</v>
      </c>
      <c r="G25" s="102">
        <f>G26+G29+G30+G31+G32+G33+G34+G35+G36+G37+G38+G39+G40+G41+G42+G43+G44+G45</f>
        <v>26184.658267716535</v>
      </c>
      <c r="H25" s="102">
        <f>H26+H29+H30+H31+H32+H33+H34+H35+H36+H37+H38+H39+H40+H41+H42+H43+H44+H45</f>
        <v>53657.086614173233</v>
      </c>
      <c r="I25" s="102">
        <f>I26+I29+I30+I31+I32+I33+I34+I35+I36+I37+I38+I39+I40+I41+I42+I43+I44+I45</f>
        <v>81129.514960629924</v>
      </c>
      <c r="J25" s="102">
        <f>J26+J29+J30+J31+J32+J33+J34+J35+J36+J37+J38+J39+J40+J41+J42+J43+J44+J45</f>
        <v>109031.2</v>
      </c>
    </row>
    <row r="26" spans="1:18" s="23" customFormat="1" ht="54" x14ac:dyDescent="0.25">
      <c r="A26" s="101" t="s">
        <v>27</v>
      </c>
      <c r="B26" s="14" t="s">
        <v>262</v>
      </c>
      <c r="C26" s="10"/>
      <c r="D26" s="102">
        <f>SUM(D27:D28)</f>
        <v>10405</v>
      </c>
      <c r="E26" s="102">
        <f>SUM(E27:E28)</f>
        <v>10405</v>
      </c>
      <c r="F26" s="102" t="s">
        <v>0</v>
      </c>
      <c r="G26" s="106">
        <f>SUM(G27:G28)</f>
        <v>2498.8385826771655</v>
      </c>
      <c r="H26" s="106">
        <f>SUM(H27:H28)</f>
        <v>5120.570866141732</v>
      </c>
      <c r="I26" s="106">
        <f>SUM(I27:I28)</f>
        <v>7742.3031496062995</v>
      </c>
      <c r="J26" s="106">
        <f>SUM(J27:J28)</f>
        <v>10405</v>
      </c>
    </row>
    <row r="27" spans="1:18" s="23" customFormat="1" ht="27" x14ac:dyDescent="0.25">
      <c r="A27" s="101" t="s">
        <v>62</v>
      </c>
      <c r="B27" s="15" t="s">
        <v>263</v>
      </c>
      <c r="C27" s="10"/>
      <c r="D27" s="102">
        <f>E27</f>
        <v>10255</v>
      </c>
      <c r="E27" s="102">
        <v>10255</v>
      </c>
      <c r="F27" s="102" t="s">
        <v>0</v>
      </c>
      <c r="G27" s="102">
        <f t="shared" ref="G27:G45" si="3">+D27/254*61</f>
        <v>2462.8149606299212</v>
      </c>
      <c r="H27" s="102">
        <f t="shared" ref="H27:H45" si="4">+D27/254*125</f>
        <v>5046.751968503937</v>
      </c>
      <c r="I27" s="102">
        <f t="shared" ref="I27:I45" si="5">+D27/254*189</f>
        <v>7630.6889763779527</v>
      </c>
      <c r="J27" s="102">
        <f t="shared" ref="J27:J45" si="6">+D27</f>
        <v>10255</v>
      </c>
    </row>
    <row r="28" spans="1:18" s="23" customFormat="1" x14ac:dyDescent="0.25">
      <c r="A28" s="101" t="s">
        <v>63</v>
      </c>
      <c r="B28" s="89" t="s">
        <v>126</v>
      </c>
      <c r="C28" s="10"/>
      <c r="D28" s="102">
        <f>E28</f>
        <v>150</v>
      </c>
      <c r="E28" s="102">
        <v>150</v>
      </c>
      <c r="F28" s="102" t="s">
        <v>0</v>
      </c>
      <c r="G28" s="102">
        <f t="shared" si="3"/>
        <v>36.023622047244089</v>
      </c>
      <c r="H28" s="102">
        <f t="shared" si="4"/>
        <v>73.818897637795274</v>
      </c>
      <c r="I28" s="102">
        <f t="shared" si="5"/>
        <v>111.61417322834644</v>
      </c>
      <c r="J28" s="102">
        <f t="shared" si="6"/>
        <v>150</v>
      </c>
    </row>
    <row r="29" spans="1:18" s="23" customFormat="1" ht="94.5" x14ac:dyDescent="0.25">
      <c r="A29" s="101" t="s">
        <v>28</v>
      </c>
      <c r="B29" s="14" t="s">
        <v>64</v>
      </c>
      <c r="C29" s="10"/>
      <c r="D29" s="102">
        <f>E29</f>
        <v>84</v>
      </c>
      <c r="E29" s="102">
        <v>84</v>
      </c>
      <c r="F29" s="102" t="s">
        <v>0</v>
      </c>
      <c r="G29" s="102">
        <f t="shared" si="3"/>
        <v>20.173228346456693</v>
      </c>
      <c r="H29" s="102">
        <f t="shared" si="4"/>
        <v>41.338582677165356</v>
      </c>
      <c r="I29" s="102">
        <f t="shared" si="5"/>
        <v>62.503937007874022</v>
      </c>
      <c r="J29" s="102">
        <f t="shared" si="6"/>
        <v>84</v>
      </c>
    </row>
    <row r="30" spans="1:18" s="23" customFormat="1" ht="40.5" x14ac:dyDescent="0.25">
      <c r="A30" s="107" t="s">
        <v>29</v>
      </c>
      <c r="B30" s="15" t="s">
        <v>65</v>
      </c>
      <c r="C30" s="10"/>
      <c r="D30" s="102">
        <f>SUM(E30:F30)</f>
        <v>35</v>
      </c>
      <c r="E30" s="102">
        <v>35</v>
      </c>
      <c r="F30" s="102" t="s">
        <v>0</v>
      </c>
      <c r="G30" s="102">
        <f t="shared" si="3"/>
        <v>8.4055118110236222</v>
      </c>
      <c r="H30" s="102">
        <f t="shared" si="4"/>
        <v>17.2244094488189</v>
      </c>
      <c r="I30" s="102">
        <f t="shared" si="5"/>
        <v>26.043307086614174</v>
      </c>
      <c r="J30" s="102">
        <f t="shared" si="6"/>
        <v>35</v>
      </c>
    </row>
    <row r="31" spans="1:18" s="23" customFormat="1" ht="54" x14ac:dyDescent="0.25">
      <c r="A31" s="101" t="s">
        <v>30</v>
      </c>
      <c r="B31" s="15" t="s">
        <v>66</v>
      </c>
      <c r="C31" s="10"/>
      <c r="D31" s="102">
        <f t="shared" ref="D31:D45" si="7">E31</f>
        <v>12900</v>
      </c>
      <c r="E31" s="102">
        <v>12900</v>
      </c>
      <c r="F31" s="102" t="s">
        <v>0</v>
      </c>
      <c r="G31" s="102">
        <f t="shared" si="3"/>
        <v>3098.0314960629921</v>
      </c>
      <c r="H31" s="102">
        <f t="shared" si="4"/>
        <v>6348.4251968503931</v>
      </c>
      <c r="I31" s="102">
        <f t="shared" si="5"/>
        <v>9598.8188976377951</v>
      </c>
      <c r="J31" s="102">
        <f t="shared" si="6"/>
        <v>12900</v>
      </c>
    </row>
    <row r="32" spans="1:18" s="23" customFormat="1" ht="108" x14ac:dyDescent="0.25">
      <c r="A32" s="103">
        <v>1136</v>
      </c>
      <c r="B32" s="14" t="s">
        <v>67</v>
      </c>
      <c r="C32" s="10"/>
      <c r="D32" s="102">
        <f t="shared" si="7"/>
        <v>1740</v>
      </c>
      <c r="E32" s="102">
        <v>1740</v>
      </c>
      <c r="F32" s="102" t="s">
        <v>0</v>
      </c>
      <c r="G32" s="102">
        <f t="shared" si="3"/>
        <v>417.87401574803152</v>
      </c>
      <c r="H32" s="102">
        <f t="shared" si="4"/>
        <v>856.29921259842524</v>
      </c>
      <c r="I32" s="102">
        <f t="shared" si="5"/>
        <v>1294.724409448819</v>
      </c>
      <c r="J32" s="102">
        <f t="shared" si="6"/>
        <v>1740</v>
      </c>
    </row>
    <row r="33" spans="1:10" s="23" customFormat="1" ht="54" x14ac:dyDescent="0.25">
      <c r="A33" s="103">
        <v>1137</v>
      </c>
      <c r="B33" s="16" t="s">
        <v>68</v>
      </c>
      <c r="C33" s="10"/>
      <c r="D33" s="102">
        <f t="shared" si="7"/>
        <v>1750</v>
      </c>
      <c r="E33" s="102">
        <v>1750</v>
      </c>
      <c r="F33" s="102" t="s">
        <v>0</v>
      </c>
      <c r="G33" s="102">
        <f t="shared" si="3"/>
        <v>420.2755905511811</v>
      </c>
      <c r="H33" s="102">
        <f t="shared" si="4"/>
        <v>861.22047244094495</v>
      </c>
      <c r="I33" s="102">
        <f t="shared" si="5"/>
        <v>1302.1653543307086</v>
      </c>
      <c r="J33" s="102">
        <f t="shared" si="6"/>
        <v>1750</v>
      </c>
    </row>
    <row r="34" spans="1:10" s="23" customFormat="1" ht="40.5" x14ac:dyDescent="0.25">
      <c r="A34" s="103">
        <v>1138</v>
      </c>
      <c r="B34" s="16" t="s">
        <v>69</v>
      </c>
      <c r="C34" s="10"/>
      <c r="D34" s="102">
        <f t="shared" si="7"/>
        <v>29988</v>
      </c>
      <c r="E34" s="102">
        <v>29988</v>
      </c>
      <c r="F34" s="102" t="s">
        <v>0</v>
      </c>
      <c r="G34" s="102">
        <f t="shared" si="3"/>
        <v>7201.8425196850394</v>
      </c>
      <c r="H34" s="102">
        <f t="shared" si="4"/>
        <v>14757.874015748032</v>
      </c>
      <c r="I34" s="102">
        <f t="shared" si="5"/>
        <v>22313.905511811023</v>
      </c>
      <c r="J34" s="102">
        <f t="shared" si="6"/>
        <v>29988</v>
      </c>
    </row>
    <row r="35" spans="1:10" s="23" customFormat="1" ht="27" x14ac:dyDescent="0.25">
      <c r="A35" s="103">
        <v>1139</v>
      </c>
      <c r="B35" s="16" t="s">
        <v>70</v>
      </c>
      <c r="C35" s="10"/>
      <c r="D35" s="102">
        <f t="shared" si="7"/>
        <v>2646</v>
      </c>
      <c r="E35" s="102">
        <v>2646</v>
      </c>
      <c r="F35" s="102" t="s">
        <v>0</v>
      </c>
      <c r="G35" s="102">
        <f t="shared" si="3"/>
        <v>635.45669291338584</v>
      </c>
      <c r="H35" s="102">
        <f t="shared" si="4"/>
        <v>1302.1653543307086</v>
      </c>
      <c r="I35" s="102">
        <f t="shared" si="5"/>
        <v>1968.8740157480313</v>
      </c>
      <c r="J35" s="102">
        <f t="shared" si="6"/>
        <v>2646</v>
      </c>
    </row>
    <row r="36" spans="1:10" s="23" customFormat="1" ht="67.5" x14ac:dyDescent="0.25">
      <c r="A36" s="103">
        <v>1140</v>
      </c>
      <c r="B36" s="16" t="s">
        <v>127</v>
      </c>
      <c r="C36" s="10"/>
      <c r="D36" s="102">
        <f t="shared" si="7"/>
        <v>2925</v>
      </c>
      <c r="E36" s="102">
        <v>2925</v>
      </c>
      <c r="F36" s="102" t="s">
        <v>0</v>
      </c>
      <c r="G36" s="102">
        <f t="shared" si="3"/>
        <v>702.46062992125985</v>
      </c>
      <c r="H36" s="102">
        <f t="shared" si="4"/>
        <v>1439.4685039370079</v>
      </c>
      <c r="I36" s="102">
        <f t="shared" si="5"/>
        <v>2176.4763779527557</v>
      </c>
      <c r="J36" s="102">
        <f t="shared" si="6"/>
        <v>2925</v>
      </c>
    </row>
    <row r="37" spans="1:10" s="23" customFormat="1" ht="40.5" x14ac:dyDescent="0.25">
      <c r="A37" s="103">
        <v>1141</v>
      </c>
      <c r="B37" s="16" t="s">
        <v>71</v>
      </c>
      <c r="C37" s="10"/>
      <c r="D37" s="102">
        <f t="shared" si="7"/>
        <v>2635.2</v>
      </c>
      <c r="E37" s="102">
        <v>2635.2</v>
      </c>
      <c r="F37" s="102" t="s">
        <v>0</v>
      </c>
      <c r="G37" s="102">
        <f t="shared" si="3"/>
        <v>632.86299212598419</v>
      </c>
      <c r="H37" s="102">
        <f t="shared" si="4"/>
        <v>1296.8503937007874</v>
      </c>
      <c r="I37" s="102">
        <f t="shared" si="5"/>
        <v>1960.8377952755905</v>
      </c>
      <c r="J37" s="102">
        <f t="shared" si="6"/>
        <v>2635.2</v>
      </c>
    </row>
    <row r="38" spans="1:10" s="23" customFormat="1" ht="54" x14ac:dyDescent="0.25">
      <c r="A38" s="103">
        <v>1142</v>
      </c>
      <c r="B38" s="16" t="s">
        <v>128</v>
      </c>
      <c r="C38" s="10"/>
      <c r="D38" s="102">
        <f t="shared" si="7"/>
        <v>2250</v>
      </c>
      <c r="E38" s="102">
        <v>2250</v>
      </c>
      <c r="F38" s="102" t="s">
        <v>0</v>
      </c>
      <c r="G38" s="102">
        <f t="shared" si="3"/>
        <v>540.35433070866145</v>
      </c>
      <c r="H38" s="102">
        <f t="shared" si="4"/>
        <v>1107.2834645669291</v>
      </c>
      <c r="I38" s="102">
        <f t="shared" si="5"/>
        <v>1674.2125984251968</v>
      </c>
      <c r="J38" s="102">
        <f t="shared" si="6"/>
        <v>2250</v>
      </c>
    </row>
    <row r="39" spans="1:10" s="23" customFormat="1" ht="27" x14ac:dyDescent="0.25">
      <c r="A39" s="103">
        <v>1143</v>
      </c>
      <c r="B39" s="16" t="s">
        <v>129</v>
      </c>
      <c r="C39" s="10"/>
      <c r="D39" s="102">
        <f t="shared" si="7"/>
        <v>40833</v>
      </c>
      <c r="E39" s="102">
        <v>40833</v>
      </c>
      <c r="F39" s="102" t="s">
        <v>0</v>
      </c>
      <c r="G39" s="102">
        <f t="shared" si="3"/>
        <v>9806.3503937007881</v>
      </c>
      <c r="H39" s="102">
        <f t="shared" si="4"/>
        <v>20094.98031496063</v>
      </c>
      <c r="I39" s="102">
        <f t="shared" si="5"/>
        <v>30383.610236220473</v>
      </c>
      <c r="J39" s="102">
        <f t="shared" si="6"/>
        <v>40833</v>
      </c>
    </row>
    <row r="40" spans="1:10" s="23" customFormat="1" ht="81" x14ac:dyDescent="0.25">
      <c r="A40" s="103">
        <v>1144</v>
      </c>
      <c r="B40" s="16" t="s">
        <v>72</v>
      </c>
      <c r="C40" s="10"/>
      <c r="D40" s="102">
        <f t="shared" si="7"/>
        <v>100</v>
      </c>
      <c r="E40" s="102">
        <v>100</v>
      </c>
      <c r="F40" s="102" t="s">
        <v>0</v>
      </c>
      <c r="G40" s="102">
        <f t="shared" si="3"/>
        <v>24.015748031496063</v>
      </c>
      <c r="H40" s="102">
        <f t="shared" si="4"/>
        <v>49.212598425196852</v>
      </c>
      <c r="I40" s="102">
        <f t="shared" si="5"/>
        <v>74.409448818897644</v>
      </c>
      <c r="J40" s="102">
        <f t="shared" si="6"/>
        <v>100</v>
      </c>
    </row>
    <row r="41" spans="1:10" s="23" customFormat="1" ht="54" x14ac:dyDescent="0.25">
      <c r="A41" s="103">
        <v>1145</v>
      </c>
      <c r="B41" s="16" t="s">
        <v>73</v>
      </c>
      <c r="C41" s="10"/>
      <c r="D41" s="102">
        <f t="shared" si="7"/>
        <v>140</v>
      </c>
      <c r="E41" s="102">
        <v>140</v>
      </c>
      <c r="F41" s="102" t="s">
        <v>0</v>
      </c>
      <c r="G41" s="102">
        <f t="shared" si="3"/>
        <v>33.622047244094489</v>
      </c>
      <c r="H41" s="102">
        <f t="shared" si="4"/>
        <v>68.8976377952756</v>
      </c>
      <c r="I41" s="102">
        <f t="shared" si="5"/>
        <v>104.1732283464567</v>
      </c>
      <c r="J41" s="102">
        <f t="shared" si="6"/>
        <v>140</v>
      </c>
    </row>
    <row r="42" spans="1:10" s="23" customFormat="1" ht="54" x14ac:dyDescent="0.25">
      <c r="A42" s="103">
        <v>1146</v>
      </c>
      <c r="B42" s="16" t="s">
        <v>74</v>
      </c>
      <c r="C42" s="10"/>
      <c r="D42" s="102">
        <f t="shared" si="7"/>
        <v>500</v>
      </c>
      <c r="E42" s="102">
        <v>500</v>
      </c>
      <c r="F42" s="102" t="s">
        <v>0</v>
      </c>
      <c r="G42" s="102">
        <f t="shared" si="3"/>
        <v>120.07874015748033</v>
      </c>
      <c r="H42" s="102">
        <f t="shared" si="4"/>
        <v>246.06299212598427</v>
      </c>
      <c r="I42" s="102">
        <f t="shared" si="5"/>
        <v>372.04724409448818</v>
      </c>
      <c r="J42" s="102">
        <f t="shared" si="6"/>
        <v>500</v>
      </c>
    </row>
    <row r="43" spans="1:10" s="23" customFormat="1" ht="40.5" x14ac:dyDescent="0.25">
      <c r="A43" s="108">
        <v>1147</v>
      </c>
      <c r="B43" s="16" t="s">
        <v>75</v>
      </c>
      <c r="C43" s="10"/>
      <c r="D43" s="102">
        <f t="shared" si="7"/>
        <v>0</v>
      </c>
      <c r="E43" s="102">
        <v>0</v>
      </c>
      <c r="F43" s="102" t="s">
        <v>0</v>
      </c>
      <c r="G43" s="102">
        <f t="shared" si="3"/>
        <v>0</v>
      </c>
      <c r="H43" s="102">
        <f t="shared" si="4"/>
        <v>0</v>
      </c>
      <c r="I43" s="102">
        <f t="shared" si="5"/>
        <v>0</v>
      </c>
      <c r="J43" s="102">
        <f t="shared" si="6"/>
        <v>0</v>
      </c>
    </row>
    <row r="44" spans="1:10" s="23" customFormat="1" ht="40.5" x14ac:dyDescent="0.25">
      <c r="A44" s="108">
        <v>1148</v>
      </c>
      <c r="B44" s="16" t="s">
        <v>76</v>
      </c>
      <c r="C44" s="10"/>
      <c r="D44" s="102">
        <f t="shared" si="7"/>
        <v>100</v>
      </c>
      <c r="E44" s="102">
        <v>100</v>
      </c>
      <c r="F44" s="102" t="s">
        <v>0</v>
      </c>
      <c r="G44" s="102">
        <f t="shared" si="3"/>
        <v>24.015748031496063</v>
      </c>
      <c r="H44" s="102">
        <f t="shared" si="4"/>
        <v>49.212598425196852</v>
      </c>
      <c r="I44" s="102">
        <f t="shared" si="5"/>
        <v>74.409448818897644</v>
      </c>
      <c r="J44" s="102">
        <f t="shared" si="6"/>
        <v>100</v>
      </c>
    </row>
    <row r="45" spans="1:10" s="23" customFormat="1" x14ac:dyDescent="0.25">
      <c r="A45" s="103">
        <v>1149</v>
      </c>
      <c r="B45" s="16" t="s">
        <v>130</v>
      </c>
      <c r="C45" s="10"/>
      <c r="D45" s="102">
        <f t="shared" si="7"/>
        <v>0</v>
      </c>
      <c r="E45" s="102">
        <v>0</v>
      </c>
      <c r="F45" s="102" t="s">
        <v>0</v>
      </c>
      <c r="G45" s="102">
        <f t="shared" si="3"/>
        <v>0</v>
      </c>
      <c r="H45" s="102">
        <f t="shared" si="4"/>
        <v>0</v>
      </c>
      <c r="I45" s="102">
        <f t="shared" si="5"/>
        <v>0</v>
      </c>
      <c r="J45" s="102">
        <f t="shared" si="6"/>
        <v>0</v>
      </c>
    </row>
    <row r="46" spans="1:10" s="100" customFormat="1" ht="42.75" x14ac:dyDescent="0.25">
      <c r="A46" s="105">
        <v>1150</v>
      </c>
      <c r="B46" s="18" t="s">
        <v>131</v>
      </c>
      <c r="C46" s="99">
        <v>7146</v>
      </c>
      <c r="D46" s="20">
        <f>SUM(D47)</f>
        <v>37800</v>
      </c>
      <c r="E46" s="20">
        <f>SUM(E47)</f>
        <v>37800</v>
      </c>
      <c r="F46" s="20" t="s">
        <v>0</v>
      </c>
      <c r="G46" s="13">
        <f>SUM(G47)</f>
        <v>9077.9527559055132</v>
      </c>
      <c r="H46" s="13">
        <f>SUM(H47)</f>
        <v>18602.36220472441</v>
      </c>
      <c r="I46" s="13">
        <f>SUM(I47)</f>
        <v>28126.771653543306</v>
      </c>
      <c r="J46" s="13">
        <f>SUM(J47)</f>
        <v>37800</v>
      </c>
    </row>
    <row r="47" spans="1:10" ht="27" x14ac:dyDescent="0.25">
      <c r="A47" s="103">
        <v>1151</v>
      </c>
      <c r="B47" s="14" t="s">
        <v>264</v>
      </c>
      <c r="C47" s="10"/>
      <c r="D47" s="102">
        <f>SUM(D48,D49)</f>
        <v>37800</v>
      </c>
      <c r="E47" s="102">
        <f>SUM(E48,E49)</f>
        <v>37800</v>
      </c>
      <c r="F47" s="102" t="s">
        <v>0</v>
      </c>
      <c r="G47" s="102">
        <f>SUM(G48,G49)</f>
        <v>9077.9527559055132</v>
      </c>
      <c r="H47" s="102">
        <f>SUM(H48,H49)</f>
        <v>18602.36220472441</v>
      </c>
      <c r="I47" s="102">
        <f>SUM(I48,I49)</f>
        <v>28126.771653543306</v>
      </c>
      <c r="J47" s="102">
        <f>SUM(J48,J49)</f>
        <v>37800</v>
      </c>
    </row>
    <row r="48" spans="1:10" s="23" customFormat="1" ht="108" x14ac:dyDescent="0.25">
      <c r="A48" s="103">
        <v>1152</v>
      </c>
      <c r="B48" s="14" t="s">
        <v>256</v>
      </c>
      <c r="C48" s="10"/>
      <c r="D48" s="102">
        <f>SUM(E48:F48)</f>
        <v>12500</v>
      </c>
      <c r="E48" s="102">
        <v>12500</v>
      </c>
      <c r="F48" s="102" t="s">
        <v>0</v>
      </c>
      <c r="G48" s="102">
        <f>+D48/254*61</f>
        <v>3001.9685039370079</v>
      </c>
      <c r="H48" s="102">
        <f>+D48/254*125</f>
        <v>6151.5748031496069</v>
      </c>
      <c r="I48" s="102">
        <f>+D48/254*189</f>
        <v>9301.1811023622049</v>
      </c>
      <c r="J48" s="102">
        <f>+D48</f>
        <v>12500</v>
      </c>
    </row>
    <row r="49" spans="1:10" s="23" customFormat="1" ht="94.5" x14ac:dyDescent="0.25">
      <c r="A49" s="108">
        <v>1153</v>
      </c>
      <c r="B49" s="14" t="s">
        <v>132</v>
      </c>
      <c r="C49" s="10"/>
      <c r="D49" s="102">
        <f>SUM(E49:F49)</f>
        <v>25300</v>
      </c>
      <c r="E49" s="102">
        <v>25300</v>
      </c>
      <c r="F49" s="102" t="s">
        <v>0</v>
      </c>
      <c r="G49" s="102">
        <f>+D49/254*61</f>
        <v>6075.9842519685044</v>
      </c>
      <c r="H49" s="102">
        <f>+D49/254*125</f>
        <v>12450.787401574804</v>
      </c>
      <c r="I49" s="102">
        <f>+D49/254*189</f>
        <v>18825.590551181103</v>
      </c>
      <c r="J49" s="102">
        <f>+D49</f>
        <v>25300</v>
      </c>
    </row>
    <row r="50" spans="1:10" s="100" customFormat="1" ht="28.5" x14ac:dyDescent="0.25">
      <c r="A50" s="105">
        <v>1160</v>
      </c>
      <c r="B50" s="18" t="s">
        <v>133</v>
      </c>
      <c r="C50" s="99">
        <v>7161</v>
      </c>
      <c r="D50" s="20">
        <f>SUM(D51,D55)</f>
        <v>0</v>
      </c>
      <c r="E50" s="20">
        <f>SUM(E51,E55)</f>
        <v>0</v>
      </c>
      <c r="F50" s="20" t="s">
        <v>0</v>
      </c>
      <c r="G50" s="13">
        <f>SUM(G51,G55)</f>
        <v>0</v>
      </c>
      <c r="H50" s="13">
        <f>SUM(H51,H55)</f>
        <v>0</v>
      </c>
      <c r="I50" s="13">
        <f>SUM(I51,I55)</f>
        <v>0</v>
      </c>
      <c r="J50" s="13">
        <f>SUM(J51,J55)</f>
        <v>0</v>
      </c>
    </row>
    <row r="51" spans="1:10" ht="67.5" x14ac:dyDescent="0.25">
      <c r="A51" s="103">
        <v>1161</v>
      </c>
      <c r="B51" s="14" t="s">
        <v>257</v>
      </c>
      <c r="C51" s="10"/>
      <c r="D51" s="102">
        <f>SUM(D52:D54)</f>
        <v>0</v>
      </c>
      <c r="E51" s="102">
        <f>SUM(E52:E54)</f>
        <v>0</v>
      </c>
      <c r="F51" s="102" t="s">
        <v>0</v>
      </c>
      <c r="G51" s="106">
        <f>SUM(G52:G54)</f>
        <v>0</v>
      </c>
      <c r="H51" s="106">
        <f>SUM(H52:H54)</f>
        <v>0</v>
      </c>
      <c r="I51" s="106">
        <f>SUM(I52:I54)</f>
        <v>0</v>
      </c>
      <c r="J51" s="106">
        <f>SUM(J52:J54)</f>
        <v>0</v>
      </c>
    </row>
    <row r="52" spans="1:10" s="23" customFormat="1" ht="27" x14ac:dyDescent="0.25">
      <c r="A52" s="109">
        <v>1162</v>
      </c>
      <c r="B52" s="15" t="s">
        <v>167</v>
      </c>
      <c r="C52" s="10"/>
      <c r="D52" s="102">
        <f>SUM(E52:F52)</f>
        <v>0</v>
      </c>
      <c r="E52" s="102">
        <v>0</v>
      </c>
      <c r="F52" s="102" t="s">
        <v>0</v>
      </c>
      <c r="G52" s="102">
        <f>+D52/254*61</f>
        <v>0</v>
      </c>
      <c r="H52" s="102">
        <f>+D52/254*125</f>
        <v>0</v>
      </c>
      <c r="I52" s="102">
        <f>+D52/254*189</f>
        <v>0</v>
      </c>
      <c r="J52" s="102">
        <f>+D52</f>
        <v>0</v>
      </c>
    </row>
    <row r="53" spans="1:10" s="23" customFormat="1" x14ac:dyDescent="0.25">
      <c r="A53" s="109">
        <v>1163</v>
      </c>
      <c r="B53" s="89" t="s">
        <v>134</v>
      </c>
      <c r="C53" s="10"/>
      <c r="D53" s="102">
        <f>SUM(E53:F53)</f>
        <v>0</v>
      </c>
      <c r="E53" s="110">
        <v>0</v>
      </c>
      <c r="F53" s="102" t="s">
        <v>0</v>
      </c>
      <c r="G53" s="102">
        <f>+D53/254*61</f>
        <v>0</v>
      </c>
      <c r="H53" s="102">
        <f>+D53/254*125</f>
        <v>0</v>
      </c>
      <c r="I53" s="102">
        <f>+D53/254*189</f>
        <v>0</v>
      </c>
      <c r="J53" s="102">
        <f>+D53</f>
        <v>0</v>
      </c>
    </row>
    <row r="54" spans="1:10" s="23" customFormat="1" ht="54" x14ac:dyDescent="0.25">
      <c r="A54" s="109">
        <v>1164</v>
      </c>
      <c r="B54" s="89" t="s">
        <v>135</v>
      </c>
      <c r="C54" s="10"/>
      <c r="D54" s="102">
        <f>SUM(E54:F54)</f>
        <v>0</v>
      </c>
      <c r="E54" s="110">
        <v>0</v>
      </c>
      <c r="F54" s="102" t="s">
        <v>0</v>
      </c>
      <c r="G54" s="102">
        <f>+D54/254*61</f>
        <v>0</v>
      </c>
      <c r="H54" s="102">
        <f>+D54/254*125</f>
        <v>0</v>
      </c>
      <c r="I54" s="102">
        <f>+D54/254*189</f>
        <v>0</v>
      </c>
      <c r="J54" s="102">
        <f>+D54</f>
        <v>0</v>
      </c>
    </row>
    <row r="55" spans="1:10" s="23" customFormat="1" ht="81" x14ac:dyDescent="0.25">
      <c r="A55" s="109">
        <v>1165</v>
      </c>
      <c r="B55" s="14" t="s">
        <v>136</v>
      </c>
      <c r="C55" s="10"/>
      <c r="D55" s="102">
        <f>SUM(E55:F55)</f>
        <v>0</v>
      </c>
      <c r="E55" s="110">
        <v>0</v>
      </c>
      <c r="F55" s="102" t="s">
        <v>0</v>
      </c>
      <c r="G55" s="102">
        <f>+D55/254*61</f>
        <v>0</v>
      </c>
      <c r="H55" s="102">
        <f>+D55/254*125</f>
        <v>0</v>
      </c>
      <c r="I55" s="102">
        <f>+D55/254*189</f>
        <v>0</v>
      </c>
      <c r="J55" s="102">
        <f>+D55</f>
        <v>0</v>
      </c>
    </row>
    <row r="56" spans="1:10" s="100" customFormat="1" ht="42.75" x14ac:dyDescent="0.25">
      <c r="A56" s="105">
        <v>1200</v>
      </c>
      <c r="B56" s="18" t="s">
        <v>137</v>
      </c>
      <c r="C56" s="99">
        <v>7300</v>
      </c>
      <c r="D56" s="20">
        <f t="shared" ref="D56:J56" si="8">SUM(D57,D59,D61,D63,D65,D72)</f>
        <v>3169849.2420000001</v>
      </c>
      <c r="E56" s="20">
        <f t="shared" si="8"/>
        <v>2796748.1</v>
      </c>
      <c r="F56" s="20">
        <f t="shared" si="8"/>
        <v>373101.14199999999</v>
      </c>
      <c r="G56" s="13">
        <f t="shared" si="8"/>
        <v>1072288.1669999999</v>
      </c>
      <c r="H56" s="13">
        <f t="shared" si="8"/>
        <v>1771475.192</v>
      </c>
      <c r="I56" s="13">
        <f t="shared" si="8"/>
        <v>2470662.2170000002</v>
      </c>
      <c r="J56" s="13">
        <f t="shared" si="8"/>
        <v>3169849.2420000001</v>
      </c>
    </row>
    <row r="57" spans="1:10" s="100" customFormat="1" ht="57" x14ac:dyDescent="0.25">
      <c r="A57" s="105">
        <v>1210</v>
      </c>
      <c r="B57" s="18" t="s">
        <v>168</v>
      </c>
      <c r="C57" s="99">
        <v>7311</v>
      </c>
      <c r="D57" s="20">
        <f>SUM(D58)</f>
        <v>0</v>
      </c>
      <c r="E57" s="20">
        <f>SUM(E58)</f>
        <v>0</v>
      </c>
      <c r="F57" s="20" t="s">
        <v>0</v>
      </c>
      <c r="G57" s="20">
        <f>SUM(G58)</f>
        <v>0</v>
      </c>
      <c r="H57" s="20">
        <f>SUM(H58)</f>
        <v>0</v>
      </c>
      <c r="I57" s="20">
        <f>SUM(I58)</f>
        <v>0</v>
      </c>
      <c r="J57" s="20">
        <f>SUM(J58)</f>
        <v>0</v>
      </c>
    </row>
    <row r="58" spans="1:10" ht="81" x14ac:dyDescent="0.25">
      <c r="A58" s="103">
        <v>1211</v>
      </c>
      <c r="B58" s="14" t="s">
        <v>169</v>
      </c>
      <c r="C58" s="17"/>
      <c r="D58" s="102">
        <f>SUM(E58:F58)</f>
        <v>0</v>
      </c>
      <c r="E58" s="110">
        <v>0</v>
      </c>
      <c r="F58" s="102" t="s">
        <v>0</v>
      </c>
      <c r="G58" s="102">
        <f>+D58/4</f>
        <v>0</v>
      </c>
      <c r="H58" s="102">
        <f>+D58/4*2</f>
        <v>0</v>
      </c>
      <c r="I58" s="102">
        <f>+D58/4*3</f>
        <v>0</v>
      </c>
      <c r="J58" s="102">
        <f>+D58</f>
        <v>0</v>
      </c>
    </row>
    <row r="59" spans="1:10" s="100" customFormat="1" ht="42.75" x14ac:dyDescent="0.25">
      <c r="A59" s="105">
        <v>1220</v>
      </c>
      <c r="B59" s="18" t="s">
        <v>138</v>
      </c>
      <c r="C59" s="19">
        <v>7312</v>
      </c>
      <c r="D59" s="20">
        <f>SUM(D60)</f>
        <v>0</v>
      </c>
      <c r="E59" s="20" t="s">
        <v>0</v>
      </c>
      <c r="F59" s="20">
        <f>SUM(F60)</f>
        <v>0</v>
      </c>
      <c r="G59" s="20">
        <f>SUM(G60)</f>
        <v>0</v>
      </c>
      <c r="H59" s="20">
        <f>SUM(H60)</f>
        <v>0</v>
      </c>
      <c r="I59" s="20">
        <f>SUM(I60)</f>
        <v>0</v>
      </c>
      <c r="J59" s="20">
        <f>SUM(J60)</f>
        <v>0</v>
      </c>
    </row>
    <row r="60" spans="1:10" ht="81" x14ac:dyDescent="0.25">
      <c r="A60" s="108">
        <v>1221</v>
      </c>
      <c r="B60" s="14" t="s">
        <v>170</v>
      </c>
      <c r="C60" s="17"/>
      <c r="D60" s="102">
        <f>SUM(E60:F60)</f>
        <v>0</v>
      </c>
      <c r="E60" s="102" t="s">
        <v>0</v>
      </c>
      <c r="F60" s="102">
        <v>0</v>
      </c>
      <c r="G60" s="102">
        <f>+D60/4</f>
        <v>0</v>
      </c>
      <c r="H60" s="102">
        <f>+D60/4*2</f>
        <v>0</v>
      </c>
      <c r="I60" s="102">
        <f>+D60/4*3</f>
        <v>0</v>
      </c>
      <c r="J60" s="102">
        <f>+D60</f>
        <v>0</v>
      </c>
    </row>
    <row r="61" spans="1:10" s="100" customFormat="1" ht="42.75" x14ac:dyDescent="0.25">
      <c r="A61" s="105">
        <v>1230</v>
      </c>
      <c r="B61" s="18" t="s">
        <v>139</v>
      </c>
      <c r="C61" s="19">
        <v>7321</v>
      </c>
      <c r="D61" s="20">
        <f>SUM(D62)</f>
        <v>0</v>
      </c>
      <c r="E61" s="20">
        <f>SUM(E62)</f>
        <v>0</v>
      </c>
      <c r="F61" s="20" t="s">
        <v>0</v>
      </c>
      <c r="G61" s="20">
        <f>SUM(G62)</f>
        <v>0</v>
      </c>
      <c r="H61" s="20">
        <f>SUM(H62)</f>
        <v>0</v>
      </c>
      <c r="I61" s="20">
        <f>SUM(I62)</f>
        <v>0</v>
      </c>
      <c r="J61" s="20">
        <f>SUM(J62)</f>
        <v>0</v>
      </c>
    </row>
    <row r="62" spans="1:10" ht="54" x14ac:dyDescent="0.25">
      <c r="A62" s="103">
        <v>1231</v>
      </c>
      <c r="B62" s="14" t="s">
        <v>265</v>
      </c>
      <c r="C62" s="17"/>
      <c r="D62" s="102">
        <f>SUM(E62:F62)</f>
        <v>0</v>
      </c>
      <c r="E62" s="110">
        <v>0</v>
      </c>
      <c r="F62" s="102" t="s">
        <v>0</v>
      </c>
      <c r="G62" s="102">
        <f>+D62/4</f>
        <v>0</v>
      </c>
      <c r="H62" s="102">
        <f>+D62/4*2</f>
        <v>0</v>
      </c>
      <c r="I62" s="102">
        <f>+D62/4*3</f>
        <v>0</v>
      </c>
      <c r="J62" s="102">
        <f>+D62</f>
        <v>0</v>
      </c>
    </row>
    <row r="63" spans="1:10" s="100" customFormat="1" ht="42.75" x14ac:dyDescent="0.25">
      <c r="A63" s="105">
        <v>1240</v>
      </c>
      <c r="B63" s="18" t="s">
        <v>140</v>
      </c>
      <c r="C63" s="19">
        <v>7322</v>
      </c>
      <c r="D63" s="20">
        <f>SUM(D64)</f>
        <v>0</v>
      </c>
      <c r="E63" s="20" t="s">
        <v>0</v>
      </c>
      <c r="F63" s="20">
        <f>SUM(F64)</f>
        <v>0</v>
      </c>
      <c r="G63" s="20">
        <f>SUM(G64)</f>
        <v>0</v>
      </c>
      <c r="H63" s="20">
        <f>SUM(H64)</f>
        <v>0</v>
      </c>
      <c r="I63" s="20">
        <f>SUM(I64)</f>
        <v>0</v>
      </c>
      <c r="J63" s="20">
        <f>SUM(J64)</f>
        <v>0</v>
      </c>
    </row>
    <row r="64" spans="1:10" ht="54" x14ac:dyDescent="0.25">
      <c r="A64" s="103">
        <v>1241</v>
      </c>
      <c r="B64" s="14" t="s">
        <v>266</v>
      </c>
      <c r="C64" s="17"/>
      <c r="D64" s="102">
        <f>SUM(E64:F64)</f>
        <v>0</v>
      </c>
      <c r="E64" s="102" t="s">
        <v>0</v>
      </c>
      <c r="F64" s="110">
        <v>0</v>
      </c>
      <c r="G64" s="102">
        <f>+D64/4</f>
        <v>0</v>
      </c>
      <c r="H64" s="102">
        <f>+D64/4*2</f>
        <v>0</v>
      </c>
      <c r="I64" s="102">
        <f>+D64/4*3</f>
        <v>0</v>
      </c>
      <c r="J64" s="102">
        <f>+D64</f>
        <v>0</v>
      </c>
    </row>
    <row r="65" spans="1:15" s="100" customFormat="1" ht="57" x14ac:dyDescent="0.25">
      <c r="A65" s="105">
        <v>1250</v>
      </c>
      <c r="B65" s="18" t="s">
        <v>141</v>
      </c>
      <c r="C65" s="99">
        <v>7331</v>
      </c>
      <c r="D65" s="20">
        <f>SUM(D66,D67,D70,D71)</f>
        <v>2796748.1</v>
      </c>
      <c r="E65" s="20">
        <f>SUM(E66,E67,E70,E71)</f>
        <v>2796748.1</v>
      </c>
      <c r="F65" s="20" t="s">
        <v>0</v>
      </c>
      <c r="G65" s="20">
        <f>SUM(G66,G67,G70,G71)</f>
        <v>699187.02500000002</v>
      </c>
      <c r="H65" s="20">
        <f>SUM(H66,H67,H70,H71)</f>
        <v>1398374.05</v>
      </c>
      <c r="I65" s="20">
        <f>SUM(I66,I67,I70,I71)</f>
        <v>2097561.0750000002</v>
      </c>
      <c r="J65" s="20">
        <f>SUM(J66,J67,J70,J71)</f>
        <v>2796748.1</v>
      </c>
    </row>
    <row r="66" spans="1:15" ht="40.5" x14ac:dyDescent="0.25">
      <c r="A66" s="103">
        <v>1251</v>
      </c>
      <c r="B66" s="14" t="s">
        <v>267</v>
      </c>
      <c r="C66" s="10"/>
      <c r="D66" s="102">
        <f>+E66</f>
        <v>2796598.1</v>
      </c>
      <c r="E66" s="102">
        <v>2796598.1</v>
      </c>
      <c r="F66" s="102" t="s">
        <v>0</v>
      </c>
      <c r="G66" s="102">
        <f>+D66/4</f>
        <v>699149.52500000002</v>
      </c>
      <c r="H66" s="102">
        <f>+D66/4*2</f>
        <v>1398299.05</v>
      </c>
      <c r="I66" s="102">
        <f>+D66/4*3</f>
        <v>2097448.5750000002</v>
      </c>
      <c r="J66" s="102">
        <f>+D66</f>
        <v>2796598.1</v>
      </c>
      <c r="M66" s="104"/>
      <c r="N66" s="104"/>
      <c r="O66" s="104"/>
    </row>
    <row r="67" spans="1:15" ht="27" x14ac:dyDescent="0.25">
      <c r="A67" s="103">
        <v>1254</v>
      </c>
      <c r="B67" s="14" t="s">
        <v>142</v>
      </c>
      <c r="C67" s="17"/>
      <c r="D67" s="102">
        <f>SUM(D68:D69)</f>
        <v>0</v>
      </c>
      <c r="E67" s="102">
        <f>SUM(E68:E69)</f>
        <v>0</v>
      </c>
      <c r="F67" s="102" t="s">
        <v>0</v>
      </c>
      <c r="G67" s="102">
        <f>SUM(G68:G69)</f>
        <v>0</v>
      </c>
      <c r="H67" s="102">
        <f>SUM(H68:H69)</f>
        <v>0</v>
      </c>
      <c r="I67" s="102">
        <f>SUM(I68:I69)</f>
        <v>0</v>
      </c>
      <c r="J67" s="102">
        <f>SUM(J68:J69)</f>
        <v>0</v>
      </c>
    </row>
    <row r="68" spans="1:15" ht="54" x14ac:dyDescent="0.25">
      <c r="A68" s="103">
        <v>1255</v>
      </c>
      <c r="B68" s="15" t="s">
        <v>268</v>
      </c>
      <c r="C68" s="10"/>
      <c r="D68" s="102">
        <f>SUM(E68:F68)</f>
        <v>0</v>
      </c>
      <c r="E68" s="102">
        <v>0</v>
      </c>
      <c r="F68" s="102" t="s">
        <v>0</v>
      </c>
      <c r="G68" s="102">
        <f>+D68/4</f>
        <v>0</v>
      </c>
      <c r="H68" s="102">
        <f>+D68/4*2</f>
        <v>0</v>
      </c>
      <c r="I68" s="102">
        <f>+D68/4*3</f>
        <v>0</v>
      </c>
      <c r="J68" s="102">
        <f>+D68</f>
        <v>0</v>
      </c>
    </row>
    <row r="69" spans="1:15" x14ac:dyDescent="0.25">
      <c r="A69" s="103">
        <v>1256</v>
      </c>
      <c r="B69" s="89" t="s">
        <v>143</v>
      </c>
      <c r="C69" s="10"/>
      <c r="D69" s="102">
        <f>SUM(E69:F69)</f>
        <v>0</v>
      </c>
      <c r="E69" s="110">
        <v>0</v>
      </c>
      <c r="F69" s="102" t="s">
        <v>0</v>
      </c>
      <c r="G69" s="102">
        <v>0</v>
      </c>
      <c r="H69" s="102">
        <v>0</v>
      </c>
      <c r="I69" s="102">
        <v>0</v>
      </c>
      <c r="J69" s="102">
        <f>+D69</f>
        <v>0</v>
      </c>
    </row>
    <row r="70" spans="1:15" ht="27" x14ac:dyDescent="0.25">
      <c r="A70" s="103">
        <v>1257</v>
      </c>
      <c r="B70" s="14" t="s">
        <v>144</v>
      </c>
      <c r="C70" s="17"/>
      <c r="D70" s="102">
        <f>SUM(E70:F70)</f>
        <v>150</v>
      </c>
      <c r="E70" s="110">
        <v>150</v>
      </c>
      <c r="F70" s="102" t="s">
        <v>0</v>
      </c>
      <c r="G70" s="102">
        <f>+D70/4</f>
        <v>37.5</v>
      </c>
      <c r="H70" s="102">
        <f>+D70/4*2</f>
        <v>75</v>
      </c>
      <c r="I70" s="102">
        <f>+D70/4*3</f>
        <v>112.5</v>
      </c>
      <c r="J70" s="102">
        <f>+D70</f>
        <v>150</v>
      </c>
    </row>
    <row r="71" spans="1:15" ht="40.5" x14ac:dyDescent="0.25">
      <c r="A71" s="103">
        <v>1258</v>
      </c>
      <c r="B71" s="14" t="s">
        <v>145</v>
      </c>
      <c r="C71" s="17"/>
      <c r="D71" s="102">
        <f>SUM(E71:F71)</f>
        <v>0</v>
      </c>
      <c r="E71" s="110">
        <v>0</v>
      </c>
      <c r="F71" s="102" t="s">
        <v>0</v>
      </c>
      <c r="G71" s="102">
        <f>+D71/4</f>
        <v>0</v>
      </c>
      <c r="H71" s="102">
        <f>+D71/4*2</f>
        <v>0</v>
      </c>
      <c r="I71" s="102">
        <f>+D71/4*3</f>
        <v>0</v>
      </c>
      <c r="J71" s="102">
        <f>+D71</f>
        <v>0</v>
      </c>
    </row>
    <row r="72" spans="1:15" s="100" customFormat="1" ht="42.75" x14ac:dyDescent="0.25">
      <c r="A72" s="105">
        <v>1260</v>
      </c>
      <c r="B72" s="18" t="s">
        <v>146</v>
      </c>
      <c r="C72" s="99">
        <v>7332</v>
      </c>
      <c r="D72" s="20">
        <f>SUM(D73:D74)</f>
        <v>373101.14199999999</v>
      </c>
      <c r="E72" s="20" t="s">
        <v>0</v>
      </c>
      <c r="F72" s="20">
        <f>SUM(F73:F74)</f>
        <v>373101.14199999999</v>
      </c>
      <c r="G72" s="13">
        <f>SUM(G73:G74)</f>
        <v>373101.14199999999</v>
      </c>
      <c r="H72" s="13">
        <f>SUM(H73:H74)</f>
        <v>373101.14199999999</v>
      </c>
      <c r="I72" s="13">
        <f>SUM(I73:I74)</f>
        <v>373101.14199999999</v>
      </c>
      <c r="J72" s="13">
        <f>SUM(J73:J74)</f>
        <v>373101.14199999999</v>
      </c>
    </row>
    <row r="73" spans="1:15" ht="40.5" x14ac:dyDescent="0.25">
      <c r="A73" s="103">
        <v>1261</v>
      </c>
      <c r="B73" s="14" t="s">
        <v>269</v>
      </c>
      <c r="C73" s="17"/>
      <c r="D73" s="102">
        <f>SUM(E73:F73)</f>
        <v>373101.14199999999</v>
      </c>
      <c r="E73" s="102" t="s">
        <v>0</v>
      </c>
      <c r="F73" s="102">
        <v>373101.14199999999</v>
      </c>
      <c r="G73" s="102">
        <v>373101.14199999999</v>
      </c>
      <c r="H73" s="102">
        <v>373101.14199999999</v>
      </c>
      <c r="I73" s="102">
        <v>373101.14199999999</v>
      </c>
      <c r="J73" s="102">
        <f>+D73</f>
        <v>373101.14199999999</v>
      </c>
    </row>
    <row r="74" spans="1:15" ht="40.5" x14ac:dyDescent="0.25">
      <c r="A74" s="103">
        <v>1262</v>
      </c>
      <c r="B74" s="14" t="s">
        <v>147</v>
      </c>
      <c r="C74" s="17"/>
      <c r="D74" s="102">
        <f>SUM(E74:F74)</f>
        <v>0</v>
      </c>
      <c r="E74" s="102" t="s">
        <v>0</v>
      </c>
      <c r="F74" s="102">
        <v>0</v>
      </c>
      <c r="G74" s="102">
        <f>+D74/4</f>
        <v>0</v>
      </c>
      <c r="H74" s="102">
        <f>+D74/4*2</f>
        <v>0</v>
      </c>
      <c r="I74" s="102">
        <f>+D74/4*3</f>
        <v>0</v>
      </c>
      <c r="J74" s="102">
        <f>+D74</f>
        <v>0</v>
      </c>
    </row>
    <row r="75" spans="1:15" s="100" customFormat="1" ht="42.75" x14ac:dyDescent="0.25">
      <c r="A75" s="98" t="s">
        <v>31</v>
      </c>
      <c r="B75" s="18" t="s">
        <v>270</v>
      </c>
      <c r="C75" s="99">
        <v>7400</v>
      </c>
      <c r="D75" s="20">
        <f t="shared" ref="D75:J75" si="9">SUM(D76,D78,D80,D85,D89,D115,D118,D121,D124)</f>
        <v>774649.64999999991</v>
      </c>
      <c r="E75" s="20">
        <f t="shared" si="9"/>
        <v>774649.64999999991</v>
      </c>
      <c r="F75" s="20" t="e">
        <f t="shared" si="9"/>
        <v>#REF!</v>
      </c>
      <c r="G75" s="13">
        <f t="shared" si="9"/>
        <v>186131.99665354329</v>
      </c>
      <c r="H75" s="13">
        <f t="shared" si="9"/>
        <v>381300.49232283467</v>
      </c>
      <c r="I75" s="13">
        <f t="shared" si="9"/>
        <v>576468.98799212591</v>
      </c>
      <c r="J75" s="13">
        <f t="shared" si="9"/>
        <v>774649.64999999991</v>
      </c>
    </row>
    <row r="76" spans="1:15" s="100" customFormat="1" ht="14.25" x14ac:dyDescent="0.25">
      <c r="A76" s="98" t="s">
        <v>32</v>
      </c>
      <c r="B76" s="18" t="s">
        <v>271</v>
      </c>
      <c r="C76" s="99">
        <v>7411</v>
      </c>
      <c r="D76" s="20">
        <f>SUM(D77)</f>
        <v>0</v>
      </c>
      <c r="E76" s="20" t="s">
        <v>0</v>
      </c>
      <c r="F76" s="20">
        <f>SUM(F77)</f>
        <v>0</v>
      </c>
      <c r="G76" s="13">
        <f>SUM(G77)</f>
        <v>0</v>
      </c>
      <c r="H76" s="13">
        <f>SUM(H77)</f>
        <v>0</v>
      </c>
      <c r="I76" s="13">
        <f>SUM(I77)</f>
        <v>0</v>
      </c>
      <c r="J76" s="13">
        <f>SUM(J77)</f>
        <v>0</v>
      </c>
    </row>
    <row r="77" spans="1:15" ht="54" x14ac:dyDescent="0.25">
      <c r="A77" s="101" t="s">
        <v>33</v>
      </c>
      <c r="B77" s="14" t="s">
        <v>272</v>
      </c>
      <c r="C77" s="17"/>
      <c r="D77" s="102">
        <f t="shared" ref="D77:D84" si="10">SUM(E77:F77)</f>
        <v>0</v>
      </c>
      <c r="E77" s="102" t="s">
        <v>0</v>
      </c>
      <c r="F77" s="102">
        <v>0</v>
      </c>
      <c r="G77" s="102">
        <f>+D77/254*61</f>
        <v>0</v>
      </c>
      <c r="H77" s="102">
        <f>+D77/254*125</f>
        <v>0</v>
      </c>
      <c r="I77" s="102">
        <f>+D77/254*189</f>
        <v>0</v>
      </c>
      <c r="J77" s="102">
        <f>+D77</f>
        <v>0</v>
      </c>
    </row>
    <row r="78" spans="1:15" s="100" customFormat="1" ht="14.25" x14ac:dyDescent="0.25">
      <c r="A78" s="98" t="s">
        <v>34</v>
      </c>
      <c r="B78" s="18" t="s">
        <v>148</v>
      </c>
      <c r="C78" s="99">
        <v>7412</v>
      </c>
      <c r="D78" s="20">
        <f>SUM(D79)</f>
        <v>0</v>
      </c>
      <c r="E78" s="20">
        <f>SUM(E79)</f>
        <v>0</v>
      </c>
      <c r="F78" s="20" t="s">
        <v>0</v>
      </c>
      <c r="G78" s="13">
        <f>SUM(G79)</f>
        <v>0</v>
      </c>
      <c r="H78" s="13">
        <f>SUM(H79)</f>
        <v>0</v>
      </c>
      <c r="I78" s="13">
        <f>SUM(I79)</f>
        <v>0</v>
      </c>
      <c r="J78" s="13">
        <f>SUM(J79)</f>
        <v>0</v>
      </c>
    </row>
    <row r="79" spans="1:15" ht="54" x14ac:dyDescent="0.25">
      <c r="A79" s="101" t="s">
        <v>35</v>
      </c>
      <c r="B79" s="14" t="s">
        <v>252</v>
      </c>
      <c r="C79" s="17"/>
      <c r="D79" s="102">
        <f t="shared" si="10"/>
        <v>0</v>
      </c>
      <c r="E79" s="102">
        <v>0</v>
      </c>
      <c r="F79" s="102" t="s">
        <v>0</v>
      </c>
      <c r="G79" s="102">
        <f>+D79/254*61</f>
        <v>0</v>
      </c>
      <c r="H79" s="102">
        <f>+D79/254*125</f>
        <v>0</v>
      </c>
      <c r="I79" s="102">
        <f>+D79/254*189</f>
        <v>0</v>
      </c>
      <c r="J79" s="102">
        <f>+D79</f>
        <v>0</v>
      </c>
    </row>
    <row r="80" spans="1:15" s="100" customFormat="1" ht="28.5" x14ac:dyDescent="0.25">
      <c r="A80" s="98" t="s">
        <v>36</v>
      </c>
      <c r="B80" s="18" t="s">
        <v>149</v>
      </c>
      <c r="C80" s="99">
        <v>7415</v>
      </c>
      <c r="D80" s="20">
        <f>SUM(D81:D84)</f>
        <v>155898.54999999999</v>
      </c>
      <c r="E80" s="20">
        <f>SUM(E81:E84)</f>
        <v>155898.54999999999</v>
      </c>
      <c r="F80" s="20" t="s">
        <v>0</v>
      </c>
      <c r="G80" s="13">
        <f>SUM(G81:G84)</f>
        <v>37440.202952755906</v>
      </c>
      <c r="H80" s="13">
        <f>SUM(H81:H84)</f>
        <v>76721.727362204736</v>
      </c>
      <c r="I80" s="13">
        <f>SUM(I81:I84)</f>
        <v>116003.25177165355</v>
      </c>
      <c r="J80" s="13">
        <f>SUM(J81:J84)</f>
        <v>155898.54999999999</v>
      </c>
    </row>
    <row r="81" spans="1:10" ht="27" x14ac:dyDescent="0.25">
      <c r="A81" s="101" t="s">
        <v>37</v>
      </c>
      <c r="B81" s="14" t="s">
        <v>273</v>
      </c>
      <c r="C81" s="17"/>
      <c r="D81" s="102">
        <f t="shared" si="10"/>
        <v>117557.25</v>
      </c>
      <c r="E81" s="102">
        <v>117557.25</v>
      </c>
      <c r="F81" s="102" t="s">
        <v>0</v>
      </c>
      <c r="G81" s="102">
        <f>+D81/254*61</f>
        <v>28232.252952755905</v>
      </c>
      <c r="H81" s="102">
        <f>+D81/254*125</f>
        <v>57852.977362204729</v>
      </c>
      <c r="I81" s="102">
        <f>+D81/254*189</f>
        <v>87473.701771653548</v>
      </c>
      <c r="J81" s="102">
        <f>+D81</f>
        <v>117557.25</v>
      </c>
    </row>
    <row r="82" spans="1:10" ht="40.5" x14ac:dyDescent="0.25">
      <c r="A82" s="101" t="s">
        <v>38</v>
      </c>
      <c r="B82" s="14" t="s">
        <v>150</v>
      </c>
      <c r="C82" s="17"/>
      <c r="D82" s="102">
        <f t="shared" si="10"/>
        <v>0</v>
      </c>
      <c r="E82" s="102">
        <v>0</v>
      </c>
      <c r="F82" s="102" t="s">
        <v>0</v>
      </c>
      <c r="G82" s="102">
        <f>+D82/254*61</f>
        <v>0</v>
      </c>
      <c r="H82" s="102">
        <f>+D82/254*125</f>
        <v>0</v>
      </c>
      <c r="I82" s="102">
        <f>+D82/254*189</f>
        <v>0</v>
      </c>
      <c r="J82" s="102">
        <f>+D82</f>
        <v>0</v>
      </c>
    </row>
    <row r="83" spans="1:10" ht="54" x14ac:dyDescent="0.25">
      <c r="A83" s="101" t="s">
        <v>39</v>
      </c>
      <c r="B83" s="14" t="s">
        <v>151</v>
      </c>
      <c r="C83" s="17"/>
      <c r="D83" s="102">
        <f t="shared" si="10"/>
        <v>0</v>
      </c>
      <c r="E83" s="102">
        <v>0</v>
      </c>
      <c r="F83" s="102" t="s">
        <v>0</v>
      </c>
      <c r="G83" s="102">
        <f>+D83/254*61</f>
        <v>0</v>
      </c>
      <c r="H83" s="102">
        <f>+D83/254*125</f>
        <v>0</v>
      </c>
      <c r="I83" s="102">
        <f>+D83/254*189</f>
        <v>0</v>
      </c>
      <c r="J83" s="102">
        <f>+D83</f>
        <v>0</v>
      </c>
    </row>
    <row r="84" spans="1:10" x14ac:dyDescent="0.25">
      <c r="A84" s="107" t="s">
        <v>40</v>
      </c>
      <c r="B84" s="14" t="s">
        <v>152</v>
      </c>
      <c r="C84" s="17"/>
      <c r="D84" s="102">
        <f t="shared" si="10"/>
        <v>38341.300000000003</v>
      </c>
      <c r="E84" s="102">
        <v>38341.300000000003</v>
      </c>
      <c r="F84" s="102" t="s">
        <v>0</v>
      </c>
      <c r="G84" s="102">
        <f>+D84/254*61</f>
        <v>9207.9500000000007</v>
      </c>
      <c r="H84" s="102">
        <f>+D84/254*125</f>
        <v>18868.750000000004</v>
      </c>
      <c r="I84" s="102">
        <f>+D84/254*189</f>
        <v>28529.550000000003</v>
      </c>
      <c r="J84" s="102">
        <f>+D84</f>
        <v>38341.300000000003</v>
      </c>
    </row>
    <row r="85" spans="1:10" s="100" customFormat="1" ht="57" x14ac:dyDescent="0.25">
      <c r="A85" s="98" t="s">
        <v>41</v>
      </c>
      <c r="B85" s="18" t="s">
        <v>253</v>
      </c>
      <c r="C85" s="99">
        <v>7421</v>
      </c>
      <c r="D85" s="20">
        <f>SUM(D86:D88)</f>
        <v>10159.4</v>
      </c>
      <c r="E85" s="20">
        <f>SUM(E86:E88)</f>
        <v>10159.4</v>
      </c>
      <c r="F85" s="20" t="s">
        <v>0</v>
      </c>
      <c r="G85" s="13">
        <f>SUM(G86:G88)</f>
        <v>2533.9444881889763</v>
      </c>
      <c r="H85" s="13">
        <f>SUM(H86:H88)</f>
        <v>5074.9755905511811</v>
      </c>
      <c r="I85" s="13">
        <f>SUM(I86:I88)</f>
        <v>7616.0066929133855</v>
      </c>
      <c r="J85" s="13">
        <f>SUM(J86:J88)</f>
        <v>10159.4</v>
      </c>
    </row>
    <row r="86" spans="1:10" ht="108" x14ac:dyDescent="0.25">
      <c r="A86" s="101" t="s">
        <v>42</v>
      </c>
      <c r="B86" s="14" t="s">
        <v>274</v>
      </c>
      <c r="C86" s="17"/>
      <c r="D86" s="102">
        <f>SUM(E86:F86)</f>
        <v>0</v>
      </c>
      <c r="E86" s="102">
        <v>0</v>
      </c>
      <c r="F86" s="102" t="s">
        <v>0</v>
      </c>
      <c r="G86" s="102">
        <f>+D86/254*61</f>
        <v>0</v>
      </c>
      <c r="H86" s="102">
        <f>+D86/254*125</f>
        <v>0</v>
      </c>
      <c r="I86" s="102">
        <f>+D86/254*189</f>
        <v>0</v>
      </c>
      <c r="J86" s="102">
        <f>+D86</f>
        <v>0</v>
      </c>
    </row>
    <row r="87" spans="1:10" s="100" customFormat="1" ht="54" x14ac:dyDescent="0.25">
      <c r="A87" s="101" t="s">
        <v>43</v>
      </c>
      <c r="B87" s="14" t="s">
        <v>153</v>
      </c>
      <c r="C87" s="10"/>
      <c r="D87" s="102">
        <f>SUM(E87:F87)</f>
        <v>9559.4</v>
      </c>
      <c r="E87" s="102">
        <v>9559.4</v>
      </c>
      <c r="F87" s="102" t="s">
        <v>0</v>
      </c>
      <c r="G87" s="102">
        <f>+D87/4</f>
        <v>2389.85</v>
      </c>
      <c r="H87" s="102">
        <f>+D87/4*2</f>
        <v>4779.7</v>
      </c>
      <c r="I87" s="102">
        <f>+D87/4*3</f>
        <v>7169.5499999999993</v>
      </c>
      <c r="J87" s="102">
        <f>+D87</f>
        <v>9559.4</v>
      </c>
    </row>
    <row r="88" spans="1:10" s="100" customFormat="1" ht="67.5" x14ac:dyDescent="0.25">
      <c r="A88" s="107" t="s">
        <v>77</v>
      </c>
      <c r="B88" s="22" t="s">
        <v>154</v>
      </c>
      <c r="C88" s="10"/>
      <c r="D88" s="102">
        <f>SUM(E88:F88)</f>
        <v>600</v>
      </c>
      <c r="E88" s="110">
        <v>600</v>
      </c>
      <c r="F88" s="102" t="s">
        <v>0</v>
      </c>
      <c r="G88" s="102">
        <f>+D88/254*61</f>
        <v>144.09448818897636</v>
      </c>
      <c r="H88" s="102">
        <f>+D88/254*125</f>
        <v>295.2755905511811</v>
      </c>
      <c r="I88" s="102">
        <f>+D88/254*189</f>
        <v>446.45669291338578</v>
      </c>
      <c r="J88" s="102">
        <f>+D88</f>
        <v>600</v>
      </c>
    </row>
    <row r="89" spans="1:10" s="100" customFormat="1" ht="28.5" x14ac:dyDescent="0.25">
      <c r="A89" s="98" t="s">
        <v>44</v>
      </c>
      <c r="B89" s="18" t="s">
        <v>155</v>
      </c>
      <c r="C89" s="99">
        <v>7422</v>
      </c>
      <c r="D89" s="20">
        <f>D90+D113+D114</f>
        <v>593341.69999999995</v>
      </c>
      <c r="E89" s="20">
        <f>E90+E113+E114</f>
        <v>593341.69999999995</v>
      </c>
      <c r="F89" s="20" t="s">
        <v>0</v>
      </c>
      <c r="G89" s="13">
        <f>G90+G113+G114</f>
        <v>142495.44763779527</v>
      </c>
      <c r="H89" s="13">
        <f>H90+H113+H114</f>
        <v>291998.86811023625</v>
      </c>
      <c r="I89" s="13">
        <f>I90+I113+I114</f>
        <v>441502.28858267714</v>
      </c>
      <c r="J89" s="13">
        <f>J90+J113+J114</f>
        <v>593341.69999999995</v>
      </c>
    </row>
    <row r="90" spans="1:10" s="100" customFormat="1" ht="14.25" x14ac:dyDescent="0.25">
      <c r="A90" s="101" t="s">
        <v>45</v>
      </c>
      <c r="B90" s="14" t="s">
        <v>275</v>
      </c>
      <c r="C90" s="18"/>
      <c r="D90" s="102">
        <f>SUM(D92,D93,D94,D95,D96,D97,D98,D102,D103,D104,D105,D106,D107,D108,D109,D110,D111,D112)</f>
        <v>553341.69999999995</v>
      </c>
      <c r="E90" s="102">
        <f>SUM(E92,E93,E94,E95,E96,E97,E98,E102,E103,E104,E105,E106,E107,E108,E109,E110,E111,E112)</f>
        <v>553341.69999999995</v>
      </c>
      <c r="F90" s="102" t="s">
        <v>0</v>
      </c>
      <c r="G90" s="102">
        <f>SUM(G92,G93,G94,G95,G96,G97,G98,G102,G103,G104,G105,G106,G107,G108,G109,G110,G111,G112)</f>
        <v>132889.14842519685</v>
      </c>
      <c r="H90" s="102">
        <f>SUM(H92,H93,H94,H95,H96,H97,H98,H102,H103,H104,H105,H106,H107,H108,H109,H110,H111,H112)</f>
        <v>272313.82874015748</v>
      </c>
      <c r="I90" s="102">
        <f>SUM(I92,I93,I94,I95,I96,I97,I98,I102,I103,I104,I105,I106,I107,I108,I109,I110,I111,I112)</f>
        <v>411738.50905511808</v>
      </c>
      <c r="J90" s="102">
        <f>SUM(J92,J93,J94,J95,J96,J97,J98,J102,J103,J104,J105,J106,J107,J108,J109,J110,J111,J112)</f>
        <v>553341.69999999995</v>
      </c>
    </row>
    <row r="91" spans="1:10" s="100" customFormat="1" ht="14.25" x14ac:dyDescent="0.25">
      <c r="A91" s="101"/>
      <c r="B91" s="14" t="s">
        <v>16</v>
      </c>
      <c r="C91" s="18"/>
      <c r="D91" s="102"/>
      <c r="E91" s="102"/>
      <c r="F91" s="102"/>
      <c r="G91" s="102"/>
      <c r="H91" s="102"/>
      <c r="I91" s="102"/>
      <c r="J91" s="102"/>
    </row>
    <row r="92" spans="1:10" s="100" customFormat="1" ht="67.5" x14ac:dyDescent="0.25">
      <c r="A92" s="101" t="s">
        <v>78</v>
      </c>
      <c r="B92" s="14" t="s">
        <v>79</v>
      </c>
      <c r="C92" s="10"/>
      <c r="D92" s="102">
        <f t="shared" ref="D92:D97" si="11">E92</f>
        <v>750</v>
      </c>
      <c r="E92" s="102">
        <v>750</v>
      </c>
      <c r="F92" s="102" t="s">
        <v>0</v>
      </c>
      <c r="G92" s="102">
        <f t="shared" ref="G92:G97" si="12">+D92/254*61</f>
        <v>180.11811023622047</v>
      </c>
      <c r="H92" s="102">
        <f t="shared" ref="H92:H97" si="13">+D92/254*125</f>
        <v>369.09448818897641</v>
      </c>
      <c r="I92" s="102">
        <f t="shared" ref="I92:I97" si="14">+D92/254*189</f>
        <v>558.07086614173227</v>
      </c>
      <c r="J92" s="102">
        <f t="shared" ref="J92:J97" si="15">+D92</f>
        <v>750</v>
      </c>
    </row>
    <row r="93" spans="1:10" s="100" customFormat="1" ht="121.5" x14ac:dyDescent="0.25">
      <c r="A93" s="101" t="s">
        <v>80</v>
      </c>
      <c r="B93" s="14" t="s">
        <v>81</v>
      </c>
      <c r="C93" s="10"/>
      <c r="D93" s="102">
        <f t="shared" si="11"/>
        <v>1500</v>
      </c>
      <c r="E93" s="102">
        <v>1500</v>
      </c>
      <c r="F93" s="102" t="s">
        <v>0</v>
      </c>
      <c r="G93" s="102">
        <f t="shared" si="12"/>
        <v>360.23622047244095</v>
      </c>
      <c r="H93" s="102">
        <f t="shared" si="13"/>
        <v>738.18897637795283</v>
      </c>
      <c r="I93" s="102">
        <f t="shared" si="14"/>
        <v>1116.1417322834645</v>
      </c>
      <c r="J93" s="102">
        <f t="shared" si="15"/>
        <v>1500</v>
      </c>
    </row>
    <row r="94" spans="1:10" s="100" customFormat="1" ht="54" x14ac:dyDescent="0.25">
      <c r="A94" s="101" t="s">
        <v>82</v>
      </c>
      <c r="B94" s="14" t="s">
        <v>83</v>
      </c>
      <c r="C94" s="10"/>
      <c r="D94" s="102">
        <f t="shared" si="11"/>
        <v>0</v>
      </c>
      <c r="E94" s="102">
        <v>0</v>
      </c>
      <c r="F94" s="102" t="s">
        <v>0</v>
      </c>
      <c r="G94" s="102">
        <f t="shared" si="12"/>
        <v>0</v>
      </c>
      <c r="H94" s="102">
        <f t="shared" si="13"/>
        <v>0</v>
      </c>
      <c r="I94" s="102">
        <f t="shared" si="14"/>
        <v>0</v>
      </c>
      <c r="J94" s="102">
        <f t="shared" si="15"/>
        <v>0</v>
      </c>
    </row>
    <row r="95" spans="1:10" s="100" customFormat="1" ht="67.5" x14ac:dyDescent="0.25">
      <c r="A95" s="101" t="s">
        <v>84</v>
      </c>
      <c r="B95" s="14" t="s">
        <v>85</v>
      </c>
      <c r="C95" s="10"/>
      <c r="D95" s="102">
        <f t="shared" si="11"/>
        <v>675</v>
      </c>
      <c r="E95" s="102">
        <v>675</v>
      </c>
      <c r="F95" s="102" t="s">
        <v>0</v>
      </c>
      <c r="G95" s="102">
        <f t="shared" si="12"/>
        <v>162.10629921259843</v>
      </c>
      <c r="H95" s="102">
        <f t="shared" si="13"/>
        <v>332.18503937007875</v>
      </c>
      <c r="I95" s="102">
        <f t="shared" si="14"/>
        <v>502.26377952755911</v>
      </c>
      <c r="J95" s="102">
        <f t="shared" si="15"/>
        <v>675</v>
      </c>
    </row>
    <row r="96" spans="1:10" s="100" customFormat="1" ht="27" x14ac:dyDescent="0.25">
      <c r="A96" s="101" t="s">
        <v>86</v>
      </c>
      <c r="B96" s="14" t="s">
        <v>87</v>
      </c>
      <c r="C96" s="10"/>
      <c r="D96" s="102">
        <f t="shared" si="11"/>
        <v>7500</v>
      </c>
      <c r="E96" s="102">
        <v>7500</v>
      </c>
      <c r="F96" s="102" t="s">
        <v>0</v>
      </c>
      <c r="G96" s="102">
        <f t="shared" si="12"/>
        <v>1801.1811023622047</v>
      </c>
      <c r="H96" s="102">
        <f t="shared" si="13"/>
        <v>3690.944881889764</v>
      </c>
      <c r="I96" s="102">
        <f t="shared" si="14"/>
        <v>5580.7086614173231</v>
      </c>
      <c r="J96" s="102">
        <f t="shared" si="15"/>
        <v>7500</v>
      </c>
    </row>
    <row r="97" spans="1:10" s="100" customFormat="1" ht="40.5" x14ac:dyDescent="0.25">
      <c r="A97" s="101" t="s">
        <v>88</v>
      </c>
      <c r="B97" s="14" t="s">
        <v>89</v>
      </c>
      <c r="C97" s="10"/>
      <c r="D97" s="102">
        <f t="shared" si="11"/>
        <v>60</v>
      </c>
      <c r="E97" s="102">
        <v>60</v>
      </c>
      <c r="F97" s="102" t="s">
        <v>0</v>
      </c>
      <c r="G97" s="102">
        <f t="shared" si="12"/>
        <v>14.409448818897637</v>
      </c>
      <c r="H97" s="102">
        <f t="shared" si="13"/>
        <v>29.527559055118111</v>
      </c>
      <c r="I97" s="102">
        <f t="shared" si="14"/>
        <v>44.645669291338585</v>
      </c>
      <c r="J97" s="102">
        <f t="shared" si="15"/>
        <v>60</v>
      </c>
    </row>
    <row r="98" spans="1:10" s="100" customFormat="1" ht="14.25" x14ac:dyDescent="0.25">
      <c r="A98" s="101" t="s">
        <v>90</v>
      </c>
      <c r="B98" s="21" t="s">
        <v>91</v>
      </c>
      <c r="C98" s="10"/>
      <c r="D98" s="102">
        <f>SUM(D99:D101)</f>
        <v>228774.5</v>
      </c>
      <c r="E98" s="102">
        <f>SUM(E99:E101)</f>
        <v>228774.5</v>
      </c>
      <c r="F98" s="102" t="s">
        <v>0</v>
      </c>
      <c r="G98" s="102">
        <f>SUM(G99:G101)</f>
        <v>54941.907480314963</v>
      </c>
      <c r="H98" s="102">
        <f>SUM(H99:H101)</f>
        <v>112585.87598425196</v>
      </c>
      <c r="I98" s="102">
        <f>SUM(I99:I101)</f>
        <v>170229.844488189</v>
      </c>
      <c r="J98" s="102">
        <f>SUM(J99:J101)</f>
        <v>228774.5</v>
      </c>
    </row>
    <row r="99" spans="1:10" s="100" customFormat="1" ht="40.5" x14ac:dyDescent="0.25">
      <c r="A99" s="101"/>
      <c r="B99" s="14" t="s">
        <v>92</v>
      </c>
      <c r="C99" s="10"/>
      <c r="D99" s="102">
        <f t="shared" ref="D99:D113" si="16">E99</f>
        <v>135324</v>
      </c>
      <c r="E99" s="102">
        <v>135324</v>
      </c>
      <c r="F99" s="102" t="s">
        <v>0</v>
      </c>
      <c r="G99" s="102">
        <f>+D99/254*61</f>
        <v>32499.070866141734</v>
      </c>
      <c r="H99" s="102">
        <f>+D99/254*125</f>
        <v>66596.456692913387</v>
      </c>
      <c r="I99" s="102">
        <f>+D99/254*189</f>
        <v>100693.84251968504</v>
      </c>
      <c r="J99" s="102">
        <f>+D99</f>
        <v>135324</v>
      </c>
    </row>
    <row r="100" spans="1:10" s="100" customFormat="1" ht="54" x14ac:dyDescent="0.25">
      <c r="A100" s="101"/>
      <c r="B100" s="14" t="s">
        <v>93</v>
      </c>
      <c r="C100" s="10"/>
      <c r="D100" s="102">
        <f t="shared" si="16"/>
        <v>85450.5</v>
      </c>
      <c r="E100" s="102">
        <v>85450.5</v>
      </c>
      <c r="F100" s="102" t="s">
        <v>0</v>
      </c>
      <c r="G100" s="102">
        <f>+D100/254*61</f>
        <v>20521.576771653545</v>
      </c>
      <c r="H100" s="102">
        <f>+D100/254*125</f>
        <v>42052.411417322837</v>
      </c>
      <c r="I100" s="102">
        <f>+D100/254*189</f>
        <v>63583.246062992126</v>
      </c>
      <c r="J100" s="102">
        <f>+D100</f>
        <v>85450.5</v>
      </c>
    </row>
    <row r="101" spans="1:10" s="100" customFormat="1" ht="14.25" x14ac:dyDescent="0.25">
      <c r="A101" s="101"/>
      <c r="B101" s="14" t="s">
        <v>94</v>
      </c>
      <c r="C101" s="10"/>
      <c r="D101" s="102">
        <f t="shared" si="16"/>
        <v>8000</v>
      </c>
      <c r="E101" s="102">
        <v>8000</v>
      </c>
      <c r="F101" s="102" t="s">
        <v>0</v>
      </c>
      <c r="G101" s="102">
        <f>+D101/254*61</f>
        <v>1921.2598425196852</v>
      </c>
      <c r="H101" s="102">
        <f>+D101/254*125</f>
        <v>3937.0078740157483</v>
      </c>
      <c r="I101" s="102">
        <f>+D101/254*189</f>
        <v>5952.7559055118109</v>
      </c>
      <c r="J101" s="102">
        <f>+D101</f>
        <v>8000</v>
      </c>
    </row>
    <row r="102" spans="1:10" s="100" customFormat="1" ht="81" x14ac:dyDescent="0.25">
      <c r="A102" s="101" t="s">
        <v>95</v>
      </c>
      <c r="B102" s="14" t="s">
        <v>96</v>
      </c>
      <c r="C102" s="10"/>
      <c r="D102" s="102">
        <f t="shared" si="16"/>
        <v>0</v>
      </c>
      <c r="E102" s="102">
        <v>0</v>
      </c>
      <c r="F102" s="102" t="s">
        <v>0</v>
      </c>
      <c r="G102" s="102">
        <f>+D102/254*61</f>
        <v>0</v>
      </c>
      <c r="H102" s="102">
        <f>+D102/254*125</f>
        <v>0</v>
      </c>
      <c r="I102" s="102">
        <f>+D102/254*189</f>
        <v>0</v>
      </c>
      <c r="J102" s="102">
        <f>+D102</f>
        <v>0</v>
      </c>
    </row>
    <row r="103" spans="1:10" s="100" customFormat="1" ht="54" x14ac:dyDescent="0.25">
      <c r="A103" s="101" t="s">
        <v>97</v>
      </c>
      <c r="B103" s="14" t="s">
        <v>98</v>
      </c>
      <c r="C103" s="10"/>
      <c r="D103" s="102">
        <f t="shared" si="16"/>
        <v>0</v>
      </c>
      <c r="E103" s="102">
        <v>0</v>
      </c>
      <c r="F103" s="102" t="s">
        <v>0</v>
      </c>
      <c r="G103" s="102">
        <f t="shared" ref="G103:G114" si="17">+D103/254*61</f>
        <v>0</v>
      </c>
      <c r="H103" s="102">
        <f t="shared" ref="H103:H114" si="18">+D103/254*125</f>
        <v>0</v>
      </c>
      <c r="I103" s="102">
        <f t="shared" ref="I103:I114" si="19">+D103/254*189</f>
        <v>0</v>
      </c>
      <c r="J103" s="102">
        <f t="shared" ref="J103:J114" si="20">+D103</f>
        <v>0</v>
      </c>
    </row>
    <row r="104" spans="1:10" s="100" customFormat="1" ht="67.5" x14ac:dyDescent="0.25">
      <c r="A104" s="101" t="s">
        <v>99</v>
      </c>
      <c r="B104" s="14" t="s">
        <v>100</v>
      </c>
      <c r="C104" s="10"/>
      <c r="D104" s="102">
        <f t="shared" si="16"/>
        <v>0</v>
      </c>
      <c r="E104" s="102">
        <v>0</v>
      </c>
      <c r="F104" s="102" t="s">
        <v>0</v>
      </c>
      <c r="G104" s="102">
        <f t="shared" si="17"/>
        <v>0</v>
      </c>
      <c r="H104" s="102">
        <f t="shared" si="18"/>
        <v>0</v>
      </c>
      <c r="I104" s="102">
        <f t="shared" si="19"/>
        <v>0</v>
      </c>
      <c r="J104" s="102">
        <f t="shared" si="20"/>
        <v>0</v>
      </c>
    </row>
    <row r="105" spans="1:10" s="100" customFormat="1" ht="135" x14ac:dyDescent="0.25">
      <c r="A105" s="101" t="s">
        <v>101</v>
      </c>
      <c r="B105" s="14" t="s">
        <v>156</v>
      </c>
      <c r="C105" s="10"/>
      <c r="D105" s="102">
        <f t="shared" si="16"/>
        <v>0</v>
      </c>
      <c r="E105" s="102">
        <v>0</v>
      </c>
      <c r="F105" s="102" t="s">
        <v>0</v>
      </c>
      <c r="G105" s="102">
        <f t="shared" si="17"/>
        <v>0</v>
      </c>
      <c r="H105" s="102">
        <f t="shared" si="18"/>
        <v>0</v>
      </c>
      <c r="I105" s="102">
        <f t="shared" si="19"/>
        <v>0</v>
      </c>
      <c r="J105" s="102">
        <f t="shared" si="20"/>
        <v>0</v>
      </c>
    </row>
    <row r="106" spans="1:10" s="100" customFormat="1" ht="54" x14ac:dyDescent="0.25">
      <c r="A106" s="101" t="s">
        <v>102</v>
      </c>
      <c r="B106" s="14" t="s">
        <v>103</v>
      </c>
      <c r="C106" s="10"/>
      <c r="D106" s="102">
        <f t="shared" si="16"/>
        <v>0</v>
      </c>
      <c r="E106" s="102">
        <v>0</v>
      </c>
      <c r="F106" s="102" t="s">
        <v>0</v>
      </c>
      <c r="G106" s="102">
        <f t="shared" si="17"/>
        <v>0</v>
      </c>
      <c r="H106" s="102">
        <f t="shared" si="18"/>
        <v>0</v>
      </c>
      <c r="I106" s="102">
        <f t="shared" si="19"/>
        <v>0</v>
      </c>
      <c r="J106" s="102">
        <f t="shared" si="20"/>
        <v>0</v>
      </c>
    </row>
    <row r="107" spans="1:10" s="100" customFormat="1" ht="67.5" x14ac:dyDescent="0.25">
      <c r="A107" s="101" t="s">
        <v>104</v>
      </c>
      <c r="B107" s="14" t="s">
        <v>105</v>
      </c>
      <c r="C107" s="10"/>
      <c r="D107" s="102">
        <f t="shared" si="16"/>
        <v>209208</v>
      </c>
      <c r="E107" s="102">
        <v>209208</v>
      </c>
      <c r="F107" s="102" t="s">
        <v>0</v>
      </c>
      <c r="G107" s="102">
        <f t="shared" si="17"/>
        <v>50242.86614173228</v>
      </c>
      <c r="H107" s="102">
        <f t="shared" si="18"/>
        <v>102956.69291338582</v>
      </c>
      <c r="I107" s="102">
        <f t="shared" si="19"/>
        <v>155670.51968503935</v>
      </c>
      <c r="J107" s="102">
        <f t="shared" si="20"/>
        <v>209208</v>
      </c>
    </row>
    <row r="108" spans="1:10" s="100" customFormat="1" ht="94.5" x14ac:dyDescent="0.25">
      <c r="A108" s="101" t="s">
        <v>106</v>
      </c>
      <c r="B108" s="14" t="s">
        <v>107</v>
      </c>
      <c r="C108" s="10"/>
      <c r="D108" s="102">
        <f t="shared" si="16"/>
        <v>91591</v>
      </c>
      <c r="E108" s="102">
        <v>91591</v>
      </c>
      <c r="F108" s="102" t="s">
        <v>0</v>
      </c>
      <c r="G108" s="102">
        <f t="shared" si="17"/>
        <v>21996.263779527559</v>
      </c>
      <c r="H108" s="102">
        <f t="shared" si="18"/>
        <v>45074.311023622045</v>
      </c>
      <c r="I108" s="102">
        <f t="shared" si="19"/>
        <v>68152.358267716525</v>
      </c>
      <c r="J108" s="102">
        <f t="shared" si="20"/>
        <v>91591</v>
      </c>
    </row>
    <row r="109" spans="1:10" s="100" customFormat="1" ht="94.5" x14ac:dyDescent="0.25">
      <c r="A109" s="101" t="s">
        <v>108</v>
      </c>
      <c r="B109" s="14" t="s">
        <v>109</v>
      </c>
      <c r="C109" s="10"/>
      <c r="D109" s="102">
        <f t="shared" si="16"/>
        <v>0</v>
      </c>
      <c r="E109" s="102">
        <v>0</v>
      </c>
      <c r="F109" s="102" t="s">
        <v>0</v>
      </c>
      <c r="G109" s="102">
        <f t="shared" si="17"/>
        <v>0</v>
      </c>
      <c r="H109" s="102">
        <f t="shared" si="18"/>
        <v>0</v>
      </c>
      <c r="I109" s="102">
        <f t="shared" si="19"/>
        <v>0</v>
      </c>
      <c r="J109" s="102">
        <f t="shared" si="20"/>
        <v>0</v>
      </c>
    </row>
    <row r="110" spans="1:10" s="100" customFormat="1" ht="54" x14ac:dyDescent="0.25">
      <c r="A110" s="101" t="s">
        <v>110</v>
      </c>
      <c r="B110" s="14" t="s">
        <v>111</v>
      </c>
      <c r="C110" s="10"/>
      <c r="D110" s="102">
        <f t="shared" si="16"/>
        <v>13193.2</v>
      </c>
      <c r="E110" s="102">
        <v>13193.2</v>
      </c>
      <c r="F110" s="102" t="s">
        <v>0</v>
      </c>
      <c r="G110" s="102">
        <f t="shared" si="17"/>
        <v>3168.4456692913386</v>
      </c>
      <c r="H110" s="102">
        <f t="shared" si="18"/>
        <v>6492.7165354330709</v>
      </c>
      <c r="I110" s="102">
        <f t="shared" si="19"/>
        <v>9816.9874015748028</v>
      </c>
      <c r="J110" s="102">
        <f t="shared" si="20"/>
        <v>13193.2</v>
      </c>
    </row>
    <row r="111" spans="1:10" s="100" customFormat="1" ht="14.25" x14ac:dyDescent="0.25">
      <c r="A111" s="101" t="s">
        <v>112</v>
      </c>
      <c r="B111" s="14" t="s">
        <v>113</v>
      </c>
      <c r="C111" s="10"/>
      <c r="D111" s="102">
        <f t="shared" si="16"/>
        <v>0</v>
      </c>
      <c r="E111" s="102">
        <v>0</v>
      </c>
      <c r="F111" s="102" t="s">
        <v>0</v>
      </c>
      <c r="G111" s="102">
        <f t="shared" si="17"/>
        <v>0</v>
      </c>
      <c r="H111" s="102">
        <f t="shared" si="18"/>
        <v>0</v>
      </c>
      <c r="I111" s="102">
        <f t="shared" si="19"/>
        <v>0</v>
      </c>
      <c r="J111" s="102">
        <f t="shared" si="20"/>
        <v>0</v>
      </c>
    </row>
    <row r="112" spans="1:10" s="100" customFormat="1" ht="27" x14ac:dyDescent="0.25">
      <c r="A112" s="101" t="s">
        <v>114</v>
      </c>
      <c r="B112" s="14" t="s">
        <v>115</v>
      </c>
      <c r="C112" s="10"/>
      <c r="D112" s="102">
        <f t="shared" si="16"/>
        <v>90</v>
      </c>
      <c r="E112" s="102">
        <v>90</v>
      </c>
      <c r="F112" s="102" t="s">
        <v>0</v>
      </c>
      <c r="G112" s="102">
        <f t="shared" si="17"/>
        <v>21.614173228346456</v>
      </c>
      <c r="H112" s="102">
        <f t="shared" si="18"/>
        <v>44.291338582677163</v>
      </c>
      <c r="I112" s="102">
        <f t="shared" si="19"/>
        <v>66.968503937007867</v>
      </c>
      <c r="J112" s="102">
        <f t="shared" si="20"/>
        <v>90</v>
      </c>
    </row>
    <row r="113" spans="1:10" ht="40.5" x14ac:dyDescent="0.25">
      <c r="A113" s="101" t="s">
        <v>46</v>
      </c>
      <c r="B113" s="14" t="s">
        <v>116</v>
      </c>
      <c r="C113" s="10"/>
      <c r="D113" s="102">
        <f t="shared" si="16"/>
        <v>40000</v>
      </c>
      <c r="E113" s="102">
        <v>40000</v>
      </c>
      <c r="F113" s="102" t="s">
        <v>0</v>
      </c>
      <c r="G113" s="102">
        <f t="shared" si="17"/>
        <v>9606.2992125984256</v>
      </c>
      <c r="H113" s="102">
        <f t="shared" si="18"/>
        <v>19685.039370078739</v>
      </c>
      <c r="I113" s="102">
        <f t="shared" si="19"/>
        <v>29763.779527559054</v>
      </c>
      <c r="J113" s="102">
        <f t="shared" si="20"/>
        <v>40000</v>
      </c>
    </row>
    <row r="114" spans="1:10" x14ac:dyDescent="0.25">
      <c r="A114" s="101" t="s">
        <v>60</v>
      </c>
      <c r="B114" s="14" t="s">
        <v>117</v>
      </c>
      <c r="C114" s="10"/>
      <c r="D114" s="102">
        <f>E114</f>
        <v>0</v>
      </c>
      <c r="E114" s="102">
        <v>0</v>
      </c>
      <c r="F114" s="102" t="s">
        <v>0</v>
      </c>
      <c r="G114" s="102">
        <f t="shared" si="17"/>
        <v>0</v>
      </c>
      <c r="H114" s="102">
        <f t="shared" si="18"/>
        <v>0</v>
      </c>
      <c r="I114" s="102">
        <f t="shared" si="19"/>
        <v>0</v>
      </c>
      <c r="J114" s="102">
        <f t="shared" si="20"/>
        <v>0</v>
      </c>
    </row>
    <row r="115" spans="1:10" s="100" customFormat="1" ht="28.5" x14ac:dyDescent="0.25">
      <c r="A115" s="98" t="s">
        <v>47</v>
      </c>
      <c r="B115" s="18" t="s">
        <v>157</v>
      </c>
      <c r="C115" s="99">
        <v>7431</v>
      </c>
      <c r="D115" s="20">
        <f>SUM(D116:D117)</f>
        <v>8750</v>
      </c>
      <c r="E115" s="20">
        <f>SUM(E116:E117)</f>
        <v>8750</v>
      </c>
      <c r="F115" s="20" t="s">
        <v>0</v>
      </c>
      <c r="G115" s="13">
        <f>SUM(G116:G117)</f>
        <v>2101.3779527559054</v>
      </c>
      <c r="H115" s="13">
        <f>SUM(H116:H117)</f>
        <v>4306.1023622047242</v>
      </c>
      <c r="I115" s="13">
        <f>SUM(I116:I117)</f>
        <v>6510.8267716535429</v>
      </c>
      <c r="J115" s="13">
        <f>SUM(J116:J117)</f>
        <v>8750</v>
      </c>
    </row>
    <row r="116" spans="1:10" ht="54" x14ac:dyDescent="0.25">
      <c r="A116" s="101" t="s">
        <v>48</v>
      </c>
      <c r="B116" s="14" t="s">
        <v>276</v>
      </c>
      <c r="C116" s="17"/>
      <c r="D116" s="102">
        <f>SUM(E116:F116)</f>
        <v>8750</v>
      </c>
      <c r="E116" s="102">
        <v>8750</v>
      </c>
      <c r="F116" s="102" t="s">
        <v>0</v>
      </c>
      <c r="G116" s="102">
        <f>+D116/254*61</f>
        <v>2101.3779527559054</v>
      </c>
      <c r="H116" s="102">
        <f>+D116/254*125</f>
        <v>4306.1023622047242</v>
      </c>
      <c r="I116" s="102">
        <f>+D116/254*189</f>
        <v>6510.8267716535429</v>
      </c>
      <c r="J116" s="102">
        <f>+D116</f>
        <v>8750</v>
      </c>
    </row>
    <row r="117" spans="1:10" s="100" customFormat="1" ht="40.5" x14ac:dyDescent="0.25">
      <c r="A117" s="101" t="s">
        <v>49</v>
      </c>
      <c r="B117" s="14" t="s">
        <v>158</v>
      </c>
      <c r="C117" s="17"/>
      <c r="D117" s="102">
        <f>SUM(E117:F117)</f>
        <v>0</v>
      </c>
      <c r="E117" s="102">
        <v>0</v>
      </c>
      <c r="F117" s="102" t="s">
        <v>0</v>
      </c>
      <c r="G117" s="102">
        <f>+D117/254*61</f>
        <v>0</v>
      </c>
      <c r="H117" s="102">
        <f>+D117/254*125</f>
        <v>0</v>
      </c>
      <c r="I117" s="102">
        <f>+D117/254*189</f>
        <v>0</v>
      </c>
      <c r="J117" s="102">
        <f>+D117</f>
        <v>0</v>
      </c>
    </row>
    <row r="118" spans="1:10" s="100" customFormat="1" ht="28.5" x14ac:dyDescent="0.25">
      <c r="A118" s="98" t="s">
        <v>50</v>
      </c>
      <c r="B118" s="18" t="s">
        <v>159</v>
      </c>
      <c r="C118" s="99">
        <v>7441</v>
      </c>
      <c r="D118" s="20">
        <f>SUM(D119:D120)</f>
        <v>0</v>
      </c>
      <c r="E118" s="20">
        <f>SUM(E119:E120)</f>
        <v>0</v>
      </c>
      <c r="F118" s="20" t="s">
        <v>0</v>
      </c>
      <c r="G118" s="13">
        <f>SUM(G119:G120)</f>
        <v>0</v>
      </c>
      <c r="H118" s="13">
        <f>SUM(H119:H120)</f>
        <v>0</v>
      </c>
      <c r="I118" s="13">
        <f>SUM(I119:I120)</f>
        <v>0</v>
      </c>
      <c r="J118" s="13">
        <f>SUM(J119:J120)</f>
        <v>0</v>
      </c>
    </row>
    <row r="119" spans="1:10" s="100" customFormat="1" ht="121.5" x14ac:dyDescent="0.25">
      <c r="A119" s="14" t="s">
        <v>51</v>
      </c>
      <c r="B119" s="14" t="s">
        <v>277</v>
      </c>
      <c r="C119" s="17"/>
      <c r="D119" s="102">
        <f>SUM(E119:F119)</f>
        <v>0</v>
      </c>
      <c r="E119" s="102">
        <v>0</v>
      </c>
      <c r="F119" s="102" t="s">
        <v>0</v>
      </c>
      <c r="G119" s="102">
        <f>+D119/254*61</f>
        <v>0</v>
      </c>
      <c r="H119" s="102">
        <f>+D119/254*125</f>
        <v>0</v>
      </c>
      <c r="I119" s="102">
        <f>+D119/254*189</f>
        <v>0</v>
      </c>
      <c r="J119" s="102">
        <f>+D119</f>
        <v>0</v>
      </c>
    </row>
    <row r="120" spans="1:10" s="100" customFormat="1" ht="108" x14ac:dyDescent="0.25">
      <c r="A120" s="107" t="s">
        <v>52</v>
      </c>
      <c r="B120" s="14" t="s">
        <v>160</v>
      </c>
      <c r="C120" s="17"/>
      <c r="D120" s="102">
        <f>SUM(E120:F120)</f>
        <v>0</v>
      </c>
      <c r="E120" s="102">
        <v>0</v>
      </c>
      <c r="F120" s="102" t="s">
        <v>0</v>
      </c>
      <c r="G120" s="102">
        <f>+D120/254*61</f>
        <v>0</v>
      </c>
      <c r="H120" s="102">
        <f>+D120/254*125</f>
        <v>0</v>
      </c>
      <c r="I120" s="102">
        <f>+D120/254*189</f>
        <v>0</v>
      </c>
      <c r="J120" s="102">
        <f>+D120</f>
        <v>0</v>
      </c>
    </row>
    <row r="121" spans="1:10" s="100" customFormat="1" ht="28.5" x14ac:dyDescent="0.25">
      <c r="A121" s="98" t="s">
        <v>53</v>
      </c>
      <c r="B121" s="18" t="s">
        <v>161</v>
      </c>
      <c r="C121" s="99">
        <v>7442</v>
      </c>
      <c r="D121" s="20">
        <f>SUM(D122:D123)</f>
        <v>0</v>
      </c>
      <c r="E121" s="20" t="s">
        <v>0</v>
      </c>
      <c r="F121" s="20">
        <f>SUM(F122:F123)</f>
        <v>0</v>
      </c>
      <c r="G121" s="20">
        <f>SUM(G122:G123)</f>
        <v>0</v>
      </c>
      <c r="H121" s="20">
        <f>SUM(H122:H123)</f>
        <v>0</v>
      </c>
      <c r="I121" s="20">
        <f>SUM(I122:I123)</f>
        <v>0</v>
      </c>
      <c r="J121" s="20">
        <f>SUM(J122:J123)</f>
        <v>0</v>
      </c>
    </row>
    <row r="122" spans="1:10" ht="135" x14ac:dyDescent="0.25">
      <c r="A122" s="101" t="s">
        <v>54</v>
      </c>
      <c r="B122" s="22" t="s">
        <v>254</v>
      </c>
      <c r="C122" s="17"/>
      <c r="D122" s="102">
        <f>SUM(E122:F122)</f>
        <v>0</v>
      </c>
      <c r="E122" s="102" t="s">
        <v>0</v>
      </c>
      <c r="F122" s="102">
        <v>0</v>
      </c>
      <c r="G122" s="102">
        <f>+D122/254*61</f>
        <v>0</v>
      </c>
      <c r="H122" s="102">
        <f>+D122/254*125</f>
        <v>0</v>
      </c>
      <c r="I122" s="102">
        <f>+D122/254*189</f>
        <v>0</v>
      </c>
      <c r="J122" s="102">
        <f>+D122</f>
        <v>0</v>
      </c>
    </row>
    <row r="123" spans="1:10" s="100" customFormat="1" ht="121.5" x14ac:dyDescent="0.25">
      <c r="A123" s="101" t="s">
        <v>55</v>
      </c>
      <c r="B123" s="14" t="s">
        <v>162</v>
      </c>
      <c r="C123" s="17"/>
      <c r="D123" s="102">
        <f>SUM(E123:F123)</f>
        <v>0</v>
      </c>
      <c r="E123" s="102" t="s">
        <v>0</v>
      </c>
      <c r="F123" s="102">
        <v>0</v>
      </c>
      <c r="G123" s="102">
        <f>+D123/254*61</f>
        <v>0</v>
      </c>
      <c r="H123" s="102">
        <f>+D123/254*125</f>
        <v>0</v>
      </c>
      <c r="I123" s="102">
        <f>+D123/254*189</f>
        <v>0</v>
      </c>
      <c r="J123" s="102">
        <f>+D123</f>
        <v>0</v>
      </c>
    </row>
    <row r="124" spans="1:10" s="100" customFormat="1" ht="28.5" x14ac:dyDescent="0.25">
      <c r="A124" s="111" t="s">
        <v>56</v>
      </c>
      <c r="B124" s="18" t="s">
        <v>255</v>
      </c>
      <c r="C124" s="99">
        <v>7452</v>
      </c>
      <c r="D124" s="20">
        <f>+D125+D127</f>
        <v>6500</v>
      </c>
      <c r="E124" s="20">
        <f>SUM(E125:E127)</f>
        <v>6500</v>
      </c>
      <c r="F124" s="20" t="e">
        <f>SUM(F125:F127)</f>
        <v>#REF!</v>
      </c>
      <c r="G124" s="20">
        <f>+G125+G127</f>
        <v>1561.0236220472441</v>
      </c>
      <c r="H124" s="20">
        <f>+H125+H127</f>
        <v>3198.8188976377955</v>
      </c>
      <c r="I124" s="20">
        <f>+I125+I127</f>
        <v>4836.6141732283468</v>
      </c>
      <c r="J124" s="20">
        <f>+J125+J127</f>
        <v>6500</v>
      </c>
    </row>
    <row r="125" spans="1:10" ht="27" x14ac:dyDescent="0.25">
      <c r="A125" s="101" t="s">
        <v>57</v>
      </c>
      <c r="B125" s="14" t="s">
        <v>251</v>
      </c>
      <c r="C125" s="17"/>
      <c r="D125" s="102">
        <f>SUM(E125:F125)</f>
        <v>0</v>
      </c>
      <c r="E125" s="102" t="s">
        <v>0</v>
      </c>
      <c r="F125" s="102">
        <v>0</v>
      </c>
      <c r="G125" s="102">
        <f>+D125/254*61</f>
        <v>0</v>
      </c>
      <c r="H125" s="102">
        <f>+D125/254*125</f>
        <v>0</v>
      </c>
      <c r="I125" s="102">
        <f>+D125/254*189</f>
        <v>0</v>
      </c>
      <c r="J125" s="102">
        <f>+D125</f>
        <v>0</v>
      </c>
    </row>
    <row r="126" spans="1:10" ht="27" x14ac:dyDescent="0.25">
      <c r="A126" s="101" t="s">
        <v>58</v>
      </c>
      <c r="B126" s="14" t="s">
        <v>163</v>
      </c>
      <c r="C126" s="17"/>
      <c r="D126" s="102" t="e">
        <f>+F126</f>
        <v>#REF!</v>
      </c>
      <c r="E126" s="102" t="s">
        <v>0</v>
      </c>
      <c r="F126" s="112" t="e">
        <f>+#REF!</f>
        <v>#REF!</v>
      </c>
      <c r="G126" s="112" t="e">
        <f>+#REF!</f>
        <v>#REF!</v>
      </c>
      <c r="H126" s="112" t="e">
        <f>+#REF!</f>
        <v>#REF!</v>
      </c>
      <c r="I126" s="112" t="e">
        <f>+#REF!</f>
        <v>#REF!</v>
      </c>
      <c r="J126" s="112" t="e">
        <f>+#REF!</f>
        <v>#REF!</v>
      </c>
    </row>
    <row r="127" spans="1:10" ht="40.5" x14ac:dyDescent="0.25">
      <c r="A127" s="101" t="s">
        <v>59</v>
      </c>
      <c r="B127" s="14" t="s">
        <v>164</v>
      </c>
      <c r="C127" s="17"/>
      <c r="D127" s="102">
        <f>SUM(E127:F127)</f>
        <v>6500</v>
      </c>
      <c r="E127" s="113">
        <v>6500</v>
      </c>
      <c r="F127" s="102">
        <v>0</v>
      </c>
      <c r="G127" s="102">
        <f>+D127/254*61</f>
        <v>1561.0236220472441</v>
      </c>
      <c r="H127" s="102">
        <f>+D127/254*125</f>
        <v>3198.8188976377955</v>
      </c>
      <c r="I127" s="102">
        <f>+D127/254*189</f>
        <v>4836.6141732283468</v>
      </c>
      <c r="J127" s="102">
        <f>+D127</f>
        <v>6500</v>
      </c>
    </row>
    <row r="128" spans="1:10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</row>
    <row r="129" s="94" customFormat="1" x14ac:dyDescent="0.25"/>
    <row r="130" s="94" customFormat="1" x14ac:dyDescent="0.25"/>
    <row r="131" s="94" customFormat="1" x14ac:dyDescent="0.25"/>
    <row r="132" s="94" customFormat="1" x14ac:dyDescent="0.25"/>
    <row r="133" s="94" customFormat="1" x14ac:dyDescent="0.25"/>
    <row r="134" s="94" customFormat="1" x14ac:dyDescent="0.25"/>
    <row r="135" s="94" customFormat="1" x14ac:dyDescent="0.25"/>
    <row r="136" s="94" customFormat="1" x14ac:dyDescent="0.25"/>
    <row r="137" s="94" customFormat="1" x14ac:dyDescent="0.25"/>
    <row r="138" s="94" customFormat="1" x14ac:dyDescent="0.25"/>
    <row r="139" s="94" customFormat="1" x14ac:dyDescent="0.25"/>
    <row r="140" s="94" customFormat="1" x14ac:dyDescent="0.25"/>
    <row r="141" s="94" customFormat="1" x14ac:dyDescent="0.25"/>
    <row r="142" s="94" customFormat="1" x14ac:dyDescent="0.25"/>
    <row r="143" s="94" customFormat="1" x14ac:dyDescent="0.25"/>
    <row r="144" s="94" customFormat="1" x14ac:dyDescent="0.25"/>
    <row r="145" s="94" customFormat="1" x14ac:dyDescent="0.25"/>
    <row r="146" s="94" customFormat="1" x14ac:dyDescent="0.25"/>
    <row r="147" s="94" customFormat="1" x14ac:dyDescent="0.25"/>
    <row r="148" s="94" customFormat="1" x14ac:dyDescent="0.25"/>
    <row r="149" s="94" customFormat="1" x14ac:dyDescent="0.25"/>
    <row r="150" s="94" customFormat="1" x14ac:dyDescent="0.25"/>
    <row r="151" s="94" customFormat="1" x14ac:dyDescent="0.25"/>
    <row r="152" s="94" customFormat="1" x14ac:dyDescent="0.25"/>
    <row r="153" s="94" customFormat="1" x14ac:dyDescent="0.25"/>
    <row r="154" s="94" customFormat="1" x14ac:dyDescent="0.25"/>
    <row r="155" s="94" customFormat="1" x14ac:dyDescent="0.25"/>
    <row r="156" s="94" customFormat="1" x14ac:dyDescent="0.25"/>
    <row r="157" s="94" customFormat="1" x14ac:dyDescent="0.25"/>
    <row r="158" s="94" customFormat="1" x14ac:dyDescent="0.25"/>
    <row r="159" s="94" customFormat="1" x14ac:dyDescent="0.25"/>
    <row r="160" s="94" customFormat="1" x14ac:dyDescent="0.25"/>
    <row r="161" s="94" customFormat="1" x14ac:dyDescent="0.25"/>
    <row r="162" s="94" customFormat="1" x14ac:dyDescent="0.25"/>
    <row r="163" s="94" customFormat="1" x14ac:dyDescent="0.25"/>
    <row r="164" s="94" customFormat="1" x14ac:dyDescent="0.25"/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23:J23 G27:J45 G48:J49 G52:J55 G64:J64 G62:J62 G60:J60 G58:J58 G68:J71 G73:J74 G77:J77 G79:J79 G81:J84 G86:J88 G91:J97 G99:J114 G116:J117 G119:J120 G122:J123 G125:J125 G127:J127 G19:J21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1.45" right="0.2" top="0.25" bottom="0.25" header="0" footer="0"/>
  <pageSetup paperSize="9" scale="53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27" customWidth="1"/>
    <col min="2" max="2" width="39" style="27" customWidth="1"/>
    <col min="3" max="3" width="12.7109375" style="27" customWidth="1"/>
    <col min="4" max="4" width="12.5703125" style="27" customWidth="1"/>
    <col min="5" max="5" width="11.140625" style="27" customWidth="1"/>
    <col min="6" max="9" width="12.7109375" style="27" customWidth="1"/>
    <col min="10" max="16384" width="9.140625" style="27"/>
  </cols>
  <sheetData>
    <row r="2" spans="1:9" ht="13.5" x14ac:dyDescent="0.2">
      <c r="F2" s="4"/>
      <c r="G2" s="4" t="s">
        <v>173</v>
      </c>
      <c r="H2" s="4"/>
      <c r="I2" s="4"/>
    </row>
    <row r="3" spans="1:9" ht="13.5" x14ac:dyDescent="0.2">
      <c r="F3" s="4" t="s">
        <v>18</v>
      </c>
      <c r="G3" s="4"/>
      <c r="H3" s="4"/>
      <c r="I3" s="4"/>
    </row>
    <row r="4" spans="1:9" ht="13.5" x14ac:dyDescent="0.2">
      <c r="F4" s="4" t="s">
        <v>247</v>
      </c>
      <c r="G4" s="4"/>
      <c r="H4" s="4"/>
      <c r="I4" s="4"/>
    </row>
    <row r="5" spans="1:9" ht="13.5" x14ac:dyDescent="0.2">
      <c r="F5" s="4" t="s">
        <v>248</v>
      </c>
      <c r="G5" s="4" t="s">
        <v>19</v>
      </c>
      <c r="H5" s="4"/>
      <c r="I5" s="4"/>
    </row>
    <row r="6" spans="1:9" ht="13.5" x14ac:dyDescent="0.2">
      <c r="F6" s="4"/>
      <c r="G6" s="4"/>
      <c r="H6" s="4"/>
      <c r="I6" s="4"/>
    </row>
    <row r="7" spans="1:9" ht="13.5" hidden="1" x14ac:dyDescent="0.25">
      <c r="E7" s="28"/>
      <c r="F7" s="130"/>
      <c r="G7" s="130"/>
      <c r="H7" s="130"/>
      <c r="I7" s="28"/>
    </row>
    <row r="8" spans="1:9" ht="13.5" hidden="1" x14ac:dyDescent="0.25">
      <c r="E8" s="130"/>
      <c r="F8" s="130"/>
      <c r="G8" s="130"/>
      <c r="H8" s="130"/>
      <c r="I8" s="130"/>
    </row>
    <row r="9" spans="1:9" ht="13.5" hidden="1" x14ac:dyDescent="0.25">
      <c r="E9" s="130"/>
      <c r="F9" s="130"/>
      <c r="G9" s="130"/>
      <c r="H9" s="130"/>
      <c r="I9" s="130"/>
    </row>
    <row r="10" spans="1:9" ht="13.5" hidden="1" x14ac:dyDescent="0.25">
      <c r="E10" s="130"/>
      <c r="F10" s="130"/>
      <c r="G10" s="130"/>
      <c r="H10" s="130"/>
      <c r="I10" s="130"/>
    </row>
    <row r="11" spans="1:9" ht="16.5" x14ac:dyDescent="0.3">
      <c r="A11" s="131" t="s">
        <v>174</v>
      </c>
      <c r="B11" s="131"/>
      <c r="C11" s="131"/>
      <c r="D11" s="131"/>
      <c r="E11" s="131"/>
      <c r="F11" s="131"/>
      <c r="G11" s="131"/>
      <c r="H11" s="131"/>
      <c r="I11" s="131"/>
    </row>
    <row r="12" spans="1:9" ht="42" customHeight="1" x14ac:dyDescent="0.2">
      <c r="A12" s="129" t="s">
        <v>175</v>
      </c>
      <c r="B12" s="129"/>
      <c r="C12" s="129"/>
      <c r="D12" s="129"/>
      <c r="E12" s="129"/>
      <c r="F12" s="129"/>
      <c r="G12" s="129"/>
      <c r="H12" s="129"/>
      <c r="I12" s="129"/>
    </row>
    <row r="13" spans="1:9" ht="30" customHeight="1" thickBot="1" x14ac:dyDescent="0.35">
      <c r="A13" s="2"/>
      <c r="B13" s="29"/>
      <c r="C13" s="29"/>
      <c r="D13" s="132" t="s">
        <v>171</v>
      </c>
      <c r="E13" s="132"/>
    </row>
    <row r="14" spans="1:9" ht="13.5" customHeight="1" thickBot="1" x14ac:dyDescent="0.35">
      <c r="A14" s="133" t="s">
        <v>176</v>
      </c>
      <c r="B14" s="136"/>
      <c r="C14" s="139" t="s">
        <v>120</v>
      </c>
      <c r="D14" s="139"/>
      <c r="E14" s="140"/>
      <c r="F14" s="141" t="s">
        <v>11</v>
      </c>
      <c r="G14" s="142"/>
      <c r="H14" s="142"/>
      <c r="I14" s="143"/>
    </row>
    <row r="15" spans="1:9" ht="30" customHeight="1" thickBot="1" x14ac:dyDescent="0.35">
      <c r="A15" s="134"/>
      <c r="B15" s="137"/>
      <c r="C15" s="31" t="s">
        <v>10</v>
      </c>
      <c r="D15" s="144" t="s">
        <v>177</v>
      </c>
      <c r="E15" s="140"/>
      <c r="F15" s="32" t="s">
        <v>6</v>
      </c>
      <c r="G15" s="32" t="s">
        <v>7</v>
      </c>
      <c r="H15" s="32" t="s">
        <v>8</v>
      </c>
      <c r="I15" s="32" t="s">
        <v>9</v>
      </c>
    </row>
    <row r="16" spans="1:9" ht="39.75" customHeight="1" thickBot="1" x14ac:dyDescent="0.35">
      <c r="A16" s="135"/>
      <c r="B16" s="138"/>
      <c r="C16" s="34" t="s">
        <v>178</v>
      </c>
      <c r="D16" s="35" t="s">
        <v>2</v>
      </c>
      <c r="E16" s="35" t="s">
        <v>3</v>
      </c>
      <c r="F16" s="30">
        <v>7</v>
      </c>
      <c r="G16" s="5">
        <v>8</v>
      </c>
      <c r="H16" s="5">
        <v>9</v>
      </c>
      <c r="I16" s="5">
        <v>10</v>
      </c>
    </row>
    <row r="17" spans="1:9" ht="20.25" customHeight="1" thickBot="1" x14ac:dyDescent="0.3">
      <c r="A17" s="36">
        <v>1</v>
      </c>
      <c r="B17" s="36">
        <v>2</v>
      </c>
      <c r="C17" s="33">
        <v>3</v>
      </c>
      <c r="D17" s="37">
        <v>4</v>
      </c>
      <c r="E17" s="38">
        <v>5</v>
      </c>
      <c r="F17" s="3"/>
      <c r="G17" s="3"/>
      <c r="H17" s="3"/>
      <c r="I17" s="3"/>
    </row>
    <row r="18" spans="1:9" ht="41.25" customHeight="1" thickBot="1" x14ac:dyDescent="0.35">
      <c r="A18" s="39">
        <v>8000</v>
      </c>
      <c r="B18" s="40" t="s">
        <v>179</v>
      </c>
      <c r="C18" s="41">
        <v>754941.92240000004</v>
      </c>
      <c r="D18" s="41">
        <v>487506.57650000002</v>
      </c>
      <c r="E18" s="42">
        <v>267435.34590000001</v>
      </c>
      <c r="F18" s="41">
        <v>754941.92240000004</v>
      </c>
      <c r="G18" s="41">
        <v>754941.92240000004</v>
      </c>
      <c r="H18" s="41">
        <v>754941.92240000004</v>
      </c>
      <c r="I18" s="41">
        <v>754941.92240000004</v>
      </c>
    </row>
    <row r="19" spans="1:9" x14ac:dyDescent="0.2">
      <c r="A19" s="43"/>
      <c r="B19" s="43"/>
      <c r="C19" s="43"/>
      <c r="D19" s="43"/>
      <c r="E19" s="43"/>
    </row>
    <row r="20" spans="1:9" x14ac:dyDescent="0.2">
      <c r="A20" s="43"/>
      <c r="B20" s="43"/>
      <c r="C20" s="43"/>
      <c r="D20" s="43"/>
      <c r="E20" s="43"/>
    </row>
    <row r="21" spans="1:9" x14ac:dyDescent="0.2">
      <c r="A21" s="43"/>
      <c r="B21" s="43"/>
      <c r="C21" s="43"/>
      <c r="D21" s="43"/>
      <c r="E21" s="43"/>
    </row>
    <row r="22" spans="1:9" x14ac:dyDescent="0.2">
      <c r="A22" s="43"/>
      <c r="B22" s="43"/>
      <c r="C22" s="43"/>
      <c r="D22" s="43"/>
      <c r="E22" s="43"/>
    </row>
    <row r="23" spans="1:9" x14ac:dyDescent="0.2">
      <c r="A23" s="43"/>
      <c r="B23" s="44"/>
      <c r="C23" s="45"/>
      <c r="D23" s="45"/>
      <c r="E23" s="45"/>
    </row>
    <row r="24" spans="1:9" x14ac:dyDescent="0.2">
      <c r="A24" s="43"/>
      <c r="B24" s="44"/>
      <c r="C24" s="45"/>
      <c r="D24" s="45"/>
      <c r="E24" s="45"/>
    </row>
    <row r="25" spans="1:9" x14ac:dyDescent="0.2">
      <c r="A25" s="43"/>
      <c r="B25" s="44"/>
      <c r="C25" s="45"/>
      <c r="D25" s="45"/>
      <c r="E25" s="45"/>
    </row>
    <row r="26" spans="1:9" x14ac:dyDescent="0.2">
      <c r="A26" s="43"/>
      <c r="B26" s="46"/>
      <c r="C26" s="47"/>
      <c r="D26" s="47"/>
      <c r="E26" s="47"/>
    </row>
    <row r="27" spans="1:9" x14ac:dyDescent="0.2">
      <c r="A27" s="43"/>
      <c r="B27" s="46"/>
      <c r="C27" s="47"/>
      <c r="D27" s="47"/>
      <c r="E27" s="47"/>
    </row>
    <row r="28" spans="1:9" x14ac:dyDescent="0.2">
      <c r="A28" s="43"/>
      <c r="B28" s="46"/>
      <c r="C28" s="47"/>
      <c r="D28" s="47"/>
      <c r="E28" s="47"/>
    </row>
    <row r="29" spans="1:9" x14ac:dyDescent="0.2">
      <c r="A29" s="43"/>
      <c r="B29" s="43"/>
      <c r="C29" s="43"/>
      <c r="D29" s="43"/>
      <c r="E29" s="43"/>
    </row>
    <row r="42" spans="1:3" x14ac:dyDescent="0.2">
      <c r="A42" s="48"/>
      <c r="B42" s="49"/>
      <c r="C42" s="50"/>
    </row>
    <row r="43" spans="1:3" x14ac:dyDescent="0.2">
      <c r="A43" s="48"/>
      <c r="B43" s="51"/>
      <c r="C43" s="50"/>
    </row>
    <row r="44" spans="1:3" x14ac:dyDescent="0.2">
      <c r="A44" s="48"/>
      <c r="B44" s="49"/>
      <c r="C44" s="50"/>
    </row>
    <row r="45" spans="1:3" x14ac:dyDescent="0.2">
      <c r="A45" s="48"/>
      <c r="B45" s="49"/>
      <c r="C45" s="50"/>
    </row>
    <row r="46" spans="1:3" x14ac:dyDescent="0.2">
      <c r="A46" s="48"/>
      <c r="B46" s="49"/>
      <c r="C46" s="50"/>
    </row>
    <row r="47" spans="1:3" x14ac:dyDescent="0.2">
      <c r="A47" s="48"/>
      <c r="B47" s="49"/>
      <c r="C47" s="50"/>
    </row>
    <row r="48" spans="1:3" x14ac:dyDescent="0.2">
      <c r="B48" s="49"/>
      <c r="C48" s="50"/>
    </row>
    <row r="49" spans="2:3" x14ac:dyDescent="0.2">
      <c r="B49" s="49"/>
      <c r="C49" s="50"/>
    </row>
    <row r="50" spans="2:3" x14ac:dyDescent="0.2">
      <c r="B50" s="49"/>
      <c r="C50" s="50"/>
    </row>
    <row r="51" spans="2:3" x14ac:dyDescent="0.2">
      <c r="B51" s="49"/>
      <c r="C51" s="50"/>
    </row>
    <row r="52" spans="2:3" x14ac:dyDescent="0.2">
      <c r="B52" s="49"/>
      <c r="C52" s="50"/>
    </row>
    <row r="53" spans="2:3" x14ac:dyDescent="0.2">
      <c r="B53" s="49"/>
      <c r="C53" s="50"/>
    </row>
    <row r="54" spans="2:3" x14ac:dyDescent="0.2">
      <c r="B54" s="49"/>
      <c r="C54" s="50"/>
    </row>
    <row r="55" spans="2:3" x14ac:dyDescent="0.2">
      <c r="B55" s="49"/>
      <c r="C55" s="50"/>
    </row>
    <row r="56" spans="2:3" x14ac:dyDescent="0.2">
      <c r="B56" s="49"/>
      <c r="C56" s="50"/>
    </row>
    <row r="57" spans="2:3" x14ac:dyDescent="0.2">
      <c r="B57" s="49"/>
      <c r="C57" s="50"/>
    </row>
    <row r="58" spans="2:3" x14ac:dyDescent="0.2">
      <c r="B58" s="49"/>
      <c r="C58" s="50"/>
    </row>
    <row r="59" spans="2:3" x14ac:dyDescent="0.2">
      <c r="B59" s="52"/>
    </row>
    <row r="60" spans="2:3" x14ac:dyDescent="0.2">
      <c r="B60" s="52"/>
    </row>
    <row r="61" spans="2:3" x14ac:dyDescent="0.2">
      <c r="B61" s="52"/>
    </row>
    <row r="62" spans="2:3" x14ac:dyDescent="0.2">
      <c r="B62" s="52"/>
    </row>
    <row r="63" spans="2:3" x14ac:dyDescent="0.2">
      <c r="B63" s="52"/>
    </row>
    <row r="64" spans="2:3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  <row r="119" spans="2:2" x14ac:dyDescent="0.2">
      <c r="B119" s="52"/>
    </row>
    <row r="120" spans="2:2" x14ac:dyDescent="0.2">
      <c r="B120" s="52"/>
    </row>
    <row r="121" spans="2:2" x14ac:dyDescent="0.2">
      <c r="B121" s="52"/>
    </row>
    <row r="122" spans="2:2" x14ac:dyDescent="0.2">
      <c r="B122" s="52"/>
    </row>
    <row r="123" spans="2:2" x14ac:dyDescent="0.2">
      <c r="B123" s="52"/>
    </row>
    <row r="124" spans="2:2" x14ac:dyDescent="0.2">
      <c r="B124" s="52"/>
    </row>
    <row r="125" spans="2:2" x14ac:dyDescent="0.2">
      <c r="B125" s="52"/>
    </row>
    <row r="126" spans="2:2" x14ac:dyDescent="0.2">
      <c r="B126" s="52"/>
    </row>
    <row r="127" spans="2:2" x14ac:dyDescent="0.2">
      <c r="B127" s="52"/>
    </row>
    <row r="128" spans="2:2" x14ac:dyDescent="0.2">
      <c r="B128" s="52"/>
    </row>
    <row r="129" spans="2:2" x14ac:dyDescent="0.2">
      <c r="B129" s="52"/>
    </row>
    <row r="130" spans="2:2" x14ac:dyDescent="0.2">
      <c r="B130" s="52"/>
    </row>
    <row r="131" spans="2:2" x14ac:dyDescent="0.2">
      <c r="B131" s="52"/>
    </row>
    <row r="132" spans="2:2" x14ac:dyDescent="0.2">
      <c r="B132" s="52"/>
    </row>
    <row r="133" spans="2:2" x14ac:dyDescent="0.2">
      <c r="B133" s="52"/>
    </row>
    <row r="134" spans="2:2" x14ac:dyDescent="0.2">
      <c r="B134" s="52"/>
    </row>
    <row r="135" spans="2:2" x14ac:dyDescent="0.2">
      <c r="B135" s="52"/>
    </row>
    <row r="136" spans="2:2" x14ac:dyDescent="0.2">
      <c r="B136" s="52"/>
    </row>
    <row r="137" spans="2:2" x14ac:dyDescent="0.2">
      <c r="B137" s="52"/>
    </row>
    <row r="138" spans="2:2" x14ac:dyDescent="0.2">
      <c r="B138" s="52"/>
    </row>
    <row r="139" spans="2:2" x14ac:dyDescent="0.2">
      <c r="B139" s="52"/>
    </row>
    <row r="140" spans="2:2" x14ac:dyDescent="0.2">
      <c r="B140" s="52"/>
    </row>
    <row r="141" spans="2:2" x14ac:dyDescent="0.2">
      <c r="B141" s="52"/>
    </row>
    <row r="142" spans="2:2" x14ac:dyDescent="0.2">
      <c r="B142" s="52"/>
    </row>
    <row r="143" spans="2:2" x14ac:dyDescent="0.2">
      <c r="B143" s="52"/>
    </row>
    <row r="144" spans="2:2" x14ac:dyDescent="0.2">
      <c r="B144" s="52"/>
    </row>
    <row r="145" spans="2:2" x14ac:dyDescent="0.2">
      <c r="B145" s="52"/>
    </row>
    <row r="146" spans="2:2" x14ac:dyDescent="0.2">
      <c r="B146" s="52"/>
    </row>
    <row r="147" spans="2:2" x14ac:dyDescent="0.2">
      <c r="B147" s="52"/>
    </row>
    <row r="148" spans="2:2" x14ac:dyDescent="0.2">
      <c r="B148" s="52"/>
    </row>
    <row r="149" spans="2:2" x14ac:dyDescent="0.2">
      <c r="B149" s="52"/>
    </row>
    <row r="150" spans="2:2" x14ac:dyDescent="0.2">
      <c r="B150" s="52"/>
    </row>
    <row r="151" spans="2:2" x14ac:dyDescent="0.2">
      <c r="B151" s="52"/>
    </row>
    <row r="152" spans="2:2" x14ac:dyDescent="0.2">
      <c r="B152" s="52"/>
    </row>
    <row r="153" spans="2:2" x14ac:dyDescent="0.2">
      <c r="B153" s="52"/>
    </row>
    <row r="154" spans="2:2" x14ac:dyDescent="0.2">
      <c r="B154" s="52"/>
    </row>
    <row r="155" spans="2:2" x14ac:dyDescent="0.2">
      <c r="B155" s="52"/>
    </row>
    <row r="156" spans="2:2" x14ac:dyDescent="0.2">
      <c r="B156" s="52"/>
    </row>
    <row r="157" spans="2:2" x14ac:dyDescent="0.2">
      <c r="B157" s="52"/>
    </row>
    <row r="158" spans="2:2" x14ac:dyDescent="0.2">
      <c r="B158" s="52"/>
    </row>
    <row r="159" spans="2:2" x14ac:dyDescent="0.2">
      <c r="B159" s="52"/>
    </row>
    <row r="160" spans="2:2" x14ac:dyDescent="0.2">
      <c r="B160" s="52"/>
    </row>
    <row r="161" spans="2:2" x14ac:dyDescent="0.2">
      <c r="B161" s="52"/>
    </row>
    <row r="162" spans="2:2" x14ac:dyDescent="0.2">
      <c r="B162" s="52"/>
    </row>
    <row r="163" spans="2:2" x14ac:dyDescent="0.2">
      <c r="B163" s="52"/>
    </row>
    <row r="164" spans="2:2" x14ac:dyDescent="0.2">
      <c r="B164" s="52"/>
    </row>
    <row r="165" spans="2:2" x14ac:dyDescent="0.2">
      <c r="B165" s="52"/>
    </row>
    <row r="166" spans="2:2" x14ac:dyDescent="0.2">
      <c r="B166" s="52"/>
    </row>
    <row r="167" spans="2:2" x14ac:dyDescent="0.2">
      <c r="B167" s="52"/>
    </row>
    <row r="168" spans="2:2" x14ac:dyDescent="0.2">
      <c r="B168" s="52"/>
    </row>
    <row r="169" spans="2:2" x14ac:dyDescent="0.2">
      <c r="B169" s="52"/>
    </row>
    <row r="170" spans="2:2" x14ac:dyDescent="0.2">
      <c r="B170" s="52"/>
    </row>
    <row r="171" spans="2:2" x14ac:dyDescent="0.2">
      <c r="B171" s="52"/>
    </row>
    <row r="172" spans="2:2" x14ac:dyDescent="0.2">
      <c r="B172" s="52"/>
    </row>
    <row r="173" spans="2:2" x14ac:dyDescent="0.2">
      <c r="B173" s="52"/>
    </row>
    <row r="174" spans="2:2" x14ac:dyDescent="0.2">
      <c r="B174" s="52"/>
    </row>
    <row r="175" spans="2:2" x14ac:dyDescent="0.2">
      <c r="B175" s="52"/>
    </row>
    <row r="176" spans="2:2" x14ac:dyDescent="0.2">
      <c r="B176" s="52"/>
    </row>
    <row r="177" spans="2:2" x14ac:dyDescent="0.2">
      <c r="B177" s="52"/>
    </row>
    <row r="178" spans="2:2" x14ac:dyDescent="0.2">
      <c r="B178" s="52"/>
    </row>
    <row r="179" spans="2:2" x14ac:dyDescent="0.2">
      <c r="B179" s="52"/>
    </row>
    <row r="180" spans="2:2" x14ac:dyDescent="0.2">
      <c r="B180" s="52"/>
    </row>
    <row r="181" spans="2:2" x14ac:dyDescent="0.2">
      <c r="B181" s="52"/>
    </row>
    <row r="182" spans="2:2" x14ac:dyDescent="0.2">
      <c r="B182" s="52"/>
    </row>
    <row r="183" spans="2:2" x14ac:dyDescent="0.2">
      <c r="B183" s="52"/>
    </row>
    <row r="184" spans="2:2" x14ac:dyDescent="0.2">
      <c r="B184" s="52"/>
    </row>
    <row r="185" spans="2:2" x14ac:dyDescent="0.2">
      <c r="B185" s="52"/>
    </row>
    <row r="186" spans="2:2" x14ac:dyDescent="0.2">
      <c r="B186" s="52"/>
    </row>
    <row r="187" spans="2:2" x14ac:dyDescent="0.2">
      <c r="B187" s="52"/>
    </row>
    <row r="188" spans="2:2" x14ac:dyDescent="0.2">
      <c r="B188" s="52"/>
    </row>
    <row r="189" spans="2:2" x14ac:dyDescent="0.2">
      <c r="B189" s="52"/>
    </row>
    <row r="190" spans="2:2" x14ac:dyDescent="0.2">
      <c r="B190" s="52"/>
    </row>
    <row r="191" spans="2:2" x14ac:dyDescent="0.2">
      <c r="B191" s="52"/>
    </row>
    <row r="192" spans="2:2" x14ac:dyDescent="0.2">
      <c r="B192" s="52"/>
    </row>
    <row r="193" spans="2:2" x14ac:dyDescent="0.2">
      <c r="B193" s="52"/>
    </row>
    <row r="194" spans="2:2" x14ac:dyDescent="0.2">
      <c r="B194" s="52"/>
    </row>
    <row r="195" spans="2:2" x14ac:dyDescent="0.2">
      <c r="B195" s="52"/>
    </row>
    <row r="196" spans="2:2" x14ac:dyDescent="0.2">
      <c r="B196" s="52"/>
    </row>
    <row r="197" spans="2:2" x14ac:dyDescent="0.2">
      <c r="B197" s="52"/>
    </row>
    <row r="198" spans="2:2" x14ac:dyDescent="0.2">
      <c r="B198" s="52"/>
    </row>
    <row r="199" spans="2:2" x14ac:dyDescent="0.2">
      <c r="B199" s="52"/>
    </row>
    <row r="200" spans="2:2" x14ac:dyDescent="0.2">
      <c r="B200" s="52"/>
    </row>
    <row r="201" spans="2:2" x14ac:dyDescent="0.2">
      <c r="B201" s="52"/>
    </row>
    <row r="202" spans="2:2" x14ac:dyDescent="0.2">
      <c r="B202" s="52"/>
    </row>
    <row r="203" spans="2:2" x14ac:dyDescent="0.2">
      <c r="B203" s="52"/>
    </row>
    <row r="204" spans="2:2" x14ac:dyDescent="0.2">
      <c r="B204" s="52"/>
    </row>
    <row r="205" spans="2:2" x14ac:dyDescent="0.2">
      <c r="B205" s="52"/>
    </row>
    <row r="206" spans="2:2" x14ac:dyDescent="0.2">
      <c r="B206" s="52"/>
    </row>
    <row r="207" spans="2:2" x14ac:dyDescent="0.2">
      <c r="B207" s="52"/>
    </row>
    <row r="208" spans="2:2" x14ac:dyDescent="0.2">
      <c r="B208" s="52"/>
    </row>
    <row r="209" spans="2:2" x14ac:dyDescent="0.2">
      <c r="B209" s="52"/>
    </row>
    <row r="210" spans="2:2" x14ac:dyDescent="0.2">
      <c r="B210" s="52"/>
    </row>
    <row r="211" spans="2:2" x14ac:dyDescent="0.2">
      <c r="B211" s="52"/>
    </row>
    <row r="212" spans="2:2" x14ac:dyDescent="0.2">
      <c r="B212" s="52"/>
    </row>
    <row r="213" spans="2:2" x14ac:dyDescent="0.2">
      <c r="B213" s="52"/>
    </row>
    <row r="214" spans="2:2" x14ac:dyDescent="0.2">
      <c r="B214" s="52"/>
    </row>
    <row r="215" spans="2:2" x14ac:dyDescent="0.2">
      <c r="B215" s="52"/>
    </row>
    <row r="216" spans="2:2" x14ac:dyDescent="0.2">
      <c r="B216" s="52"/>
    </row>
    <row r="217" spans="2:2" x14ac:dyDescent="0.2">
      <c r="B217" s="52"/>
    </row>
    <row r="218" spans="2:2" x14ac:dyDescent="0.2">
      <c r="B218" s="52"/>
    </row>
    <row r="219" spans="2:2" x14ac:dyDescent="0.2">
      <c r="B219" s="52"/>
    </row>
    <row r="220" spans="2:2" x14ac:dyDescent="0.2">
      <c r="B220" s="52"/>
    </row>
    <row r="221" spans="2:2" x14ac:dyDescent="0.2">
      <c r="B221" s="52"/>
    </row>
  </sheetData>
  <mergeCells count="12">
    <mergeCell ref="D13:E13"/>
    <mergeCell ref="A14:A16"/>
    <mergeCell ref="B14:B16"/>
    <mergeCell ref="C14:E14"/>
    <mergeCell ref="F14:I14"/>
    <mergeCell ref="D15:E15"/>
    <mergeCell ref="A12:I12"/>
    <mergeCell ref="F7:H7"/>
    <mergeCell ref="E8:I8"/>
    <mergeCell ref="E9:I9"/>
    <mergeCell ref="E10:I10"/>
    <mergeCell ref="A11:I11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53" customWidth="1"/>
    <col min="2" max="2" width="61.7109375" style="1" customWidth="1"/>
    <col min="3" max="3" width="7.85546875" style="53" customWidth="1"/>
    <col min="4" max="4" width="14.28515625" style="53" customWidth="1"/>
    <col min="5" max="5" width="14.42578125" style="53" customWidth="1"/>
    <col min="6" max="6" width="13.42578125" style="53" customWidth="1"/>
    <col min="7" max="10" width="12.7109375" style="53" customWidth="1"/>
    <col min="11" max="11" width="9.5703125" style="53" bestFit="1" customWidth="1"/>
    <col min="12" max="12" width="11.42578125" style="53" customWidth="1"/>
    <col min="13" max="13" width="14.28515625" style="53" customWidth="1"/>
    <col min="14" max="14" width="10.42578125" style="53" customWidth="1"/>
    <col min="15" max="16384" width="9.140625" style="53"/>
  </cols>
  <sheetData>
    <row r="1" spans="1:252" x14ac:dyDescent="0.3">
      <c r="E1" s="54"/>
      <c r="F1" s="55" t="s">
        <v>180</v>
      </c>
      <c r="G1" s="55"/>
      <c r="H1" s="55"/>
      <c r="I1" s="55"/>
    </row>
    <row r="2" spans="1:252" x14ac:dyDescent="0.3">
      <c r="E2" s="130" t="s">
        <v>18</v>
      </c>
      <c r="F2" s="130"/>
      <c r="G2" s="130"/>
      <c r="H2" s="130"/>
      <c r="I2" s="130"/>
    </row>
    <row r="3" spans="1:252" x14ac:dyDescent="0.3">
      <c r="E3" s="130" t="s">
        <v>246</v>
      </c>
      <c r="F3" s="130"/>
      <c r="G3" s="130"/>
      <c r="H3" s="130"/>
      <c r="I3" s="130"/>
    </row>
    <row r="4" spans="1:252" x14ac:dyDescent="0.3">
      <c r="E4" s="130" t="s">
        <v>249</v>
      </c>
      <c r="F4" s="130"/>
      <c r="G4" s="130"/>
      <c r="H4" s="130"/>
      <c r="I4" s="130"/>
    </row>
    <row r="5" spans="1:252" hidden="1" x14ac:dyDescent="0.3">
      <c r="E5" s="28"/>
      <c r="F5" s="130"/>
      <c r="G5" s="130"/>
      <c r="H5" s="130"/>
      <c r="I5" s="28"/>
    </row>
    <row r="6" spans="1:252" hidden="1" x14ac:dyDescent="0.3">
      <c r="E6" s="130"/>
      <c r="F6" s="130"/>
      <c r="G6" s="130"/>
      <c r="H6" s="130"/>
      <c r="I6" s="130"/>
      <c r="J6" s="56"/>
    </row>
    <row r="7" spans="1:252" hidden="1" x14ac:dyDescent="0.3">
      <c r="E7" s="130"/>
      <c r="F7" s="130"/>
      <c r="G7" s="130"/>
      <c r="H7" s="130"/>
      <c r="I7" s="130"/>
      <c r="J7" s="57"/>
    </row>
    <row r="8" spans="1:252" hidden="1" x14ac:dyDescent="0.3">
      <c r="E8" s="130"/>
      <c r="F8" s="130"/>
      <c r="G8" s="130"/>
      <c r="H8" s="130"/>
      <c r="I8" s="130"/>
      <c r="J8" s="57"/>
    </row>
    <row r="9" spans="1:252" x14ac:dyDescent="0.3">
      <c r="E9" s="28"/>
      <c r="F9" s="28"/>
      <c r="G9" s="28"/>
      <c r="H9" s="28"/>
      <c r="I9" s="28"/>
      <c r="J9" s="57"/>
    </row>
    <row r="10" spans="1:252" x14ac:dyDescent="0.3">
      <c r="A10" s="131" t="s">
        <v>181</v>
      </c>
      <c r="B10" s="131"/>
      <c r="C10" s="131"/>
      <c r="D10" s="131"/>
      <c r="E10" s="131"/>
      <c r="F10" s="131"/>
      <c r="G10" s="131"/>
      <c r="H10" s="131"/>
      <c r="I10" s="131"/>
      <c r="J10" s="131"/>
    </row>
    <row r="11" spans="1:252" x14ac:dyDescent="0.3">
      <c r="A11" s="145" t="s">
        <v>182</v>
      </c>
      <c r="B11" s="145"/>
      <c r="C11" s="145"/>
      <c r="D11" s="145"/>
      <c r="E11" s="145"/>
      <c r="F11" s="145"/>
      <c r="G11" s="145"/>
      <c r="H11" s="145"/>
      <c r="I11" s="145"/>
      <c r="J11" s="145"/>
    </row>
    <row r="12" spans="1:252" ht="34.5" customHeight="1" x14ac:dyDescent="0.3">
      <c r="A12" s="58" t="s">
        <v>183</v>
      </c>
      <c r="B12" s="59" t="s">
        <v>15</v>
      </c>
      <c r="C12" s="60"/>
      <c r="D12" s="146" t="s">
        <v>12</v>
      </c>
      <c r="E12" s="148" t="s">
        <v>184</v>
      </c>
      <c r="F12" s="149"/>
      <c r="G12" s="141" t="s">
        <v>185</v>
      </c>
      <c r="H12" s="142"/>
      <c r="I12" s="142"/>
      <c r="J12" s="143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</row>
    <row r="13" spans="1:252" ht="49.5" x14ac:dyDescent="0.3">
      <c r="A13" s="60"/>
      <c r="B13" s="59" t="s">
        <v>186</v>
      </c>
      <c r="C13" s="62" t="s">
        <v>187</v>
      </c>
      <c r="D13" s="147"/>
      <c r="E13" s="63" t="s">
        <v>188</v>
      </c>
      <c r="F13" s="63" t="s">
        <v>14</v>
      </c>
      <c r="G13" s="32" t="s">
        <v>6</v>
      </c>
      <c r="H13" s="32" t="s">
        <v>7</v>
      </c>
      <c r="I13" s="32" t="s">
        <v>8</v>
      </c>
      <c r="J13" s="32" t="s">
        <v>9</v>
      </c>
      <c r="L13" s="53" t="s">
        <v>61</v>
      </c>
    </row>
    <row r="14" spans="1:252" x14ac:dyDescent="0.3">
      <c r="A14" s="64">
        <v>1</v>
      </c>
      <c r="B14" s="65">
        <v>2</v>
      </c>
      <c r="C14" s="64">
        <v>3</v>
      </c>
      <c r="D14" s="66">
        <v>4</v>
      </c>
      <c r="E14" s="66">
        <v>5</v>
      </c>
      <c r="F14" s="66">
        <v>6</v>
      </c>
      <c r="G14" s="67">
        <v>7</v>
      </c>
      <c r="H14" s="68">
        <v>8</v>
      </c>
      <c r="I14" s="68">
        <v>9</v>
      </c>
      <c r="J14" s="68">
        <v>10</v>
      </c>
    </row>
    <row r="15" spans="1:252" ht="33" x14ac:dyDescent="0.3">
      <c r="A15" s="69">
        <v>8010</v>
      </c>
      <c r="B15" s="70" t="s">
        <v>189</v>
      </c>
      <c r="C15" s="71"/>
      <c r="D15" s="72">
        <v>754941.92240000004</v>
      </c>
      <c r="E15" s="72">
        <v>45622.41</v>
      </c>
      <c r="F15" s="72">
        <v>709319.51240000001</v>
      </c>
      <c r="G15" s="72">
        <v>754941.92240000004</v>
      </c>
      <c r="H15" s="72">
        <v>754941.92240000004</v>
      </c>
      <c r="I15" s="72">
        <v>754941.92240000004</v>
      </c>
      <c r="J15" s="72">
        <v>754941.92240000004</v>
      </c>
    </row>
    <row r="16" spans="1:252" x14ac:dyDescent="0.3">
      <c r="A16" s="69"/>
      <c r="B16" s="70" t="s">
        <v>4</v>
      </c>
      <c r="C16" s="69"/>
      <c r="D16" s="73"/>
      <c r="E16" s="73"/>
      <c r="F16" s="73"/>
      <c r="G16" s="74"/>
      <c r="H16" s="75"/>
      <c r="I16" s="75"/>
      <c r="J16" s="75"/>
    </row>
    <row r="17" spans="1:10" ht="33" x14ac:dyDescent="0.3">
      <c r="A17" s="69">
        <v>8100</v>
      </c>
      <c r="B17" s="70" t="s">
        <v>190</v>
      </c>
      <c r="C17" s="69"/>
      <c r="D17" s="76"/>
      <c r="E17" s="76"/>
      <c r="F17" s="76"/>
      <c r="G17" s="75"/>
      <c r="H17" s="75"/>
      <c r="I17" s="75"/>
      <c r="J17" s="75"/>
    </row>
    <row r="18" spans="1:10" x14ac:dyDescent="0.3">
      <c r="A18" s="69"/>
      <c r="B18" s="77" t="s">
        <v>4</v>
      </c>
      <c r="C18" s="69"/>
      <c r="D18" s="69"/>
      <c r="E18" s="69"/>
      <c r="F18" s="69"/>
      <c r="G18" s="75"/>
      <c r="H18" s="75"/>
      <c r="I18" s="75"/>
      <c r="J18" s="75"/>
    </row>
    <row r="19" spans="1:10" x14ac:dyDescent="0.3">
      <c r="A19" s="69">
        <v>8110</v>
      </c>
      <c r="B19" s="78" t="s">
        <v>191</v>
      </c>
      <c r="C19" s="69"/>
      <c r="D19" s="79"/>
      <c r="E19" s="69"/>
      <c r="F19" s="79"/>
      <c r="G19" s="75"/>
      <c r="H19" s="75"/>
      <c r="I19" s="75"/>
      <c r="J19" s="75"/>
    </row>
    <row r="20" spans="1:10" x14ac:dyDescent="0.3">
      <c r="A20" s="69"/>
      <c r="B20" s="70" t="s">
        <v>4</v>
      </c>
      <c r="C20" s="69"/>
      <c r="D20" s="79"/>
      <c r="E20" s="69"/>
      <c r="F20" s="79"/>
      <c r="G20" s="75"/>
      <c r="H20" s="75"/>
      <c r="I20" s="75"/>
      <c r="J20" s="75"/>
    </row>
    <row r="21" spans="1:10" ht="33" x14ac:dyDescent="0.3">
      <c r="A21" s="69">
        <v>8111</v>
      </c>
      <c r="B21" s="70" t="s">
        <v>192</v>
      </c>
      <c r="C21" s="69"/>
      <c r="D21" s="69"/>
      <c r="E21" s="79" t="s">
        <v>193</v>
      </c>
      <c r="F21" s="69"/>
      <c r="G21" s="75"/>
      <c r="H21" s="75"/>
      <c r="I21" s="75"/>
      <c r="J21" s="75"/>
    </row>
    <row r="22" spans="1:10" x14ac:dyDescent="0.3">
      <c r="A22" s="69"/>
      <c r="B22" s="70" t="s">
        <v>17</v>
      </c>
      <c r="C22" s="69"/>
      <c r="D22" s="69"/>
      <c r="E22" s="79"/>
      <c r="F22" s="69"/>
      <c r="G22" s="75"/>
      <c r="H22" s="75"/>
      <c r="I22" s="75"/>
      <c r="J22" s="75"/>
    </row>
    <row r="23" spans="1:10" x14ac:dyDescent="0.3">
      <c r="A23" s="69">
        <v>8112</v>
      </c>
      <c r="B23" s="80" t="s">
        <v>194</v>
      </c>
      <c r="C23" s="81" t="s">
        <v>195</v>
      </c>
      <c r="D23" s="69"/>
      <c r="E23" s="79" t="s">
        <v>193</v>
      </c>
      <c r="F23" s="69"/>
      <c r="G23" s="75"/>
      <c r="H23" s="75"/>
      <c r="I23" s="75"/>
      <c r="J23" s="75"/>
    </row>
    <row r="24" spans="1:10" x14ac:dyDescent="0.3">
      <c r="A24" s="69">
        <v>8113</v>
      </c>
      <c r="B24" s="80" t="s">
        <v>196</v>
      </c>
      <c r="C24" s="81" t="s">
        <v>197</v>
      </c>
      <c r="D24" s="69"/>
      <c r="E24" s="79" t="s">
        <v>193</v>
      </c>
      <c r="F24" s="69"/>
      <c r="G24" s="75"/>
      <c r="H24" s="75"/>
      <c r="I24" s="75"/>
      <c r="J24" s="75"/>
    </row>
    <row r="25" spans="1:10" ht="33" x14ac:dyDescent="0.3">
      <c r="A25" s="69">
        <v>8120</v>
      </c>
      <c r="B25" s="70" t="s">
        <v>198</v>
      </c>
      <c r="C25" s="81"/>
      <c r="D25" s="82"/>
      <c r="E25" s="83"/>
      <c r="F25" s="82"/>
      <c r="G25" s="75"/>
      <c r="H25" s="75"/>
      <c r="I25" s="75"/>
      <c r="J25" s="75"/>
    </row>
    <row r="26" spans="1:10" x14ac:dyDescent="0.3">
      <c r="A26" s="69"/>
      <c r="B26" s="70" t="s">
        <v>4</v>
      </c>
      <c r="C26" s="81"/>
      <c r="D26" s="82"/>
      <c r="E26" s="83"/>
      <c r="F26" s="82"/>
      <c r="G26" s="75"/>
      <c r="H26" s="75"/>
      <c r="I26" s="75"/>
      <c r="J26" s="75"/>
    </row>
    <row r="27" spans="1:10" x14ac:dyDescent="0.3">
      <c r="A27" s="69">
        <v>8121</v>
      </c>
      <c r="B27" s="70" t="s">
        <v>199</v>
      </c>
      <c r="C27" s="81"/>
      <c r="D27" s="82"/>
      <c r="E27" s="79" t="s">
        <v>193</v>
      </c>
      <c r="F27" s="82"/>
      <c r="G27" s="75"/>
      <c r="H27" s="75"/>
      <c r="I27" s="75"/>
      <c r="J27" s="75"/>
    </row>
    <row r="28" spans="1:10" x14ac:dyDescent="0.3">
      <c r="A28" s="69"/>
      <c r="B28" s="70" t="s">
        <v>17</v>
      </c>
      <c r="C28" s="81"/>
      <c r="D28" s="82"/>
      <c r="E28" s="83"/>
      <c r="F28" s="82"/>
      <c r="G28" s="75"/>
      <c r="H28" s="75"/>
      <c r="I28" s="75"/>
      <c r="J28" s="75"/>
    </row>
    <row r="29" spans="1:10" x14ac:dyDescent="0.3">
      <c r="A29" s="69">
        <v>8122</v>
      </c>
      <c r="B29" s="78" t="s">
        <v>200</v>
      </c>
      <c r="C29" s="81" t="s">
        <v>201</v>
      </c>
      <c r="D29" s="82"/>
      <c r="E29" s="79" t="s">
        <v>193</v>
      </c>
      <c r="F29" s="82"/>
      <c r="G29" s="75"/>
      <c r="H29" s="75"/>
      <c r="I29" s="75"/>
      <c r="J29" s="75"/>
    </row>
    <row r="30" spans="1:10" x14ac:dyDescent="0.3">
      <c r="A30" s="69"/>
      <c r="B30" s="78" t="s">
        <v>17</v>
      </c>
      <c r="C30" s="81"/>
      <c r="D30" s="82"/>
      <c r="E30" s="83"/>
      <c r="F30" s="82"/>
      <c r="G30" s="75"/>
      <c r="H30" s="75"/>
      <c r="I30" s="75"/>
      <c r="J30" s="75"/>
    </row>
    <row r="31" spans="1:10" x14ac:dyDescent="0.3">
      <c r="A31" s="69">
        <v>8123</v>
      </c>
      <c r="B31" s="78" t="s">
        <v>202</v>
      </c>
      <c r="C31" s="81"/>
      <c r="D31" s="82"/>
      <c r="E31" s="79" t="s">
        <v>193</v>
      </c>
      <c r="F31" s="82"/>
      <c r="G31" s="75"/>
      <c r="H31" s="75"/>
      <c r="I31" s="75"/>
      <c r="J31" s="75"/>
    </row>
    <row r="32" spans="1:10" x14ac:dyDescent="0.3">
      <c r="A32" s="69">
        <v>8124</v>
      </c>
      <c r="B32" s="78" t="s">
        <v>203</v>
      </c>
      <c r="C32" s="81"/>
      <c r="D32" s="82"/>
      <c r="E32" s="79" t="s">
        <v>193</v>
      </c>
      <c r="F32" s="82"/>
      <c r="G32" s="75"/>
      <c r="H32" s="75"/>
      <c r="I32" s="75"/>
      <c r="J32" s="75"/>
    </row>
    <row r="33" spans="1:10" x14ac:dyDescent="0.3">
      <c r="A33" s="69">
        <v>8130</v>
      </c>
      <c r="B33" s="78" t="s">
        <v>204</v>
      </c>
      <c r="C33" s="81" t="s">
        <v>205</v>
      </c>
      <c r="D33" s="82"/>
      <c r="E33" s="79" t="s">
        <v>193</v>
      </c>
      <c r="F33" s="82"/>
      <c r="G33" s="75"/>
      <c r="H33" s="75"/>
      <c r="I33" s="75"/>
      <c r="J33" s="75"/>
    </row>
    <row r="34" spans="1:10" x14ac:dyDescent="0.3">
      <c r="A34" s="69"/>
      <c r="B34" s="78" t="s">
        <v>17</v>
      </c>
      <c r="C34" s="81"/>
      <c r="D34" s="82"/>
      <c r="E34" s="83"/>
      <c r="F34" s="82"/>
      <c r="G34" s="75"/>
      <c r="H34" s="75"/>
      <c r="I34" s="75"/>
      <c r="J34" s="75"/>
    </row>
    <row r="35" spans="1:10" x14ac:dyDescent="0.3">
      <c r="A35" s="69">
        <v>8131</v>
      </c>
      <c r="B35" s="78" t="s">
        <v>206</v>
      </c>
      <c r="C35" s="81"/>
      <c r="D35" s="82"/>
      <c r="E35" s="79" t="s">
        <v>193</v>
      </c>
      <c r="F35" s="82"/>
      <c r="G35" s="75"/>
      <c r="H35" s="75"/>
      <c r="I35" s="75"/>
      <c r="J35" s="75"/>
    </row>
    <row r="36" spans="1:10" x14ac:dyDescent="0.3">
      <c r="A36" s="69">
        <v>8132</v>
      </c>
      <c r="B36" s="78" t="s">
        <v>207</v>
      </c>
      <c r="C36" s="81"/>
      <c r="D36" s="82"/>
      <c r="E36" s="79" t="s">
        <v>193</v>
      </c>
      <c r="F36" s="82"/>
      <c r="G36" s="75"/>
      <c r="H36" s="75"/>
      <c r="I36" s="75"/>
      <c r="J36" s="75"/>
    </row>
    <row r="37" spans="1:10" x14ac:dyDescent="0.3">
      <c r="A37" s="69">
        <v>8140</v>
      </c>
      <c r="B37" s="78" t="s">
        <v>208</v>
      </c>
      <c r="C37" s="81"/>
      <c r="D37" s="76"/>
      <c r="E37" s="76"/>
      <c r="F37" s="76"/>
      <c r="G37" s="75"/>
      <c r="H37" s="75"/>
      <c r="I37" s="75"/>
      <c r="J37" s="75"/>
    </row>
    <row r="38" spans="1:10" x14ac:dyDescent="0.3">
      <c r="A38" s="69"/>
      <c r="B38" s="70" t="s">
        <v>17</v>
      </c>
      <c r="C38" s="81"/>
      <c r="D38" s="84"/>
      <c r="E38" s="85"/>
      <c r="F38" s="84"/>
      <c r="G38" s="75"/>
      <c r="H38" s="75"/>
      <c r="I38" s="75"/>
      <c r="J38" s="75"/>
    </row>
    <row r="39" spans="1:10" x14ac:dyDescent="0.3">
      <c r="A39" s="69">
        <v>8141</v>
      </c>
      <c r="B39" s="78" t="s">
        <v>209</v>
      </c>
      <c r="C39" s="81" t="s">
        <v>201</v>
      </c>
      <c r="D39" s="84"/>
      <c r="E39" s="85"/>
      <c r="F39" s="84"/>
      <c r="G39" s="75"/>
      <c r="H39" s="75"/>
      <c r="I39" s="75"/>
      <c r="J39" s="75"/>
    </row>
    <row r="40" spans="1:10" x14ac:dyDescent="0.3">
      <c r="A40" s="69"/>
      <c r="B40" s="78" t="s">
        <v>17</v>
      </c>
      <c r="C40" s="81"/>
      <c r="D40" s="84"/>
      <c r="E40" s="85"/>
      <c r="F40" s="84"/>
      <c r="G40" s="75"/>
      <c r="H40" s="75"/>
      <c r="I40" s="75"/>
      <c r="J40" s="75"/>
    </row>
    <row r="41" spans="1:10" x14ac:dyDescent="0.3">
      <c r="A41" s="69">
        <v>8142</v>
      </c>
      <c r="B41" s="78" t="s">
        <v>210</v>
      </c>
      <c r="C41" s="81"/>
      <c r="D41" s="84"/>
      <c r="E41" s="85"/>
      <c r="F41" s="86" t="s">
        <v>193</v>
      </c>
      <c r="G41" s="75"/>
      <c r="H41" s="75"/>
      <c r="I41" s="75"/>
      <c r="J41" s="75"/>
    </row>
    <row r="42" spans="1:10" x14ac:dyDescent="0.3">
      <c r="A42" s="69">
        <v>8143</v>
      </c>
      <c r="B42" s="78" t="s">
        <v>211</v>
      </c>
      <c r="C42" s="81"/>
      <c r="D42" s="84"/>
      <c r="E42" s="85"/>
      <c r="F42" s="84"/>
      <c r="G42" s="75"/>
      <c r="H42" s="75"/>
      <c r="I42" s="75"/>
      <c r="J42" s="75"/>
    </row>
    <row r="43" spans="1:10" x14ac:dyDescent="0.3">
      <c r="A43" s="69">
        <v>8150</v>
      </c>
      <c r="B43" s="78" t="s">
        <v>212</v>
      </c>
      <c r="C43" s="81" t="s">
        <v>205</v>
      </c>
      <c r="D43" s="84"/>
      <c r="E43" s="85"/>
      <c r="F43" s="84"/>
      <c r="G43" s="75"/>
      <c r="H43" s="75"/>
      <c r="I43" s="75"/>
      <c r="J43" s="75"/>
    </row>
    <row r="44" spans="1:10" x14ac:dyDescent="0.3">
      <c r="A44" s="69"/>
      <c r="B44" s="78" t="s">
        <v>17</v>
      </c>
      <c r="C44" s="81"/>
      <c r="D44" s="84"/>
      <c r="E44" s="85"/>
      <c r="F44" s="84"/>
      <c r="G44" s="75"/>
      <c r="H44" s="75"/>
      <c r="I44" s="75"/>
      <c r="J44" s="75"/>
    </row>
    <row r="45" spans="1:10" x14ac:dyDescent="0.3">
      <c r="A45" s="69">
        <v>8151</v>
      </c>
      <c r="B45" s="78" t="s">
        <v>206</v>
      </c>
      <c r="C45" s="81"/>
      <c r="D45" s="84"/>
      <c r="E45" s="85"/>
      <c r="F45" s="76" t="s">
        <v>0</v>
      </c>
      <c r="G45" s="75"/>
      <c r="H45" s="75"/>
      <c r="I45" s="75"/>
      <c r="J45" s="75"/>
    </row>
    <row r="46" spans="1:10" x14ac:dyDescent="0.3">
      <c r="A46" s="69">
        <v>8152</v>
      </c>
      <c r="B46" s="78" t="s">
        <v>213</v>
      </c>
      <c r="C46" s="81"/>
      <c r="D46" s="84"/>
      <c r="E46" s="85"/>
      <c r="F46" s="84"/>
      <c r="G46" s="75"/>
      <c r="H46" s="75"/>
      <c r="I46" s="75"/>
      <c r="J46" s="75"/>
    </row>
    <row r="47" spans="1:10" ht="49.5" x14ac:dyDescent="0.3">
      <c r="A47" s="69">
        <v>8160</v>
      </c>
      <c r="B47" s="78" t="s">
        <v>214</v>
      </c>
      <c r="C47" s="81"/>
      <c r="D47" s="76"/>
      <c r="E47" s="76"/>
      <c r="F47" s="76"/>
      <c r="G47" s="75"/>
      <c r="H47" s="75"/>
      <c r="I47" s="75"/>
      <c r="J47" s="75"/>
    </row>
    <row r="48" spans="1:10" x14ac:dyDescent="0.3">
      <c r="A48" s="69"/>
      <c r="B48" s="77" t="s">
        <v>4</v>
      </c>
      <c r="C48" s="81"/>
      <c r="D48" s="84"/>
      <c r="E48" s="85"/>
      <c r="F48" s="84"/>
      <c r="G48" s="75"/>
      <c r="H48" s="75"/>
      <c r="I48" s="75"/>
      <c r="J48" s="75"/>
    </row>
    <row r="49" spans="1:10" x14ac:dyDescent="0.3">
      <c r="A49" s="69">
        <v>8161</v>
      </c>
      <c r="B49" s="70" t="s">
        <v>215</v>
      </c>
      <c r="C49" s="81"/>
      <c r="D49" s="76"/>
      <c r="E49" s="86" t="s">
        <v>193</v>
      </c>
      <c r="F49" s="76"/>
      <c r="G49" s="75"/>
      <c r="H49" s="75"/>
      <c r="I49" s="75"/>
      <c r="J49" s="75"/>
    </row>
    <row r="50" spans="1:10" x14ac:dyDescent="0.3">
      <c r="A50" s="69"/>
      <c r="B50" s="70" t="s">
        <v>17</v>
      </c>
      <c r="C50" s="81"/>
      <c r="D50" s="76"/>
      <c r="E50" s="86"/>
      <c r="F50" s="76"/>
      <c r="G50" s="75"/>
      <c r="H50" s="75"/>
      <c r="I50" s="75"/>
      <c r="J50" s="75"/>
    </row>
    <row r="51" spans="1:10" ht="49.5" x14ac:dyDescent="0.3">
      <c r="A51" s="69">
        <v>8162</v>
      </c>
      <c r="B51" s="78" t="s">
        <v>216</v>
      </c>
      <c r="C51" s="81" t="s">
        <v>217</v>
      </c>
      <c r="D51" s="76"/>
      <c r="E51" s="86" t="s">
        <v>193</v>
      </c>
      <c r="F51" s="76"/>
      <c r="G51" s="75"/>
      <c r="H51" s="75"/>
      <c r="I51" s="75"/>
      <c r="J51" s="75"/>
    </row>
    <row r="52" spans="1:10" ht="99" x14ac:dyDescent="0.3">
      <c r="A52" s="69">
        <v>8163</v>
      </c>
      <c r="B52" s="87" t="s">
        <v>218</v>
      </c>
      <c r="C52" s="81" t="s">
        <v>217</v>
      </c>
      <c r="D52" s="76"/>
      <c r="E52" s="86" t="s">
        <v>193</v>
      </c>
      <c r="F52" s="76"/>
      <c r="G52" s="75"/>
      <c r="H52" s="75"/>
      <c r="I52" s="75"/>
      <c r="J52" s="75"/>
    </row>
    <row r="53" spans="1:10" ht="33" x14ac:dyDescent="0.3">
      <c r="A53" s="69">
        <v>8164</v>
      </c>
      <c r="B53" s="78" t="s">
        <v>219</v>
      </c>
      <c r="C53" s="81" t="s">
        <v>220</v>
      </c>
      <c r="D53" s="76"/>
      <c r="E53" s="86" t="s">
        <v>193</v>
      </c>
      <c r="F53" s="76"/>
      <c r="G53" s="75"/>
      <c r="H53" s="75"/>
      <c r="I53" s="75"/>
      <c r="J53" s="75"/>
    </row>
    <row r="54" spans="1:10" x14ac:dyDescent="0.3">
      <c r="A54" s="69">
        <v>8170</v>
      </c>
      <c r="B54" s="70" t="s">
        <v>221</v>
      </c>
      <c r="C54" s="81"/>
      <c r="D54" s="86"/>
      <c r="E54" s="86"/>
      <c r="F54" s="86"/>
      <c r="G54" s="75"/>
      <c r="H54" s="75"/>
      <c r="I54" s="75"/>
      <c r="J54" s="75"/>
    </row>
    <row r="55" spans="1:10" x14ac:dyDescent="0.3">
      <c r="A55" s="69"/>
      <c r="B55" s="70" t="s">
        <v>17</v>
      </c>
      <c r="C55" s="81"/>
      <c r="D55" s="86"/>
      <c r="E55" s="86"/>
      <c r="F55" s="86"/>
      <c r="G55" s="75"/>
      <c r="H55" s="75"/>
      <c r="I55" s="75"/>
      <c r="J55" s="75"/>
    </row>
    <row r="56" spans="1:10" ht="33" x14ac:dyDescent="0.3">
      <c r="A56" s="69">
        <v>8171</v>
      </c>
      <c r="B56" s="78" t="s">
        <v>222</v>
      </c>
      <c r="C56" s="81" t="s">
        <v>223</v>
      </c>
      <c r="D56" s="76"/>
      <c r="E56" s="86"/>
      <c r="F56" s="76"/>
      <c r="G56" s="75"/>
      <c r="H56" s="75"/>
      <c r="I56" s="75"/>
      <c r="J56" s="75"/>
    </row>
    <row r="57" spans="1:10" x14ac:dyDescent="0.3">
      <c r="A57" s="69">
        <v>8172</v>
      </c>
      <c r="B57" s="80" t="s">
        <v>224</v>
      </c>
      <c r="C57" s="81" t="s">
        <v>225</v>
      </c>
      <c r="D57" s="76"/>
      <c r="E57" s="86"/>
      <c r="F57" s="76"/>
      <c r="G57" s="75"/>
      <c r="H57" s="75"/>
      <c r="I57" s="75"/>
      <c r="J57" s="75"/>
    </row>
    <row r="58" spans="1:10" ht="33" x14ac:dyDescent="0.3">
      <c r="A58" s="69">
        <v>8190</v>
      </c>
      <c r="B58" s="70" t="s">
        <v>226</v>
      </c>
      <c r="C58" s="69"/>
      <c r="D58" s="76"/>
      <c r="E58" s="76"/>
      <c r="F58" s="76"/>
      <c r="G58" s="76"/>
      <c r="H58" s="76"/>
      <c r="I58" s="76"/>
      <c r="J58" s="76"/>
    </row>
    <row r="59" spans="1:10" x14ac:dyDescent="0.3">
      <c r="A59" s="69"/>
      <c r="B59" s="70" t="s">
        <v>16</v>
      </c>
      <c r="C59" s="69"/>
      <c r="D59" s="76"/>
      <c r="E59" s="76"/>
      <c r="F59" s="76"/>
      <c r="G59" s="75"/>
      <c r="H59" s="75"/>
      <c r="I59" s="75"/>
      <c r="J59" s="75"/>
    </row>
    <row r="60" spans="1:10" ht="33" x14ac:dyDescent="0.3">
      <c r="A60" s="69">
        <v>8191</v>
      </c>
      <c r="B60" s="70" t="s">
        <v>227</v>
      </c>
      <c r="C60" s="69">
        <v>9320</v>
      </c>
      <c r="D60" s="76">
        <v>487506.57650000002</v>
      </c>
      <c r="E60" s="76">
        <v>487506.57650000002</v>
      </c>
      <c r="F60" s="76"/>
      <c r="G60" s="76">
        <v>487506.57650000002</v>
      </c>
      <c r="H60" s="76">
        <v>487506.57650000002</v>
      </c>
      <c r="I60" s="76">
        <v>487506.57650000002</v>
      </c>
      <c r="J60" s="76">
        <v>487506.57650000002</v>
      </c>
    </row>
    <row r="61" spans="1:10" x14ac:dyDescent="0.3">
      <c r="A61" s="69"/>
      <c r="B61" s="70" t="s">
        <v>5</v>
      </c>
      <c r="C61" s="69"/>
      <c r="D61" s="76"/>
      <c r="E61" s="76"/>
      <c r="F61" s="76"/>
      <c r="G61" s="75"/>
      <c r="H61" s="75"/>
      <c r="I61" s="75"/>
      <c r="J61" s="75"/>
    </row>
    <row r="62" spans="1:10" ht="66" x14ac:dyDescent="0.3">
      <c r="A62" s="69">
        <v>8192</v>
      </c>
      <c r="B62" s="78" t="s">
        <v>228</v>
      </c>
      <c r="C62" s="69"/>
      <c r="D62" s="76">
        <v>45622.41</v>
      </c>
      <c r="E62" s="76">
        <v>45622.41</v>
      </c>
      <c r="F62" s="86"/>
      <c r="G62" s="76">
        <v>45622.41</v>
      </c>
      <c r="H62" s="76">
        <v>45622.41</v>
      </c>
      <c r="I62" s="76">
        <v>45622.41</v>
      </c>
      <c r="J62" s="76">
        <v>45622.41</v>
      </c>
    </row>
    <row r="63" spans="1:10" ht="33" x14ac:dyDescent="0.3">
      <c r="A63" s="69">
        <v>8193</v>
      </c>
      <c r="B63" s="78" t="s">
        <v>229</v>
      </c>
      <c r="C63" s="69"/>
      <c r="D63" s="76">
        <v>441884.16649999999</v>
      </c>
      <c r="E63" s="76">
        <v>441884.16650000005</v>
      </c>
      <c r="F63" s="76"/>
      <c r="G63" s="76">
        <v>441884.16650000005</v>
      </c>
      <c r="H63" s="76">
        <v>441884.16650000005</v>
      </c>
      <c r="I63" s="76">
        <v>441884.16650000005</v>
      </c>
      <c r="J63" s="76">
        <v>441884.16650000005</v>
      </c>
    </row>
    <row r="64" spans="1:10" ht="33" x14ac:dyDescent="0.3">
      <c r="A64" s="69">
        <v>8194</v>
      </c>
      <c r="B64" s="70" t="s">
        <v>230</v>
      </c>
      <c r="C64" s="79">
        <v>9330</v>
      </c>
      <c r="D64" s="76">
        <v>709319.51240000001</v>
      </c>
      <c r="E64" s="86"/>
      <c r="F64" s="76">
        <v>709319.51240000001</v>
      </c>
      <c r="G64" s="76">
        <v>709319.51240000001</v>
      </c>
      <c r="H64" s="76">
        <v>709319.51240000001</v>
      </c>
      <c r="I64" s="76">
        <v>709319.51240000001</v>
      </c>
      <c r="J64" s="76">
        <v>709319.51240000001</v>
      </c>
    </row>
    <row r="65" spans="1:11" x14ac:dyDescent="0.3">
      <c r="A65" s="69"/>
      <c r="B65" s="70" t="s">
        <v>5</v>
      </c>
      <c r="C65" s="79"/>
      <c r="D65" s="86"/>
      <c r="E65" s="86"/>
      <c r="F65" s="76"/>
      <c r="G65" s="75"/>
      <c r="H65" s="75"/>
      <c r="I65" s="75"/>
      <c r="J65" s="75"/>
    </row>
    <row r="66" spans="1:11" ht="49.5" x14ac:dyDescent="0.3">
      <c r="A66" s="69">
        <v>8195</v>
      </c>
      <c r="B66" s="78" t="s">
        <v>231</v>
      </c>
      <c r="C66" s="79"/>
      <c r="D66" s="76">
        <v>267435.34590000001</v>
      </c>
      <c r="E66" s="86"/>
      <c r="F66" s="76">
        <v>267435.34590000001</v>
      </c>
      <c r="G66" s="76">
        <v>267435.34590000001</v>
      </c>
      <c r="H66" s="76">
        <v>267435.34590000001</v>
      </c>
      <c r="I66" s="76">
        <v>267435.34590000001</v>
      </c>
      <c r="J66" s="76">
        <f>+D66</f>
        <v>267435.34590000001</v>
      </c>
    </row>
    <row r="67" spans="1:11" ht="49.5" x14ac:dyDescent="0.3">
      <c r="A67" s="69">
        <v>8196</v>
      </c>
      <c r="B67" s="78" t="s">
        <v>232</v>
      </c>
      <c r="C67" s="79"/>
      <c r="D67" s="76">
        <v>441884.16649999999</v>
      </c>
      <c r="E67" s="86"/>
      <c r="F67" s="76">
        <v>441884.16649999999</v>
      </c>
      <c r="G67" s="76">
        <v>441884.16649999999</v>
      </c>
      <c r="H67" s="76">
        <v>441884.16649999999</v>
      </c>
      <c r="I67" s="76">
        <v>441884.16649999999</v>
      </c>
      <c r="J67" s="76">
        <v>441884.16649999999</v>
      </c>
      <c r="K67" s="76"/>
    </row>
    <row r="68" spans="1:11" ht="33" x14ac:dyDescent="0.3">
      <c r="A68" s="69">
        <v>8197</v>
      </c>
      <c r="B68" s="70" t="s">
        <v>233</v>
      </c>
      <c r="C68" s="79"/>
      <c r="D68" s="86"/>
      <c r="E68" s="86"/>
      <c r="F68" s="86"/>
      <c r="G68" s="75"/>
      <c r="H68" s="75"/>
      <c r="I68" s="75"/>
      <c r="J68" s="75"/>
    </row>
    <row r="69" spans="1:11" ht="49.5" x14ac:dyDescent="0.3">
      <c r="A69" s="69">
        <v>8198</v>
      </c>
      <c r="B69" s="70" t="s">
        <v>234</v>
      </c>
      <c r="C69" s="79"/>
      <c r="D69" s="86"/>
      <c r="E69" s="86"/>
      <c r="F69" s="76"/>
      <c r="G69" s="75"/>
      <c r="H69" s="75"/>
      <c r="I69" s="75"/>
      <c r="J69" s="75"/>
    </row>
    <row r="70" spans="1:11" ht="66" x14ac:dyDescent="0.3">
      <c r="A70" s="69">
        <v>8199</v>
      </c>
      <c r="B70" s="70" t="s">
        <v>235</v>
      </c>
      <c r="C70" s="79"/>
      <c r="D70" s="86"/>
      <c r="E70" s="86"/>
      <c r="F70" s="76"/>
      <c r="G70" s="75"/>
      <c r="H70" s="75"/>
      <c r="I70" s="75"/>
      <c r="J70" s="75"/>
    </row>
    <row r="71" spans="1:11" ht="33" x14ac:dyDescent="0.3">
      <c r="A71" s="69" t="s">
        <v>236</v>
      </c>
      <c r="B71" s="78" t="s">
        <v>237</v>
      </c>
      <c r="C71" s="79"/>
      <c r="D71" s="86"/>
      <c r="E71" s="86"/>
      <c r="F71" s="76"/>
      <c r="G71" s="75"/>
      <c r="H71" s="75"/>
      <c r="I71" s="75"/>
      <c r="J71" s="75"/>
    </row>
    <row r="72" spans="1:11" x14ac:dyDescent="0.3">
      <c r="A72" s="69">
        <v>8200</v>
      </c>
      <c r="B72" s="70" t="s">
        <v>238</v>
      </c>
      <c r="C72" s="69"/>
      <c r="D72" s="76"/>
      <c r="E72" s="76"/>
      <c r="F72" s="76"/>
      <c r="G72" s="75"/>
      <c r="H72" s="75"/>
      <c r="I72" s="75"/>
      <c r="J72" s="75"/>
    </row>
    <row r="73" spans="1:11" x14ac:dyDescent="0.3">
      <c r="A73" s="69"/>
      <c r="B73" s="77" t="s">
        <v>4</v>
      </c>
      <c r="C73" s="69"/>
      <c r="D73" s="76"/>
      <c r="E73" s="76"/>
      <c r="F73" s="76"/>
      <c r="G73" s="75"/>
      <c r="H73" s="75"/>
      <c r="I73" s="75"/>
      <c r="J73" s="75"/>
    </row>
    <row r="74" spans="1:11" x14ac:dyDescent="0.3">
      <c r="A74" s="69">
        <v>8210</v>
      </c>
      <c r="B74" s="78" t="s">
        <v>239</v>
      </c>
      <c r="C74" s="69"/>
      <c r="D74" s="76"/>
      <c r="E74" s="86"/>
      <c r="F74" s="76"/>
      <c r="G74" s="75"/>
      <c r="H74" s="75"/>
      <c r="I74" s="75"/>
      <c r="J74" s="75"/>
    </row>
    <row r="75" spans="1:11" x14ac:dyDescent="0.3">
      <c r="A75" s="69"/>
      <c r="B75" s="78" t="s">
        <v>4</v>
      </c>
      <c r="C75" s="69"/>
      <c r="D75" s="76"/>
      <c r="E75" s="86"/>
      <c r="F75" s="76"/>
      <c r="G75" s="75"/>
      <c r="H75" s="75"/>
      <c r="I75" s="75"/>
      <c r="J75" s="75"/>
    </row>
    <row r="76" spans="1:11" ht="33" x14ac:dyDescent="0.3">
      <c r="A76" s="69">
        <v>8211</v>
      </c>
      <c r="B76" s="70" t="s">
        <v>192</v>
      </c>
      <c r="C76" s="69"/>
      <c r="D76" s="76"/>
      <c r="E76" s="86" t="s">
        <v>193</v>
      </c>
      <c r="F76" s="76"/>
      <c r="G76" s="75"/>
      <c r="H76" s="75"/>
      <c r="I76" s="75"/>
      <c r="J76" s="75"/>
    </row>
    <row r="77" spans="1:11" x14ac:dyDescent="0.3">
      <c r="A77" s="69"/>
      <c r="B77" s="70" t="s">
        <v>5</v>
      </c>
      <c r="C77" s="69"/>
      <c r="D77" s="76"/>
      <c r="E77" s="86"/>
      <c r="F77" s="76"/>
      <c r="G77" s="75"/>
      <c r="H77" s="75"/>
      <c r="I77" s="75"/>
      <c r="J77" s="75"/>
    </row>
    <row r="78" spans="1:11" x14ac:dyDescent="0.3">
      <c r="A78" s="69">
        <v>8212</v>
      </c>
      <c r="B78" s="80" t="s">
        <v>194</v>
      </c>
      <c r="C78" s="81" t="s">
        <v>240</v>
      </c>
      <c r="D78" s="76"/>
      <c r="E78" s="86" t="s">
        <v>193</v>
      </c>
      <c r="F78" s="76"/>
      <c r="G78" s="75"/>
      <c r="H78" s="75"/>
      <c r="I78" s="75"/>
      <c r="J78" s="75"/>
    </row>
    <row r="79" spans="1:11" x14ac:dyDescent="0.3">
      <c r="A79" s="69">
        <v>8213</v>
      </c>
      <c r="B79" s="80" t="s">
        <v>196</v>
      </c>
      <c r="C79" s="81" t="s">
        <v>241</v>
      </c>
      <c r="D79" s="76"/>
      <c r="E79" s="86" t="s">
        <v>193</v>
      </c>
      <c r="F79" s="76"/>
      <c r="G79" s="75"/>
      <c r="H79" s="75"/>
      <c r="I79" s="75"/>
      <c r="J79" s="75"/>
    </row>
    <row r="80" spans="1:11" ht="33" x14ac:dyDescent="0.3">
      <c r="A80" s="69">
        <v>8220</v>
      </c>
      <c r="B80" s="70" t="s">
        <v>242</v>
      </c>
      <c r="C80" s="69"/>
      <c r="D80" s="76"/>
      <c r="E80" s="76"/>
      <c r="F80" s="76"/>
      <c r="G80" s="75"/>
      <c r="H80" s="75"/>
      <c r="I80" s="75"/>
      <c r="J80" s="75"/>
    </row>
    <row r="81" spans="1:10" x14ac:dyDescent="0.3">
      <c r="A81" s="69"/>
      <c r="B81" s="70" t="s">
        <v>4</v>
      </c>
      <c r="C81" s="69"/>
      <c r="D81" s="76"/>
      <c r="E81" s="76"/>
      <c r="F81" s="76"/>
      <c r="G81" s="75"/>
      <c r="H81" s="75"/>
      <c r="I81" s="75"/>
      <c r="J81" s="75"/>
    </row>
    <row r="82" spans="1:10" x14ac:dyDescent="0.3">
      <c r="A82" s="69">
        <v>8221</v>
      </c>
      <c r="B82" s="70" t="s">
        <v>199</v>
      </c>
      <c r="C82" s="69"/>
      <c r="D82" s="76"/>
      <c r="E82" s="86" t="s">
        <v>193</v>
      </c>
      <c r="F82" s="76"/>
      <c r="G82" s="75"/>
      <c r="H82" s="75"/>
      <c r="I82" s="75"/>
      <c r="J82" s="75"/>
    </row>
    <row r="83" spans="1:10" x14ac:dyDescent="0.3">
      <c r="A83" s="69"/>
      <c r="B83" s="70" t="s">
        <v>17</v>
      </c>
      <c r="C83" s="69"/>
      <c r="D83" s="76"/>
      <c r="E83" s="86"/>
      <c r="F83" s="76"/>
      <c r="G83" s="75"/>
      <c r="H83" s="75"/>
      <c r="I83" s="75"/>
      <c r="J83" s="75"/>
    </row>
    <row r="84" spans="1:10" x14ac:dyDescent="0.3">
      <c r="A84" s="69">
        <v>8222</v>
      </c>
      <c r="B84" s="78" t="s">
        <v>200</v>
      </c>
      <c r="C84" s="81" t="s">
        <v>243</v>
      </c>
      <c r="D84" s="76"/>
      <c r="E84" s="86" t="s">
        <v>193</v>
      </c>
      <c r="F84" s="76"/>
      <c r="G84" s="75"/>
      <c r="H84" s="75"/>
      <c r="I84" s="75"/>
      <c r="J84" s="75"/>
    </row>
    <row r="85" spans="1:10" x14ac:dyDescent="0.3">
      <c r="A85" s="69">
        <v>8230</v>
      </c>
      <c r="B85" s="78" t="s">
        <v>204</v>
      </c>
      <c r="C85" s="81" t="s">
        <v>244</v>
      </c>
      <c r="D85" s="76"/>
      <c r="E85" s="86" t="s">
        <v>193</v>
      </c>
      <c r="F85" s="76"/>
      <c r="G85" s="75"/>
      <c r="H85" s="75"/>
      <c r="I85" s="75"/>
      <c r="J85" s="75"/>
    </row>
    <row r="86" spans="1:10" x14ac:dyDescent="0.3">
      <c r="A86" s="69">
        <v>8240</v>
      </c>
      <c r="B86" s="70" t="s">
        <v>208</v>
      </c>
      <c r="C86" s="69"/>
      <c r="D86" s="76"/>
      <c r="E86" s="76"/>
      <c r="F86" s="76"/>
      <c r="G86" s="75"/>
      <c r="H86" s="75"/>
      <c r="I86" s="75"/>
      <c r="J86" s="75"/>
    </row>
    <row r="87" spans="1:10" x14ac:dyDescent="0.3">
      <c r="A87" s="69"/>
      <c r="B87" s="70" t="s">
        <v>17</v>
      </c>
      <c r="C87" s="69"/>
      <c r="D87" s="76"/>
      <c r="E87" s="76"/>
      <c r="F87" s="76"/>
      <c r="G87" s="75"/>
      <c r="H87" s="75"/>
      <c r="I87" s="75"/>
      <c r="J87" s="75"/>
    </row>
    <row r="88" spans="1:10" x14ac:dyDescent="0.3">
      <c r="A88" s="69">
        <v>8241</v>
      </c>
      <c r="B88" s="78" t="s">
        <v>245</v>
      </c>
      <c r="C88" s="81" t="s">
        <v>243</v>
      </c>
      <c r="D88" s="76"/>
      <c r="E88" s="76"/>
      <c r="F88" s="76"/>
      <c r="G88" s="75"/>
      <c r="H88" s="75"/>
      <c r="I88" s="75"/>
      <c r="J88" s="75"/>
    </row>
    <row r="89" spans="1:10" x14ac:dyDescent="0.3">
      <c r="A89" s="69">
        <v>8250</v>
      </c>
      <c r="B89" s="78" t="s">
        <v>212</v>
      </c>
      <c r="C89" s="81" t="s">
        <v>244</v>
      </c>
      <c r="D89" s="84"/>
      <c r="E89" s="85"/>
      <c r="F89" s="84"/>
      <c r="G89" s="75"/>
      <c r="H89" s="75"/>
      <c r="I89" s="75"/>
      <c r="J89" s="75"/>
    </row>
  </sheetData>
  <mergeCells count="12">
    <mergeCell ref="E8:I8"/>
    <mergeCell ref="A10:J10"/>
    <mergeCell ref="A11:J11"/>
    <mergeCell ref="D12:D13"/>
    <mergeCell ref="E12:F12"/>
    <mergeCell ref="G12:J12"/>
    <mergeCell ref="E7:I7"/>
    <mergeCell ref="E2:I2"/>
    <mergeCell ref="E3:I3"/>
    <mergeCell ref="E4:I4"/>
    <mergeCell ref="F5:H5"/>
    <mergeCell ref="E6:I6"/>
  </mergeCell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27" customWidth="1"/>
    <col min="2" max="2" width="39" style="27" customWidth="1"/>
    <col min="3" max="3" width="12.7109375" style="27" customWidth="1"/>
    <col min="4" max="4" width="12.5703125" style="27" customWidth="1"/>
    <col min="5" max="5" width="11.140625" style="27" customWidth="1"/>
    <col min="6" max="9" width="12.7109375" style="27" customWidth="1"/>
    <col min="10" max="16384" width="9.140625" style="27"/>
  </cols>
  <sheetData>
    <row r="1" spans="1:9" s="94" customFormat="1" ht="13.5" customHeight="1" x14ac:dyDescent="0.25">
      <c r="A1" s="91"/>
      <c r="B1" s="23"/>
      <c r="C1" s="91"/>
      <c r="D1" s="92"/>
      <c r="E1" s="93"/>
      <c r="F1" s="115" t="s">
        <v>18</v>
      </c>
      <c r="G1" s="115"/>
      <c r="H1" s="115"/>
      <c r="I1" s="115"/>
    </row>
    <row r="2" spans="1:9" s="94" customFormat="1" ht="13.5" customHeight="1" x14ac:dyDescent="0.25">
      <c r="A2" s="91"/>
      <c r="B2" s="23"/>
      <c r="C2" s="91"/>
      <c r="D2" s="92"/>
      <c r="E2" s="93"/>
      <c r="F2" s="115" t="s">
        <v>278</v>
      </c>
      <c r="G2" s="115"/>
      <c r="H2" s="115"/>
      <c r="I2" s="115"/>
    </row>
    <row r="3" spans="1:9" s="94" customFormat="1" ht="13.5" customHeight="1" x14ac:dyDescent="0.25">
      <c r="A3" s="91"/>
      <c r="B3" s="23"/>
      <c r="C3" s="91"/>
      <c r="D3" s="92"/>
      <c r="E3" s="93"/>
      <c r="F3" s="114" t="s">
        <v>279</v>
      </c>
      <c r="G3" s="114"/>
      <c r="H3" s="114"/>
      <c r="I3" s="114"/>
    </row>
    <row r="4" spans="1:9" s="94" customFormat="1" ht="27" customHeight="1" x14ac:dyDescent="0.25">
      <c r="A4" s="91"/>
      <c r="B4" s="23"/>
      <c r="C4" s="91"/>
      <c r="D4" s="92"/>
      <c r="E4" s="93"/>
      <c r="F4" s="116" t="s">
        <v>280</v>
      </c>
      <c r="G4" s="116"/>
      <c r="H4" s="116"/>
      <c r="I4" s="116"/>
    </row>
    <row r="5" spans="1:9" s="94" customFormat="1" ht="13.5" customHeight="1" x14ac:dyDescent="0.25">
      <c r="A5" s="91"/>
      <c r="B5" s="23"/>
      <c r="C5" s="91"/>
      <c r="D5" s="92"/>
      <c r="E5" s="93"/>
      <c r="F5" s="115" t="s">
        <v>18</v>
      </c>
      <c r="G5" s="115"/>
      <c r="H5" s="115"/>
      <c r="I5" s="115"/>
    </row>
    <row r="6" spans="1:9" s="94" customFormat="1" ht="13.5" customHeight="1" x14ac:dyDescent="0.25">
      <c r="A6" s="91"/>
      <c r="B6" s="23"/>
      <c r="C6" s="91"/>
      <c r="D6" s="92"/>
      <c r="E6" s="93"/>
      <c r="F6" s="115" t="s">
        <v>281</v>
      </c>
      <c r="G6" s="115"/>
      <c r="H6" s="115"/>
      <c r="I6" s="115"/>
    </row>
    <row r="7" spans="1:9" s="94" customFormat="1" ht="13.5" customHeight="1" x14ac:dyDescent="0.25">
      <c r="A7" s="91"/>
      <c r="B7" s="23"/>
      <c r="C7" s="91"/>
      <c r="D7" s="92"/>
      <c r="E7" s="93"/>
      <c r="F7" s="114" t="s">
        <v>282</v>
      </c>
      <c r="G7" s="114"/>
      <c r="H7" s="114"/>
      <c r="I7" s="114"/>
    </row>
    <row r="8" spans="1:9" ht="13.5" x14ac:dyDescent="0.25">
      <c r="E8" s="130"/>
      <c r="F8" s="130"/>
      <c r="G8" s="130"/>
      <c r="H8" s="130"/>
      <c r="I8" s="130"/>
    </row>
    <row r="9" spans="1:9" ht="16.5" x14ac:dyDescent="0.3">
      <c r="A9" s="131" t="s">
        <v>174</v>
      </c>
      <c r="B9" s="131"/>
      <c r="C9" s="131"/>
      <c r="D9" s="131"/>
      <c r="E9" s="131"/>
      <c r="F9" s="131"/>
      <c r="G9" s="131"/>
      <c r="H9" s="131"/>
      <c r="I9" s="131"/>
    </row>
    <row r="10" spans="1:9" ht="42" customHeight="1" x14ac:dyDescent="0.2">
      <c r="A10" s="129" t="s">
        <v>175</v>
      </c>
      <c r="B10" s="129"/>
      <c r="C10" s="129"/>
      <c r="D10" s="129"/>
      <c r="E10" s="129"/>
      <c r="F10" s="129"/>
      <c r="G10" s="129"/>
      <c r="H10" s="129"/>
      <c r="I10" s="129"/>
    </row>
    <row r="11" spans="1:9" ht="30" customHeight="1" thickBot="1" x14ac:dyDescent="0.35">
      <c r="A11" s="2"/>
      <c r="B11" s="29"/>
      <c r="C11" s="29"/>
      <c r="D11" s="132" t="s">
        <v>171</v>
      </c>
      <c r="E11" s="132"/>
    </row>
    <row r="12" spans="1:9" ht="13.5" customHeight="1" thickBot="1" x14ac:dyDescent="0.35">
      <c r="A12" s="133" t="s">
        <v>176</v>
      </c>
      <c r="B12" s="136"/>
      <c r="C12" s="139" t="s">
        <v>120</v>
      </c>
      <c r="D12" s="139"/>
      <c r="E12" s="140"/>
      <c r="F12" s="141" t="s">
        <v>11</v>
      </c>
      <c r="G12" s="142"/>
      <c r="H12" s="142"/>
      <c r="I12" s="143"/>
    </row>
    <row r="13" spans="1:9" ht="30" customHeight="1" thickBot="1" x14ac:dyDescent="0.35">
      <c r="A13" s="134"/>
      <c r="B13" s="137"/>
      <c r="C13" s="31" t="s">
        <v>10</v>
      </c>
      <c r="D13" s="144" t="s">
        <v>177</v>
      </c>
      <c r="E13" s="140"/>
      <c r="F13" s="32" t="s">
        <v>6</v>
      </c>
      <c r="G13" s="32" t="s">
        <v>7</v>
      </c>
      <c r="H13" s="32" t="s">
        <v>8</v>
      </c>
      <c r="I13" s="32" t="s">
        <v>9</v>
      </c>
    </row>
    <row r="14" spans="1:9" ht="39.75" customHeight="1" thickBot="1" x14ac:dyDescent="0.35">
      <c r="A14" s="135"/>
      <c r="B14" s="138"/>
      <c r="C14" s="34" t="s">
        <v>178</v>
      </c>
      <c r="D14" s="35" t="s">
        <v>2</v>
      </c>
      <c r="E14" s="35" t="s">
        <v>3</v>
      </c>
      <c r="F14" s="30">
        <v>7</v>
      </c>
      <c r="G14" s="5">
        <v>8</v>
      </c>
      <c r="H14" s="5">
        <v>9</v>
      </c>
      <c r="I14" s="5">
        <v>10</v>
      </c>
    </row>
    <row r="15" spans="1:9" ht="20.25" customHeight="1" thickBot="1" x14ac:dyDescent="0.3">
      <c r="A15" s="36">
        <v>1</v>
      </c>
      <c r="B15" s="36">
        <v>2</v>
      </c>
      <c r="C15" s="33">
        <v>3</v>
      </c>
      <c r="D15" s="37">
        <v>4</v>
      </c>
      <c r="E15" s="38">
        <v>5</v>
      </c>
      <c r="F15" s="3"/>
      <c r="G15" s="3"/>
      <c r="H15" s="3"/>
      <c r="I15" s="3"/>
    </row>
    <row r="16" spans="1:9" ht="41.25" customHeight="1" thickBot="1" x14ac:dyDescent="0.35">
      <c r="A16" s="39">
        <v>8000</v>
      </c>
      <c r="B16" s="40" t="s">
        <v>179</v>
      </c>
      <c r="C16" s="41">
        <v>1151693.0779999988</v>
      </c>
      <c r="D16" s="41">
        <v>690103.01820000005</v>
      </c>
      <c r="E16" s="42">
        <v>461590.05979999877</v>
      </c>
      <c r="F16" s="41">
        <v>1151693.0779999988</v>
      </c>
      <c r="G16" s="41">
        <v>1151693.0779999988</v>
      </c>
      <c r="H16" s="41">
        <v>1151693.0779999988</v>
      </c>
      <c r="I16" s="41">
        <v>1151693.0779999988</v>
      </c>
    </row>
    <row r="17" spans="1:5" x14ac:dyDescent="0.2">
      <c r="A17" s="43"/>
      <c r="B17" s="43"/>
      <c r="C17" s="43"/>
      <c r="D17" s="43"/>
      <c r="E17" s="43"/>
    </row>
    <row r="18" spans="1:5" x14ac:dyDescent="0.2">
      <c r="A18" s="43"/>
      <c r="B18" s="43"/>
      <c r="C18" s="43"/>
      <c r="D18" s="43"/>
      <c r="E18" s="43"/>
    </row>
    <row r="19" spans="1:5" x14ac:dyDescent="0.2">
      <c r="A19" s="43"/>
      <c r="B19" s="43"/>
      <c r="C19" s="43"/>
      <c r="D19" s="43"/>
      <c r="E19" s="43"/>
    </row>
    <row r="20" spans="1:5" x14ac:dyDescent="0.2">
      <c r="A20" s="43"/>
      <c r="B20" s="43"/>
      <c r="C20" s="43"/>
      <c r="D20" s="43"/>
      <c r="E20" s="43"/>
    </row>
    <row r="21" spans="1:5" x14ac:dyDescent="0.2">
      <c r="A21" s="43"/>
      <c r="B21" s="44"/>
      <c r="C21" s="45"/>
      <c r="D21" s="45"/>
      <c r="E21" s="45"/>
    </row>
    <row r="22" spans="1:5" x14ac:dyDescent="0.2">
      <c r="A22" s="43"/>
      <c r="B22" s="44"/>
      <c r="C22" s="45"/>
      <c r="D22" s="45"/>
      <c r="E22" s="45"/>
    </row>
    <row r="23" spans="1:5" x14ac:dyDescent="0.2">
      <c r="A23" s="43"/>
      <c r="B23" s="44"/>
      <c r="C23" s="45"/>
      <c r="D23" s="45"/>
      <c r="E23" s="45"/>
    </row>
    <row r="24" spans="1:5" x14ac:dyDescent="0.2">
      <c r="A24" s="43"/>
      <c r="B24" s="46"/>
      <c r="C24" s="47"/>
      <c r="D24" s="47"/>
      <c r="E24" s="47"/>
    </row>
    <row r="25" spans="1:5" x14ac:dyDescent="0.2">
      <c r="A25" s="43"/>
      <c r="B25" s="46"/>
      <c r="C25" s="47"/>
      <c r="D25" s="47"/>
      <c r="E25" s="47"/>
    </row>
    <row r="26" spans="1:5" x14ac:dyDescent="0.2">
      <c r="A26" s="43"/>
      <c r="B26" s="46"/>
      <c r="C26" s="47"/>
      <c r="D26" s="47"/>
      <c r="E26" s="47"/>
    </row>
    <row r="27" spans="1:5" x14ac:dyDescent="0.2">
      <c r="A27" s="43"/>
      <c r="B27" s="43"/>
      <c r="C27" s="43"/>
      <c r="D27" s="43"/>
      <c r="E27" s="43"/>
    </row>
    <row r="40" spans="1:3" x14ac:dyDescent="0.2">
      <c r="A40" s="48"/>
      <c r="B40" s="49"/>
      <c r="C40" s="50"/>
    </row>
    <row r="41" spans="1:3" x14ac:dyDescent="0.2">
      <c r="A41" s="48"/>
      <c r="B41" s="51"/>
      <c r="C41" s="50"/>
    </row>
    <row r="42" spans="1:3" x14ac:dyDescent="0.2">
      <c r="A42" s="48"/>
      <c r="B42" s="49"/>
      <c r="C42" s="50"/>
    </row>
    <row r="43" spans="1:3" x14ac:dyDescent="0.2">
      <c r="A43" s="48"/>
      <c r="B43" s="49"/>
      <c r="C43" s="50"/>
    </row>
    <row r="44" spans="1:3" x14ac:dyDescent="0.2">
      <c r="A44" s="48"/>
      <c r="B44" s="49"/>
      <c r="C44" s="50"/>
    </row>
    <row r="45" spans="1:3" x14ac:dyDescent="0.2">
      <c r="A45" s="48"/>
      <c r="B45" s="49"/>
      <c r="C45" s="50"/>
    </row>
    <row r="46" spans="1:3" x14ac:dyDescent="0.2">
      <c r="B46" s="49"/>
      <c r="C46" s="50"/>
    </row>
    <row r="47" spans="1:3" x14ac:dyDescent="0.2">
      <c r="B47" s="49"/>
      <c r="C47" s="50"/>
    </row>
    <row r="48" spans="1:3" x14ac:dyDescent="0.2">
      <c r="B48" s="49"/>
      <c r="C48" s="50"/>
    </row>
    <row r="49" spans="2:3" x14ac:dyDescent="0.2">
      <c r="B49" s="49"/>
      <c r="C49" s="50"/>
    </row>
    <row r="50" spans="2:3" x14ac:dyDescent="0.2">
      <c r="B50" s="49"/>
      <c r="C50" s="50"/>
    </row>
    <row r="51" spans="2:3" x14ac:dyDescent="0.2">
      <c r="B51" s="49"/>
      <c r="C51" s="50"/>
    </row>
    <row r="52" spans="2:3" x14ac:dyDescent="0.2">
      <c r="B52" s="49"/>
      <c r="C52" s="50"/>
    </row>
    <row r="53" spans="2:3" x14ac:dyDescent="0.2">
      <c r="B53" s="49"/>
      <c r="C53" s="50"/>
    </row>
    <row r="54" spans="2:3" x14ac:dyDescent="0.2">
      <c r="B54" s="49"/>
      <c r="C54" s="50"/>
    </row>
    <row r="55" spans="2:3" x14ac:dyDescent="0.2">
      <c r="B55" s="49"/>
      <c r="C55" s="50"/>
    </row>
    <row r="56" spans="2:3" x14ac:dyDescent="0.2">
      <c r="B56" s="49"/>
      <c r="C56" s="50"/>
    </row>
    <row r="57" spans="2:3" x14ac:dyDescent="0.2">
      <c r="B57" s="52"/>
    </row>
    <row r="58" spans="2:3" x14ac:dyDescent="0.2">
      <c r="B58" s="52"/>
    </row>
    <row r="59" spans="2:3" x14ac:dyDescent="0.2">
      <c r="B59" s="52"/>
    </row>
    <row r="60" spans="2:3" x14ac:dyDescent="0.2">
      <c r="B60" s="52"/>
    </row>
    <row r="61" spans="2:3" x14ac:dyDescent="0.2">
      <c r="B61" s="52"/>
    </row>
    <row r="62" spans="2:3" x14ac:dyDescent="0.2">
      <c r="B62" s="52"/>
    </row>
    <row r="63" spans="2:3" x14ac:dyDescent="0.2">
      <c r="B63" s="52"/>
    </row>
    <row r="64" spans="2:3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  <row r="119" spans="2:2" x14ac:dyDescent="0.2">
      <c r="B119" s="52"/>
    </row>
    <row r="120" spans="2:2" x14ac:dyDescent="0.2">
      <c r="B120" s="52"/>
    </row>
    <row r="121" spans="2:2" x14ac:dyDescent="0.2">
      <c r="B121" s="52"/>
    </row>
    <row r="122" spans="2:2" x14ac:dyDescent="0.2">
      <c r="B122" s="52"/>
    </row>
    <row r="123" spans="2:2" x14ac:dyDescent="0.2">
      <c r="B123" s="52"/>
    </row>
    <row r="124" spans="2:2" x14ac:dyDescent="0.2">
      <c r="B124" s="52"/>
    </row>
    <row r="125" spans="2:2" x14ac:dyDescent="0.2">
      <c r="B125" s="52"/>
    </row>
    <row r="126" spans="2:2" x14ac:dyDescent="0.2">
      <c r="B126" s="52"/>
    </row>
    <row r="127" spans="2:2" x14ac:dyDescent="0.2">
      <c r="B127" s="52"/>
    </row>
    <row r="128" spans="2:2" x14ac:dyDescent="0.2">
      <c r="B128" s="52"/>
    </row>
    <row r="129" spans="2:2" x14ac:dyDescent="0.2">
      <c r="B129" s="52"/>
    </row>
    <row r="130" spans="2:2" x14ac:dyDescent="0.2">
      <c r="B130" s="52"/>
    </row>
    <row r="131" spans="2:2" x14ac:dyDescent="0.2">
      <c r="B131" s="52"/>
    </row>
    <row r="132" spans="2:2" x14ac:dyDescent="0.2">
      <c r="B132" s="52"/>
    </row>
    <row r="133" spans="2:2" x14ac:dyDescent="0.2">
      <c r="B133" s="52"/>
    </row>
    <row r="134" spans="2:2" x14ac:dyDescent="0.2">
      <c r="B134" s="52"/>
    </row>
    <row r="135" spans="2:2" x14ac:dyDescent="0.2">
      <c r="B135" s="52"/>
    </row>
    <row r="136" spans="2:2" x14ac:dyDescent="0.2">
      <c r="B136" s="52"/>
    </row>
    <row r="137" spans="2:2" x14ac:dyDescent="0.2">
      <c r="B137" s="52"/>
    </row>
    <row r="138" spans="2:2" x14ac:dyDescent="0.2">
      <c r="B138" s="52"/>
    </row>
    <row r="139" spans="2:2" x14ac:dyDescent="0.2">
      <c r="B139" s="52"/>
    </row>
    <row r="140" spans="2:2" x14ac:dyDescent="0.2">
      <c r="B140" s="52"/>
    </row>
    <row r="141" spans="2:2" x14ac:dyDescent="0.2">
      <c r="B141" s="52"/>
    </row>
    <row r="142" spans="2:2" x14ac:dyDescent="0.2">
      <c r="B142" s="52"/>
    </row>
    <row r="143" spans="2:2" x14ac:dyDescent="0.2">
      <c r="B143" s="52"/>
    </row>
    <row r="144" spans="2:2" x14ac:dyDescent="0.2">
      <c r="B144" s="52"/>
    </row>
    <row r="145" spans="2:2" x14ac:dyDescent="0.2">
      <c r="B145" s="52"/>
    </row>
    <row r="146" spans="2:2" x14ac:dyDescent="0.2">
      <c r="B146" s="52"/>
    </row>
    <row r="147" spans="2:2" x14ac:dyDescent="0.2">
      <c r="B147" s="52"/>
    </row>
    <row r="148" spans="2:2" x14ac:dyDescent="0.2">
      <c r="B148" s="52"/>
    </row>
    <row r="149" spans="2:2" x14ac:dyDescent="0.2">
      <c r="B149" s="52"/>
    </row>
    <row r="150" spans="2:2" x14ac:dyDescent="0.2">
      <c r="B150" s="52"/>
    </row>
    <row r="151" spans="2:2" x14ac:dyDescent="0.2">
      <c r="B151" s="52"/>
    </row>
    <row r="152" spans="2:2" x14ac:dyDescent="0.2">
      <c r="B152" s="52"/>
    </row>
    <row r="153" spans="2:2" x14ac:dyDescent="0.2">
      <c r="B153" s="52"/>
    </row>
    <row r="154" spans="2:2" x14ac:dyDescent="0.2">
      <c r="B154" s="52"/>
    </row>
    <row r="155" spans="2:2" x14ac:dyDescent="0.2">
      <c r="B155" s="52"/>
    </row>
    <row r="156" spans="2:2" x14ac:dyDescent="0.2">
      <c r="B156" s="52"/>
    </row>
    <row r="157" spans="2:2" x14ac:dyDescent="0.2">
      <c r="B157" s="52"/>
    </row>
    <row r="158" spans="2:2" x14ac:dyDescent="0.2">
      <c r="B158" s="52"/>
    </row>
    <row r="159" spans="2:2" x14ac:dyDescent="0.2">
      <c r="B159" s="52"/>
    </row>
    <row r="160" spans="2:2" x14ac:dyDescent="0.2">
      <c r="B160" s="52"/>
    </row>
    <row r="161" spans="2:2" x14ac:dyDescent="0.2">
      <c r="B161" s="52"/>
    </row>
    <row r="162" spans="2:2" x14ac:dyDescent="0.2">
      <c r="B162" s="52"/>
    </row>
    <row r="163" spans="2:2" x14ac:dyDescent="0.2">
      <c r="B163" s="52"/>
    </row>
    <row r="164" spans="2:2" x14ac:dyDescent="0.2">
      <c r="B164" s="52"/>
    </row>
    <row r="165" spans="2:2" x14ac:dyDescent="0.2">
      <c r="B165" s="52"/>
    </row>
    <row r="166" spans="2:2" x14ac:dyDescent="0.2">
      <c r="B166" s="52"/>
    </row>
    <row r="167" spans="2:2" x14ac:dyDescent="0.2">
      <c r="B167" s="52"/>
    </row>
    <row r="168" spans="2:2" x14ac:dyDescent="0.2">
      <c r="B168" s="52"/>
    </row>
    <row r="169" spans="2:2" x14ac:dyDescent="0.2">
      <c r="B169" s="52"/>
    </row>
    <row r="170" spans="2:2" x14ac:dyDescent="0.2">
      <c r="B170" s="52"/>
    </row>
    <row r="171" spans="2:2" x14ac:dyDescent="0.2">
      <c r="B171" s="52"/>
    </row>
    <row r="172" spans="2:2" x14ac:dyDescent="0.2">
      <c r="B172" s="52"/>
    </row>
    <row r="173" spans="2:2" x14ac:dyDescent="0.2">
      <c r="B173" s="52"/>
    </row>
    <row r="174" spans="2:2" x14ac:dyDescent="0.2">
      <c r="B174" s="52"/>
    </row>
    <row r="175" spans="2:2" x14ac:dyDescent="0.2">
      <c r="B175" s="52"/>
    </row>
    <row r="176" spans="2:2" x14ac:dyDescent="0.2">
      <c r="B176" s="52"/>
    </row>
    <row r="177" spans="2:2" x14ac:dyDescent="0.2">
      <c r="B177" s="52"/>
    </row>
    <row r="178" spans="2:2" x14ac:dyDescent="0.2">
      <c r="B178" s="52"/>
    </row>
    <row r="179" spans="2:2" x14ac:dyDescent="0.2">
      <c r="B179" s="52"/>
    </row>
    <row r="180" spans="2:2" x14ac:dyDescent="0.2">
      <c r="B180" s="52"/>
    </row>
    <row r="181" spans="2:2" x14ac:dyDescent="0.2">
      <c r="B181" s="52"/>
    </row>
    <row r="182" spans="2:2" x14ac:dyDescent="0.2">
      <c r="B182" s="52"/>
    </row>
    <row r="183" spans="2:2" x14ac:dyDescent="0.2">
      <c r="B183" s="52"/>
    </row>
    <row r="184" spans="2:2" x14ac:dyDescent="0.2">
      <c r="B184" s="52"/>
    </row>
    <row r="185" spans="2:2" x14ac:dyDescent="0.2">
      <c r="B185" s="52"/>
    </row>
    <row r="186" spans="2:2" x14ac:dyDescent="0.2">
      <c r="B186" s="52"/>
    </row>
    <row r="187" spans="2:2" x14ac:dyDescent="0.2">
      <c r="B187" s="52"/>
    </row>
    <row r="188" spans="2:2" x14ac:dyDescent="0.2">
      <c r="B188" s="52"/>
    </row>
    <row r="189" spans="2:2" x14ac:dyDescent="0.2">
      <c r="B189" s="52"/>
    </row>
    <row r="190" spans="2:2" x14ac:dyDescent="0.2">
      <c r="B190" s="52"/>
    </row>
    <row r="191" spans="2:2" x14ac:dyDescent="0.2">
      <c r="B191" s="52"/>
    </row>
    <row r="192" spans="2:2" x14ac:dyDescent="0.2">
      <c r="B192" s="52"/>
    </row>
    <row r="193" spans="2:2" x14ac:dyDescent="0.2">
      <c r="B193" s="52"/>
    </row>
    <row r="194" spans="2:2" x14ac:dyDescent="0.2">
      <c r="B194" s="52"/>
    </row>
    <row r="195" spans="2:2" x14ac:dyDescent="0.2">
      <c r="B195" s="52"/>
    </row>
    <row r="196" spans="2:2" x14ac:dyDescent="0.2">
      <c r="B196" s="52"/>
    </row>
    <row r="197" spans="2:2" x14ac:dyDescent="0.2">
      <c r="B197" s="52"/>
    </row>
    <row r="198" spans="2:2" x14ac:dyDescent="0.2">
      <c r="B198" s="52"/>
    </row>
    <row r="199" spans="2:2" x14ac:dyDescent="0.2">
      <c r="B199" s="52"/>
    </row>
    <row r="200" spans="2:2" x14ac:dyDescent="0.2">
      <c r="B200" s="52"/>
    </row>
    <row r="201" spans="2:2" x14ac:dyDescent="0.2">
      <c r="B201" s="52"/>
    </row>
    <row r="202" spans="2:2" x14ac:dyDescent="0.2">
      <c r="B202" s="52"/>
    </row>
    <row r="203" spans="2:2" x14ac:dyDescent="0.2">
      <c r="B203" s="52"/>
    </row>
    <row r="204" spans="2:2" x14ac:dyDescent="0.2">
      <c r="B204" s="52"/>
    </row>
    <row r="205" spans="2:2" x14ac:dyDescent="0.2">
      <c r="B205" s="52"/>
    </row>
    <row r="206" spans="2:2" x14ac:dyDescent="0.2">
      <c r="B206" s="52"/>
    </row>
    <row r="207" spans="2:2" x14ac:dyDescent="0.2">
      <c r="B207" s="52"/>
    </row>
    <row r="208" spans="2:2" x14ac:dyDescent="0.2">
      <c r="B208" s="52"/>
    </row>
    <row r="209" spans="2:2" x14ac:dyDescent="0.2">
      <c r="B209" s="52"/>
    </row>
    <row r="210" spans="2:2" x14ac:dyDescent="0.2">
      <c r="B210" s="52"/>
    </row>
    <row r="211" spans="2:2" x14ac:dyDescent="0.2">
      <c r="B211" s="52"/>
    </row>
    <row r="212" spans="2:2" x14ac:dyDescent="0.2">
      <c r="B212" s="52"/>
    </row>
    <row r="213" spans="2:2" x14ac:dyDescent="0.2">
      <c r="B213" s="52"/>
    </row>
    <row r="214" spans="2:2" x14ac:dyDescent="0.2">
      <c r="B214" s="52"/>
    </row>
    <row r="215" spans="2:2" x14ac:dyDescent="0.2">
      <c r="B215" s="52"/>
    </row>
    <row r="216" spans="2:2" x14ac:dyDescent="0.2">
      <c r="B216" s="52"/>
    </row>
    <row r="217" spans="2:2" x14ac:dyDescent="0.2">
      <c r="B217" s="52"/>
    </row>
    <row r="218" spans="2:2" x14ac:dyDescent="0.2">
      <c r="B218" s="52"/>
    </row>
    <row r="219" spans="2:2" x14ac:dyDescent="0.2">
      <c r="B219" s="52"/>
    </row>
  </sheetData>
  <mergeCells count="16"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6:I6"/>
    <mergeCell ref="F1:I1"/>
    <mergeCell ref="F2:I2"/>
    <mergeCell ref="F3:I3"/>
    <mergeCell ref="F4:I4"/>
    <mergeCell ref="F5:I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53" customWidth="1"/>
    <col min="2" max="2" width="61.7109375" style="1" customWidth="1"/>
    <col min="3" max="3" width="7.85546875" style="53" customWidth="1"/>
    <col min="4" max="4" width="14.28515625" style="53" customWidth="1"/>
    <col min="5" max="5" width="14.42578125" style="53" customWidth="1"/>
    <col min="6" max="6" width="13.42578125" style="53" customWidth="1"/>
    <col min="7" max="10" width="12.7109375" style="53" customWidth="1"/>
    <col min="11" max="11" width="10.42578125" style="53" customWidth="1"/>
    <col min="12" max="16384" width="9.140625" style="53"/>
  </cols>
  <sheetData>
    <row r="1" spans="1:249" s="94" customFormat="1" ht="13.5" x14ac:dyDescent="0.25">
      <c r="A1" s="91"/>
      <c r="B1" s="23"/>
      <c r="C1" s="91"/>
      <c r="D1" s="92"/>
      <c r="E1" s="93"/>
      <c r="F1" s="93"/>
      <c r="G1" s="115" t="s">
        <v>18</v>
      </c>
      <c r="H1" s="115"/>
      <c r="I1" s="115"/>
      <c r="J1" s="115"/>
    </row>
    <row r="2" spans="1:249" s="94" customFormat="1" ht="13.5" x14ac:dyDescent="0.25">
      <c r="A2" s="91"/>
      <c r="B2" s="23"/>
      <c r="C2" s="91"/>
      <c r="D2" s="92"/>
      <c r="E2" s="93"/>
      <c r="F2" s="93"/>
      <c r="G2" s="115" t="s">
        <v>278</v>
      </c>
      <c r="H2" s="115"/>
      <c r="I2" s="115"/>
      <c r="J2" s="115"/>
    </row>
    <row r="3" spans="1:249" s="94" customFormat="1" ht="13.5" x14ac:dyDescent="0.25">
      <c r="A3" s="91"/>
      <c r="B3" s="23"/>
      <c r="C3" s="91"/>
      <c r="D3" s="92"/>
      <c r="E3" s="93"/>
      <c r="F3" s="93"/>
      <c r="G3" s="114" t="s">
        <v>279</v>
      </c>
      <c r="H3" s="114"/>
      <c r="I3" s="114"/>
      <c r="J3" s="114"/>
    </row>
    <row r="4" spans="1:249" s="94" customFormat="1" ht="27" customHeight="1" x14ac:dyDescent="0.25">
      <c r="A4" s="91"/>
      <c r="B4" s="23"/>
      <c r="C4" s="91"/>
      <c r="D4" s="92"/>
      <c r="E4" s="93"/>
      <c r="F4" s="93"/>
      <c r="G4" s="116" t="s">
        <v>280</v>
      </c>
      <c r="H4" s="116"/>
      <c r="I4" s="116"/>
      <c r="J4" s="116"/>
    </row>
    <row r="5" spans="1:249" s="94" customFormat="1" ht="13.5" x14ac:dyDescent="0.25">
      <c r="A5" s="91"/>
      <c r="B5" s="23"/>
      <c r="C5" s="91"/>
      <c r="D5" s="92"/>
      <c r="E5" s="93"/>
      <c r="F5" s="93"/>
      <c r="G5" s="115" t="s">
        <v>18</v>
      </c>
      <c r="H5" s="115"/>
      <c r="I5" s="115"/>
      <c r="J5" s="115"/>
    </row>
    <row r="6" spans="1:249" s="94" customFormat="1" ht="13.5" x14ac:dyDescent="0.25">
      <c r="A6" s="91"/>
      <c r="B6" s="23"/>
      <c r="C6" s="91"/>
      <c r="D6" s="92"/>
      <c r="E6" s="93"/>
      <c r="F6" s="93"/>
      <c r="G6" s="115" t="s">
        <v>281</v>
      </c>
      <c r="H6" s="115"/>
      <c r="I6" s="115"/>
      <c r="J6" s="115"/>
    </row>
    <row r="7" spans="1:249" s="94" customFormat="1" ht="13.5" x14ac:dyDescent="0.25">
      <c r="A7" s="91"/>
      <c r="B7" s="23"/>
      <c r="C7" s="91"/>
      <c r="D7" s="92"/>
      <c r="E7" s="93"/>
      <c r="F7" s="93"/>
      <c r="G7" s="114" t="s">
        <v>282</v>
      </c>
      <c r="H7" s="114"/>
      <c r="I7" s="114"/>
      <c r="J7" s="114"/>
    </row>
    <row r="8" spans="1:249" x14ac:dyDescent="0.3">
      <c r="E8" s="130"/>
      <c r="F8" s="130"/>
      <c r="G8" s="130"/>
      <c r="H8" s="130"/>
      <c r="I8" s="130"/>
      <c r="J8" s="57"/>
    </row>
    <row r="9" spans="1:249" x14ac:dyDescent="0.3">
      <c r="E9" s="28"/>
      <c r="F9" s="28"/>
      <c r="G9" s="28"/>
      <c r="H9" s="28"/>
      <c r="I9" s="28"/>
      <c r="J9" s="57"/>
    </row>
    <row r="10" spans="1:249" x14ac:dyDescent="0.3">
      <c r="A10" s="131" t="s">
        <v>181</v>
      </c>
      <c r="B10" s="131"/>
      <c r="C10" s="131"/>
      <c r="D10" s="131"/>
      <c r="E10" s="131"/>
      <c r="F10" s="131"/>
      <c r="G10" s="131"/>
      <c r="H10" s="131"/>
      <c r="I10" s="131"/>
      <c r="J10" s="131"/>
    </row>
    <row r="11" spans="1:249" x14ac:dyDescent="0.3">
      <c r="A11" s="145" t="s">
        <v>182</v>
      </c>
      <c r="B11" s="145"/>
      <c r="C11" s="145"/>
      <c r="D11" s="145"/>
      <c r="E11" s="145"/>
      <c r="F11" s="145"/>
      <c r="G11" s="145"/>
      <c r="H11" s="145"/>
      <c r="I11" s="145"/>
      <c r="J11" s="145"/>
    </row>
    <row r="12" spans="1:249" ht="34.5" customHeight="1" x14ac:dyDescent="0.3">
      <c r="A12" s="58" t="s">
        <v>183</v>
      </c>
      <c r="B12" s="59" t="s">
        <v>15</v>
      </c>
      <c r="C12" s="60"/>
      <c r="D12" s="146" t="s">
        <v>12</v>
      </c>
      <c r="E12" s="148" t="s">
        <v>184</v>
      </c>
      <c r="F12" s="149"/>
      <c r="G12" s="141" t="s">
        <v>185</v>
      </c>
      <c r="H12" s="142"/>
      <c r="I12" s="142"/>
      <c r="J12" s="143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</row>
    <row r="13" spans="1:249" ht="49.5" x14ac:dyDescent="0.3">
      <c r="A13" s="60"/>
      <c r="B13" s="59" t="s">
        <v>186</v>
      </c>
      <c r="C13" s="62" t="s">
        <v>187</v>
      </c>
      <c r="D13" s="147"/>
      <c r="E13" s="63" t="s">
        <v>188</v>
      </c>
      <c r="F13" s="63" t="s">
        <v>14</v>
      </c>
      <c r="G13" s="32" t="s">
        <v>6</v>
      </c>
      <c r="H13" s="32" t="s">
        <v>7</v>
      </c>
      <c r="I13" s="32" t="s">
        <v>8</v>
      </c>
      <c r="J13" s="32" t="s">
        <v>9</v>
      </c>
    </row>
    <row r="14" spans="1:249" x14ac:dyDescent="0.3">
      <c r="A14" s="64">
        <v>1</v>
      </c>
      <c r="B14" s="65">
        <v>2</v>
      </c>
      <c r="C14" s="64">
        <v>3</v>
      </c>
      <c r="D14" s="66">
        <v>4</v>
      </c>
      <c r="E14" s="66">
        <v>5</v>
      </c>
      <c r="F14" s="66">
        <v>6</v>
      </c>
      <c r="G14" s="67">
        <v>7</v>
      </c>
      <c r="H14" s="68">
        <v>8</v>
      </c>
      <c r="I14" s="68">
        <v>9</v>
      </c>
      <c r="J14" s="68">
        <v>10</v>
      </c>
    </row>
    <row r="15" spans="1:249" ht="33" x14ac:dyDescent="0.3">
      <c r="A15" s="69">
        <v>8010</v>
      </c>
      <c r="B15" s="70" t="s">
        <v>189</v>
      </c>
      <c r="C15" s="71"/>
      <c r="D15" s="72">
        <v>1151693.0779999988</v>
      </c>
      <c r="E15" s="72">
        <v>67899.899999999994</v>
      </c>
      <c r="F15" s="72">
        <v>1083793.1779999989</v>
      </c>
      <c r="G15" s="72">
        <v>1151693.0779999988</v>
      </c>
      <c r="H15" s="72">
        <v>1151693.0779999988</v>
      </c>
      <c r="I15" s="72">
        <v>1151693.0779999988</v>
      </c>
      <c r="J15" s="72">
        <v>1151693.0779999988</v>
      </c>
    </row>
    <row r="16" spans="1:249" x14ac:dyDescent="0.3">
      <c r="A16" s="69"/>
      <c r="B16" s="70" t="s">
        <v>4</v>
      </c>
      <c r="C16" s="69"/>
      <c r="D16" s="73"/>
      <c r="E16" s="73"/>
      <c r="F16" s="73"/>
      <c r="G16" s="74"/>
      <c r="H16" s="75"/>
      <c r="I16" s="75"/>
      <c r="J16" s="75"/>
    </row>
    <row r="17" spans="1:10" ht="33" x14ac:dyDescent="0.3">
      <c r="A17" s="69">
        <v>8100</v>
      </c>
      <c r="B17" s="70" t="s">
        <v>190</v>
      </c>
      <c r="C17" s="69"/>
      <c r="D17" s="76"/>
      <c r="E17" s="76"/>
      <c r="F17" s="76"/>
      <c r="G17" s="75"/>
      <c r="H17" s="75"/>
      <c r="I17" s="75"/>
      <c r="J17" s="75"/>
    </row>
    <row r="18" spans="1:10" x14ac:dyDescent="0.3">
      <c r="A18" s="69"/>
      <c r="B18" s="77" t="s">
        <v>4</v>
      </c>
      <c r="C18" s="69"/>
      <c r="D18" s="69"/>
      <c r="E18" s="69"/>
      <c r="F18" s="69"/>
      <c r="G18" s="75"/>
      <c r="H18" s="75"/>
      <c r="I18" s="75"/>
      <c r="J18" s="75"/>
    </row>
    <row r="19" spans="1:10" x14ac:dyDescent="0.3">
      <c r="A19" s="69">
        <v>8110</v>
      </c>
      <c r="B19" s="78" t="s">
        <v>191</v>
      </c>
      <c r="C19" s="69"/>
      <c r="D19" s="79"/>
      <c r="E19" s="69"/>
      <c r="F19" s="79"/>
      <c r="G19" s="75"/>
      <c r="H19" s="75"/>
      <c r="I19" s="75"/>
      <c r="J19" s="75"/>
    </row>
    <row r="20" spans="1:10" x14ac:dyDescent="0.3">
      <c r="A20" s="69"/>
      <c r="B20" s="70" t="s">
        <v>4</v>
      </c>
      <c r="C20" s="69"/>
      <c r="D20" s="79"/>
      <c r="E20" s="69"/>
      <c r="F20" s="79"/>
      <c r="G20" s="75"/>
      <c r="H20" s="75"/>
      <c r="I20" s="75"/>
      <c r="J20" s="75"/>
    </row>
    <row r="21" spans="1:10" ht="33" x14ac:dyDescent="0.3">
      <c r="A21" s="69">
        <v>8111</v>
      </c>
      <c r="B21" s="70" t="s">
        <v>192</v>
      </c>
      <c r="C21" s="69"/>
      <c r="D21" s="69"/>
      <c r="E21" s="79" t="s">
        <v>193</v>
      </c>
      <c r="F21" s="69"/>
      <c r="G21" s="75"/>
      <c r="H21" s="75"/>
      <c r="I21" s="75"/>
      <c r="J21" s="75"/>
    </row>
    <row r="22" spans="1:10" x14ac:dyDescent="0.3">
      <c r="A22" s="69"/>
      <c r="B22" s="70" t="s">
        <v>17</v>
      </c>
      <c r="C22" s="69"/>
      <c r="D22" s="69"/>
      <c r="E22" s="79"/>
      <c r="F22" s="69"/>
      <c r="G22" s="75"/>
      <c r="H22" s="75"/>
      <c r="I22" s="75"/>
      <c r="J22" s="75"/>
    </row>
    <row r="23" spans="1:10" x14ac:dyDescent="0.3">
      <c r="A23" s="69">
        <v>8112</v>
      </c>
      <c r="B23" s="80" t="s">
        <v>194</v>
      </c>
      <c r="C23" s="81" t="s">
        <v>195</v>
      </c>
      <c r="D23" s="69"/>
      <c r="E23" s="79" t="s">
        <v>193</v>
      </c>
      <c r="F23" s="69"/>
      <c r="G23" s="75"/>
      <c r="H23" s="75"/>
      <c r="I23" s="75"/>
      <c r="J23" s="75"/>
    </row>
    <row r="24" spans="1:10" x14ac:dyDescent="0.3">
      <c r="A24" s="69">
        <v>8113</v>
      </c>
      <c r="B24" s="80" t="s">
        <v>196</v>
      </c>
      <c r="C24" s="81" t="s">
        <v>197</v>
      </c>
      <c r="D24" s="69"/>
      <c r="E24" s="79" t="s">
        <v>193</v>
      </c>
      <c r="F24" s="69"/>
      <c r="G24" s="75"/>
      <c r="H24" s="75"/>
      <c r="I24" s="75"/>
      <c r="J24" s="75"/>
    </row>
    <row r="25" spans="1:10" ht="33" x14ac:dyDescent="0.3">
      <c r="A25" s="69">
        <v>8120</v>
      </c>
      <c r="B25" s="70" t="s">
        <v>198</v>
      </c>
      <c r="C25" s="81"/>
      <c r="D25" s="82"/>
      <c r="E25" s="83"/>
      <c r="F25" s="82"/>
      <c r="G25" s="75"/>
      <c r="H25" s="75"/>
      <c r="I25" s="75"/>
      <c r="J25" s="75"/>
    </row>
    <row r="26" spans="1:10" x14ac:dyDescent="0.3">
      <c r="A26" s="69"/>
      <c r="B26" s="70" t="s">
        <v>4</v>
      </c>
      <c r="C26" s="81"/>
      <c r="D26" s="82"/>
      <c r="E26" s="83"/>
      <c r="F26" s="82"/>
      <c r="G26" s="75"/>
      <c r="H26" s="75"/>
      <c r="I26" s="75"/>
      <c r="J26" s="75"/>
    </row>
    <row r="27" spans="1:10" x14ac:dyDescent="0.3">
      <c r="A27" s="69">
        <v>8121</v>
      </c>
      <c r="B27" s="70" t="s">
        <v>199</v>
      </c>
      <c r="C27" s="81"/>
      <c r="D27" s="82"/>
      <c r="E27" s="79" t="s">
        <v>193</v>
      </c>
      <c r="F27" s="82"/>
      <c r="G27" s="75"/>
      <c r="H27" s="75"/>
      <c r="I27" s="75"/>
      <c r="J27" s="75"/>
    </row>
    <row r="28" spans="1:10" x14ac:dyDescent="0.3">
      <c r="A28" s="69"/>
      <c r="B28" s="70" t="s">
        <v>17</v>
      </c>
      <c r="C28" s="81"/>
      <c r="D28" s="82"/>
      <c r="E28" s="83"/>
      <c r="F28" s="82"/>
      <c r="G28" s="75"/>
      <c r="H28" s="75"/>
      <c r="I28" s="75"/>
      <c r="J28" s="75"/>
    </row>
    <row r="29" spans="1:10" x14ac:dyDescent="0.3">
      <c r="A29" s="69">
        <v>8122</v>
      </c>
      <c r="B29" s="78" t="s">
        <v>200</v>
      </c>
      <c r="C29" s="81" t="s">
        <v>201</v>
      </c>
      <c r="D29" s="82"/>
      <c r="E29" s="79" t="s">
        <v>193</v>
      </c>
      <c r="F29" s="82"/>
      <c r="G29" s="75"/>
      <c r="H29" s="75"/>
      <c r="I29" s="75"/>
      <c r="J29" s="75"/>
    </row>
    <row r="30" spans="1:10" x14ac:dyDescent="0.3">
      <c r="A30" s="69"/>
      <c r="B30" s="78" t="s">
        <v>17</v>
      </c>
      <c r="C30" s="81"/>
      <c r="D30" s="82"/>
      <c r="E30" s="83"/>
      <c r="F30" s="82"/>
      <c r="G30" s="75"/>
      <c r="H30" s="75"/>
      <c r="I30" s="75"/>
      <c r="J30" s="75"/>
    </row>
    <row r="31" spans="1:10" x14ac:dyDescent="0.3">
      <c r="A31" s="69">
        <v>8123</v>
      </c>
      <c r="B31" s="78" t="s">
        <v>202</v>
      </c>
      <c r="C31" s="81"/>
      <c r="D31" s="82"/>
      <c r="E31" s="79" t="s">
        <v>193</v>
      </c>
      <c r="F31" s="82"/>
      <c r="G31" s="75"/>
      <c r="H31" s="75"/>
      <c r="I31" s="75"/>
      <c r="J31" s="75"/>
    </row>
    <row r="32" spans="1:10" x14ac:dyDescent="0.3">
      <c r="A32" s="69">
        <v>8124</v>
      </c>
      <c r="B32" s="78" t="s">
        <v>203</v>
      </c>
      <c r="C32" s="81"/>
      <c r="D32" s="82"/>
      <c r="E32" s="79" t="s">
        <v>193</v>
      </c>
      <c r="F32" s="82"/>
      <c r="G32" s="75"/>
      <c r="H32" s="75"/>
      <c r="I32" s="75"/>
      <c r="J32" s="75"/>
    </row>
    <row r="33" spans="1:10" x14ac:dyDescent="0.3">
      <c r="A33" s="69">
        <v>8130</v>
      </c>
      <c r="B33" s="78" t="s">
        <v>204</v>
      </c>
      <c r="C33" s="81" t="s">
        <v>205</v>
      </c>
      <c r="D33" s="82"/>
      <c r="E33" s="79" t="s">
        <v>193</v>
      </c>
      <c r="F33" s="82"/>
      <c r="G33" s="75"/>
      <c r="H33" s="75"/>
      <c r="I33" s="75"/>
      <c r="J33" s="75"/>
    </row>
    <row r="34" spans="1:10" x14ac:dyDescent="0.3">
      <c r="A34" s="69"/>
      <c r="B34" s="78" t="s">
        <v>17</v>
      </c>
      <c r="C34" s="81"/>
      <c r="D34" s="82"/>
      <c r="E34" s="83"/>
      <c r="F34" s="82"/>
      <c r="G34" s="75"/>
      <c r="H34" s="75"/>
      <c r="I34" s="75"/>
      <c r="J34" s="75"/>
    </row>
    <row r="35" spans="1:10" x14ac:dyDescent="0.3">
      <c r="A35" s="69">
        <v>8131</v>
      </c>
      <c r="B35" s="78" t="s">
        <v>206</v>
      </c>
      <c r="C35" s="81"/>
      <c r="D35" s="82"/>
      <c r="E35" s="79" t="s">
        <v>193</v>
      </c>
      <c r="F35" s="82"/>
      <c r="G35" s="75"/>
      <c r="H35" s="75"/>
      <c r="I35" s="75"/>
      <c r="J35" s="75"/>
    </row>
    <row r="36" spans="1:10" x14ac:dyDescent="0.3">
      <c r="A36" s="69">
        <v>8132</v>
      </c>
      <c r="B36" s="78" t="s">
        <v>207</v>
      </c>
      <c r="C36" s="81"/>
      <c r="D36" s="82"/>
      <c r="E36" s="79" t="s">
        <v>193</v>
      </c>
      <c r="F36" s="82"/>
      <c r="G36" s="75"/>
      <c r="H36" s="75"/>
      <c r="I36" s="75"/>
      <c r="J36" s="75"/>
    </row>
    <row r="37" spans="1:10" x14ac:dyDescent="0.3">
      <c r="A37" s="69">
        <v>8140</v>
      </c>
      <c r="B37" s="78" t="s">
        <v>208</v>
      </c>
      <c r="C37" s="81"/>
      <c r="D37" s="76"/>
      <c r="E37" s="76"/>
      <c r="F37" s="76"/>
      <c r="G37" s="75"/>
      <c r="H37" s="75"/>
      <c r="I37" s="75"/>
      <c r="J37" s="75"/>
    </row>
    <row r="38" spans="1:10" x14ac:dyDescent="0.3">
      <c r="A38" s="69"/>
      <c r="B38" s="70" t="s">
        <v>17</v>
      </c>
      <c r="C38" s="81"/>
      <c r="D38" s="84"/>
      <c r="E38" s="85"/>
      <c r="F38" s="84"/>
      <c r="G38" s="75"/>
      <c r="H38" s="75"/>
      <c r="I38" s="75"/>
      <c r="J38" s="75"/>
    </row>
    <row r="39" spans="1:10" x14ac:dyDescent="0.3">
      <c r="A39" s="69">
        <v>8141</v>
      </c>
      <c r="B39" s="78" t="s">
        <v>209</v>
      </c>
      <c r="C39" s="81" t="s">
        <v>201</v>
      </c>
      <c r="D39" s="84"/>
      <c r="E39" s="85"/>
      <c r="F39" s="84"/>
      <c r="G39" s="75"/>
      <c r="H39" s="75"/>
      <c r="I39" s="75"/>
      <c r="J39" s="75"/>
    </row>
    <row r="40" spans="1:10" x14ac:dyDescent="0.3">
      <c r="A40" s="69"/>
      <c r="B40" s="78" t="s">
        <v>17</v>
      </c>
      <c r="C40" s="81"/>
      <c r="D40" s="84"/>
      <c r="E40" s="85"/>
      <c r="F40" s="84"/>
      <c r="G40" s="75"/>
      <c r="H40" s="75"/>
      <c r="I40" s="75"/>
      <c r="J40" s="75"/>
    </row>
    <row r="41" spans="1:10" x14ac:dyDescent="0.3">
      <c r="A41" s="69">
        <v>8142</v>
      </c>
      <c r="B41" s="78" t="s">
        <v>210</v>
      </c>
      <c r="C41" s="81"/>
      <c r="D41" s="84"/>
      <c r="E41" s="85"/>
      <c r="F41" s="86" t="s">
        <v>193</v>
      </c>
      <c r="G41" s="75"/>
      <c r="H41" s="75"/>
      <c r="I41" s="75"/>
      <c r="J41" s="75"/>
    </row>
    <row r="42" spans="1:10" x14ac:dyDescent="0.3">
      <c r="A42" s="69">
        <v>8143</v>
      </c>
      <c r="B42" s="78" t="s">
        <v>211</v>
      </c>
      <c r="C42" s="81"/>
      <c r="D42" s="84"/>
      <c r="E42" s="85"/>
      <c r="F42" s="84"/>
      <c r="G42" s="75"/>
      <c r="H42" s="75"/>
      <c r="I42" s="75"/>
      <c r="J42" s="75"/>
    </row>
    <row r="43" spans="1:10" x14ac:dyDescent="0.3">
      <c r="A43" s="69">
        <v>8150</v>
      </c>
      <c r="B43" s="78" t="s">
        <v>212</v>
      </c>
      <c r="C43" s="81" t="s">
        <v>205</v>
      </c>
      <c r="D43" s="84"/>
      <c r="E43" s="85"/>
      <c r="F43" s="84"/>
      <c r="G43" s="75"/>
      <c r="H43" s="75"/>
      <c r="I43" s="75"/>
      <c r="J43" s="75"/>
    </row>
    <row r="44" spans="1:10" x14ac:dyDescent="0.3">
      <c r="A44" s="69"/>
      <c r="B44" s="78" t="s">
        <v>17</v>
      </c>
      <c r="C44" s="81"/>
      <c r="D44" s="84"/>
      <c r="E44" s="85"/>
      <c r="F44" s="84"/>
      <c r="G44" s="75"/>
      <c r="H44" s="75"/>
      <c r="I44" s="75"/>
      <c r="J44" s="75"/>
    </row>
    <row r="45" spans="1:10" x14ac:dyDescent="0.3">
      <c r="A45" s="69">
        <v>8151</v>
      </c>
      <c r="B45" s="78" t="s">
        <v>206</v>
      </c>
      <c r="C45" s="81"/>
      <c r="D45" s="84"/>
      <c r="E45" s="85"/>
      <c r="F45" s="76" t="s">
        <v>0</v>
      </c>
      <c r="G45" s="75"/>
      <c r="H45" s="75"/>
      <c r="I45" s="75"/>
      <c r="J45" s="75"/>
    </row>
    <row r="46" spans="1:10" x14ac:dyDescent="0.3">
      <c r="A46" s="69">
        <v>8152</v>
      </c>
      <c r="B46" s="78" t="s">
        <v>213</v>
      </c>
      <c r="C46" s="81"/>
      <c r="D46" s="84"/>
      <c r="E46" s="85"/>
      <c r="F46" s="84"/>
      <c r="G46" s="75"/>
      <c r="H46" s="75"/>
      <c r="I46" s="75"/>
      <c r="J46" s="75"/>
    </row>
    <row r="47" spans="1:10" ht="49.5" x14ac:dyDescent="0.3">
      <c r="A47" s="69">
        <v>8160</v>
      </c>
      <c r="B47" s="78" t="s">
        <v>214</v>
      </c>
      <c r="C47" s="81"/>
      <c r="D47" s="76"/>
      <c r="E47" s="76"/>
      <c r="F47" s="76"/>
      <c r="G47" s="75"/>
      <c r="H47" s="75"/>
      <c r="I47" s="75"/>
      <c r="J47" s="75"/>
    </row>
    <row r="48" spans="1:10" x14ac:dyDescent="0.3">
      <c r="A48" s="69"/>
      <c r="B48" s="77" t="s">
        <v>4</v>
      </c>
      <c r="C48" s="81"/>
      <c r="D48" s="84"/>
      <c r="E48" s="85"/>
      <c r="F48" s="84"/>
      <c r="G48" s="75"/>
      <c r="H48" s="75"/>
      <c r="I48" s="75"/>
      <c r="J48" s="75"/>
    </row>
    <row r="49" spans="1:10" x14ac:dyDescent="0.3">
      <c r="A49" s="69">
        <v>8161</v>
      </c>
      <c r="B49" s="70" t="s">
        <v>215</v>
      </c>
      <c r="C49" s="81"/>
      <c r="D49" s="76"/>
      <c r="E49" s="86" t="s">
        <v>193</v>
      </c>
      <c r="F49" s="76"/>
      <c r="G49" s="75"/>
      <c r="H49" s="75"/>
      <c r="I49" s="75"/>
      <c r="J49" s="75"/>
    </row>
    <row r="50" spans="1:10" x14ac:dyDescent="0.3">
      <c r="A50" s="69"/>
      <c r="B50" s="70" t="s">
        <v>17</v>
      </c>
      <c r="C50" s="81"/>
      <c r="D50" s="76"/>
      <c r="E50" s="86"/>
      <c r="F50" s="76"/>
      <c r="G50" s="75"/>
      <c r="H50" s="75"/>
      <c r="I50" s="75"/>
      <c r="J50" s="75"/>
    </row>
    <row r="51" spans="1:10" ht="49.5" x14ac:dyDescent="0.3">
      <c r="A51" s="69">
        <v>8162</v>
      </c>
      <c r="B51" s="78" t="s">
        <v>216</v>
      </c>
      <c r="C51" s="81" t="s">
        <v>217</v>
      </c>
      <c r="D51" s="76"/>
      <c r="E51" s="86" t="s">
        <v>193</v>
      </c>
      <c r="F51" s="76"/>
      <c r="G51" s="75"/>
      <c r="H51" s="75"/>
      <c r="I51" s="75"/>
      <c r="J51" s="75"/>
    </row>
    <row r="52" spans="1:10" ht="99" x14ac:dyDescent="0.3">
      <c r="A52" s="69">
        <v>8163</v>
      </c>
      <c r="B52" s="87" t="s">
        <v>218</v>
      </c>
      <c r="C52" s="81" t="s">
        <v>217</v>
      </c>
      <c r="D52" s="76"/>
      <c r="E52" s="86" t="s">
        <v>193</v>
      </c>
      <c r="F52" s="76"/>
      <c r="G52" s="75"/>
      <c r="H52" s="75"/>
      <c r="I52" s="75"/>
      <c r="J52" s="75"/>
    </row>
    <row r="53" spans="1:10" ht="33" x14ac:dyDescent="0.3">
      <c r="A53" s="69">
        <v>8164</v>
      </c>
      <c r="B53" s="78" t="s">
        <v>219</v>
      </c>
      <c r="C53" s="81" t="s">
        <v>220</v>
      </c>
      <c r="D53" s="76"/>
      <c r="E53" s="86" t="s">
        <v>193</v>
      </c>
      <c r="F53" s="76"/>
      <c r="G53" s="75"/>
      <c r="H53" s="75"/>
      <c r="I53" s="75"/>
      <c r="J53" s="75"/>
    </row>
    <row r="54" spans="1:10" x14ac:dyDescent="0.3">
      <c r="A54" s="69">
        <v>8170</v>
      </c>
      <c r="B54" s="70" t="s">
        <v>221</v>
      </c>
      <c r="C54" s="81"/>
      <c r="D54" s="86"/>
      <c r="E54" s="86"/>
      <c r="F54" s="86"/>
      <c r="G54" s="75"/>
      <c r="H54" s="75"/>
      <c r="I54" s="75"/>
      <c r="J54" s="75"/>
    </row>
    <row r="55" spans="1:10" x14ac:dyDescent="0.3">
      <c r="A55" s="69"/>
      <c r="B55" s="70" t="s">
        <v>17</v>
      </c>
      <c r="C55" s="81"/>
      <c r="D55" s="86"/>
      <c r="E55" s="86"/>
      <c r="F55" s="86"/>
      <c r="G55" s="75"/>
      <c r="H55" s="75"/>
      <c r="I55" s="75"/>
      <c r="J55" s="75"/>
    </row>
    <row r="56" spans="1:10" ht="33" x14ac:dyDescent="0.3">
      <c r="A56" s="69">
        <v>8171</v>
      </c>
      <c r="B56" s="78" t="s">
        <v>222</v>
      </c>
      <c r="C56" s="81" t="s">
        <v>223</v>
      </c>
      <c r="D56" s="76"/>
      <c r="E56" s="86"/>
      <c r="F56" s="76"/>
      <c r="G56" s="75"/>
      <c r="H56" s="75"/>
      <c r="I56" s="75"/>
      <c r="J56" s="75"/>
    </row>
    <row r="57" spans="1:10" x14ac:dyDescent="0.3">
      <c r="A57" s="69">
        <v>8172</v>
      </c>
      <c r="B57" s="80" t="s">
        <v>224</v>
      </c>
      <c r="C57" s="81" t="s">
        <v>225</v>
      </c>
      <c r="D57" s="76"/>
      <c r="E57" s="86"/>
      <c r="F57" s="76"/>
      <c r="G57" s="75"/>
      <c r="H57" s="75"/>
      <c r="I57" s="75"/>
      <c r="J57" s="75"/>
    </row>
    <row r="58" spans="1:10" ht="33" x14ac:dyDescent="0.3">
      <c r="A58" s="69">
        <v>8190</v>
      </c>
      <c r="B58" s="70" t="s">
        <v>226</v>
      </c>
      <c r="C58" s="69"/>
      <c r="D58" s="76"/>
      <c r="E58" s="76"/>
      <c r="F58" s="76"/>
      <c r="G58" s="76"/>
      <c r="H58" s="76"/>
      <c r="I58" s="76"/>
      <c r="J58" s="76"/>
    </row>
    <row r="59" spans="1:10" x14ac:dyDescent="0.3">
      <c r="A59" s="69"/>
      <c r="B59" s="70" t="s">
        <v>16</v>
      </c>
      <c r="C59" s="69"/>
      <c r="D59" s="76"/>
      <c r="E59" s="76"/>
      <c r="F59" s="76"/>
      <c r="G59" s="75"/>
      <c r="H59" s="75"/>
      <c r="I59" s="75"/>
      <c r="J59" s="75"/>
    </row>
    <row r="60" spans="1:10" ht="33" x14ac:dyDescent="0.3">
      <c r="A60" s="69">
        <v>8191</v>
      </c>
      <c r="B60" s="70" t="s">
        <v>227</v>
      </c>
      <c r="C60" s="69">
        <v>9320</v>
      </c>
      <c r="D60" s="76">
        <v>690103.01820000005</v>
      </c>
      <c r="E60" s="76">
        <v>690103.01820000005</v>
      </c>
      <c r="F60" s="76"/>
      <c r="G60" s="76">
        <v>690103.01820000005</v>
      </c>
      <c r="H60" s="76">
        <v>690103.01820000005</v>
      </c>
      <c r="I60" s="76">
        <v>690103.01820000005</v>
      </c>
      <c r="J60" s="76">
        <v>690103.01820000005</v>
      </c>
    </row>
    <row r="61" spans="1:10" x14ac:dyDescent="0.3">
      <c r="A61" s="69"/>
      <c r="B61" s="70" t="s">
        <v>5</v>
      </c>
      <c r="C61" s="69"/>
      <c r="D61" s="76"/>
      <c r="E61" s="76"/>
      <c r="F61" s="76"/>
      <c r="G61" s="75"/>
      <c r="H61" s="75"/>
      <c r="I61" s="75"/>
      <c r="J61" s="75"/>
    </row>
    <row r="62" spans="1:10" ht="66" x14ac:dyDescent="0.3">
      <c r="A62" s="69">
        <v>8192</v>
      </c>
      <c r="B62" s="78" t="s">
        <v>228</v>
      </c>
      <c r="C62" s="69"/>
      <c r="D62" s="76">
        <v>67899.899999999994</v>
      </c>
      <c r="E62" s="76">
        <v>67899.899999999994</v>
      </c>
      <c r="F62" s="86"/>
      <c r="G62" s="76">
        <v>67899.899999999994</v>
      </c>
      <c r="H62" s="76">
        <v>67899.899999999994</v>
      </c>
      <c r="I62" s="76">
        <v>67899.899999999994</v>
      </c>
      <c r="J62" s="76">
        <v>67899.899999999994</v>
      </c>
    </row>
    <row r="63" spans="1:10" ht="33" x14ac:dyDescent="0.3">
      <c r="A63" s="69">
        <v>8193</v>
      </c>
      <c r="B63" s="78" t="s">
        <v>229</v>
      </c>
      <c r="C63" s="69"/>
      <c r="D63" s="76">
        <v>622203.11820000003</v>
      </c>
      <c r="E63" s="76">
        <v>622203.11820000003</v>
      </c>
      <c r="F63" s="76"/>
      <c r="G63" s="76">
        <v>622203.11820000003</v>
      </c>
      <c r="H63" s="76">
        <v>622203.11820000003</v>
      </c>
      <c r="I63" s="76">
        <v>622203.11820000003</v>
      </c>
      <c r="J63" s="76">
        <v>622203.11820000003</v>
      </c>
    </row>
    <row r="64" spans="1:10" ht="33" x14ac:dyDescent="0.3">
      <c r="A64" s="69">
        <v>8194</v>
      </c>
      <c r="B64" s="70" t="s">
        <v>230</v>
      </c>
      <c r="C64" s="79">
        <v>9330</v>
      </c>
      <c r="D64" s="76">
        <v>1083793.1779999989</v>
      </c>
      <c r="E64" s="86"/>
      <c r="F64" s="76">
        <v>1083793.1779999989</v>
      </c>
      <c r="G64" s="76">
        <v>1083793.1779999989</v>
      </c>
      <c r="H64" s="76">
        <v>1083793.1779999989</v>
      </c>
      <c r="I64" s="76">
        <v>1083793.1779999989</v>
      </c>
      <c r="J64" s="76">
        <v>1083793.1779999989</v>
      </c>
    </row>
    <row r="65" spans="1:10" x14ac:dyDescent="0.3">
      <c r="A65" s="69"/>
      <c r="B65" s="70" t="s">
        <v>5</v>
      </c>
      <c r="C65" s="79"/>
      <c r="D65" s="86"/>
      <c r="E65" s="86"/>
      <c r="F65" s="76"/>
      <c r="G65" s="75"/>
      <c r="H65" s="75"/>
      <c r="I65" s="75"/>
      <c r="J65" s="75"/>
    </row>
    <row r="66" spans="1:10" ht="49.5" x14ac:dyDescent="0.3">
      <c r="A66" s="69">
        <v>8195</v>
      </c>
      <c r="B66" s="78" t="s">
        <v>231</v>
      </c>
      <c r="C66" s="79"/>
      <c r="D66" s="76">
        <v>461590.05979999877</v>
      </c>
      <c r="E66" s="86"/>
      <c r="F66" s="76">
        <v>461590.05979999877</v>
      </c>
      <c r="G66" s="76">
        <v>461590.05979999877</v>
      </c>
      <c r="H66" s="76">
        <v>461590.05979999877</v>
      </c>
      <c r="I66" s="76">
        <v>461590.05979999877</v>
      </c>
      <c r="J66" s="76">
        <v>461590.05979999877</v>
      </c>
    </row>
    <row r="67" spans="1:10" ht="49.5" x14ac:dyDescent="0.3">
      <c r="A67" s="69">
        <v>8196</v>
      </c>
      <c r="B67" s="78" t="s">
        <v>232</v>
      </c>
      <c r="C67" s="79"/>
      <c r="D67" s="76">
        <v>622203.11820000014</v>
      </c>
      <c r="E67" s="76"/>
      <c r="F67" s="76">
        <v>622203.11820000014</v>
      </c>
      <c r="G67" s="76">
        <v>622203.11820000014</v>
      </c>
      <c r="H67" s="76">
        <v>622203.11820000014</v>
      </c>
      <c r="I67" s="76">
        <v>622203.11820000014</v>
      </c>
      <c r="J67" s="76">
        <v>622203.11820000014</v>
      </c>
    </row>
    <row r="68" spans="1:10" ht="33" x14ac:dyDescent="0.3">
      <c r="A68" s="69">
        <v>8197</v>
      </c>
      <c r="B68" s="70" t="s">
        <v>233</v>
      </c>
      <c r="C68" s="79"/>
      <c r="D68" s="86"/>
      <c r="E68" s="86"/>
      <c r="F68" s="86"/>
      <c r="G68" s="75"/>
      <c r="H68" s="75"/>
      <c r="I68" s="75"/>
      <c r="J68" s="75"/>
    </row>
    <row r="69" spans="1:10" ht="49.5" x14ac:dyDescent="0.3">
      <c r="A69" s="69">
        <v>8198</v>
      </c>
      <c r="B69" s="70" t="s">
        <v>234</v>
      </c>
      <c r="C69" s="79"/>
      <c r="D69" s="86"/>
      <c r="E69" s="86"/>
      <c r="F69" s="76"/>
      <c r="G69" s="75"/>
      <c r="H69" s="75"/>
      <c r="I69" s="75"/>
      <c r="J69" s="75"/>
    </row>
    <row r="70" spans="1:10" ht="66" x14ac:dyDescent="0.3">
      <c r="A70" s="69">
        <v>8199</v>
      </c>
      <c r="B70" s="70" t="s">
        <v>235</v>
      </c>
      <c r="C70" s="79"/>
      <c r="D70" s="86"/>
      <c r="E70" s="86"/>
      <c r="F70" s="76"/>
      <c r="G70" s="75"/>
      <c r="H70" s="75"/>
      <c r="I70" s="75"/>
      <c r="J70" s="75"/>
    </row>
    <row r="71" spans="1:10" ht="33" x14ac:dyDescent="0.3">
      <c r="A71" s="69" t="s">
        <v>236</v>
      </c>
      <c r="B71" s="78" t="s">
        <v>237</v>
      </c>
      <c r="C71" s="79"/>
      <c r="D71" s="86"/>
      <c r="E71" s="86"/>
      <c r="F71" s="76"/>
      <c r="G71" s="75"/>
      <c r="H71" s="75"/>
      <c r="I71" s="75"/>
      <c r="J71" s="75"/>
    </row>
    <row r="72" spans="1:10" x14ac:dyDescent="0.3">
      <c r="A72" s="69">
        <v>8200</v>
      </c>
      <c r="B72" s="70" t="s">
        <v>238</v>
      </c>
      <c r="C72" s="69"/>
      <c r="D72" s="76"/>
      <c r="E72" s="76"/>
      <c r="F72" s="76"/>
      <c r="G72" s="75"/>
      <c r="H72" s="75"/>
      <c r="I72" s="75"/>
      <c r="J72" s="75"/>
    </row>
    <row r="73" spans="1:10" x14ac:dyDescent="0.3">
      <c r="A73" s="69"/>
      <c r="B73" s="77" t="s">
        <v>4</v>
      </c>
      <c r="C73" s="69"/>
      <c r="D73" s="76"/>
      <c r="E73" s="76"/>
      <c r="F73" s="76"/>
      <c r="G73" s="75"/>
      <c r="H73" s="75"/>
      <c r="I73" s="75"/>
      <c r="J73" s="75"/>
    </row>
    <row r="74" spans="1:10" x14ac:dyDescent="0.3">
      <c r="A74" s="69">
        <v>8210</v>
      </c>
      <c r="B74" s="78" t="s">
        <v>239</v>
      </c>
      <c r="C74" s="69"/>
      <c r="D74" s="76"/>
      <c r="E74" s="86"/>
      <c r="F74" s="76"/>
      <c r="G74" s="75"/>
      <c r="H74" s="75"/>
      <c r="I74" s="75"/>
      <c r="J74" s="75"/>
    </row>
    <row r="75" spans="1:10" x14ac:dyDescent="0.3">
      <c r="A75" s="69"/>
      <c r="B75" s="78" t="s">
        <v>4</v>
      </c>
      <c r="C75" s="69"/>
      <c r="D75" s="76"/>
      <c r="E75" s="86"/>
      <c r="F75" s="76"/>
      <c r="G75" s="75"/>
      <c r="H75" s="75"/>
      <c r="I75" s="75"/>
      <c r="J75" s="75"/>
    </row>
    <row r="76" spans="1:10" ht="33" x14ac:dyDescent="0.3">
      <c r="A76" s="69">
        <v>8211</v>
      </c>
      <c r="B76" s="70" t="s">
        <v>192</v>
      </c>
      <c r="C76" s="69"/>
      <c r="D76" s="76"/>
      <c r="E76" s="86" t="s">
        <v>193</v>
      </c>
      <c r="F76" s="76"/>
      <c r="G76" s="75"/>
      <c r="H76" s="75"/>
      <c r="I76" s="75"/>
      <c r="J76" s="75"/>
    </row>
    <row r="77" spans="1:10" x14ac:dyDescent="0.3">
      <c r="A77" s="69"/>
      <c r="B77" s="70" t="s">
        <v>5</v>
      </c>
      <c r="C77" s="69"/>
      <c r="D77" s="76"/>
      <c r="E77" s="86"/>
      <c r="F77" s="76"/>
      <c r="G77" s="75"/>
      <c r="H77" s="75"/>
      <c r="I77" s="75"/>
      <c r="J77" s="75"/>
    </row>
    <row r="78" spans="1:10" x14ac:dyDescent="0.3">
      <c r="A78" s="69">
        <v>8212</v>
      </c>
      <c r="B78" s="80" t="s">
        <v>194</v>
      </c>
      <c r="C78" s="81" t="s">
        <v>240</v>
      </c>
      <c r="D78" s="76"/>
      <c r="E78" s="86" t="s">
        <v>193</v>
      </c>
      <c r="F78" s="76"/>
      <c r="G78" s="75"/>
      <c r="H78" s="75"/>
      <c r="I78" s="75"/>
      <c r="J78" s="75"/>
    </row>
    <row r="79" spans="1:10" x14ac:dyDescent="0.3">
      <c r="A79" s="69">
        <v>8213</v>
      </c>
      <c r="B79" s="80" t="s">
        <v>196</v>
      </c>
      <c r="C79" s="81" t="s">
        <v>241</v>
      </c>
      <c r="D79" s="76"/>
      <c r="E79" s="86" t="s">
        <v>193</v>
      </c>
      <c r="F79" s="76"/>
      <c r="G79" s="75"/>
      <c r="H79" s="75"/>
      <c r="I79" s="75"/>
      <c r="J79" s="75"/>
    </row>
    <row r="80" spans="1:10" ht="33" x14ac:dyDescent="0.3">
      <c r="A80" s="69">
        <v>8220</v>
      </c>
      <c r="B80" s="70" t="s">
        <v>242</v>
      </c>
      <c r="C80" s="69"/>
      <c r="D80" s="76"/>
      <c r="E80" s="76"/>
      <c r="F80" s="76"/>
      <c r="G80" s="75"/>
      <c r="H80" s="75"/>
      <c r="I80" s="75"/>
      <c r="J80" s="75"/>
    </row>
    <row r="81" spans="1:10" x14ac:dyDescent="0.3">
      <c r="A81" s="69"/>
      <c r="B81" s="70" t="s">
        <v>4</v>
      </c>
      <c r="C81" s="69"/>
      <c r="D81" s="76"/>
      <c r="E81" s="76"/>
      <c r="F81" s="76"/>
      <c r="G81" s="75"/>
      <c r="H81" s="75"/>
      <c r="I81" s="75"/>
      <c r="J81" s="75"/>
    </row>
    <row r="82" spans="1:10" x14ac:dyDescent="0.3">
      <c r="A82" s="69">
        <v>8221</v>
      </c>
      <c r="B82" s="70" t="s">
        <v>199</v>
      </c>
      <c r="C82" s="69"/>
      <c r="D82" s="76"/>
      <c r="E82" s="86" t="s">
        <v>193</v>
      </c>
      <c r="F82" s="76"/>
      <c r="G82" s="75"/>
      <c r="H82" s="75"/>
      <c r="I82" s="75"/>
      <c r="J82" s="75"/>
    </row>
    <row r="83" spans="1:10" x14ac:dyDescent="0.3">
      <c r="A83" s="69"/>
      <c r="B83" s="70" t="s">
        <v>17</v>
      </c>
      <c r="C83" s="69"/>
      <c r="D83" s="76"/>
      <c r="E83" s="86"/>
      <c r="F83" s="76"/>
      <c r="G83" s="75"/>
      <c r="H83" s="75"/>
      <c r="I83" s="75"/>
      <c r="J83" s="75"/>
    </row>
    <row r="84" spans="1:10" x14ac:dyDescent="0.3">
      <c r="A84" s="69">
        <v>8222</v>
      </c>
      <c r="B84" s="78" t="s">
        <v>200</v>
      </c>
      <c r="C84" s="81" t="s">
        <v>243</v>
      </c>
      <c r="D84" s="76"/>
      <c r="E84" s="86" t="s">
        <v>193</v>
      </c>
      <c r="F84" s="76"/>
      <c r="G84" s="75"/>
      <c r="H84" s="75"/>
      <c r="I84" s="75"/>
      <c r="J84" s="75"/>
    </row>
    <row r="85" spans="1:10" x14ac:dyDescent="0.3">
      <c r="A85" s="69">
        <v>8230</v>
      </c>
      <c r="B85" s="78" t="s">
        <v>204</v>
      </c>
      <c r="C85" s="81" t="s">
        <v>244</v>
      </c>
      <c r="D85" s="76"/>
      <c r="E85" s="86" t="s">
        <v>193</v>
      </c>
      <c r="F85" s="76"/>
      <c r="G85" s="75"/>
      <c r="H85" s="75"/>
      <c r="I85" s="75"/>
      <c r="J85" s="75"/>
    </row>
    <row r="86" spans="1:10" x14ac:dyDescent="0.3">
      <c r="A86" s="69">
        <v>8240</v>
      </c>
      <c r="B86" s="70" t="s">
        <v>208</v>
      </c>
      <c r="C86" s="69"/>
      <c r="D86" s="76"/>
      <c r="E86" s="76"/>
      <c r="F86" s="76"/>
      <c r="G86" s="75"/>
      <c r="H86" s="75"/>
      <c r="I86" s="75"/>
      <c r="J86" s="75"/>
    </row>
    <row r="87" spans="1:10" x14ac:dyDescent="0.3">
      <c r="A87" s="69"/>
      <c r="B87" s="70" t="s">
        <v>17</v>
      </c>
      <c r="C87" s="69"/>
      <c r="D87" s="76"/>
      <c r="E87" s="76"/>
      <c r="F87" s="76"/>
      <c r="G87" s="75"/>
      <c r="H87" s="75"/>
      <c r="I87" s="75"/>
      <c r="J87" s="75"/>
    </row>
    <row r="88" spans="1:10" x14ac:dyDescent="0.3">
      <c r="A88" s="69">
        <v>8241</v>
      </c>
      <c r="B88" s="78" t="s">
        <v>245</v>
      </c>
      <c r="C88" s="81" t="s">
        <v>243</v>
      </c>
      <c r="D88" s="76"/>
      <c r="E88" s="76"/>
      <c r="F88" s="76"/>
      <c r="G88" s="75"/>
      <c r="H88" s="75"/>
      <c r="I88" s="75"/>
      <c r="J88" s="75"/>
    </row>
    <row r="89" spans="1:10" x14ac:dyDescent="0.3">
      <c r="A89" s="69">
        <v>8250</v>
      </c>
      <c r="B89" s="78" t="s">
        <v>212</v>
      </c>
      <c r="C89" s="81" t="s">
        <v>244</v>
      </c>
      <c r="D89" s="84"/>
      <c r="E89" s="85"/>
      <c r="F89" s="84"/>
      <c r="G89" s="75"/>
      <c r="H89" s="75"/>
      <c r="I89" s="75"/>
      <c r="J89" s="75"/>
    </row>
  </sheetData>
  <mergeCells count="13">
    <mergeCell ref="G7:J7"/>
    <mergeCell ref="E8:I8"/>
    <mergeCell ref="A10:J10"/>
    <mergeCell ref="A11:J11"/>
    <mergeCell ref="D12:D13"/>
    <mergeCell ref="E12:F12"/>
    <mergeCell ref="G12:J12"/>
    <mergeCell ref="G6:J6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1. Ekamutner</vt:lpstr>
      <vt:lpstr>4.Devicit</vt:lpstr>
      <vt:lpstr>5.Havelurd</vt:lpstr>
      <vt:lpstr>4.Devicit </vt:lpstr>
      <vt:lpstr>5.Havelurd </vt:lpstr>
      <vt:lpstr>'1. Ekamutner'!Print_Area</vt:lpstr>
      <vt:lpstr>'5.Havelurd'!Print_Area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2022-11-24T08:41:13Z</cp:lastPrinted>
  <dcterms:created xsi:type="dcterms:W3CDTF">2014-12-23T06:44:04Z</dcterms:created>
  <dcterms:modified xsi:type="dcterms:W3CDTF">2022-12-02T12:08:59Z</dcterms:modified>
</cp:coreProperties>
</file>