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195-Ն\"/>
    </mc:Choice>
  </mc:AlternateContent>
  <xr:revisionPtr revIDLastSave="0" documentId="13_ncr:1_{C09BE73C-4913-4D64-AEA4-695510F10EA3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4.Devicit" sheetId="10" state="hidden" r:id="rId1"/>
    <sheet name="5.Havelurd" sheetId="11" state="hidden" r:id="rId2"/>
    <sheet name="4.Devicit " sheetId="15" state="hidden" r:id="rId3"/>
    <sheet name="5.Havelurd " sheetId="16" state="hidden" r:id="rId4"/>
    <sheet name="6.Gorcarakan ev tntesagitakan" sheetId="7" r:id="rId5"/>
  </sheets>
  <definedNames>
    <definedName name="_xlnm._FilterDatabase" localSheetId="4" hidden="1">'6.Gorcarakan ev tntesagitakan'!$A$14:$V$772</definedName>
    <definedName name="_xlnm.Print_Area" localSheetId="1">'5.Havelurd'!$A$1:$J$89</definedName>
    <definedName name="_xlnm.Print_Area" localSheetId="4">'6.Gorcarakan ev tntesagitakan'!$A$1:$M$772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08" i="7" l="1"/>
  <c r="J608" i="7"/>
  <c r="K608" i="7"/>
  <c r="L608" i="7"/>
  <c r="G608" i="7"/>
  <c r="M610" i="7"/>
  <c r="H610" i="7"/>
  <c r="G356" i="7"/>
  <c r="L732" i="7"/>
  <c r="K732" i="7"/>
  <c r="J732" i="7"/>
  <c r="G732" i="7"/>
  <c r="M735" i="7"/>
  <c r="I735" i="7"/>
  <c r="I732" i="7" s="1"/>
  <c r="H364" i="7"/>
  <c r="K22" i="7"/>
  <c r="K32" i="7" l="1"/>
  <c r="I99" i="7"/>
  <c r="I97" i="7" s="1"/>
  <c r="J99" i="7"/>
  <c r="K99" i="7"/>
  <c r="L99" i="7"/>
  <c r="L97" i="7" s="1"/>
  <c r="G99" i="7"/>
  <c r="G97" i="7" s="1"/>
  <c r="M559" i="7"/>
  <c r="M609" i="7"/>
  <c r="M608" i="7" s="1"/>
  <c r="M755" i="7"/>
  <c r="M756" i="7"/>
  <c r="M757" i="7"/>
  <c r="M758" i="7"/>
  <c r="M759" i="7"/>
  <c r="M760" i="7"/>
  <c r="M761" i="7"/>
  <c r="H755" i="7"/>
  <c r="H756" i="7"/>
  <c r="H757" i="7"/>
  <c r="H758" i="7"/>
  <c r="H759" i="7"/>
  <c r="H760" i="7"/>
  <c r="H761" i="7"/>
  <c r="H754" i="7"/>
  <c r="K754" i="7" s="1"/>
  <c r="M742" i="7"/>
  <c r="M743" i="7"/>
  <c r="M744" i="7"/>
  <c r="M741" i="7"/>
  <c r="H742" i="7"/>
  <c r="H743" i="7"/>
  <c r="H744" i="7"/>
  <c r="H741" i="7"/>
  <c r="M736" i="7"/>
  <c r="M734" i="7"/>
  <c r="H736" i="7"/>
  <c r="H734" i="7"/>
  <c r="M723" i="7"/>
  <c r="H723" i="7"/>
  <c r="H717" i="7"/>
  <c r="M717" i="7"/>
  <c r="M715" i="7" s="1"/>
  <c r="M686" i="7"/>
  <c r="M683" i="7" s="1"/>
  <c r="H686" i="7"/>
  <c r="M636" i="7"/>
  <c r="M635" i="7" s="1"/>
  <c r="H636" i="7"/>
  <c r="H635" i="7" s="1"/>
  <c r="M628" i="7"/>
  <c r="M629" i="7"/>
  <c r="M630" i="7"/>
  <c r="M627" i="7"/>
  <c r="H628" i="7"/>
  <c r="H629" i="7"/>
  <c r="H630" i="7"/>
  <c r="H627" i="7"/>
  <c r="H609" i="7"/>
  <c r="M584" i="7"/>
  <c r="M585" i="7"/>
  <c r="M586" i="7"/>
  <c r="M587" i="7"/>
  <c r="M583" i="7"/>
  <c r="I587" i="7"/>
  <c r="I586" i="7"/>
  <c r="H585" i="7"/>
  <c r="H584" i="7"/>
  <c r="I583" i="7"/>
  <c r="M565" i="7"/>
  <c r="M564" i="7"/>
  <c r="H565" i="7"/>
  <c r="H564" i="7"/>
  <c r="M558" i="7"/>
  <c r="H559" i="7"/>
  <c r="H558" i="7"/>
  <c r="M553" i="7"/>
  <c r="M554" i="7"/>
  <c r="M555" i="7"/>
  <c r="M552" i="7"/>
  <c r="I555" i="7"/>
  <c r="I550" i="7" s="1"/>
  <c r="H553" i="7"/>
  <c r="H554" i="7"/>
  <c r="H552" i="7"/>
  <c r="M540" i="7"/>
  <c r="M541" i="7"/>
  <c r="M542" i="7"/>
  <c r="M543" i="7"/>
  <c r="M544" i="7"/>
  <c r="M545" i="7"/>
  <c r="M546" i="7"/>
  <c r="M539" i="7"/>
  <c r="H540" i="7"/>
  <c r="H541" i="7"/>
  <c r="H542" i="7"/>
  <c r="H543" i="7"/>
  <c r="H544" i="7"/>
  <c r="H545" i="7"/>
  <c r="H546" i="7"/>
  <c r="H539" i="7"/>
  <c r="I454" i="7"/>
  <c r="I455" i="7"/>
  <c r="I456" i="7"/>
  <c r="I457" i="7"/>
  <c r="I453" i="7"/>
  <c r="H444" i="7"/>
  <c r="H445" i="7"/>
  <c r="H446" i="7"/>
  <c r="H447" i="7"/>
  <c r="H448" i="7"/>
  <c r="H449" i="7"/>
  <c r="H450" i="7"/>
  <c r="H451" i="7"/>
  <c r="H452" i="7"/>
  <c r="H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43" i="7"/>
  <c r="M428" i="7"/>
  <c r="M429" i="7"/>
  <c r="M430" i="7"/>
  <c r="M431" i="7"/>
  <c r="M432" i="7"/>
  <c r="M427" i="7"/>
  <c r="I432" i="7"/>
  <c r="I431" i="7"/>
  <c r="H428" i="7"/>
  <c r="H429" i="7"/>
  <c r="H430" i="7"/>
  <c r="H427" i="7"/>
  <c r="M397" i="7"/>
  <c r="M398" i="7"/>
  <c r="M399" i="7"/>
  <c r="M400" i="7"/>
  <c r="M401" i="7"/>
  <c r="M396" i="7"/>
  <c r="I401" i="7"/>
  <c r="H397" i="7"/>
  <c r="H398" i="7"/>
  <c r="H399" i="7"/>
  <c r="H400" i="7"/>
  <c r="H396" i="7"/>
  <c r="M358" i="7"/>
  <c r="M359" i="7"/>
  <c r="M360" i="7"/>
  <c r="M361" i="7"/>
  <c r="M362" i="7"/>
  <c r="M363" i="7"/>
  <c r="M364" i="7"/>
  <c r="M365" i="7"/>
  <c r="M366" i="7"/>
  <c r="M367" i="7"/>
  <c r="M356" i="7"/>
  <c r="I367" i="7"/>
  <c r="I366" i="7"/>
  <c r="H357" i="7"/>
  <c r="H358" i="7"/>
  <c r="H359" i="7"/>
  <c r="H360" i="7"/>
  <c r="H361" i="7"/>
  <c r="H362" i="7"/>
  <c r="H363" i="7"/>
  <c r="H365" i="7"/>
  <c r="H356" i="7"/>
  <c r="I283" i="7"/>
  <c r="I284" i="7"/>
  <c r="I282" i="7"/>
  <c r="M280" i="7"/>
  <c r="M281" i="7"/>
  <c r="M282" i="7"/>
  <c r="M283" i="7"/>
  <c r="M284" i="7"/>
  <c r="M279" i="7"/>
  <c r="H280" i="7"/>
  <c r="H281" i="7"/>
  <c r="H279" i="7"/>
  <c r="M155" i="7"/>
  <c r="M156" i="7"/>
  <c r="M157" i="7"/>
  <c r="M158" i="7"/>
  <c r="M154" i="7"/>
  <c r="H155" i="7"/>
  <c r="H156" i="7"/>
  <c r="H157" i="7"/>
  <c r="H158" i="7"/>
  <c r="H154" i="7"/>
  <c r="M102" i="7"/>
  <c r="M105" i="7"/>
  <c r="M109" i="7"/>
  <c r="M101" i="7"/>
  <c r="H102" i="7"/>
  <c r="H105" i="7"/>
  <c r="H109" i="7"/>
  <c r="H101" i="7"/>
  <c r="M95" i="7"/>
  <c r="M94" i="7"/>
  <c r="I95" i="7"/>
  <c r="H94" i="7"/>
  <c r="M77" i="7"/>
  <c r="M78" i="7"/>
  <c r="M79" i="7"/>
  <c r="M80" i="7"/>
  <c r="M81" i="7"/>
  <c r="M82" i="7"/>
  <c r="M83" i="7"/>
  <c r="M76" i="7"/>
  <c r="H77" i="7"/>
  <c r="H78" i="7"/>
  <c r="H79" i="7"/>
  <c r="H80" i="7"/>
  <c r="H81" i="7"/>
  <c r="H82" i="7"/>
  <c r="H83" i="7"/>
  <c r="H7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I41" i="7"/>
  <c r="I42" i="7"/>
  <c r="I43" i="7"/>
  <c r="I44" i="7"/>
  <c r="I45" i="7"/>
  <c r="I40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21" i="7"/>
  <c r="I721" i="7"/>
  <c r="I719" i="7" s="1"/>
  <c r="J721" i="7"/>
  <c r="J719" i="7" s="1"/>
  <c r="K721" i="7"/>
  <c r="K719" i="7" s="1"/>
  <c r="L721" i="7"/>
  <c r="L719" i="7" s="1"/>
  <c r="G721" i="7"/>
  <c r="G719" i="7" s="1"/>
  <c r="I537" i="7"/>
  <c r="I535" i="7" s="1"/>
  <c r="I556" i="7"/>
  <c r="I562" i="7"/>
  <c r="I624" i="7"/>
  <c r="I623" i="7" s="1"/>
  <c r="I635" i="7"/>
  <c r="I683" i="7"/>
  <c r="I715" i="7"/>
  <c r="I730" i="7"/>
  <c r="I739" i="7"/>
  <c r="L635" i="7"/>
  <c r="J635" i="7"/>
  <c r="J633" i="7" s="1"/>
  <c r="I74" i="7"/>
  <c r="I64" i="7" s="1"/>
  <c r="I152" i="7"/>
  <c r="I150" i="7" s="1"/>
  <c r="I126" i="7" s="1"/>
  <c r="L152" i="7"/>
  <c r="L150" i="7" s="1"/>
  <c r="L126" i="7" s="1"/>
  <c r="H344" i="7"/>
  <c r="I344" i="7"/>
  <c r="G346" i="7"/>
  <c r="J346" i="7" s="1"/>
  <c r="K562" i="7"/>
  <c r="K715" i="7"/>
  <c r="I752" i="7"/>
  <c r="I750" i="7" s="1"/>
  <c r="J755" i="7"/>
  <c r="J759" i="7"/>
  <c r="K760" i="7"/>
  <c r="J66" i="11"/>
  <c r="K556" i="7"/>
  <c r="K635" i="7"/>
  <c r="K633" i="7" s="1"/>
  <c r="L730" i="7"/>
  <c r="G603" i="7"/>
  <c r="J556" i="7"/>
  <c r="K152" i="7"/>
  <c r="G92" i="7"/>
  <c r="G562" i="7"/>
  <c r="G277" i="7"/>
  <c r="K603" i="7"/>
  <c r="G556" i="7"/>
  <c r="L556" i="7"/>
  <c r="G581" i="7"/>
  <c r="L581" i="7"/>
  <c r="G20" i="7"/>
  <c r="G394" i="7"/>
  <c r="G392" i="7" s="1"/>
  <c r="G74" i="7"/>
  <c r="G64" i="7" s="1"/>
  <c r="G739" i="7"/>
  <c r="G737" i="7" s="1"/>
  <c r="G635" i="7"/>
  <c r="J683" i="7"/>
  <c r="L683" i="7"/>
  <c r="K683" i="7"/>
  <c r="G683" i="7"/>
  <c r="L715" i="7"/>
  <c r="J715" i="7"/>
  <c r="G715" i="7"/>
  <c r="G624" i="7"/>
  <c r="G550" i="7"/>
  <c r="G537" i="7"/>
  <c r="G441" i="7"/>
  <c r="G354" i="7"/>
  <c r="G352" i="7" s="1"/>
  <c r="G730" i="7"/>
  <c r="G152" i="7"/>
  <c r="G425" i="7"/>
  <c r="K624" i="7"/>
  <c r="L537" i="7"/>
  <c r="L535" i="7" s="1"/>
  <c r="J739" i="7"/>
  <c r="J737" i="7" s="1"/>
  <c r="J550" i="7"/>
  <c r="L624" i="7"/>
  <c r="L623" i="7" s="1"/>
  <c r="J537" i="7"/>
  <c r="J535" i="7" s="1"/>
  <c r="L550" i="7"/>
  <c r="K550" i="7"/>
  <c r="J581" i="7"/>
  <c r="L562" i="7"/>
  <c r="K537" i="7"/>
  <c r="L739" i="7"/>
  <c r="L737" i="7" s="1"/>
  <c r="J624" i="7"/>
  <c r="J562" i="7"/>
  <c r="K581" i="7"/>
  <c r="K739" i="7"/>
  <c r="J425" i="7"/>
  <c r="J354" i="7"/>
  <c r="L425" i="7"/>
  <c r="L423" i="7" s="1"/>
  <c r="K425" i="7"/>
  <c r="K423" i="7" s="1"/>
  <c r="K277" i="7"/>
  <c r="K275" i="7" s="1"/>
  <c r="K354" i="7"/>
  <c r="L354" i="7"/>
  <c r="J74" i="7"/>
  <c r="L92" i="7"/>
  <c r="L90" i="7" s="1"/>
  <c r="J152" i="7"/>
  <c r="L277" i="7"/>
  <c r="L275" i="7" s="1"/>
  <c r="K74" i="7"/>
  <c r="K64" i="7" s="1"/>
  <c r="K394" i="7"/>
  <c r="J394" i="7"/>
  <c r="J392" i="7" s="1"/>
  <c r="K92" i="7"/>
  <c r="J277" i="7"/>
  <c r="J441" i="7"/>
  <c r="J439" i="7" s="1"/>
  <c r="L441" i="7"/>
  <c r="L439" i="7" s="1"/>
  <c r="L394" i="7"/>
  <c r="J92" i="7"/>
  <c r="J90" i="7" s="1"/>
  <c r="L74" i="7"/>
  <c r="L64" i="7" s="1"/>
  <c r="K441" i="7"/>
  <c r="K756" i="7"/>
  <c r="L756" i="7"/>
  <c r="L758" i="7"/>
  <c r="J758" i="7"/>
  <c r="L759" i="7"/>
  <c r="L755" i="7"/>
  <c r="L761" i="7"/>
  <c r="K758" i="7"/>
  <c r="K755" i="7"/>
  <c r="J761" i="7"/>
  <c r="K761" i="7"/>
  <c r="K759" i="7"/>
  <c r="K757" i="7"/>
  <c r="J756" i="7"/>
  <c r="J760" i="7"/>
  <c r="L760" i="7"/>
  <c r="J757" i="7"/>
  <c r="L757" i="7"/>
  <c r="L20" i="7"/>
  <c r="J20" i="7"/>
  <c r="M754" i="7"/>
  <c r="G752" i="7"/>
  <c r="K730" i="7"/>
  <c r="M346" i="7"/>
  <c r="G623" i="7"/>
  <c r="L769" i="7"/>
  <c r="L767" i="7" s="1"/>
  <c r="J730" i="7"/>
  <c r="J423" i="7"/>
  <c r="J769" i="7"/>
  <c r="J767" i="7" s="1"/>
  <c r="K769" i="7"/>
  <c r="K767" i="7" s="1"/>
  <c r="H772" i="7"/>
  <c r="I769" i="7"/>
  <c r="I767" i="7" s="1"/>
  <c r="M769" i="7"/>
  <c r="M767" i="7" s="1"/>
  <c r="K346" i="7"/>
  <c r="G344" i="7"/>
  <c r="G750" i="7"/>
  <c r="H608" i="7" l="1"/>
  <c r="M721" i="7"/>
  <c r="M719" i="7" s="1"/>
  <c r="P723" i="7"/>
  <c r="Q723" i="7" s="1"/>
  <c r="M556" i="7"/>
  <c r="H715" i="7"/>
  <c r="J64" i="7"/>
  <c r="H99" i="7"/>
  <c r="M99" i="7"/>
  <c r="M97" i="7" s="1"/>
  <c r="L754" i="7"/>
  <c r="H769" i="7"/>
  <c r="H767" i="7" s="1"/>
  <c r="J754" i="7"/>
  <c r="H721" i="7"/>
  <c r="H719" i="7" s="1"/>
  <c r="I603" i="7"/>
  <c r="L346" i="7"/>
  <c r="M732" i="7"/>
  <c r="G423" i="7"/>
  <c r="I633" i="7"/>
  <c r="I631" i="7" s="1"/>
  <c r="H732" i="7"/>
  <c r="H624" i="7"/>
  <c r="H623" i="7" s="1"/>
  <c r="M624" i="7"/>
  <c r="M623" i="7" s="1"/>
  <c r="L352" i="7"/>
  <c r="G439" i="7"/>
  <c r="J18" i="7"/>
  <c r="K20" i="7"/>
  <c r="K18" i="7" s="1"/>
  <c r="I394" i="7"/>
  <c r="M344" i="7"/>
  <c r="J603" i="7"/>
  <c r="J150" i="7"/>
  <c r="J126" i="7" s="1"/>
  <c r="H581" i="7"/>
  <c r="J344" i="7"/>
  <c r="J403" i="7"/>
  <c r="J623" i="7"/>
  <c r="K623" i="7"/>
  <c r="G633" i="7"/>
  <c r="G631" i="7" s="1"/>
  <c r="H152" i="7"/>
  <c r="H150" i="7" s="1"/>
  <c r="H126" i="7" s="1"/>
  <c r="I425" i="7"/>
  <c r="I423" i="7" s="1"/>
  <c r="M441" i="7"/>
  <c r="M439" i="7" s="1"/>
  <c r="H20" i="7"/>
  <c r="H18" i="7" s="1"/>
  <c r="I20" i="7"/>
  <c r="I18" i="7" s="1"/>
  <c r="H394" i="7"/>
  <c r="H739" i="7"/>
  <c r="H737" i="7" s="1"/>
  <c r="M739" i="7"/>
  <c r="H752" i="7"/>
  <c r="J275" i="7"/>
  <c r="M92" i="7"/>
  <c r="M90" i="7" s="1"/>
  <c r="J548" i="7"/>
  <c r="K344" i="7"/>
  <c r="K215" i="7" s="1"/>
  <c r="K737" i="7"/>
  <c r="M74" i="7"/>
  <c r="H97" i="7"/>
  <c r="M152" i="7"/>
  <c r="H277" i="7"/>
  <c r="K631" i="7"/>
  <c r="M277" i="7"/>
  <c r="M752" i="7"/>
  <c r="M750" i="7" s="1"/>
  <c r="L633" i="7"/>
  <c r="L631" i="7" s="1"/>
  <c r="G90" i="7"/>
  <c r="G18" i="7"/>
  <c r="I277" i="7"/>
  <c r="I275" i="7" s="1"/>
  <c r="I215" i="7" s="1"/>
  <c r="I354" i="7"/>
  <c r="I352" i="7" s="1"/>
  <c r="H550" i="7"/>
  <c r="M550" i="7"/>
  <c r="H556" i="7"/>
  <c r="H562" i="7"/>
  <c r="M581" i="7"/>
  <c r="G700" i="7"/>
  <c r="J631" i="7"/>
  <c r="M354" i="7"/>
  <c r="M352" i="7" s="1"/>
  <c r="H425" i="7"/>
  <c r="H423" i="7" s="1"/>
  <c r="H537" i="7"/>
  <c r="H535" i="7" s="1"/>
  <c r="H633" i="7"/>
  <c r="M633" i="7"/>
  <c r="M631" i="7" s="1"/>
  <c r="K97" i="7"/>
  <c r="K752" i="7"/>
  <c r="I581" i="7"/>
  <c r="H74" i="7"/>
  <c r="M20" i="7"/>
  <c r="K150" i="7"/>
  <c r="K126" i="7" s="1"/>
  <c r="K392" i="7"/>
  <c r="M394" i="7"/>
  <c r="L403" i="7"/>
  <c r="H92" i="7"/>
  <c r="L392" i="7"/>
  <c r="K90" i="7"/>
  <c r="J97" i="7"/>
  <c r="I737" i="7"/>
  <c r="I700" i="7" s="1"/>
  <c r="I92" i="7"/>
  <c r="M425" i="7"/>
  <c r="H441" i="7"/>
  <c r="H439" i="7" s="1"/>
  <c r="I441" i="7"/>
  <c r="M537" i="7"/>
  <c r="M535" i="7" s="1"/>
  <c r="K352" i="7"/>
  <c r="H354" i="7"/>
  <c r="H352" i="7" s="1"/>
  <c r="M562" i="7"/>
  <c r="G548" i="7"/>
  <c r="K439" i="7"/>
  <c r="K403" i="7" s="1"/>
  <c r="J352" i="7"/>
  <c r="J350" i="7" s="1"/>
  <c r="G350" i="7"/>
  <c r="K535" i="7"/>
  <c r="G535" i="7"/>
  <c r="M603" i="7"/>
  <c r="L603" i="7"/>
  <c r="L548" i="7"/>
  <c r="K548" i="7"/>
  <c r="H683" i="7"/>
  <c r="G275" i="7"/>
  <c r="G215" i="7" s="1"/>
  <c r="L18" i="7"/>
  <c r="L16" i="7" s="1"/>
  <c r="G150" i="7"/>
  <c r="G126" i="7" s="1"/>
  <c r="H603" i="7" l="1"/>
  <c r="M150" i="7"/>
  <c r="M126" i="7" s="1"/>
  <c r="J752" i="7"/>
  <c r="J215" i="7"/>
  <c r="H275" i="7"/>
  <c r="H215" i="7" s="1"/>
  <c r="M737" i="7"/>
  <c r="L752" i="7"/>
  <c r="L350" i="7"/>
  <c r="G403" i="7"/>
  <c r="L344" i="7"/>
  <c r="L215" i="7" s="1"/>
  <c r="H631" i="7"/>
  <c r="H730" i="7"/>
  <c r="M730" i="7"/>
  <c r="M64" i="7"/>
  <c r="G533" i="7"/>
  <c r="I392" i="7"/>
  <c r="I350" i="7" s="1"/>
  <c r="M275" i="7"/>
  <c r="M215" i="7" s="1"/>
  <c r="J16" i="7"/>
  <c r="H392" i="7"/>
  <c r="H350" i="7" s="1"/>
  <c r="K16" i="7"/>
  <c r="H403" i="7"/>
  <c r="H750" i="7"/>
  <c r="H700" i="7" s="1"/>
  <c r="J533" i="7"/>
  <c r="I548" i="7"/>
  <c r="K350" i="7"/>
  <c r="H548" i="7"/>
  <c r="G16" i="7"/>
  <c r="H90" i="7"/>
  <c r="I533" i="7"/>
  <c r="M423" i="7"/>
  <c r="M403" i="7" s="1"/>
  <c r="M392" i="7"/>
  <c r="M350" i="7" s="1"/>
  <c r="K750" i="7"/>
  <c r="K700" i="7" s="1"/>
  <c r="M548" i="7"/>
  <c r="I439" i="7"/>
  <c r="I403" i="7" s="1"/>
  <c r="M18" i="7"/>
  <c r="J750" i="7"/>
  <c r="J700" i="7" s="1"/>
  <c r="I90" i="7"/>
  <c r="H64" i="7"/>
  <c r="L533" i="7"/>
  <c r="K533" i="7"/>
  <c r="H533" i="7" l="1"/>
  <c r="M700" i="7"/>
  <c r="L750" i="7"/>
  <c r="L700" i="7" s="1"/>
  <c r="L15" i="7" s="1"/>
  <c r="S16" i="7" s="1"/>
  <c r="G15" i="7"/>
  <c r="N16" i="7" s="1"/>
  <c r="J15" i="7"/>
  <c r="Q16" i="7" s="1"/>
  <c r="M533" i="7"/>
  <c r="I16" i="7"/>
  <c r="I15" i="7" s="1"/>
  <c r="P16" i="7" s="1"/>
  <c r="M16" i="7"/>
  <c r="H16" i="7"/>
  <c r="H15" i="7" s="1"/>
  <c r="O16" i="7" s="1"/>
  <c r="K15" i="7"/>
  <c r="R16" i="7" s="1"/>
  <c r="M15" i="7" l="1"/>
  <c r="T16" i="7" s="1"/>
</calcChain>
</file>

<file path=xl/sharedStrings.xml><?xml version="1.0" encoding="utf-8"?>
<sst xmlns="http://schemas.openxmlformats.org/spreadsheetml/2006/main" count="1321" uniqueCount="425">
  <si>
    <t>X</t>
  </si>
  <si>
    <t xml:space="preserve"> X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</si>
  <si>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</si>
  <si>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</si>
  <si>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</si>
  <si>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</si>
  <si>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</si>
  <si>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</si>
  <si>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</si>
  <si>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</si>
  <si>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</si>
  <si>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</si>
  <si>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</si>
  <si>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</si>
  <si>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4215</t>
  </si>
  <si>
    <t>4216</t>
  </si>
  <si>
    <t>4239</t>
  </si>
  <si>
    <t>4241</t>
  </si>
  <si>
    <t>4252</t>
  </si>
  <si>
    <t>4261</t>
  </si>
  <si>
    <t>4264</t>
  </si>
  <si>
    <t>4267</t>
  </si>
  <si>
    <t>4269</t>
  </si>
  <si>
    <t>4412</t>
  </si>
  <si>
    <t>4511</t>
  </si>
  <si>
    <t>4521</t>
  </si>
  <si>
    <t>4637</t>
  </si>
  <si>
    <t>4819</t>
  </si>
  <si>
    <t>4823</t>
  </si>
  <si>
    <t>5111</t>
  </si>
  <si>
    <t>5113</t>
  </si>
  <si>
    <t>5121</t>
  </si>
  <si>
    <t>5122</t>
  </si>
  <si>
    <t>5134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</si>
  <si>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</si>
  <si>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</si>
  <si>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</si>
  <si>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</si>
  <si>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</si>
  <si>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</si>
  <si>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</si>
  <si>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</si>
  <si>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</si>
  <si>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</si>
  <si>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</si>
  <si>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</si>
  <si>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</si>
  <si>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</si>
  <si>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</si>
  <si>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</si>
  <si>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</si>
  <si>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</si>
  <si>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</si>
  <si>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</si>
  <si>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</si>
  <si>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</si>
  <si>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</si>
  <si>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</si>
  <si>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</si>
  <si>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</si>
  <si>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</si>
  <si>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</si>
  <si>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</si>
  <si>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</si>
  <si>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</si>
  <si>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</si>
  <si>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</si>
  <si>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</si>
  <si>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</si>
  <si>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</si>
  <si>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</si>
  <si>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</si>
  <si>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</si>
  <si>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</si>
  <si>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</si>
  <si>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</si>
  <si>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</si>
  <si>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</si>
  <si>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</si>
  <si>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</si>
  <si>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</si>
  <si>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</si>
  <si>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</si>
  <si>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</si>
  <si>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</si>
  <si>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</si>
  <si>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</si>
  <si>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</si>
  <si>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</si>
  <si>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</si>
  <si>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</si>
  <si>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</si>
  <si>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</si>
  <si>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</si>
  <si>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</si>
  <si>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</si>
  <si>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</si>
  <si>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</si>
  <si>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</si>
  <si>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</si>
  <si>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</si>
  <si>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</si>
  <si>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</si>
  <si>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</si>
  <si>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</si>
  <si>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</si>
  <si>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</si>
  <si>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</si>
  <si>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</si>
  <si>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</si>
  <si>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</si>
  <si>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</si>
  <si>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</si>
  <si>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</si>
  <si>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</si>
  <si>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</si>
  <si>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</si>
  <si>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</si>
  <si>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</si>
  <si>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</si>
  <si>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</si>
  <si>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</si>
  <si>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</si>
  <si>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</si>
  <si>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</si>
  <si>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</si>
  <si>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</si>
  <si>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</si>
  <si>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</si>
  <si>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</si>
  <si>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</si>
  <si>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</si>
  <si>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</si>
  <si>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</si>
  <si>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</si>
  <si>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</si>
  <si>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</si>
  <si>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</si>
  <si>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</si>
  <si>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</si>
  <si>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</si>
  <si>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</si>
  <si>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</si>
  <si>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</si>
  <si>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</si>
  <si>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</si>
  <si>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</si>
  <si>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</si>
  <si>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</si>
  <si>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</si>
  <si>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</si>
  <si>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</si>
  <si>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</si>
  <si>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</si>
  <si>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</si>
  <si>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</si>
  <si>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</si>
  <si>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</si>
  <si>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</si>
  <si>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</si>
  <si>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</si>
  <si>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</si>
  <si>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</si>
  <si>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</si>
  <si>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</si>
  <si>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</si>
  <si>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</si>
  <si>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</si>
  <si>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</si>
  <si>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</si>
  <si>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</si>
  <si>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</si>
  <si>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</si>
  <si>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</si>
  <si>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</si>
  <si>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</si>
  <si>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</si>
  <si>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</si>
  <si>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</si>
  <si>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</si>
  <si>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</si>
  <si>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</si>
  <si>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</si>
  <si>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</si>
  <si>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</si>
  <si>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</si>
  <si>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</si>
  <si>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</si>
  <si>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</si>
  <si>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</si>
  <si>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</si>
  <si>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</si>
  <si>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</si>
  <si>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</si>
  <si>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</si>
  <si>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</si>
  <si>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</si>
  <si>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</si>
  <si>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</si>
  <si>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</si>
  <si>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</si>
  <si>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</si>
  <si>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</si>
  <si>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</si>
  <si>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</si>
  <si>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</si>
  <si>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</si>
  <si>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</si>
  <si>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</si>
  <si>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</si>
  <si>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</si>
  <si>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</si>
  <si>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</si>
  <si>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</si>
  <si>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</si>
  <si>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</si>
  <si>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</si>
  <si>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</si>
  <si>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</si>
  <si>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</si>
  <si>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</si>
  <si>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</si>
  <si>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</si>
  <si>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</si>
  <si>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</si>
  <si>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</si>
  <si>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</si>
  <si>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</si>
  <si>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</si>
  <si>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</si>
  <si>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</si>
  <si>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</si>
  <si>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</si>
  <si>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</si>
  <si>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</si>
  <si>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</si>
  <si>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</si>
  <si>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</si>
  <si>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</si>
  <si>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</si>
  <si>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</si>
  <si>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</si>
  <si>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</si>
  <si>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</si>
  <si>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</si>
  <si>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</si>
  <si>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Ընդամենը</t>
  </si>
  <si>
    <t>Ըստ  եռամսյակների</t>
  </si>
  <si>
    <t>Ընդամենը (ս.5+ս.6)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</si>
  <si>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</si>
  <si>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</si>
  <si>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</si>
  <si>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</si>
  <si>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 - Շենքերի և շինությունների ձեռք բերում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</si>
  <si>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</si>
  <si>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</si>
  <si>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</si>
  <si>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</si>
  <si>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</si>
  <si>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</si>
  <si>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</si>
  <si>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</si>
  <si>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</si>
  <si>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</si>
  <si>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</si>
  <si>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</si>
  <si>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</si>
  <si>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</si>
  <si>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</si>
  <si>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</si>
  <si>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</si>
  <si>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</si>
  <si>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</si>
  <si>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</si>
  <si>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</si>
  <si>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</si>
  <si>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</si>
  <si>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</si>
  <si>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</si>
  <si>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</si>
  <si>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</si>
  <si>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</si>
  <si>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</si>
  <si>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</si>
  <si>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</si>
  <si>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</si>
  <si>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</si>
  <si>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</si>
  <si>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</si>
  <si>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</si>
  <si>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</si>
  <si>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</si>
  <si>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</si>
  <si>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</si>
  <si>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</si>
  <si>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</si>
  <si>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</si>
  <si>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</si>
  <si>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</si>
  <si>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</si>
  <si>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</si>
  <si>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</si>
  <si>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</si>
  <si>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</si>
  <si>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</si>
  <si>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</si>
  <si>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</si>
  <si>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</si>
  <si>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</si>
  <si>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</si>
  <si>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</si>
  <si>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</si>
  <si>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</si>
  <si>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</si>
  <si>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</si>
  <si>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</si>
  <si>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</si>
  <si>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</si>
  <si>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</si>
  <si>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</si>
  <si>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</si>
  <si>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</si>
  <si>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</si>
  <si>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</si>
  <si>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</si>
  <si>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 xml:space="preserve">  Ոչ նյութական հիմնական միջոցներ</t>
  </si>
  <si>
    <t xml:space="preserve">  Շենքերի և շինությունների կապիտալ վերանորոգում</t>
  </si>
  <si>
    <t xml:space="preserve"> Գրասենյակային նյութեր և հագուստ</t>
  </si>
  <si>
    <t xml:space="preserve"> ՀԱՏՎԱԾ   4</t>
  </si>
  <si>
    <t>«Վարկերի սպասարկում»</t>
  </si>
  <si>
    <t>ներքին վարկի տոկոսավճարներ</t>
  </si>
  <si>
    <t xml:space="preserve"> </t>
  </si>
  <si>
    <t>Տարեկան հաստատված պլան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</si>
  <si>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</si>
  <si>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</si>
  <si>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</si>
  <si>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</si>
  <si>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</si>
  <si>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</si>
  <si>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</si>
  <si>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</si>
  <si>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</si>
  <si>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</si>
  <si>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</si>
  <si>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</si>
  <si>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</si>
  <si>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</si>
  <si>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</si>
  <si>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</si>
  <si>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</si>
  <si>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</si>
  <si>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</si>
  <si>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</si>
  <si>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</si>
  <si>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</si>
  <si>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</si>
  <si>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</si>
  <si>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</si>
  <si>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</si>
  <si>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</si>
  <si>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</si>
  <si>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</si>
  <si>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</si>
  <si>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</si>
  <si>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</si>
  <si>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</si>
  <si>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</si>
  <si>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</si>
  <si>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</si>
  <si>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</si>
  <si>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</si>
  <si>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</si>
  <si>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</si>
  <si>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</si>
  <si>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</si>
  <si>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</si>
  <si>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</si>
  <si>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</si>
  <si>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</si>
  <si>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</si>
  <si>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</si>
  <si>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</si>
  <si>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</si>
  <si>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</si>
  <si>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</si>
  <si>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</si>
  <si>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</si>
  <si>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</si>
  <si>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</si>
  <si>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</si>
  <si>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</si>
  <si>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</si>
  <si>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</si>
  <si>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</si>
  <si>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</si>
  <si>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</si>
  <si>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</si>
  <si>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</si>
  <si>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</si>
  <si>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</si>
  <si>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</si>
  <si>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</si>
  <si>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</si>
  <si>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</si>
  <si>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</si>
  <si>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</si>
  <si>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</si>
  <si>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</si>
  <si>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</si>
  <si>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</si>
  <si>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</si>
  <si>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</si>
  <si>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</si>
  <si>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</si>
  <si>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</si>
  <si>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</si>
  <si>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</si>
  <si>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</si>
  <si>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</si>
  <si>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</si>
  <si>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</si>
  <si>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</si>
  <si>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</si>
  <si>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</si>
  <si>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 xml:space="preserve"> Ընթացիկ դրամաշնորհներ պետական և համայնքների ոչ առևտրային կազմակերպություններին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</si>
</sst>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3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0" fillId="0" borderId="19" applyNumberFormat="0" applyFont="0" applyFill="0" applyAlignment="0" applyProtection="0"/>
    <xf numFmtId="0" fontId="21" fillId="0" borderId="20" applyNumberFormat="0" applyFill="0" applyProtection="0">
      <alignment horizontal="center" vertical="center"/>
    </xf>
    <xf numFmtId="0" fontId="22" fillId="0" borderId="19" applyNumberFormat="0" applyFill="0" applyProtection="0">
      <alignment horizontal="center"/>
    </xf>
    <xf numFmtId="42" fontId="10" fillId="0" borderId="0" applyFont="0" applyFill="0" applyBorder="0" applyAlignment="0" applyProtection="0"/>
    <xf numFmtId="0" fontId="21" fillId="0" borderId="20" applyNumberFormat="0" applyFill="0" applyProtection="0">
      <alignment horizontal="left" vertical="center"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" fontId="23" fillId="0" borderId="21" applyFill="0" applyProtection="0">
      <alignment horizontal="right" vertical="center"/>
    </xf>
    <xf numFmtId="0" fontId="10" fillId="0" borderId="0"/>
  </cellStyleXfs>
  <cellXfs count="144">
    <xf numFmtId="0" fontId="0" fillId="0" borderId="0" xfId="0"/>
    <xf numFmtId="0" fontId="25" fillId="0" borderId="0" xfId="0" applyFont="1"/>
    <xf numFmtId="0" fontId="1" fillId="0" borderId="0" xfId="0" applyFont="1" applyFill="1"/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9" fillId="0" borderId="0" xfId="0" applyFont="1" applyFill="1" applyBorder="1" applyProtection="1">
      <protection hidden="1"/>
    </xf>
    <xf numFmtId="0" fontId="9" fillId="0" borderId="0" xfId="0" applyFont="1" applyFill="1" applyBorder="1" applyAlignment="1" applyProtection="1">
      <alignment horizontal="center" vertical="top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vertical="center" wrapText="1"/>
    </xf>
    <xf numFmtId="0" fontId="11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8" xfId="0" applyFont="1" applyFill="1" applyBorder="1"/>
    <xf numFmtId="0" fontId="3" fillId="0" borderId="14" xfId="0" applyFont="1" applyFill="1" applyBorder="1" applyAlignment="1">
      <alignment horizont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164" fontId="12" fillId="0" borderId="0" xfId="0" applyNumberFormat="1" applyFont="1" applyFill="1" applyBorder="1" applyAlignment="1">
      <alignment horizontal="right" wrapText="1"/>
    </xf>
    <xf numFmtId="167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wrapText="1"/>
    </xf>
    <xf numFmtId="167" fontId="12" fillId="0" borderId="0" xfId="0" applyNumberFormat="1" applyFont="1" applyFill="1" applyBorder="1" applyAlignment="1">
      <alignment wrapText="1"/>
    </xf>
    <xf numFmtId="0" fontId="13" fillId="0" borderId="0" xfId="0" applyFont="1"/>
    <xf numFmtId="0" fontId="12" fillId="0" borderId="0" xfId="0" applyFont="1" applyBorder="1"/>
    <xf numFmtId="0" fontId="11" fillId="0" borderId="0" xfId="0" applyFont="1" applyBorder="1"/>
    <xf numFmtId="49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6" fillId="0" borderId="0" xfId="0" applyFont="1"/>
    <xf numFmtId="0" fontId="27" fillId="0" borderId="0" xfId="0" applyFont="1"/>
    <xf numFmtId="0" fontId="1" fillId="0" borderId="0" xfId="0" applyFont="1" applyBorder="1" applyAlignment="1" applyProtection="1">
      <protection hidden="1"/>
    </xf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5" fillId="2" borderId="1" xfId="0" applyFont="1" applyFill="1" applyBorder="1" applyAlignment="1" applyProtection="1">
      <alignment horizontal="center" wrapText="1"/>
      <protection hidden="1"/>
    </xf>
    <xf numFmtId="0" fontId="15" fillId="0" borderId="0" xfId="0" applyFont="1" applyProtection="1">
      <protection hidden="1"/>
    </xf>
    <xf numFmtId="49" fontId="15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/>
      <protection hidden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5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center"/>
      <protection hidden="1"/>
    </xf>
    <xf numFmtId="0" fontId="26" fillId="0" borderId="6" xfId="0" applyFont="1" applyBorder="1"/>
    <xf numFmtId="0" fontId="26" fillId="0" borderId="1" xfId="0" applyFont="1" applyBorder="1"/>
    <xf numFmtId="167" fontId="15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/>
      <protection hidden="1"/>
    </xf>
    <xf numFmtId="49" fontId="18" fillId="0" borderId="1" xfId="0" applyNumberFormat="1" applyFont="1" applyFill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167" fontId="19" fillId="0" borderId="1" xfId="0" applyNumberFormat="1" applyFont="1" applyBorder="1" applyAlignment="1" applyProtection="1">
      <alignment horizontal="center"/>
      <protection hidden="1"/>
    </xf>
    <xf numFmtId="167" fontId="19" fillId="0" borderId="1" xfId="0" applyNumberFormat="1" applyFont="1" applyBorder="1" applyAlignment="1" applyProtection="1">
      <alignment horizontal="center" wrapText="1"/>
      <protection hidden="1"/>
    </xf>
    <xf numFmtId="167" fontId="15" fillId="0" borderId="1" xfId="0" applyNumberFormat="1" applyFont="1" applyBorder="1" applyAlignment="1" applyProtection="1">
      <alignment horizontal="center" wrapText="1"/>
      <protection hidden="1"/>
    </xf>
    <xf numFmtId="0" fontId="17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11" applyFont="1" applyAlignment="1">
      <alignment vertical="center" wrapText="1"/>
    </xf>
    <xf numFmtId="164" fontId="9" fillId="0" borderId="0" xfId="0" applyNumberFormat="1" applyFont="1" applyFill="1" applyBorder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Fill="1"/>
    <xf numFmtId="0" fontId="1" fillId="2" borderId="0" xfId="11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28" fillId="0" borderId="0" xfId="0" applyFont="1" applyAlignment="1">
      <alignment horizontal="center"/>
    </xf>
    <xf numFmtId="0" fontId="29" fillId="0" borderId="17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5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3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6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vertical="top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6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Fill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34" customWidth="1"/>
    <col min="2" max="2" width="39" style="34" customWidth="1"/>
    <col min="3" max="3" width="12.7109375" style="34" customWidth="1"/>
    <col min="4" max="4" width="12.5703125" style="34" customWidth="1"/>
    <col min="5" max="5" width="11.140625" style="34" customWidth="1"/>
    <col min="6" max="9" width="12.7109375" style="34" customWidth="1"/>
    <col min="10" max="16384" width="9.140625" style="34"/>
  </cols>
  <sheetData>
    <row r="2" spans="1:9" ht="13.5" x14ac:dyDescent="0.2">
      <c r="F2" s="10"/>
      <c r="G2" s="10" t="s">
        <v>341</v>
      </c>
      <c r="H2" s="10"/>
      <c r="I2" s="10"/>
    </row>
    <row r="3" spans="1:9" ht="13.5" x14ac:dyDescent="0.2">
      <c r="F3" s="10" t="s">
        <v>322</v>
      </c>
      <c r="G3" s="10"/>
      <c r="H3" s="10"/>
      <c r="I3" s="10"/>
    </row>
    <row r="4" spans="1:9" ht="13.5" x14ac:dyDescent="0.2">
      <c r="F4" s="10" t="s">
        <v>415</v>
      </c>
      <c r="G4" s="10"/>
      <c r="H4" s="10"/>
      <c r="I4" s="10"/>
    </row>
    <row r="5" spans="1:9" ht="13.5" x14ac:dyDescent="0.2">
      <c r="F5" s="10" t="s">
        <v>416</v>
      </c>
      <c r="G5" s="10" t="s">
        <v>324</v>
      </c>
      <c r="H5" s="10"/>
      <c r="I5" s="10"/>
    </row>
    <row r="6" spans="1:9" ht="13.5" x14ac:dyDescent="0.2">
      <c r="F6" s="10"/>
      <c r="G6" s="10"/>
      <c r="H6" s="10"/>
      <c r="I6" s="10"/>
    </row>
    <row r="7" spans="1:9" ht="13.5" hidden="1" x14ac:dyDescent="0.25">
      <c r="E7" s="35"/>
      <c r="F7" s="124"/>
      <c r="G7" s="124"/>
      <c r="H7" s="124"/>
      <c r="I7" s="35"/>
    </row>
    <row r="8" spans="1:9" ht="13.5" hidden="1" x14ac:dyDescent="0.25">
      <c r="E8" s="124"/>
      <c r="F8" s="124"/>
      <c r="G8" s="124"/>
      <c r="H8" s="124"/>
      <c r="I8" s="124"/>
    </row>
    <row r="9" spans="1:9" ht="13.5" hidden="1" x14ac:dyDescent="0.25">
      <c r="E9" s="124"/>
      <c r="F9" s="124"/>
      <c r="G9" s="124"/>
      <c r="H9" s="124"/>
      <c r="I9" s="124"/>
    </row>
    <row r="10" spans="1:9" ht="13.5" hidden="1" x14ac:dyDescent="0.25">
      <c r="E10" s="124"/>
      <c r="F10" s="124"/>
      <c r="G10" s="124"/>
      <c r="H10" s="124"/>
      <c r="I10" s="124"/>
    </row>
    <row r="11" spans="1:9" ht="16.5" x14ac:dyDescent="0.3">
      <c r="A11" s="125" t="s">
        <v>342</v>
      </c>
      <c r="B11" s="125"/>
      <c r="C11" s="125"/>
      <c r="D11" s="125"/>
      <c r="E11" s="125"/>
      <c r="F11" s="125"/>
      <c r="G11" s="125"/>
      <c r="H11" s="125"/>
      <c r="I11" s="125"/>
    </row>
    <row r="12" spans="1:9" ht="42" customHeight="1" x14ac:dyDescent="0.2">
      <c r="A12" s="123" t="s">
        <v>343</v>
      </c>
      <c r="B12" s="123"/>
      <c r="C12" s="123"/>
      <c r="D12" s="123"/>
      <c r="E12" s="123"/>
      <c r="F12" s="123"/>
      <c r="G12" s="123"/>
      <c r="H12" s="123"/>
      <c r="I12" s="123"/>
    </row>
    <row r="13" spans="1:9" ht="30" customHeight="1" thickBot="1" x14ac:dyDescent="0.35">
      <c r="A13" s="3"/>
      <c r="B13" s="36"/>
      <c r="C13" s="36"/>
      <c r="D13" s="110" t="s">
        <v>338</v>
      </c>
      <c r="E13" s="110"/>
    </row>
    <row r="14" spans="1:9" ht="13.5" customHeight="1" thickBot="1" x14ac:dyDescent="0.35">
      <c r="A14" s="111" t="s">
        <v>344</v>
      </c>
      <c r="B14" s="114"/>
      <c r="C14" s="117" t="s">
        <v>332</v>
      </c>
      <c r="D14" s="117"/>
      <c r="E14" s="118"/>
      <c r="F14" s="119" t="s">
        <v>247</v>
      </c>
      <c r="G14" s="120"/>
      <c r="H14" s="120"/>
      <c r="I14" s="121"/>
    </row>
    <row r="15" spans="1:9" ht="30" customHeight="1" thickBot="1" x14ac:dyDescent="0.35">
      <c r="A15" s="112"/>
      <c r="B15" s="115"/>
      <c r="C15" s="38" t="s">
        <v>246</v>
      </c>
      <c r="D15" s="122" t="s">
        <v>345</v>
      </c>
      <c r="E15" s="118"/>
      <c r="F15" s="39" t="s">
        <v>82</v>
      </c>
      <c r="G15" s="39" t="s">
        <v>83</v>
      </c>
      <c r="H15" s="39" t="s">
        <v>84</v>
      </c>
      <c r="I15" s="39" t="s">
        <v>85</v>
      </c>
    </row>
    <row r="16" spans="1:9" ht="39.75" customHeight="1" thickBot="1" x14ac:dyDescent="0.35">
      <c r="A16" s="113"/>
      <c r="B16" s="116"/>
      <c r="C16" s="41" t="s">
        <v>346</v>
      </c>
      <c r="D16" s="42" t="s">
        <v>42</v>
      </c>
      <c r="E16" s="42" t="s">
        <v>43</v>
      </c>
      <c r="F16" s="37">
        <v>7</v>
      </c>
      <c r="G16" s="21">
        <v>8</v>
      </c>
      <c r="H16" s="21">
        <v>9</v>
      </c>
      <c r="I16" s="21">
        <v>10</v>
      </c>
    </row>
    <row r="17" spans="1:9" ht="20.25" customHeight="1" thickBot="1" x14ac:dyDescent="0.3">
      <c r="A17" s="43">
        <v>1</v>
      </c>
      <c r="B17" s="43">
        <v>2</v>
      </c>
      <c r="C17" s="40">
        <v>3</v>
      </c>
      <c r="D17" s="44">
        <v>4</v>
      </c>
      <c r="E17" s="45">
        <v>5</v>
      </c>
      <c r="F17" s="8"/>
      <c r="G17" s="8"/>
      <c r="H17" s="8"/>
      <c r="I17" s="8"/>
    </row>
    <row r="18" spans="1:9" ht="41.25" customHeight="1" thickBot="1" x14ac:dyDescent="0.35">
      <c r="A18" s="46">
        <v>8000</v>
      </c>
      <c r="B18" s="47" t="s">
        <v>347</v>
      </c>
      <c r="C18" s="48">
        <v>754941.92240000004</v>
      </c>
      <c r="D18" s="48">
        <v>487506.57650000002</v>
      </c>
      <c r="E18" s="49">
        <v>267435.34590000001</v>
      </c>
      <c r="F18" s="48">
        <v>754941.92240000004</v>
      </c>
      <c r="G18" s="48">
        <v>754941.92240000004</v>
      </c>
      <c r="H18" s="48">
        <v>754941.92240000004</v>
      </c>
      <c r="I18" s="48">
        <v>754941.92240000004</v>
      </c>
    </row>
    <row r="19" spans="1:9" x14ac:dyDescent="0.2">
      <c r="A19" s="50"/>
      <c r="B19" s="50"/>
      <c r="C19" s="50"/>
      <c r="D19" s="50"/>
      <c r="E19" s="50"/>
    </row>
    <row r="20" spans="1:9" x14ac:dyDescent="0.2">
      <c r="A20" s="50"/>
      <c r="B20" s="50"/>
      <c r="C20" s="50"/>
      <c r="D20" s="50"/>
      <c r="E20" s="50"/>
    </row>
    <row r="21" spans="1:9" x14ac:dyDescent="0.2">
      <c r="A21" s="50"/>
      <c r="B21" s="50"/>
      <c r="C21" s="50"/>
      <c r="D21" s="50"/>
      <c r="E21" s="50"/>
    </row>
    <row r="22" spans="1:9" x14ac:dyDescent="0.2">
      <c r="A22" s="50"/>
      <c r="B22" s="50"/>
      <c r="C22" s="50"/>
      <c r="D22" s="50"/>
      <c r="E22" s="50"/>
    </row>
    <row r="23" spans="1:9" x14ac:dyDescent="0.2">
      <c r="A23" s="50"/>
      <c r="B23" s="51"/>
      <c r="C23" s="52"/>
      <c r="D23" s="52"/>
      <c r="E23" s="52"/>
    </row>
    <row r="24" spans="1:9" x14ac:dyDescent="0.2">
      <c r="A24" s="50"/>
      <c r="B24" s="51"/>
      <c r="C24" s="52"/>
      <c r="D24" s="52"/>
      <c r="E24" s="52"/>
    </row>
    <row r="25" spans="1:9" x14ac:dyDescent="0.2">
      <c r="A25" s="50"/>
      <c r="B25" s="51"/>
      <c r="C25" s="52"/>
      <c r="D25" s="52"/>
      <c r="E25" s="52"/>
    </row>
    <row r="26" spans="1:9" x14ac:dyDescent="0.2">
      <c r="A26" s="50"/>
      <c r="B26" s="53"/>
      <c r="C26" s="54"/>
      <c r="D26" s="54"/>
      <c r="E26" s="54"/>
    </row>
    <row r="27" spans="1:9" x14ac:dyDescent="0.2">
      <c r="A27" s="50"/>
      <c r="B27" s="53"/>
      <c r="C27" s="54"/>
      <c r="D27" s="54"/>
      <c r="E27" s="54"/>
    </row>
    <row r="28" spans="1:9" x14ac:dyDescent="0.2">
      <c r="A28" s="50"/>
      <c r="B28" s="53"/>
      <c r="C28" s="54"/>
      <c r="D28" s="54"/>
      <c r="E28" s="54"/>
    </row>
    <row r="29" spans="1:9" x14ac:dyDescent="0.2">
      <c r="A29" s="50"/>
      <c r="B29" s="50"/>
      <c r="C29" s="50"/>
      <c r="D29" s="50"/>
      <c r="E29" s="50"/>
    </row>
    <row r="42" spans="1:3" x14ac:dyDescent="0.2">
      <c r="A42" s="55"/>
      <c r="B42" s="56"/>
      <c r="C42" s="57"/>
    </row>
    <row r="43" spans="1:3" x14ac:dyDescent="0.2">
      <c r="A43" s="55"/>
      <c r="B43" s="58"/>
      <c r="C43" s="57"/>
    </row>
    <row r="44" spans="1:3" x14ac:dyDescent="0.2">
      <c r="A44" s="55"/>
      <c r="B44" s="56"/>
      <c r="C44" s="57"/>
    </row>
    <row r="45" spans="1:3" x14ac:dyDescent="0.2">
      <c r="A45" s="55"/>
      <c r="B45" s="56"/>
      <c r="C45" s="57"/>
    </row>
    <row r="46" spans="1:3" x14ac:dyDescent="0.2">
      <c r="A46" s="55"/>
      <c r="B46" s="56"/>
      <c r="C46" s="57"/>
    </row>
    <row r="47" spans="1:3" x14ac:dyDescent="0.2">
      <c r="A47" s="55"/>
      <c r="B47" s="56"/>
      <c r="C47" s="57"/>
    </row>
    <row r="48" spans="1:3" x14ac:dyDescent="0.2">
      <c r="B48" s="56"/>
      <c r="C48" s="57"/>
    </row>
    <row r="49" spans="2:3" x14ac:dyDescent="0.2">
      <c r="B49" s="56"/>
      <c r="C49" s="57"/>
    </row>
    <row r="50" spans="2:3" x14ac:dyDescent="0.2">
      <c r="B50" s="56"/>
      <c r="C50" s="57"/>
    </row>
    <row r="51" spans="2:3" x14ac:dyDescent="0.2">
      <c r="B51" s="56"/>
      <c r="C51" s="57"/>
    </row>
    <row r="52" spans="2:3" x14ac:dyDescent="0.2">
      <c r="B52" s="56"/>
      <c r="C52" s="57"/>
    </row>
    <row r="53" spans="2:3" x14ac:dyDescent="0.2">
      <c r="B53" s="56"/>
      <c r="C53" s="57"/>
    </row>
    <row r="54" spans="2:3" x14ac:dyDescent="0.2">
      <c r="B54" s="56"/>
      <c r="C54" s="57"/>
    </row>
    <row r="55" spans="2:3" x14ac:dyDescent="0.2">
      <c r="B55" s="56"/>
      <c r="C55" s="57"/>
    </row>
    <row r="56" spans="2:3" x14ac:dyDescent="0.2">
      <c r="B56" s="56"/>
      <c r="C56" s="57"/>
    </row>
    <row r="57" spans="2:3" x14ac:dyDescent="0.2">
      <c r="B57" s="56"/>
      <c r="C57" s="57"/>
    </row>
    <row r="58" spans="2:3" x14ac:dyDescent="0.2">
      <c r="B58" s="56"/>
      <c r="C58" s="57"/>
    </row>
    <row r="59" spans="2:3" x14ac:dyDescent="0.2">
      <c r="B59" s="59"/>
    </row>
    <row r="60" spans="2:3" x14ac:dyDescent="0.2">
      <c r="B60" s="59"/>
    </row>
    <row r="61" spans="2:3" x14ac:dyDescent="0.2">
      <c r="B61" s="59"/>
    </row>
    <row r="62" spans="2:3" x14ac:dyDescent="0.2">
      <c r="B62" s="59"/>
    </row>
    <row r="63" spans="2:3" x14ac:dyDescent="0.2">
      <c r="B63" s="59"/>
    </row>
    <row r="64" spans="2:3" x14ac:dyDescent="0.2">
      <c r="B64" s="59"/>
    </row>
    <row r="65" spans="2:2" x14ac:dyDescent="0.2">
      <c r="B65" s="59"/>
    </row>
    <row r="66" spans="2:2" x14ac:dyDescent="0.2">
      <c r="B66" s="59"/>
    </row>
    <row r="67" spans="2:2" x14ac:dyDescent="0.2">
      <c r="B67" s="59"/>
    </row>
    <row r="68" spans="2:2" x14ac:dyDescent="0.2">
      <c r="B68" s="59"/>
    </row>
    <row r="69" spans="2:2" x14ac:dyDescent="0.2">
      <c r="B69" s="59"/>
    </row>
    <row r="70" spans="2:2" x14ac:dyDescent="0.2">
      <c r="B70" s="59"/>
    </row>
    <row r="71" spans="2:2" x14ac:dyDescent="0.2">
      <c r="B71" s="59"/>
    </row>
    <row r="72" spans="2:2" x14ac:dyDescent="0.2">
      <c r="B72" s="59"/>
    </row>
    <row r="73" spans="2:2" x14ac:dyDescent="0.2">
      <c r="B73" s="59"/>
    </row>
    <row r="74" spans="2:2" x14ac:dyDescent="0.2">
      <c r="B74" s="59"/>
    </row>
    <row r="75" spans="2:2" x14ac:dyDescent="0.2">
      <c r="B75" s="59"/>
    </row>
    <row r="76" spans="2:2" x14ac:dyDescent="0.2">
      <c r="B76" s="59"/>
    </row>
    <row r="77" spans="2:2" x14ac:dyDescent="0.2">
      <c r="B77" s="59"/>
    </row>
    <row r="78" spans="2:2" x14ac:dyDescent="0.2">
      <c r="B78" s="59"/>
    </row>
    <row r="79" spans="2:2" x14ac:dyDescent="0.2">
      <c r="B79" s="59"/>
    </row>
    <row r="80" spans="2:2" x14ac:dyDescent="0.2">
      <c r="B80" s="59"/>
    </row>
    <row r="81" spans="2:2" x14ac:dyDescent="0.2">
      <c r="B81" s="59"/>
    </row>
    <row r="82" spans="2:2" x14ac:dyDescent="0.2">
      <c r="B82" s="59"/>
    </row>
    <row r="83" spans="2:2" x14ac:dyDescent="0.2">
      <c r="B83" s="59"/>
    </row>
    <row r="84" spans="2:2" x14ac:dyDescent="0.2">
      <c r="B84" s="59"/>
    </row>
    <row r="85" spans="2:2" x14ac:dyDescent="0.2">
      <c r="B85" s="59"/>
    </row>
    <row r="86" spans="2:2" x14ac:dyDescent="0.2">
      <c r="B86" s="59"/>
    </row>
    <row r="87" spans="2:2" x14ac:dyDescent="0.2">
      <c r="B87" s="59"/>
    </row>
    <row r="88" spans="2:2" x14ac:dyDescent="0.2">
      <c r="B88" s="59"/>
    </row>
    <row r="89" spans="2:2" x14ac:dyDescent="0.2">
      <c r="B89" s="59"/>
    </row>
    <row r="90" spans="2:2" x14ac:dyDescent="0.2">
      <c r="B90" s="59"/>
    </row>
    <row r="91" spans="2:2" x14ac:dyDescent="0.2">
      <c r="B91" s="59"/>
    </row>
    <row r="92" spans="2:2" x14ac:dyDescent="0.2">
      <c r="B92" s="59"/>
    </row>
    <row r="93" spans="2:2" x14ac:dyDescent="0.2">
      <c r="B93" s="59"/>
    </row>
    <row r="94" spans="2:2" x14ac:dyDescent="0.2">
      <c r="B94" s="59"/>
    </row>
    <row r="95" spans="2:2" x14ac:dyDescent="0.2">
      <c r="B95" s="59"/>
    </row>
    <row r="96" spans="2:2" x14ac:dyDescent="0.2">
      <c r="B96" s="59"/>
    </row>
    <row r="97" spans="2:2" x14ac:dyDescent="0.2">
      <c r="B97" s="59"/>
    </row>
    <row r="98" spans="2:2" x14ac:dyDescent="0.2">
      <c r="B98" s="59"/>
    </row>
    <row r="99" spans="2:2" x14ac:dyDescent="0.2">
      <c r="B99" s="59"/>
    </row>
    <row r="100" spans="2:2" x14ac:dyDescent="0.2">
      <c r="B100" s="59"/>
    </row>
    <row r="101" spans="2:2" x14ac:dyDescent="0.2">
      <c r="B101" s="59"/>
    </row>
    <row r="102" spans="2:2" x14ac:dyDescent="0.2">
      <c r="B102" s="59"/>
    </row>
    <row r="103" spans="2:2" x14ac:dyDescent="0.2">
      <c r="B103" s="59"/>
    </row>
    <row r="104" spans="2:2" x14ac:dyDescent="0.2">
      <c r="B104" s="59"/>
    </row>
    <row r="105" spans="2:2" x14ac:dyDescent="0.2">
      <c r="B105" s="59"/>
    </row>
    <row r="106" spans="2:2" x14ac:dyDescent="0.2">
      <c r="B106" s="59"/>
    </row>
    <row r="107" spans="2:2" x14ac:dyDescent="0.2">
      <c r="B107" s="59"/>
    </row>
    <row r="108" spans="2:2" x14ac:dyDescent="0.2">
      <c r="B108" s="59"/>
    </row>
    <row r="109" spans="2:2" x14ac:dyDescent="0.2">
      <c r="B109" s="59"/>
    </row>
    <row r="110" spans="2:2" x14ac:dyDescent="0.2">
      <c r="B110" s="59"/>
    </row>
    <row r="111" spans="2:2" x14ac:dyDescent="0.2">
      <c r="B111" s="59"/>
    </row>
    <row r="112" spans="2:2" x14ac:dyDescent="0.2">
      <c r="B112" s="59"/>
    </row>
    <row r="113" spans="2:2" x14ac:dyDescent="0.2">
      <c r="B113" s="59"/>
    </row>
    <row r="114" spans="2:2" x14ac:dyDescent="0.2">
      <c r="B114" s="59"/>
    </row>
    <row r="115" spans="2:2" x14ac:dyDescent="0.2">
      <c r="B115" s="59"/>
    </row>
    <row r="116" spans="2:2" x14ac:dyDescent="0.2">
      <c r="B116" s="59"/>
    </row>
    <row r="117" spans="2:2" x14ac:dyDescent="0.2">
      <c r="B117" s="59"/>
    </row>
    <row r="118" spans="2:2" x14ac:dyDescent="0.2">
      <c r="B118" s="59"/>
    </row>
    <row r="119" spans="2:2" x14ac:dyDescent="0.2">
      <c r="B119" s="59"/>
    </row>
    <row r="120" spans="2:2" x14ac:dyDescent="0.2">
      <c r="B120" s="59"/>
    </row>
    <row r="121" spans="2:2" x14ac:dyDescent="0.2">
      <c r="B121" s="59"/>
    </row>
    <row r="122" spans="2:2" x14ac:dyDescent="0.2">
      <c r="B122" s="59"/>
    </row>
    <row r="123" spans="2:2" x14ac:dyDescent="0.2">
      <c r="B123" s="59"/>
    </row>
    <row r="124" spans="2:2" x14ac:dyDescent="0.2">
      <c r="B124" s="59"/>
    </row>
    <row r="125" spans="2:2" x14ac:dyDescent="0.2">
      <c r="B125" s="59"/>
    </row>
    <row r="126" spans="2:2" x14ac:dyDescent="0.2">
      <c r="B126" s="59"/>
    </row>
    <row r="127" spans="2:2" x14ac:dyDescent="0.2">
      <c r="B127" s="59"/>
    </row>
    <row r="128" spans="2:2" x14ac:dyDescent="0.2">
      <c r="B128" s="59"/>
    </row>
    <row r="129" spans="2:2" x14ac:dyDescent="0.2">
      <c r="B129" s="59"/>
    </row>
    <row r="130" spans="2:2" x14ac:dyDescent="0.2">
      <c r="B130" s="59"/>
    </row>
    <row r="131" spans="2:2" x14ac:dyDescent="0.2">
      <c r="B131" s="59"/>
    </row>
    <row r="132" spans="2:2" x14ac:dyDescent="0.2">
      <c r="B132" s="59"/>
    </row>
    <row r="133" spans="2:2" x14ac:dyDescent="0.2">
      <c r="B133" s="59"/>
    </row>
    <row r="134" spans="2:2" x14ac:dyDescent="0.2">
      <c r="B134" s="59"/>
    </row>
    <row r="135" spans="2:2" x14ac:dyDescent="0.2">
      <c r="B135" s="59"/>
    </row>
    <row r="136" spans="2:2" x14ac:dyDescent="0.2">
      <c r="B136" s="59"/>
    </row>
    <row r="137" spans="2:2" x14ac:dyDescent="0.2">
      <c r="B137" s="59"/>
    </row>
    <row r="138" spans="2:2" x14ac:dyDescent="0.2">
      <c r="B138" s="59"/>
    </row>
    <row r="139" spans="2:2" x14ac:dyDescent="0.2">
      <c r="B139" s="59"/>
    </row>
    <row r="140" spans="2:2" x14ac:dyDescent="0.2">
      <c r="B140" s="59"/>
    </row>
    <row r="141" spans="2:2" x14ac:dyDescent="0.2">
      <c r="B141" s="59"/>
    </row>
    <row r="142" spans="2:2" x14ac:dyDescent="0.2">
      <c r="B142" s="59"/>
    </row>
    <row r="143" spans="2:2" x14ac:dyDescent="0.2">
      <c r="B143" s="59"/>
    </row>
    <row r="144" spans="2:2" x14ac:dyDescent="0.2">
      <c r="B144" s="59"/>
    </row>
    <row r="145" spans="2:2" x14ac:dyDescent="0.2">
      <c r="B145" s="59"/>
    </row>
    <row r="146" spans="2:2" x14ac:dyDescent="0.2">
      <c r="B146" s="59"/>
    </row>
    <row r="147" spans="2:2" x14ac:dyDescent="0.2">
      <c r="B147" s="59"/>
    </row>
    <row r="148" spans="2:2" x14ac:dyDescent="0.2">
      <c r="B148" s="59"/>
    </row>
    <row r="149" spans="2:2" x14ac:dyDescent="0.2">
      <c r="B149" s="59"/>
    </row>
    <row r="150" spans="2:2" x14ac:dyDescent="0.2">
      <c r="B150" s="59"/>
    </row>
    <row r="151" spans="2:2" x14ac:dyDescent="0.2">
      <c r="B151" s="59"/>
    </row>
    <row r="152" spans="2:2" x14ac:dyDescent="0.2">
      <c r="B152" s="59"/>
    </row>
    <row r="153" spans="2:2" x14ac:dyDescent="0.2">
      <c r="B153" s="59"/>
    </row>
    <row r="154" spans="2:2" x14ac:dyDescent="0.2">
      <c r="B154" s="59"/>
    </row>
    <row r="155" spans="2:2" x14ac:dyDescent="0.2">
      <c r="B155" s="59"/>
    </row>
    <row r="156" spans="2:2" x14ac:dyDescent="0.2">
      <c r="B156" s="59"/>
    </row>
    <row r="157" spans="2:2" x14ac:dyDescent="0.2">
      <c r="B157" s="59"/>
    </row>
    <row r="158" spans="2:2" x14ac:dyDescent="0.2">
      <c r="B158" s="59"/>
    </row>
    <row r="159" spans="2:2" x14ac:dyDescent="0.2">
      <c r="B159" s="59"/>
    </row>
    <row r="160" spans="2:2" x14ac:dyDescent="0.2">
      <c r="B160" s="59"/>
    </row>
    <row r="161" spans="2:2" x14ac:dyDescent="0.2">
      <c r="B161" s="59"/>
    </row>
    <row r="162" spans="2:2" x14ac:dyDescent="0.2">
      <c r="B162" s="59"/>
    </row>
    <row r="163" spans="2:2" x14ac:dyDescent="0.2">
      <c r="B163" s="59"/>
    </row>
    <row r="164" spans="2:2" x14ac:dyDescent="0.2">
      <c r="B164" s="59"/>
    </row>
    <row r="165" spans="2:2" x14ac:dyDescent="0.2">
      <c r="B165" s="59"/>
    </row>
    <row r="166" spans="2:2" x14ac:dyDescent="0.2">
      <c r="B166" s="59"/>
    </row>
    <row r="167" spans="2:2" x14ac:dyDescent="0.2">
      <c r="B167" s="59"/>
    </row>
    <row r="168" spans="2:2" x14ac:dyDescent="0.2">
      <c r="B168" s="59"/>
    </row>
    <row r="169" spans="2:2" x14ac:dyDescent="0.2">
      <c r="B169" s="59"/>
    </row>
    <row r="170" spans="2:2" x14ac:dyDescent="0.2">
      <c r="B170" s="59"/>
    </row>
    <row r="171" spans="2:2" x14ac:dyDescent="0.2">
      <c r="B171" s="59"/>
    </row>
    <row r="172" spans="2:2" x14ac:dyDescent="0.2">
      <c r="B172" s="59"/>
    </row>
    <row r="173" spans="2:2" x14ac:dyDescent="0.2">
      <c r="B173" s="59"/>
    </row>
    <row r="174" spans="2:2" x14ac:dyDescent="0.2">
      <c r="B174" s="59"/>
    </row>
    <row r="175" spans="2:2" x14ac:dyDescent="0.2">
      <c r="B175" s="59"/>
    </row>
    <row r="176" spans="2:2" x14ac:dyDescent="0.2">
      <c r="B176" s="59"/>
    </row>
    <row r="177" spans="2:2" x14ac:dyDescent="0.2">
      <c r="B177" s="59"/>
    </row>
    <row r="178" spans="2:2" x14ac:dyDescent="0.2">
      <c r="B178" s="59"/>
    </row>
    <row r="179" spans="2:2" x14ac:dyDescent="0.2">
      <c r="B179" s="59"/>
    </row>
    <row r="180" spans="2:2" x14ac:dyDescent="0.2">
      <c r="B180" s="59"/>
    </row>
    <row r="181" spans="2:2" x14ac:dyDescent="0.2">
      <c r="B181" s="59"/>
    </row>
    <row r="182" spans="2:2" x14ac:dyDescent="0.2">
      <c r="B182" s="59"/>
    </row>
    <row r="183" spans="2:2" x14ac:dyDescent="0.2">
      <c r="B183" s="59"/>
    </row>
    <row r="184" spans="2:2" x14ac:dyDescent="0.2">
      <c r="B184" s="59"/>
    </row>
    <row r="185" spans="2:2" x14ac:dyDescent="0.2">
      <c r="B185" s="59"/>
    </row>
    <row r="186" spans="2:2" x14ac:dyDescent="0.2">
      <c r="B186" s="59"/>
    </row>
    <row r="187" spans="2:2" x14ac:dyDescent="0.2">
      <c r="B187" s="59"/>
    </row>
    <row r="188" spans="2:2" x14ac:dyDescent="0.2">
      <c r="B188" s="59"/>
    </row>
    <row r="189" spans="2:2" x14ac:dyDescent="0.2">
      <c r="B189" s="59"/>
    </row>
    <row r="190" spans="2:2" x14ac:dyDescent="0.2">
      <c r="B190" s="59"/>
    </row>
    <row r="191" spans="2:2" x14ac:dyDescent="0.2">
      <c r="B191" s="59"/>
    </row>
    <row r="192" spans="2:2" x14ac:dyDescent="0.2">
      <c r="B192" s="59"/>
    </row>
    <row r="193" spans="2:2" x14ac:dyDescent="0.2">
      <c r="B193" s="59"/>
    </row>
    <row r="194" spans="2:2" x14ac:dyDescent="0.2">
      <c r="B194" s="59"/>
    </row>
    <row r="195" spans="2:2" x14ac:dyDescent="0.2">
      <c r="B195" s="59"/>
    </row>
    <row r="196" spans="2:2" x14ac:dyDescent="0.2">
      <c r="B196" s="59"/>
    </row>
    <row r="197" spans="2:2" x14ac:dyDescent="0.2">
      <c r="B197" s="59"/>
    </row>
    <row r="198" spans="2:2" x14ac:dyDescent="0.2">
      <c r="B198" s="59"/>
    </row>
    <row r="199" spans="2:2" x14ac:dyDescent="0.2">
      <c r="B199" s="59"/>
    </row>
    <row r="200" spans="2:2" x14ac:dyDescent="0.2">
      <c r="B200" s="59"/>
    </row>
    <row r="201" spans="2:2" x14ac:dyDescent="0.2">
      <c r="B201" s="59"/>
    </row>
    <row r="202" spans="2:2" x14ac:dyDescent="0.2">
      <c r="B202" s="59"/>
    </row>
    <row r="203" spans="2:2" x14ac:dyDescent="0.2">
      <c r="B203" s="59"/>
    </row>
    <row r="204" spans="2:2" x14ac:dyDescent="0.2">
      <c r="B204" s="59"/>
    </row>
    <row r="205" spans="2:2" x14ac:dyDescent="0.2">
      <c r="B205" s="59"/>
    </row>
    <row r="206" spans="2:2" x14ac:dyDescent="0.2">
      <c r="B206" s="59"/>
    </row>
    <row r="207" spans="2:2" x14ac:dyDescent="0.2">
      <c r="B207" s="59"/>
    </row>
    <row r="208" spans="2:2" x14ac:dyDescent="0.2">
      <c r="B208" s="59"/>
    </row>
    <row r="209" spans="2:2" x14ac:dyDescent="0.2">
      <c r="B209" s="59"/>
    </row>
    <row r="210" spans="2:2" x14ac:dyDescent="0.2">
      <c r="B210" s="59"/>
    </row>
    <row r="211" spans="2:2" x14ac:dyDescent="0.2">
      <c r="B211" s="59"/>
    </row>
    <row r="212" spans="2:2" x14ac:dyDescent="0.2">
      <c r="B212" s="59"/>
    </row>
    <row r="213" spans="2:2" x14ac:dyDescent="0.2">
      <c r="B213" s="59"/>
    </row>
    <row r="214" spans="2:2" x14ac:dyDescent="0.2">
      <c r="B214" s="59"/>
    </row>
    <row r="215" spans="2:2" x14ac:dyDescent="0.2">
      <c r="B215" s="59"/>
    </row>
    <row r="216" spans="2:2" x14ac:dyDescent="0.2">
      <c r="B216" s="59"/>
    </row>
    <row r="217" spans="2:2" x14ac:dyDescent="0.2">
      <c r="B217" s="59"/>
    </row>
    <row r="218" spans="2:2" x14ac:dyDescent="0.2">
      <c r="B218" s="59"/>
    </row>
    <row r="219" spans="2:2" x14ac:dyDescent="0.2">
      <c r="B219" s="59"/>
    </row>
    <row r="220" spans="2:2" x14ac:dyDescent="0.2">
      <c r="B220" s="59"/>
    </row>
    <row r="221" spans="2:2" x14ac:dyDescent="0.2">
      <c r="B221" s="59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60" customWidth="1"/>
    <col min="2" max="2" width="61.7109375" style="1" customWidth="1"/>
    <col min="3" max="3" width="7.85546875" style="60" customWidth="1"/>
    <col min="4" max="4" width="14.28515625" style="60" customWidth="1"/>
    <col min="5" max="5" width="14.42578125" style="60" customWidth="1"/>
    <col min="6" max="6" width="13.42578125" style="60" customWidth="1"/>
    <col min="7" max="10" width="12.7109375" style="60" customWidth="1"/>
    <col min="11" max="11" width="9.5703125" style="60" bestFit="1" customWidth="1"/>
    <col min="12" max="12" width="11.42578125" style="60" customWidth="1"/>
    <col min="13" max="13" width="14.28515625" style="60" customWidth="1"/>
    <col min="14" max="14" width="10.42578125" style="60" customWidth="1"/>
    <col min="15" max="16384" width="9.140625" style="60"/>
  </cols>
  <sheetData>
    <row r="1" spans="1:252" x14ac:dyDescent="0.3">
      <c r="E1" s="61"/>
      <c r="F1" s="62" t="s">
        <v>348</v>
      </c>
      <c r="G1" s="62"/>
      <c r="H1" s="62"/>
      <c r="I1" s="62"/>
    </row>
    <row r="2" spans="1:252" x14ac:dyDescent="0.3">
      <c r="E2" s="124" t="s">
        <v>322</v>
      </c>
      <c r="F2" s="124"/>
      <c r="G2" s="124"/>
      <c r="H2" s="124"/>
      <c r="I2" s="124"/>
    </row>
    <row r="3" spans="1:252" x14ac:dyDescent="0.3">
      <c r="E3" s="124" t="s">
        <v>414</v>
      </c>
      <c r="F3" s="124"/>
      <c r="G3" s="124"/>
      <c r="H3" s="124"/>
      <c r="I3" s="124"/>
    </row>
    <row r="4" spans="1:252" x14ac:dyDescent="0.3">
      <c r="E4" s="124" t="s">
        <v>417</v>
      </c>
      <c r="F4" s="124"/>
      <c r="G4" s="124"/>
      <c r="H4" s="124"/>
      <c r="I4" s="124"/>
    </row>
    <row r="5" spans="1:252" hidden="1" x14ac:dyDescent="0.3">
      <c r="E5" s="35"/>
      <c r="F5" s="124"/>
      <c r="G5" s="124"/>
      <c r="H5" s="124"/>
      <c r="I5" s="35"/>
    </row>
    <row r="6" spans="1:252" hidden="1" x14ac:dyDescent="0.3">
      <c r="E6" s="124"/>
      <c r="F6" s="124"/>
      <c r="G6" s="124"/>
      <c r="H6" s="124"/>
      <c r="I6" s="124"/>
      <c r="J6" s="63"/>
    </row>
    <row r="7" spans="1:252" hidden="1" x14ac:dyDescent="0.3">
      <c r="E7" s="124"/>
      <c r="F7" s="124"/>
      <c r="G7" s="124"/>
      <c r="H7" s="124"/>
      <c r="I7" s="124"/>
      <c r="J7" s="64"/>
    </row>
    <row r="8" spans="1:252" hidden="1" x14ac:dyDescent="0.3">
      <c r="E8" s="124"/>
      <c r="F8" s="124"/>
      <c r="G8" s="124"/>
      <c r="H8" s="124"/>
      <c r="I8" s="124"/>
      <c r="J8" s="64"/>
    </row>
    <row r="9" spans="1:252" x14ac:dyDescent="0.3">
      <c r="E9" s="35"/>
      <c r="F9" s="35"/>
      <c r="G9" s="35"/>
      <c r="H9" s="35"/>
      <c r="I9" s="35"/>
      <c r="J9" s="64"/>
    </row>
    <row r="10" spans="1:252" x14ac:dyDescent="0.3">
      <c r="A10" s="125" t="s">
        <v>349</v>
      </c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252" x14ac:dyDescent="0.3">
      <c r="A11" s="126" t="s">
        <v>350</v>
      </c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252" ht="34.5" customHeight="1" x14ac:dyDescent="0.3">
      <c r="A12" s="65" t="s">
        <v>351</v>
      </c>
      <c r="B12" s="66" t="s">
        <v>250</v>
      </c>
      <c r="C12" s="67"/>
      <c r="D12" s="127" t="s">
        <v>248</v>
      </c>
      <c r="E12" s="129" t="s">
        <v>352</v>
      </c>
      <c r="F12" s="130"/>
      <c r="G12" s="119" t="s">
        <v>353</v>
      </c>
      <c r="H12" s="120"/>
      <c r="I12" s="120"/>
      <c r="J12" s="121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</row>
    <row r="13" spans="1:252" ht="49.5" x14ac:dyDescent="0.3">
      <c r="A13" s="67"/>
      <c r="B13" s="66" t="s">
        <v>354</v>
      </c>
      <c r="C13" s="69" t="s">
        <v>355</v>
      </c>
      <c r="D13" s="128"/>
      <c r="E13" s="70" t="s">
        <v>356</v>
      </c>
      <c r="F13" s="70" t="s">
        <v>249</v>
      </c>
      <c r="G13" s="39" t="s">
        <v>82</v>
      </c>
      <c r="H13" s="39" t="s">
        <v>83</v>
      </c>
      <c r="I13" s="39" t="s">
        <v>84</v>
      </c>
      <c r="J13" s="39" t="s">
        <v>85</v>
      </c>
      <c r="L13" s="60" t="s">
        <v>331</v>
      </c>
    </row>
    <row r="14" spans="1:252" x14ac:dyDescent="0.3">
      <c r="A14" s="71">
        <v>1</v>
      </c>
      <c r="B14" s="72">
        <v>2</v>
      </c>
      <c r="C14" s="71">
        <v>3</v>
      </c>
      <c r="D14" s="73">
        <v>4</v>
      </c>
      <c r="E14" s="73">
        <v>5</v>
      </c>
      <c r="F14" s="73">
        <v>6</v>
      </c>
      <c r="G14" s="74">
        <v>7</v>
      </c>
      <c r="H14" s="75">
        <v>8</v>
      </c>
      <c r="I14" s="75">
        <v>9</v>
      </c>
      <c r="J14" s="75">
        <v>10</v>
      </c>
    </row>
    <row r="15" spans="1:252" ht="33" x14ac:dyDescent="0.3">
      <c r="A15" s="76">
        <v>8010</v>
      </c>
      <c r="B15" s="77" t="s">
        <v>357</v>
      </c>
      <c r="C15" s="78"/>
      <c r="D15" s="79">
        <v>754941.92240000004</v>
      </c>
      <c r="E15" s="79">
        <v>45622.41</v>
      </c>
      <c r="F15" s="79">
        <v>709319.51240000001</v>
      </c>
      <c r="G15" s="79">
        <v>754941.92240000004</v>
      </c>
      <c r="H15" s="79">
        <v>754941.92240000004</v>
      </c>
      <c r="I15" s="79">
        <v>754941.92240000004</v>
      </c>
      <c r="J15" s="79">
        <v>754941.92240000004</v>
      </c>
    </row>
    <row r="16" spans="1:252" x14ac:dyDescent="0.3">
      <c r="A16" s="76"/>
      <c r="B16" s="77" t="s">
        <v>46</v>
      </c>
      <c r="C16" s="76"/>
      <c r="D16" s="80"/>
      <c r="E16" s="80"/>
      <c r="F16" s="80"/>
      <c r="G16" s="81"/>
      <c r="H16" s="82"/>
      <c r="I16" s="82"/>
      <c r="J16" s="82"/>
    </row>
    <row r="17" spans="1:10" ht="33" x14ac:dyDescent="0.3">
      <c r="A17" s="76">
        <v>8100</v>
      </c>
      <c r="B17" s="77" t="s">
        <v>358</v>
      </c>
      <c r="C17" s="76"/>
      <c r="D17" s="83"/>
      <c r="E17" s="83"/>
      <c r="F17" s="83"/>
      <c r="G17" s="82"/>
      <c r="H17" s="82"/>
      <c r="I17" s="82"/>
      <c r="J17" s="82"/>
    </row>
    <row r="18" spans="1:10" x14ac:dyDescent="0.3">
      <c r="A18" s="76"/>
      <c r="B18" s="84" t="s">
        <v>46</v>
      </c>
      <c r="C18" s="76"/>
      <c r="D18" s="76"/>
      <c r="E18" s="76"/>
      <c r="F18" s="76"/>
      <c r="G18" s="82"/>
      <c r="H18" s="82"/>
      <c r="I18" s="82"/>
      <c r="J18" s="82"/>
    </row>
    <row r="19" spans="1:10" x14ac:dyDescent="0.3">
      <c r="A19" s="76">
        <v>8110</v>
      </c>
      <c r="B19" s="85" t="s">
        <v>359</v>
      </c>
      <c r="C19" s="76"/>
      <c r="D19" s="86"/>
      <c r="E19" s="76"/>
      <c r="F19" s="86"/>
      <c r="G19" s="82"/>
      <c r="H19" s="82"/>
      <c r="I19" s="82"/>
      <c r="J19" s="82"/>
    </row>
    <row r="20" spans="1:10" x14ac:dyDescent="0.3">
      <c r="A20" s="76"/>
      <c r="B20" s="77" t="s">
        <v>46</v>
      </c>
      <c r="C20" s="76"/>
      <c r="D20" s="86"/>
      <c r="E20" s="76"/>
      <c r="F20" s="86"/>
      <c r="G20" s="82"/>
      <c r="H20" s="82"/>
      <c r="I20" s="82"/>
      <c r="J20" s="82"/>
    </row>
    <row r="21" spans="1:10" ht="33" x14ac:dyDescent="0.3">
      <c r="A21" s="76">
        <v>8111</v>
      </c>
      <c r="B21" s="77" t="s">
        <v>360</v>
      </c>
      <c r="C21" s="76"/>
      <c r="D21" s="76"/>
      <c r="E21" s="86" t="s">
        <v>361</v>
      </c>
      <c r="F21" s="76"/>
      <c r="G21" s="82"/>
      <c r="H21" s="82"/>
      <c r="I21" s="82"/>
      <c r="J21" s="82"/>
    </row>
    <row r="22" spans="1:10" x14ac:dyDescent="0.3">
      <c r="A22" s="76"/>
      <c r="B22" s="77" t="s">
        <v>252</v>
      </c>
      <c r="C22" s="76"/>
      <c r="D22" s="76"/>
      <c r="E22" s="86"/>
      <c r="F22" s="76"/>
      <c r="G22" s="82"/>
      <c r="H22" s="82"/>
      <c r="I22" s="82"/>
      <c r="J22" s="82"/>
    </row>
    <row r="23" spans="1:10" x14ac:dyDescent="0.3">
      <c r="A23" s="76">
        <v>8112</v>
      </c>
      <c r="B23" s="87" t="s">
        <v>362</v>
      </c>
      <c r="C23" s="88" t="s">
        <v>363</v>
      </c>
      <c r="D23" s="76"/>
      <c r="E23" s="86" t="s">
        <v>361</v>
      </c>
      <c r="F23" s="76"/>
      <c r="G23" s="82"/>
      <c r="H23" s="82"/>
      <c r="I23" s="82"/>
      <c r="J23" s="82"/>
    </row>
    <row r="24" spans="1:10" x14ac:dyDescent="0.3">
      <c r="A24" s="76">
        <v>8113</v>
      </c>
      <c r="B24" s="87" t="s">
        <v>364</v>
      </c>
      <c r="C24" s="88" t="s">
        <v>365</v>
      </c>
      <c r="D24" s="76"/>
      <c r="E24" s="86" t="s">
        <v>361</v>
      </c>
      <c r="F24" s="76"/>
      <c r="G24" s="82"/>
      <c r="H24" s="82"/>
      <c r="I24" s="82"/>
      <c r="J24" s="82"/>
    </row>
    <row r="25" spans="1:10" ht="33" x14ac:dyDescent="0.3">
      <c r="A25" s="76">
        <v>8120</v>
      </c>
      <c r="B25" s="77" t="s">
        <v>366</v>
      </c>
      <c r="C25" s="88"/>
      <c r="D25" s="89"/>
      <c r="E25" s="90"/>
      <c r="F25" s="89"/>
      <c r="G25" s="82"/>
      <c r="H25" s="82"/>
      <c r="I25" s="82"/>
      <c r="J25" s="82"/>
    </row>
    <row r="26" spans="1:10" x14ac:dyDescent="0.3">
      <c r="A26" s="76"/>
      <c r="B26" s="77" t="s">
        <v>46</v>
      </c>
      <c r="C26" s="88"/>
      <c r="D26" s="89"/>
      <c r="E26" s="90"/>
      <c r="F26" s="89"/>
      <c r="G26" s="82"/>
      <c r="H26" s="82"/>
      <c r="I26" s="82"/>
      <c r="J26" s="82"/>
    </row>
    <row r="27" spans="1:10" x14ac:dyDescent="0.3">
      <c r="A27" s="76">
        <v>8121</v>
      </c>
      <c r="B27" s="77" t="s">
        <v>367</v>
      </c>
      <c r="C27" s="88"/>
      <c r="D27" s="89"/>
      <c r="E27" s="86" t="s">
        <v>361</v>
      </c>
      <c r="F27" s="89"/>
      <c r="G27" s="82"/>
      <c r="H27" s="82"/>
      <c r="I27" s="82"/>
      <c r="J27" s="82"/>
    </row>
    <row r="28" spans="1:10" x14ac:dyDescent="0.3">
      <c r="A28" s="76"/>
      <c r="B28" s="77" t="s">
        <v>252</v>
      </c>
      <c r="C28" s="88"/>
      <c r="D28" s="89"/>
      <c r="E28" s="90"/>
      <c r="F28" s="89"/>
      <c r="G28" s="82"/>
      <c r="H28" s="82"/>
      <c r="I28" s="82"/>
      <c r="J28" s="82"/>
    </row>
    <row r="29" spans="1:10" x14ac:dyDescent="0.3">
      <c r="A29" s="76">
        <v>8122</v>
      </c>
      <c r="B29" s="85" t="s">
        <v>368</v>
      </c>
      <c r="C29" s="88" t="s">
        <v>369</v>
      </c>
      <c r="D29" s="89"/>
      <c r="E29" s="86" t="s">
        <v>361</v>
      </c>
      <c r="F29" s="89"/>
      <c r="G29" s="82"/>
      <c r="H29" s="82"/>
      <c r="I29" s="82"/>
      <c r="J29" s="82"/>
    </row>
    <row r="30" spans="1:10" x14ac:dyDescent="0.3">
      <c r="A30" s="76"/>
      <c r="B30" s="85" t="s">
        <v>252</v>
      </c>
      <c r="C30" s="88"/>
      <c r="D30" s="89"/>
      <c r="E30" s="90"/>
      <c r="F30" s="89"/>
      <c r="G30" s="82"/>
      <c r="H30" s="82"/>
      <c r="I30" s="82"/>
      <c r="J30" s="82"/>
    </row>
    <row r="31" spans="1:10" x14ac:dyDescent="0.3">
      <c r="A31" s="76">
        <v>8123</v>
      </c>
      <c r="B31" s="85" t="s">
        <v>370</v>
      </c>
      <c r="C31" s="88"/>
      <c r="D31" s="89"/>
      <c r="E31" s="86" t="s">
        <v>361</v>
      </c>
      <c r="F31" s="89"/>
      <c r="G31" s="82"/>
      <c r="H31" s="82"/>
      <c r="I31" s="82"/>
      <c r="J31" s="82"/>
    </row>
    <row r="32" spans="1:10" x14ac:dyDescent="0.3">
      <c r="A32" s="76">
        <v>8124</v>
      </c>
      <c r="B32" s="85" t="s">
        <v>371</v>
      </c>
      <c r="C32" s="88"/>
      <c r="D32" s="89"/>
      <c r="E32" s="86" t="s">
        <v>361</v>
      </c>
      <c r="F32" s="89"/>
      <c r="G32" s="82"/>
      <c r="H32" s="82"/>
      <c r="I32" s="82"/>
      <c r="J32" s="82"/>
    </row>
    <row r="33" spans="1:10" x14ac:dyDescent="0.3">
      <c r="A33" s="76">
        <v>8130</v>
      </c>
      <c r="B33" s="85" t="s">
        <v>372</v>
      </c>
      <c r="C33" s="88" t="s">
        <v>373</v>
      </c>
      <c r="D33" s="89"/>
      <c r="E33" s="86" t="s">
        <v>361</v>
      </c>
      <c r="F33" s="89"/>
      <c r="G33" s="82"/>
      <c r="H33" s="82"/>
      <c r="I33" s="82"/>
      <c r="J33" s="82"/>
    </row>
    <row r="34" spans="1:10" x14ac:dyDescent="0.3">
      <c r="A34" s="76"/>
      <c r="B34" s="85" t="s">
        <v>252</v>
      </c>
      <c r="C34" s="88"/>
      <c r="D34" s="89"/>
      <c r="E34" s="90"/>
      <c r="F34" s="89"/>
      <c r="G34" s="82"/>
      <c r="H34" s="82"/>
      <c r="I34" s="82"/>
      <c r="J34" s="82"/>
    </row>
    <row r="35" spans="1:10" x14ac:dyDescent="0.3">
      <c r="A35" s="76">
        <v>8131</v>
      </c>
      <c r="B35" s="85" t="s">
        <v>374</v>
      </c>
      <c r="C35" s="88"/>
      <c r="D35" s="89"/>
      <c r="E35" s="86" t="s">
        <v>361</v>
      </c>
      <c r="F35" s="89"/>
      <c r="G35" s="82"/>
      <c r="H35" s="82"/>
      <c r="I35" s="82"/>
      <c r="J35" s="82"/>
    </row>
    <row r="36" spans="1:10" x14ac:dyDescent="0.3">
      <c r="A36" s="76">
        <v>8132</v>
      </c>
      <c r="B36" s="85" t="s">
        <v>375</v>
      </c>
      <c r="C36" s="88"/>
      <c r="D36" s="89"/>
      <c r="E36" s="86" t="s">
        <v>361</v>
      </c>
      <c r="F36" s="89"/>
      <c r="G36" s="82"/>
      <c r="H36" s="82"/>
      <c r="I36" s="82"/>
      <c r="J36" s="82"/>
    </row>
    <row r="37" spans="1:10" x14ac:dyDescent="0.3">
      <c r="A37" s="76">
        <v>8140</v>
      </c>
      <c r="B37" s="85" t="s">
        <v>376</v>
      </c>
      <c r="C37" s="88"/>
      <c r="D37" s="83"/>
      <c r="E37" s="83"/>
      <c r="F37" s="83"/>
      <c r="G37" s="82"/>
      <c r="H37" s="82"/>
      <c r="I37" s="82"/>
      <c r="J37" s="82"/>
    </row>
    <row r="38" spans="1:10" x14ac:dyDescent="0.3">
      <c r="A38" s="76"/>
      <c r="B38" s="77" t="s">
        <v>252</v>
      </c>
      <c r="C38" s="88"/>
      <c r="D38" s="91"/>
      <c r="E38" s="92"/>
      <c r="F38" s="91"/>
      <c r="G38" s="82"/>
      <c r="H38" s="82"/>
      <c r="I38" s="82"/>
      <c r="J38" s="82"/>
    </row>
    <row r="39" spans="1:10" x14ac:dyDescent="0.3">
      <c r="A39" s="76">
        <v>8141</v>
      </c>
      <c r="B39" s="85" t="s">
        <v>377</v>
      </c>
      <c r="C39" s="88" t="s">
        <v>369</v>
      </c>
      <c r="D39" s="91"/>
      <c r="E39" s="92"/>
      <c r="F39" s="91"/>
      <c r="G39" s="82"/>
      <c r="H39" s="82"/>
      <c r="I39" s="82"/>
      <c r="J39" s="82"/>
    </row>
    <row r="40" spans="1:10" x14ac:dyDescent="0.3">
      <c r="A40" s="76"/>
      <c r="B40" s="85" t="s">
        <v>252</v>
      </c>
      <c r="C40" s="88"/>
      <c r="D40" s="91"/>
      <c r="E40" s="92"/>
      <c r="F40" s="91"/>
      <c r="G40" s="82"/>
      <c r="H40" s="82"/>
      <c r="I40" s="82"/>
      <c r="J40" s="82"/>
    </row>
    <row r="41" spans="1:10" x14ac:dyDescent="0.3">
      <c r="A41" s="76">
        <v>8142</v>
      </c>
      <c r="B41" s="85" t="s">
        <v>378</v>
      </c>
      <c r="C41" s="88"/>
      <c r="D41" s="91"/>
      <c r="E41" s="92"/>
      <c r="F41" s="93" t="s">
        <v>361</v>
      </c>
      <c r="G41" s="82"/>
      <c r="H41" s="82"/>
      <c r="I41" s="82"/>
      <c r="J41" s="82"/>
    </row>
    <row r="42" spans="1:10" x14ac:dyDescent="0.3">
      <c r="A42" s="76">
        <v>8143</v>
      </c>
      <c r="B42" s="85" t="s">
        <v>379</v>
      </c>
      <c r="C42" s="88"/>
      <c r="D42" s="91"/>
      <c r="E42" s="92"/>
      <c r="F42" s="91"/>
      <c r="G42" s="82"/>
      <c r="H42" s="82"/>
      <c r="I42" s="82"/>
      <c r="J42" s="82"/>
    </row>
    <row r="43" spans="1:10" x14ac:dyDescent="0.3">
      <c r="A43" s="76">
        <v>8150</v>
      </c>
      <c r="B43" s="85" t="s">
        <v>380</v>
      </c>
      <c r="C43" s="88" t="s">
        <v>373</v>
      </c>
      <c r="D43" s="91"/>
      <c r="E43" s="92"/>
      <c r="F43" s="91"/>
      <c r="G43" s="82"/>
      <c r="H43" s="82"/>
      <c r="I43" s="82"/>
      <c r="J43" s="82"/>
    </row>
    <row r="44" spans="1:10" x14ac:dyDescent="0.3">
      <c r="A44" s="76"/>
      <c r="B44" s="85" t="s">
        <v>252</v>
      </c>
      <c r="C44" s="88"/>
      <c r="D44" s="91"/>
      <c r="E44" s="92"/>
      <c r="F44" s="91"/>
      <c r="G44" s="82"/>
      <c r="H44" s="82"/>
      <c r="I44" s="82"/>
      <c r="J44" s="82"/>
    </row>
    <row r="45" spans="1:10" x14ac:dyDescent="0.3">
      <c r="A45" s="76">
        <v>8151</v>
      </c>
      <c r="B45" s="85" t="s">
        <v>374</v>
      </c>
      <c r="C45" s="88"/>
      <c r="D45" s="91"/>
      <c r="E45" s="92"/>
      <c r="F45" s="83" t="s">
        <v>0</v>
      </c>
      <c r="G45" s="82"/>
      <c r="H45" s="82"/>
      <c r="I45" s="82"/>
      <c r="J45" s="82"/>
    </row>
    <row r="46" spans="1:10" x14ac:dyDescent="0.3">
      <c r="A46" s="76">
        <v>8152</v>
      </c>
      <c r="B46" s="85" t="s">
        <v>381</v>
      </c>
      <c r="C46" s="88"/>
      <c r="D46" s="91"/>
      <c r="E46" s="92"/>
      <c r="F46" s="91"/>
      <c r="G46" s="82"/>
      <c r="H46" s="82"/>
      <c r="I46" s="82"/>
      <c r="J46" s="82"/>
    </row>
    <row r="47" spans="1:10" ht="49.5" x14ac:dyDescent="0.3">
      <c r="A47" s="76">
        <v>8160</v>
      </c>
      <c r="B47" s="85" t="s">
        <v>382</v>
      </c>
      <c r="C47" s="88"/>
      <c r="D47" s="83"/>
      <c r="E47" s="83"/>
      <c r="F47" s="83"/>
      <c r="G47" s="82"/>
      <c r="H47" s="82"/>
      <c r="I47" s="82"/>
      <c r="J47" s="82"/>
    </row>
    <row r="48" spans="1:10" x14ac:dyDescent="0.3">
      <c r="A48" s="76"/>
      <c r="B48" s="84" t="s">
        <v>46</v>
      </c>
      <c r="C48" s="88"/>
      <c r="D48" s="91"/>
      <c r="E48" s="92"/>
      <c r="F48" s="91"/>
      <c r="G48" s="82"/>
      <c r="H48" s="82"/>
      <c r="I48" s="82"/>
      <c r="J48" s="82"/>
    </row>
    <row r="49" spans="1:10" x14ac:dyDescent="0.3">
      <c r="A49" s="76">
        <v>8161</v>
      </c>
      <c r="B49" s="77" t="s">
        <v>383</v>
      </c>
      <c r="C49" s="88"/>
      <c r="D49" s="83"/>
      <c r="E49" s="93" t="s">
        <v>361</v>
      </c>
      <c r="F49" s="83"/>
      <c r="G49" s="82"/>
      <c r="H49" s="82"/>
      <c r="I49" s="82"/>
      <c r="J49" s="82"/>
    </row>
    <row r="50" spans="1:10" x14ac:dyDescent="0.3">
      <c r="A50" s="76"/>
      <c r="B50" s="77" t="s">
        <v>252</v>
      </c>
      <c r="C50" s="88"/>
      <c r="D50" s="83"/>
      <c r="E50" s="93"/>
      <c r="F50" s="83"/>
      <c r="G50" s="82"/>
      <c r="H50" s="82"/>
      <c r="I50" s="82"/>
      <c r="J50" s="82"/>
    </row>
    <row r="51" spans="1:10" ht="49.5" x14ac:dyDescent="0.3">
      <c r="A51" s="76">
        <v>8162</v>
      </c>
      <c r="B51" s="85" t="s">
        <v>384</v>
      </c>
      <c r="C51" s="88" t="s">
        <v>385</v>
      </c>
      <c r="D51" s="83"/>
      <c r="E51" s="93" t="s">
        <v>361</v>
      </c>
      <c r="F51" s="83"/>
      <c r="G51" s="82"/>
      <c r="H51" s="82"/>
      <c r="I51" s="82"/>
      <c r="J51" s="82"/>
    </row>
    <row r="52" spans="1:10" ht="99" x14ac:dyDescent="0.3">
      <c r="A52" s="76">
        <v>8163</v>
      </c>
      <c r="B52" s="94" t="s">
        <v>386</v>
      </c>
      <c r="C52" s="88" t="s">
        <v>385</v>
      </c>
      <c r="D52" s="83"/>
      <c r="E52" s="93" t="s">
        <v>361</v>
      </c>
      <c r="F52" s="83"/>
      <c r="G52" s="82"/>
      <c r="H52" s="82"/>
      <c r="I52" s="82"/>
      <c r="J52" s="82"/>
    </row>
    <row r="53" spans="1:10" ht="33" x14ac:dyDescent="0.3">
      <c r="A53" s="76">
        <v>8164</v>
      </c>
      <c r="B53" s="85" t="s">
        <v>387</v>
      </c>
      <c r="C53" s="88" t="s">
        <v>388</v>
      </c>
      <c r="D53" s="83"/>
      <c r="E53" s="93" t="s">
        <v>361</v>
      </c>
      <c r="F53" s="83"/>
      <c r="G53" s="82"/>
      <c r="H53" s="82"/>
      <c r="I53" s="82"/>
      <c r="J53" s="82"/>
    </row>
    <row r="54" spans="1:10" x14ac:dyDescent="0.3">
      <c r="A54" s="76">
        <v>8170</v>
      </c>
      <c r="B54" s="77" t="s">
        <v>389</v>
      </c>
      <c r="C54" s="88"/>
      <c r="D54" s="93"/>
      <c r="E54" s="93"/>
      <c r="F54" s="93"/>
      <c r="G54" s="82"/>
      <c r="H54" s="82"/>
      <c r="I54" s="82"/>
      <c r="J54" s="82"/>
    </row>
    <row r="55" spans="1:10" x14ac:dyDescent="0.3">
      <c r="A55" s="76"/>
      <c r="B55" s="77" t="s">
        <v>252</v>
      </c>
      <c r="C55" s="88"/>
      <c r="D55" s="93"/>
      <c r="E55" s="93"/>
      <c r="F55" s="93"/>
      <c r="G55" s="82"/>
      <c r="H55" s="82"/>
      <c r="I55" s="82"/>
      <c r="J55" s="82"/>
    </row>
    <row r="56" spans="1:10" ht="33" x14ac:dyDescent="0.3">
      <c r="A56" s="76">
        <v>8171</v>
      </c>
      <c r="B56" s="85" t="s">
        <v>390</v>
      </c>
      <c r="C56" s="88" t="s">
        <v>391</v>
      </c>
      <c r="D56" s="83"/>
      <c r="E56" s="93"/>
      <c r="F56" s="83"/>
      <c r="G56" s="82"/>
      <c r="H56" s="82"/>
      <c r="I56" s="82"/>
      <c r="J56" s="82"/>
    </row>
    <row r="57" spans="1:10" x14ac:dyDescent="0.3">
      <c r="A57" s="76">
        <v>8172</v>
      </c>
      <c r="B57" s="87" t="s">
        <v>392</v>
      </c>
      <c r="C57" s="88" t="s">
        <v>393</v>
      </c>
      <c r="D57" s="83"/>
      <c r="E57" s="93"/>
      <c r="F57" s="83"/>
      <c r="G57" s="82"/>
      <c r="H57" s="82"/>
      <c r="I57" s="82"/>
      <c r="J57" s="82"/>
    </row>
    <row r="58" spans="1:10" ht="33" x14ac:dyDescent="0.3">
      <c r="A58" s="76">
        <v>8190</v>
      </c>
      <c r="B58" s="77" t="s">
        <v>394</v>
      </c>
      <c r="C58" s="76"/>
      <c r="D58" s="83"/>
      <c r="E58" s="83"/>
      <c r="F58" s="83"/>
      <c r="G58" s="83"/>
      <c r="H58" s="83"/>
      <c r="I58" s="83"/>
      <c r="J58" s="83"/>
    </row>
    <row r="59" spans="1:10" x14ac:dyDescent="0.3">
      <c r="A59" s="76"/>
      <c r="B59" s="77" t="s">
        <v>251</v>
      </c>
      <c r="C59" s="76"/>
      <c r="D59" s="83"/>
      <c r="E59" s="83"/>
      <c r="F59" s="83"/>
      <c r="G59" s="82"/>
      <c r="H59" s="82"/>
      <c r="I59" s="82"/>
      <c r="J59" s="82"/>
    </row>
    <row r="60" spans="1:10" ht="33" x14ac:dyDescent="0.3">
      <c r="A60" s="76">
        <v>8191</v>
      </c>
      <c r="B60" s="77" t="s">
        <v>395</v>
      </c>
      <c r="C60" s="76">
        <v>9320</v>
      </c>
      <c r="D60" s="83">
        <v>487506.57650000002</v>
      </c>
      <c r="E60" s="83">
        <v>487506.57650000002</v>
      </c>
      <c r="F60" s="83"/>
      <c r="G60" s="83">
        <v>487506.57650000002</v>
      </c>
      <c r="H60" s="83">
        <v>487506.57650000002</v>
      </c>
      <c r="I60" s="83">
        <v>487506.57650000002</v>
      </c>
      <c r="J60" s="83">
        <v>487506.57650000002</v>
      </c>
    </row>
    <row r="61" spans="1:10" x14ac:dyDescent="0.3">
      <c r="A61" s="76"/>
      <c r="B61" s="77" t="s">
        <v>48</v>
      </c>
      <c r="C61" s="76"/>
      <c r="D61" s="83"/>
      <c r="E61" s="83"/>
      <c r="F61" s="83"/>
      <c r="G61" s="82"/>
      <c r="H61" s="82"/>
      <c r="I61" s="82"/>
      <c r="J61" s="82"/>
    </row>
    <row r="62" spans="1:10" ht="66" x14ac:dyDescent="0.3">
      <c r="A62" s="76">
        <v>8192</v>
      </c>
      <c r="B62" s="85" t="s">
        <v>396</v>
      </c>
      <c r="C62" s="76"/>
      <c r="D62" s="83">
        <v>45622.41</v>
      </c>
      <c r="E62" s="83">
        <v>45622.41</v>
      </c>
      <c r="F62" s="93"/>
      <c r="G62" s="83">
        <v>45622.41</v>
      </c>
      <c r="H62" s="83">
        <v>45622.41</v>
      </c>
      <c r="I62" s="83">
        <v>45622.41</v>
      </c>
      <c r="J62" s="83">
        <v>45622.41</v>
      </c>
    </row>
    <row r="63" spans="1:10" ht="33" x14ac:dyDescent="0.3">
      <c r="A63" s="76">
        <v>8193</v>
      </c>
      <c r="B63" s="85" t="s">
        <v>397</v>
      </c>
      <c r="C63" s="76"/>
      <c r="D63" s="83">
        <v>441884.16649999999</v>
      </c>
      <c r="E63" s="83">
        <v>441884.16650000005</v>
      </c>
      <c r="F63" s="83"/>
      <c r="G63" s="83">
        <v>441884.16650000005</v>
      </c>
      <c r="H63" s="83">
        <v>441884.16650000005</v>
      </c>
      <c r="I63" s="83">
        <v>441884.16650000005</v>
      </c>
      <c r="J63" s="83">
        <v>441884.16650000005</v>
      </c>
    </row>
    <row r="64" spans="1:10" ht="33" x14ac:dyDescent="0.3">
      <c r="A64" s="76">
        <v>8194</v>
      </c>
      <c r="B64" s="77" t="s">
        <v>398</v>
      </c>
      <c r="C64" s="86">
        <v>9330</v>
      </c>
      <c r="D64" s="83">
        <v>709319.51240000001</v>
      </c>
      <c r="E64" s="93"/>
      <c r="F64" s="83">
        <v>709319.51240000001</v>
      </c>
      <c r="G64" s="83">
        <v>709319.51240000001</v>
      </c>
      <c r="H64" s="83">
        <v>709319.51240000001</v>
      </c>
      <c r="I64" s="83">
        <v>709319.51240000001</v>
      </c>
      <c r="J64" s="83">
        <v>709319.51240000001</v>
      </c>
    </row>
    <row r="65" spans="1:11" x14ac:dyDescent="0.3">
      <c r="A65" s="76"/>
      <c r="B65" s="77" t="s">
        <v>48</v>
      </c>
      <c r="C65" s="86"/>
      <c r="D65" s="93"/>
      <c r="E65" s="93"/>
      <c r="F65" s="83"/>
      <c r="G65" s="82"/>
      <c r="H65" s="82"/>
      <c r="I65" s="82"/>
      <c r="J65" s="82"/>
    </row>
    <row r="66" spans="1:11" ht="49.5" x14ac:dyDescent="0.3">
      <c r="A66" s="76">
        <v>8195</v>
      </c>
      <c r="B66" s="85" t="s">
        <v>399</v>
      </c>
      <c r="C66" s="86"/>
      <c r="D66" s="83">
        <v>267435.34590000001</v>
      </c>
      <c r="E66" s="93"/>
      <c r="F66" s="83">
        <v>267435.34590000001</v>
      </c>
      <c r="G66" s="83">
        <v>267435.34590000001</v>
      </c>
      <c r="H66" s="83">
        <v>267435.34590000001</v>
      </c>
      <c r="I66" s="83">
        <v>267435.34590000001</v>
      </c>
      <c r="J66" s="83">
        <f>+D66</f>
        <v>267435.34590000001</v>
      </c>
    </row>
    <row r="67" spans="1:11" ht="49.5" x14ac:dyDescent="0.3">
      <c r="A67" s="76">
        <v>8196</v>
      </c>
      <c r="B67" s="85" t="s">
        <v>400</v>
      </c>
      <c r="C67" s="86"/>
      <c r="D67" s="83">
        <v>441884.16649999999</v>
      </c>
      <c r="E67" s="93"/>
      <c r="F67" s="83">
        <v>441884.16649999999</v>
      </c>
      <c r="G67" s="83">
        <v>441884.16649999999</v>
      </c>
      <c r="H67" s="83">
        <v>441884.16649999999</v>
      </c>
      <c r="I67" s="83">
        <v>441884.16649999999</v>
      </c>
      <c r="J67" s="83">
        <v>441884.16649999999</v>
      </c>
      <c r="K67" s="83"/>
    </row>
    <row r="68" spans="1:11" ht="33" x14ac:dyDescent="0.3">
      <c r="A68" s="76">
        <v>8197</v>
      </c>
      <c r="B68" s="77" t="s">
        <v>401</v>
      </c>
      <c r="C68" s="86"/>
      <c r="D68" s="93"/>
      <c r="E68" s="93"/>
      <c r="F68" s="93"/>
      <c r="G68" s="82"/>
      <c r="H68" s="82"/>
      <c r="I68" s="82"/>
      <c r="J68" s="82"/>
    </row>
    <row r="69" spans="1:11" ht="49.5" x14ac:dyDescent="0.3">
      <c r="A69" s="76">
        <v>8198</v>
      </c>
      <c r="B69" s="77" t="s">
        <v>402</v>
      </c>
      <c r="C69" s="86"/>
      <c r="D69" s="93"/>
      <c r="E69" s="93"/>
      <c r="F69" s="83"/>
      <c r="G69" s="82"/>
      <c r="H69" s="82"/>
      <c r="I69" s="82"/>
      <c r="J69" s="82"/>
    </row>
    <row r="70" spans="1:11" ht="66" x14ac:dyDescent="0.3">
      <c r="A70" s="76">
        <v>8199</v>
      </c>
      <c r="B70" s="77" t="s">
        <v>403</v>
      </c>
      <c r="C70" s="86"/>
      <c r="D70" s="93"/>
      <c r="E70" s="93"/>
      <c r="F70" s="83"/>
      <c r="G70" s="82"/>
      <c r="H70" s="82"/>
      <c r="I70" s="82"/>
      <c r="J70" s="82"/>
    </row>
    <row r="71" spans="1:11" ht="33" x14ac:dyDescent="0.3">
      <c r="A71" s="76" t="s">
        <v>404</v>
      </c>
      <c r="B71" s="85" t="s">
        <v>405</v>
      </c>
      <c r="C71" s="86"/>
      <c r="D71" s="93"/>
      <c r="E71" s="93"/>
      <c r="F71" s="83"/>
      <c r="G71" s="82"/>
      <c r="H71" s="82"/>
      <c r="I71" s="82"/>
      <c r="J71" s="82"/>
    </row>
    <row r="72" spans="1:11" x14ac:dyDescent="0.3">
      <c r="A72" s="76">
        <v>8200</v>
      </c>
      <c r="B72" s="77" t="s">
        <v>406</v>
      </c>
      <c r="C72" s="76"/>
      <c r="D72" s="83"/>
      <c r="E72" s="83"/>
      <c r="F72" s="83"/>
      <c r="G72" s="82"/>
      <c r="H72" s="82"/>
      <c r="I72" s="82"/>
      <c r="J72" s="82"/>
    </row>
    <row r="73" spans="1:11" x14ac:dyDescent="0.3">
      <c r="A73" s="76"/>
      <c r="B73" s="84" t="s">
        <v>46</v>
      </c>
      <c r="C73" s="76"/>
      <c r="D73" s="83"/>
      <c r="E73" s="83"/>
      <c r="F73" s="83"/>
      <c r="G73" s="82"/>
      <c r="H73" s="82"/>
      <c r="I73" s="82"/>
      <c r="J73" s="82"/>
    </row>
    <row r="74" spans="1:11" x14ac:dyDescent="0.3">
      <c r="A74" s="76">
        <v>8210</v>
      </c>
      <c r="B74" s="85" t="s">
        <v>407</v>
      </c>
      <c r="C74" s="76"/>
      <c r="D74" s="83"/>
      <c r="E74" s="93"/>
      <c r="F74" s="83"/>
      <c r="G74" s="82"/>
      <c r="H74" s="82"/>
      <c r="I74" s="82"/>
      <c r="J74" s="82"/>
    </row>
    <row r="75" spans="1:11" x14ac:dyDescent="0.3">
      <c r="A75" s="76"/>
      <c r="B75" s="85" t="s">
        <v>46</v>
      </c>
      <c r="C75" s="76"/>
      <c r="D75" s="83"/>
      <c r="E75" s="93"/>
      <c r="F75" s="83"/>
      <c r="G75" s="82"/>
      <c r="H75" s="82"/>
      <c r="I75" s="82"/>
      <c r="J75" s="82"/>
    </row>
    <row r="76" spans="1:11" ht="33" x14ac:dyDescent="0.3">
      <c r="A76" s="76">
        <v>8211</v>
      </c>
      <c r="B76" s="77" t="s">
        <v>360</v>
      </c>
      <c r="C76" s="76"/>
      <c r="D76" s="83"/>
      <c r="E76" s="93" t="s">
        <v>361</v>
      </c>
      <c r="F76" s="83"/>
      <c r="G76" s="82"/>
      <c r="H76" s="82"/>
      <c r="I76" s="82"/>
      <c r="J76" s="82"/>
    </row>
    <row r="77" spans="1:11" x14ac:dyDescent="0.3">
      <c r="A77" s="76"/>
      <c r="B77" s="77" t="s">
        <v>48</v>
      </c>
      <c r="C77" s="76"/>
      <c r="D77" s="83"/>
      <c r="E77" s="93"/>
      <c r="F77" s="83"/>
      <c r="G77" s="82"/>
      <c r="H77" s="82"/>
      <c r="I77" s="82"/>
      <c r="J77" s="82"/>
    </row>
    <row r="78" spans="1:11" x14ac:dyDescent="0.3">
      <c r="A78" s="76">
        <v>8212</v>
      </c>
      <c r="B78" s="87" t="s">
        <v>362</v>
      </c>
      <c r="C78" s="88" t="s">
        <v>408</v>
      </c>
      <c r="D78" s="83"/>
      <c r="E78" s="93" t="s">
        <v>361</v>
      </c>
      <c r="F78" s="83"/>
      <c r="G78" s="82"/>
      <c r="H78" s="82"/>
      <c r="I78" s="82"/>
      <c r="J78" s="82"/>
    </row>
    <row r="79" spans="1:11" x14ac:dyDescent="0.3">
      <c r="A79" s="76">
        <v>8213</v>
      </c>
      <c r="B79" s="87" t="s">
        <v>364</v>
      </c>
      <c r="C79" s="88" t="s">
        <v>409</v>
      </c>
      <c r="D79" s="83"/>
      <c r="E79" s="93" t="s">
        <v>361</v>
      </c>
      <c r="F79" s="83"/>
      <c r="G79" s="82"/>
      <c r="H79" s="82"/>
      <c r="I79" s="82"/>
      <c r="J79" s="82"/>
    </row>
    <row r="80" spans="1:11" ht="33" x14ac:dyDescent="0.3">
      <c r="A80" s="76">
        <v>8220</v>
      </c>
      <c r="B80" s="77" t="s">
        <v>410</v>
      </c>
      <c r="C80" s="76"/>
      <c r="D80" s="83"/>
      <c r="E80" s="83"/>
      <c r="F80" s="83"/>
      <c r="G80" s="82"/>
      <c r="H80" s="82"/>
      <c r="I80" s="82"/>
      <c r="J80" s="82"/>
    </row>
    <row r="81" spans="1:10" x14ac:dyDescent="0.3">
      <c r="A81" s="76"/>
      <c r="B81" s="77" t="s">
        <v>46</v>
      </c>
      <c r="C81" s="76"/>
      <c r="D81" s="83"/>
      <c r="E81" s="83"/>
      <c r="F81" s="83"/>
      <c r="G81" s="82"/>
      <c r="H81" s="82"/>
      <c r="I81" s="82"/>
      <c r="J81" s="82"/>
    </row>
    <row r="82" spans="1:10" x14ac:dyDescent="0.3">
      <c r="A82" s="76">
        <v>8221</v>
      </c>
      <c r="B82" s="77" t="s">
        <v>367</v>
      </c>
      <c r="C82" s="76"/>
      <c r="D82" s="83"/>
      <c r="E82" s="93" t="s">
        <v>361</v>
      </c>
      <c r="F82" s="83"/>
      <c r="G82" s="82"/>
      <c r="H82" s="82"/>
      <c r="I82" s="82"/>
      <c r="J82" s="82"/>
    </row>
    <row r="83" spans="1:10" x14ac:dyDescent="0.3">
      <c r="A83" s="76"/>
      <c r="B83" s="77" t="s">
        <v>252</v>
      </c>
      <c r="C83" s="76"/>
      <c r="D83" s="83"/>
      <c r="E83" s="93"/>
      <c r="F83" s="83"/>
      <c r="G83" s="82"/>
      <c r="H83" s="82"/>
      <c r="I83" s="82"/>
      <c r="J83" s="82"/>
    </row>
    <row r="84" spans="1:10" x14ac:dyDescent="0.3">
      <c r="A84" s="76">
        <v>8222</v>
      </c>
      <c r="B84" s="85" t="s">
        <v>368</v>
      </c>
      <c r="C84" s="88" t="s">
        <v>411</v>
      </c>
      <c r="D84" s="83"/>
      <c r="E84" s="93" t="s">
        <v>361</v>
      </c>
      <c r="F84" s="83"/>
      <c r="G84" s="82"/>
      <c r="H84" s="82"/>
      <c r="I84" s="82"/>
      <c r="J84" s="82"/>
    </row>
    <row r="85" spans="1:10" x14ac:dyDescent="0.3">
      <c r="A85" s="76">
        <v>8230</v>
      </c>
      <c r="B85" s="85" t="s">
        <v>372</v>
      </c>
      <c r="C85" s="88" t="s">
        <v>412</v>
      </c>
      <c r="D85" s="83"/>
      <c r="E85" s="93" t="s">
        <v>361</v>
      </c>
      <c r="F85" s="83"/>
      <c r="G85" s="82"/>
      <c r="H85" s="82"/>
      <c r="I85" s="82"/>
      <c r="J85" s="82"/>
    </row>
    <row r="86" spans="1:10" x14ac:dyDescent="0.3">
      <c r="A86" s="76">
        <v>8240</v>
      </c>
      <c r="B86" s="77" t="s">
        <v>376</v>
      </c>
      <c r="C86" s="76"/>
      <c r="D86" s="83"/>
      <c r="E86" s="83"/>
      <c r="F86" s="83"/>
      <c r="G86" s="82"/>
      <c r="H86" s="82"/>
      <c r="I86" s="82"/>
      <c r="J86" s="82"/>
    </row>
    <row r="87" spans="1:10" x14ac:dyDescent="0.3">
      <c r="A87" s="76"/>
      <c r="B87" s="77" t="s">
        <v>252</v>
      </c>
      <c r="C87" s="76"/>
      <c r="D87" s="83"/>
      <c r="E87" s="83"/>
      <c r="F87" s="83"/>
      <c r="G87" s="82"/>
      <c r="H87" s="82"/>
      <c r="I87" s="82"/>
      <c r="J87" s="82"/>
    </row>
    <row r="88" spans="1:10" x14ac:dyDescent="0.3">
      <c r="A88" s="76">
        <v>8241</v>
      </c>
      <c r="B88" s="85" t="s">
        <v>413</v>
      </c>
      <c r="C88" s="88" t="s">
        <v>411</v>
      </c>
      <c r="D88" s="83"/>
      <c r="E88" s="83"/>
      <c r="F88" s="83"/>
      <c r="G88" s="82"/>
      <c r="H88" s="82"/>
      <c r="I88" s="82"/>
      <c r="J88" s="82"/>
    </row>
    <row r="89" spans="1:10" x14ac:dyDescent="0.3">
      <c r="A89" s="76">
        <v>8250</v>
      </c>
      <c r="B89" s="85" t="s">
        <v>380</v>
      </c>
      <c r="C89" s="88" t="s">
        <v>412</v>
      </c>
      <c r="D89" s="91"/>
      <c r="E89" s="92"/>
      <c r="F89" s="91"/>
      <c r="G89" s="82"/>
      <c r="H89" s="82"/>
      <c r="I89" s="82"/>
      <c r="J89" s="82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34" customWidth="1"/>
    <col min="2" max="2" width="39" style="34" customWidth="1"/>
    <col min="3" max="3" width="12.7109375" style="34" customWidth="1"/>
    <col min="4" max="4" width="12.5703125" style="34" customWidth="1"/>
    <col min="5" max="5" width="11.140625" style="34" customWidth="1"/>
    <col min="6" max="9" width="12.7109375" style="34" customWidth="1"/>
    <col min="10" max="16384" width="9.140625" style="34"/>
  </cols>
  <sheetData>
    <row r="1" spans="1:9" s="99" customFormat="1" ht="13.5" customHeight="1" x14ac:dyDescent="0.25">
      <c r="A1" s="95"/>
      <c r="B1" s="33"/>
      <c r="C1" s="95"/>
      <c r="D1" s="96"/>
      <c r="E1" s="97"/>
      <c r="F1" s="105" t="s">
        <v>322</v>
      </c>
      <c r="G1" s="105"/>
      <c r="H1" s="105"/>
      <c r="I1" s="105"/>
    </row>
    <row r="2" spans="1:9" s="99" customFormat="1" ht="13.5" customHeight="1" x14ac:dyDescent="0.25">
      <c r="A2" s="95"/>
      <c r="B2" s="33"/>
      <c r="C2" s="95"/>
      <c r="D2" s="96"/>
      <c r="E2" s="97"/>
      <c r="F2" s="105" t="s">
        <v>419</v>
      </c>
      <c r="G2" s="105"/>
      <c r="H2" s="105"/>
      <c r="I2" s="105"/>
    </row>
    <row r="3" spans="1:9" s="99" customFormat="1" ht="13.5" customHeight="1" x14ac:dyDescent="0.25">
      <c r="A3" s="95"/>
      <c r="B3" s="33"/>
      <c r="C3" s="95"/>
      <c r="D3" s="96"/>
      <c r="E3" s="97"/>
      <c r="F3" s="104" t="s">
        <v>420</v>
      </c>
      <c r="G3" s="104"/>
      <c r="H3" s="104"/>
      <c r="I3" s="104"/>
    </row>
    <row r="4" spans="1:9" s="99" customFormat="1" ht="27" customHeight="1" x14ac:dyDescent="0.25">
      <c r="A4" s="95"/>
      <c r="B4" s="33"/>
      <c r="C4" s="95"/>
      <c r="D4" s="96"/>
      <c r="E4" s="97"/>
      <c r="F4" s="106" t="s">
        <v>421</v>
      </c>
      <c r="G4" s="106"/>
      <c r="H4" s="106"/>
      <c r="I4" s="106"/>
    </row>
    <row r="5" spans="1:9" s="99" customFormat="1" ht="13.5" customHeight="1" x14ac:dyDescent="0.25">
      <c r="A5" s="95"/>
      <c r="B5" s="33"/>
      <c r="C5" s="95"/>
      <c r="D5" s="96"/>
      <c r="E5" s="97"/>
      <c r="F5" s="105" t="s">
        <v>322</v>
      </c>
      <c r="G5" s="105"/>
      <c r="H5" s="105"/>
      <c r="I5" s="105"/>
    </row>
    <row r="6" spans="1:9" s="99" customFormat="1" ht="13.5" customHeight="1" x14ac:dyDescent="0.25">
      <c r="A6" s="95"/>
      <c r="B6" s="33"/>
      <c r="C6" s="95"/>
      <c r="D6" s="96"/>
      <c r="E6" s="97"/>
      <c r="F6" s="105" t="s">
        <v>422</v>
      </c>
      <c r="G6" s="105"/>
      <c r="H6" s="105"/>
      <c r="I6" s="105"/>
    </row>
    <row r="7" spans="1:9" s="99" customFormat="1" ht="13.5" customHeight="1" x14ac:dyDescent="0.25">
      <c r="A7" s="95"/>
      <c r="B7" s="33"/>
      <c r="C7" s="95"/>
      <c r="D7" s="96"/>
      <c r="E7" s="97"/>
      <c r="F7" s="104" t="s">
        <v>423</v>
      </c>
      <c r="G7" s="104"/>
      <c r="H7" s="104"/>
      <c r="I7" s="104"/>
    </row>
    <row r="8" spans="1:9" ht="13.5" x14ac:dyDescent="0.25">
      <c r="E8" s="124"/>
      <c r="F8" s="124"/>
      <c r="G8" s="124"/>
      <c r="H8" s="124"/>
      <c r="I8" s="124"/>
    </row>
    <row r="9" spans="1:9" ht="16.5" x14ac:dyDescent="0.3">
      <c r="A9" s="125" t="s">
        <v>342</v>
      </c>
      <c r="B9" s="125"/>
      <c r="C9" s="125"/>
      <c r="D9" s="125"/>
      <c r="E9" s="125"/>
      <c r="F9" s="125"/>
      <c r="G9" s="125"/>
      <c r="H9" s="125"/>
      <c r="I9" s="125"/>
    </row>
    <row r="10" spans="1:9" ht="42" customHeight="1" x14ac:dyDescent="0.2">
      <c r="A10" s="123" t="s">
        <v>343</v>
      </c>
      <c r="B10" s="123"/>
      <c r="C10" s="123"/>
      <c r="D10" s="123"/>
      <c r="E10" s="123"/>
      <c r="F10" s="123"/>
      <c r="G10" s="123"/>
      <c r="H10" s="123"/>
      <c r="I10" s="123"/>
    </row>
    <row r="11" spans="1:9" ht="30" customHeight="1" thickBot="1" x14ac:dyDescent="0.35">
      <c r="A11" s="3"/>
      <c r="B11" s="36"/>
      <c r="C11" s="36"/>
      <c r="D11" s="110" t="s">
        <v>338</v>
      </c>
      <c r="E11" s="110"/>
    </row>
    <row r="12" spans="1:9" ht="13.5" customHeight="1" thickBot="1" x14ac:dyDescent="0.35">
      <c r="A12" s="111" t="s">
        <v>344</v>
      </c>
      <c r="B12" s="114"/>
      <c r="C12" s="117" t="s">
        <v>332</v>
      </c>
      <c r="D12" s="117"/>
      <c r="E12" s="118"/>
      <c r="F12" s="119" t="s">
        <v>247</v>
      </c>
      <c r="G12" s="120"/>
      <c r="H12" s="120"/>
      <c r="I12" s="121"/>
    </row>
    <row r="13" spans="1:9" ht="30" customHeight="1" thickBot="1" x14ac:dyDescent="0.35">
      <c r="A13" s="112"/>
      <c r="B13" s="115"/>
      <c r="C13" s="38" t="s">
        <v>246</v>
      </c>
      <c r="D13" s="122" t="s">
        <v>345</v>
      </c>
      <c r="E13" s="118"/>
      <c r="F13" s="39" t="s">
        <v>82</v>
      </c>
      <c r="G13" s="39" t="s">
        <v>83</v>
      </c>
      <c r="H13" s="39" t="s">
        <v>84</v>
      </c>
      <c r="I13" s="39" t="s">
        <v>85</v>
      </c>
    </row>
    <row r="14" spans="1:9" ht="39.75" customHeight="1" thickBot="1" x14ac:dyDescent="0.35">
      <c r="A14" s="113"/>
      <c r="B14" s="116"/>
      <c r="C14" s="41" t="s">
        <v>346</v>
      </c>
      <c r="D14" s="42" t="s">
        <v>42</v>
      </c>
      <c r="E14" s="42" t="s">
        <v>43</v>
      </c>
      <c r="F14" s="37">
        <v>7</v>
      </c>
      <c r="G14" s="21">
        <v>8</v>
      </c>
      <c r="H14" s="21">
        <v>9</v>
      </c>
      <c r="I14" s="21">
        <v>10</v>
      </c>
    </row>
    <row r="15" spans="1:9" ht="20.25" customHeight="1" thickBot="1" x14ac:dyDescent="0.3">
      <c r="A15" s="43">
        <v>1</v>
      </c>
      <c r="B15" s="43">
        <v>2</v>
      </c>
      <c r="C15" s="40">
        <v>3</v>
      </c>
      <c r="D15" s="44">
        <v>4</v>
      </c>
      <c r="E15" s="45">
        <v>5</v>
      </c>
      <c r="F15" s="8"/>
      <c r="G15" s="8"/>
      <c r="H15" s="8"/>
      <c r="I15" s="8"/>
    </row>
    <row r="16" spans="1:9" ht="41.25" customHeight="1" thickBot="1" x14ac:dyDescent="0.35">
      <c r="A16" s="46">
        <v>8000</v>
      </c>
      <c r="B16" s="47" t="s">
        <v>347</v>
      </c>
      <c r="C16" s="48">
        <v>1151693.0779999988</v>
      </c>
      <c r="D16" s="48">
        <v>690103.01820000005</v>
      </c>
      <c r="E16" s="49">
        <v>461590.05979999877</v>
      </c>
      <c r="F16" s="48">
        <v>1151693.0779999988</v>
      </c>
      <c r="G16" s="48">
        <v>1151693.0779999988</v>
      </c>
      <c r="H16" s="48">
        <v>1151693.0779999988</v>
      </c>
      <c r="I16" s="48">
        <v>1151693.0779999988</v>
      </c>
    </row>
    <row r="17" spans="1:5" x14ac:dyDescent="0.2">
      <c r="A17" s="50"/>
      <c r="B17" s="50"/>
      <c r="C17" s="50"/>
      <c r="D17" s="50"/>
      <c r="E17" s="50"/>
    </row>
    <row r="18" spans="1:5" x14ac:dyDescent="0.2">
      <c r="A18" s="50"/>
      <c r="B18" s="50"/>
      <c r="C18" s="50"/>
      <c r="D18" s="50"/>
      <c r="E18" s="50"/>
    </row>
    <row r="19" spans="1:5" x14ac:dyDescent="0.2">
      <c r="A19" s="50"/>
      <c r="B19" s="50"/>
      <c r="C19" s="50"/>
      <c r="D19" s="50"/>
      <c r="E19" s="50"/>
    </row>
    <row r="20" spans="1:5" x14ac:dyDescent="0.2">
      <c r="A20" s="50"/>
      <c r="B20" s="50"/>
      <c r="C20" s="50"/>
      <c r="D20" s="50"/>
      <c r="E20" s="50"/>
    </row>
    <row r="21" spans="1:5" x14ac:dyDescent="0.2">
      <c r="A21" s="50"/>
      <c r="B21" s="51"/>
      <c r="C21" s="52"/>
      <c r="D21" s="52"/>
      <c r="E21" s="52"/>
    </row>
    <row r="22" spans="1:5" x14ac:dyDescent="0.2">
      <c r="A22" s="50"/>
      <c r="B22" s="51"/>
      <c r="C22" s="52"/>
      <c r="D22" s="52"/>
      <c r="E22" s="52"/>
    </row>
    <row r="23" spans="1:5" x14ac:dyDescent="0.2">
      <c r="A23" s="50"/>
      <c r="B23" s="51"/>
      <c r="C23" s="52"/>
      <c r="D23" s="52"/>
      <c r="E23" s="52"/>
    </row>
    <row r="24" spans="1:5" x14ac:dyDescent="0.2">
      <c r="A24" s="50"/>
      <c r="B24" s="53"/>
      <c r="C24" s="54"/>
      <c r="D24" s="54"/>
      <c r="E24" s="54"/>
    </row>
    <row r="25" spans="1:5" x14ac:dyDescent="0.2">
      <c r="A25" s="50"/>
      <c r="B25" s="53"/>
      <c r="C25" s="54"/>
      <c r="D25" s="54"/>
      <c r="E25" s="54"/>
    </row>
    <row r="26" spans="1:5" x14ac:dyDescent="0.2">
      <c r="A26" s="50"/>
      <c r="B26" s="53"/>
      <c r="C26" s="54"/>
      <c r="D26" s="54"/>
      <c r="E26" s="54"/>
    </row>
    <row r="27" spans="1:5" x14ac:dyDescent="0.2">
      <c r="A27" s="50"/>
      <c r="B27" s="50"/>
      <c r="C27" s="50"/>
      <c r="D27" s="50"/>
      <c r="E27" s="50"/>
    </row>
    <row r="40" spans="1:3" x14ac:dyDescent="0.2">
      <c r="A40" s="55"/>
      <c r="B40" s="56"/>
      <c r="C40" s="57"/>
    </row>
    <row r="41" spans="1:3" x14ac:dyDescent="0.2">
      <c r="A41" s="55"/>
      <c r="B41" s="58"/>
      <c r="C41" s="57"/>
    </row>
    <row r="42" spans="1:3" x14ac:dyDescent="0.2">
      <c r="A42" s="55"/>
      <c r="B42" s="56"/>
      <c r="C42" s="57"/>
    </row>
    <row r="43" spans="1:3" x14ac:dyDescent="0.2">
      <c r="A43" s="55"/>
      <c r="B43" s="56"/>
      <c r="C43" s="57"/>
    </row>
    <row r="44" spans="1:3" x14ac:dyDescent="0.2">
      <c r="A44" s="55"/>
      <c r="B44" s="56"/>
      <c r="C44" s="57"/>
    </row>
    <row r="45" spans="1:3" x14ac:dyDescent="0.2">
      <c r="A45" s="55"/>
      <c r="B45" s="56"/>
      <c r="C45" s="57"/>
    </row>
    <row r="46" spans="1:3" x14ac:dyDescent="0.2">
      <c r="B46" s="56"/>
      <c r="C46" s="57"/>
    </row>
    <row r="47" spans="1:3" x14ac:dyDescent="0.2">
      <c r="B47" s="56"/>
      <c r="C47" s="57"/>
    </row>
    <row r="48" spans="1:3" x14ac:dyDescent="0.2">
      <c r="B48" s="56"/>
      <c r="C48" s="57"/>
    </row>
    <row r="49" spans="2:3" x14ac:dyDescent="0.2">
      <c r="B49" s="56"/>
      <c r="C49" s="57"/>
    </row>
    <row r="50" spans="2:3" x14ac:dyDescent="0.2">
      <c r="B50" s="56"/>
      <c r="C50" s="57"/>
    </row>
    <row r="51" spans="2:3" x14ac:dyDescent="0.2">
      <c r="B51" s="56"/>
      <c r="C51" s="57"/>
    </row>
    <row r="52" spans="2:3" x14ac:dyDescent="0.2">
      <c r="B52" s="56"/>
      <c r="C52" s="57"/>
    </row>
    <row r="53" spans="2:3" x14ac:dyDescent="0.2">
      <c r="B53" s="56"/>
      <c r="C53" s="57"/>
    </row>
    <row r="54" spans="2:3" x14ac:dyDescent="0.2">
      <c r="B54" s="56"/>
      <c r="C54" s="57"/>
    </row>
    <row r="55" spans="2:3" x14ac:dyDescent="0.2">
      <c r="B55" s="56"/>
      <c r="C55" s="57"/>
    </row>
    <row r="56" spans="2:3" x14ac:dyDescent="0.2">
      <c r="B56" s="56"/>
      <c r="C56" s="57"/>
    </row>
    <row r="57" spans="2:3" x14ac:dyDescent="0.2">
      <c r="B57" s="59"/>
    </row>
    <row r="58" spans="2:3" x14ac:dyDescent="0.2">
      <c r="B58" s="59"/>
    </row>
    <row r="59" spans="2:3" x14ac:dyDescent="0.2">
      <c r="B59" s="59"/>
    </row>
    <row r="60" spans="2:3" x14ac:dyDescent="0.2">
      <c r="B60" s="59"/>
    </row>
    <row r="61" spans="2:3" x14ac:dyDescent="0.2">
      <c r="B61" s="59"/>
    </row>
    <row r="62" spans="2:3" x14ac:dyDescent="0.2">
      <c r="B62" s="59"/>
    </row>
    <row r="63" spans="2:3" x14ac:dyDescent="0.2">
      <c r="B63" s="59"/>
    </row>
    <row r="64" spans="2:3" x14ac:dyDescent="0.2">
      <c r="B64" s="59"/>
    </row>
    <row r="65" spans="2:2" x14ac:dyDescent="0.2">
      <c r="B65" s="59"/>
    </row>
    <row r="66" spans="2:2" x14ac:dyDescent="0.2">
      <c r="B66" s="59"/>
    </row>
    <row r="67" spans="2:2" x14ac:dyDescent="0.2">
      <c r="B67" s="59"/>
    </row>
    <row r="68" spans="2:2" x14ac:dyDescent="0.2">
      <c r="B68" s="59"/>
    </row>
    <row r="69" spans="2:2" x14ac:dyDescent="0.2">
      <c r="B69" s="59"/>
    </row>
    <row r="70" spans="2:2" x14ac:dyDescent="0.2">
      <c r="B70" s="59"/>
    </row>
    <row r="71" spans="2:2" x14ac:dyDescent="0.2">
      <c r="B71" s="59"/>
    </row>
    <row r="72" spans="2:2" x14ac:dyDescent="0.2">
      <c r="B72" s="59"/>
    </row>
    <row r="73" spans="2:2" x14ac:dyDescent="0.2">
      <c r="B73" s="59"/>
    </row>
    <row r="74" spans="2:2" x14ac:dyDescent="0.2">
      <c r="B74" s="59"/>
    </row>
    <row r="75" spans="2:2" x14ac:dyDescent="0.2">
      <c r="B75" s="59"/>
    </row>
    <row r="76" spans="2:2" x14ac:dyDescent="0.2">
      <c r="B76" s="59"/>
    </row>
    <row r="77" spans="2:2" x14ac:dyDescent="0.2">
      <c r="B77" s="59"/>
    </row>
    <row r="78" spans="2:2" x14ac:dyDescent="0.2">
      <c r="B78" s="59"/>
    </row>
    <row r="79" spans="2:2" x14ac:dyDescent="0.2">
      <c r="B79" s="59"/>
    </row>
    <row r="80" spans="2:2" x14ac:dyDescent="0.2">
      <c r="B80" s="59"/>
    </row>
    <row r="81" spans="2:2" x14ac:dyDescent="0.2">
      <c r="B81" s="59"/>
    </row>
    <row r="82" spans="2:2" x14ac:dyDescent="0.2">
      <c r="B82" s="59"/>
    </row>
    <row r="83" spans="2:2" x14ac:dyDescent="0.2">
      <c r="B83" s="59"/>
    </row>
    <row r="84" spans="2:2" x14ac:dyDescent="0.2">
      <c r="B84" s="59"/>
    </row>
    <row r="85" spans="2:2" x14ac:dyDescent="0.2">
      <c r="B85" s="59"/>
    </row>
    <row r="86" spans="2:2" x14ac:dyDescent="0.2">
      <c r="B86" s="59"/>
    </row>
    <row r="87" spans="2:2" x14ac:dyDescent="0.2">
      <c r="B87" s="59"/>
    </row>
    <row r="88" spans="2:2" x14ac:dyDescent="0.2">
      <c r="B88" s="59"/>
    </row>
    <row r="89" spans="2:2" x14ac:dyDescent="0.2">
      <c r="B89" s="59"/>
    </row>
    <row r="90" spans="2:2" x14ac:dyDescent="0.2">
      <c r="B90" s="59"/>
    </row>
    <row r="91" spans="2:2" x14ac:dyDescent="0.2">
      <c r="B91" s="59"/>
    </row>
    <row r="92" spans="2:2" x14ac:dyDescent="0.2">
      <c r="B92" s="59"/>
    </row>
    <row r="93" spans="2:2" x14ac:dyDescent="0.2">
      <c r="B93" s="59"/>
    </row>
    <row r="94" spans="2:2" x14ac:dyDescent="0.2">
      <c r="B94" s="59"/>
    </row>
    <row r="95" spans="2:2" x14ac:dyDescent="0.2">
      <c r="B95" s="59"/>
    </row>
    <row r="96" spans="2:2" x14ac:dyDescent="0.2">
      <c r="B96" s="59"/>
    </row>
    <row r="97" spans="2:2" x14ac:dyDescent="0.2">
      <c r="B97" s="59"/>
    </row>
    <row r="98" spans="2:2" x14ac:dyDescent="0.2">
      <c r="B98" s="59"/>
    </row>
    <row r="99" spans="2:2" x14ac:dyDescent="0.2">
      <c r="B99" s="59"/>
    </row>
    <row r="100" spans="2:2" x14ac:dyDescent="0.2">
      <c r="B100" s="59"/>
    </row>
    <row r="101" spans="2:2" x14ac:dyDescent="0.2">
      <c r="B101" s="59"/>
    </row>
    <row r="102" spans="2:2" x14ac:dyDescent="0.2">
      <c r="B102" s="59"/>
    </row>
    <row r="103" spans="2:2" x14ac:dyDescent="0.2">
      <c r="B103" s="59"/>
    </row>
    <row r="104" spans="2:2" x14ac:dyDescent="0.2">
      <c r="B104" s="59"/>
    </row>
    <row r="105" spans="2:2" x14ac:dyDescent="0.2">
      <c r="B105" s="59"/>
    </row>
    <row r="106" spans="2:2" x14ac:dyDescent="0.2">
      <c r="B106" s="59"/>
    </row>
    <row r="107" spans="2:2" x14ac:dyDescent="0.2">
      <c r="B107" s="59"/>
    </row>
    <row r="108" spans="2:2" x14ac:dyDescent="0.2">
      <c r="B108" s="59"/>
    </row>
    <row r="109" spans="2:2" x14ac:dyDescent="0.2">
      <c r="B109" s="59"/>
    </row>
    <row r="110" spans="2:2" x14ac:dyDescent="0.2">
      <c r="B110" s="59"/>
    </row>
    <row r="111" spans="2:2" x14ac:dyDescent="0.2">
      <c r="B111" s="59"/>
    </row>
    <row r="112" spans="2:2" x14ac:dyDescent="0.2">
      <c r="B112" s="59"/>
    </row>
    <row r="113" spans="2:2" x14ac:dyDescent="0.2">
      <c r="B113" s="59"/>
    </row>
    <row r="114" spans="2:2" x14ac:dyDescent="0.2">
      <c r="B114" s="59"/>
    </row>
    <row r="115" spans="2:2" x14ac:dyDescent="0.2">
      <c r="B115" s="59"/>
    </row>
    <row r="116" spans="2:2" x14ac:dyDescent="0.2">
      <c r="B116" s="59"/>
    </row>
    <row r="117" spans="2:2" x14ac:dyDescent="0.2">
      <c r="B117" s="59"/>
    </row>
    <row r="118" spans="2:2" x14ac:dyDescent="0.2">
      <c r="B118" s="59"/>
    </row>
    <row r="119" spans="2:2" x14ac:dyDescent="0.2">
      <c r="B119" s="59"/>
    </row>
    <row r="120" spans="2:2" x14ac:dyDescent="0.2">
      <c r="B120" s="59"/>
    </row>
    <row r="121" spans="2:2" x14ac:dyDescent="0.2">
      <c r="B121" s="59"/>
    </row>
    <row r="122" spans="2:2" x14ac:dyDescent="0.2">
      <c r="B122" s="59"/>
    </row>
    <row r="123" spans="2:2" x14ac:dyDescent="0.2">
      <c r="B123" s="59"/>
    </row>
    <row r="124" spans="2:2" x14ac:dyDescent="0.2">
      <c r="B124" s="59"/>
    </row>
    <row r="125" spans="2:2" x14ac:dyDescent="0.2">
      <c r="B125" s="59"/>
    </row>
    <row r="126" spans="2:2" x14ac:dyDescent="0.2">
      <c r="B126" s="59"/>
    </row>
    <row r="127" spans="2:2" x14ac:dyDescent="0.2">
      <c r="B127" s="59"/>
    </row>
    <row r="128" spans="2:2" x14ac:dyDescent="0.2">
      <c r="B128" s="59"/>
    </row>
    <row r="129" spans="2:2" x14ac:dyDescent="0.2">
      <c r="B129" s="59"/>
    </row>
    <row r="130" spans="2:2" x14ac:dyDescent="0.2">
      <c r="B130" s="59"/>
    </row>
    <row r="131" spans="2:2" x14ac:dyDescent="0.2">
      <c r="B131" s="59"/>
    </row>
    <row r="132" spans="2:2" x14ac:dyDescent="0.2">
      <c r="B132" s="59"/>
    </row>
    <row r="133" spans="2:2" x14ac:dyDescent="0.2">
      <c r="B133" s="59"/>
    </row>
    <row r="134" spans="2:2" x14ac:dyDescent="0.2">
      <c r="B134" s="59"/>
    </row>
    <row r="135" spans="2:2" x14ac:dyDescent="0.2">
      <c r="B135" s="59"/>
    </row>
    <row r="136" spans="2:2" x14ac:dyDescent="0.2">
      <c r="B136" s="59"/>
    </row>
    <row r="137" spans="2:2" x14ac:dyDescent="0.2">
      <c r="B137" s="59"/>
    </row>
    <row r="138" spans="2:2" x14ac:dyDescent="0.2">
      <c r="B138" s="59"/>
    </row>
    <row r="139" spans="2:2" x14ac:dyDescent="0.2">
      <c r="B139" s="59"/>
    </row>
    <row r="140" spans="2:2" x14ac:dyDescent="0.2">
      <c r="B140" s="59"/>
    </row>
    <row r="141" spans="2:2" x14ac:dyDescent="0.2">
      <c r="B141" s="59"/>
    </row>
    <row r="142" spans="2:2" x14ac:dyDescent="0.2">
      <c r="B142" s="59"/>
    </row>
    <row r="143" spans="2:2" x14ac:dyDescent="0.2">
      <c r="B143" s="59"/>
    </row>
    <row r="144" spans="2:2" x14ac:dyDescent="0.2">
      <c r="B144" s="59"/>
    </row>
    <row r="145" spans="2:2" x14ac:dyDescent="0.2">
      <c r="B145" s="59"/>
    </row>
    <row r="146" spans="2:2" x14ac:dyDescent="0.2">
      <c r="B146" s="59"/>
    </row>
    <row r="147" spans="2:2" x14ac:dyDescent="0.2">
      <c r="B147" s="59"/>
    </row>
    <row r="148" spans="2:2" x14ac:dyDescent="0.2">
      <c r="B148" s="59"/>
    </row>
    <row r="149" spans="2:2" x14ac:dyDescent="0.2">
      <c r="B149" s="59"/>
    </row>
    <row r="150" spans="2:2" x14ac:dyDescent="0.2">
      <c r="B150" s="59"/>
    </row>
    <row r="151" spans="2:2" x14ac:dyDescent="0.2">
      <c r="B151" s="59"/>
    </row>
    <row r="152" spans="2:2" x14ac:dyDescent="0.2">
      <c r="B152" s="59"/>
    </row>
    <row r="153" spans="2:2" x14ac:dyDescent="0.2">
      <c r="B153" s="59"/>
    </row>
    <row r="154" spans="2:2" x14ac:dyDescent="0.2">
      <c r="B154" s="59"/>
    </row>
    <row r="155" spans="2:2" x14ac:dyDescent="0.2">
      <c r="B155" s="59"/>
    </row>
    <row r="156" spans="2:2" x14ac:dyDescent="0.2">
      <c r="B156" s="59"/>
    </row>
    <row r="157" spans="2:2" x14ac:dyDescent="0.2">
      <c r="B157" s="59"/>
    </row>
    <row r="158" spans="2:2" x14ac:dyDescent="0.2">
      <c r="B158" s="59"/>
    </row>
    <row r="159" spans="2:2" x14ac:dyDescent="0.2">
      <c r="B159" s="59"/>
    </row>
    <row r="160" spans="2:2" x14ac:dyDescent="0.2">
      <c r="B160" s="59"/>
    </row>
    <row r="161" spans="2:2" x14ac:dyDescent="0.2">
      <c r="B161" s="59"/>
    </row>
    <row r="162" spans="2:2" x14ac:dyDescent="0.2">
      <c r="B162" s="59"/>
    </row>
    <row r="163" spans="2:2" x14ac:dyDescent="0.2">
      <c r="B163" s="59"/>
    </row>
    <row r="164" spans="2:2" x14ac:dyDescent="0.2">
      <c r="B164" s="59"/>
    </row>
    <row r="165" spans="2:2" x14ac:dyDescent="0.2">
      <c r="B165" s="59"/>
    </row>
    <row r="166" spans="2:2" x14ac:dyDescent="0.2">
      <c r="B166" s="59"/>
    </row>
    <row r="167" spans="2:2" x14ac:dyDescent="0.2">
      <c r="B167" s="59"/>
    </row>
    <row r="168" spans="2:2" x14ac:dyDescent="0.2">
      <c r="B168" s="59"/>
    </row>
    <row r="169" spans="2:2" x14ac:dyDescent="0.2">
      <c r="B169" s="59"/>
    </row>
    <row r="170" spans="2:2" x14ac:dyDescent="0.2">
      <c r="B170" s="59"/>
    </row>
    <row r="171" spans="2:2" x14ac:dyDescent="0.2">
      <c r="B171" s="59"/>
    </row>
    <row r="172" spans="2:2" x14ac:dyDescent="0.2">
      <c r="B172" s="59"/>
    </row>
    <row r="173" spans="2:2" x14ac:dyDescent="0.2">
      <c r="B173" s="59"/>
    </row>
    <row r="174" spans="2:2" x14ac:dyDescent="0.2">
      <c r="B174" s="59"/>
    </row>
    <row r="175" spans="2:2" x14ac:dyDescent="0.2">
      <c r="B175" s="59"/>
    </row>
    <row r="176" spans="2:2" x14ac:dyDescent="0.2">
      <c r="B176" s="59"/>
    </row>
    <row r="177" spans="2:2" x14ac:dyDescent="0.2">
      <c r="B177" s="59"/>
    </row>
    <row r="178" spans="2:2" x14ac:dyDescent="0.2">
      <c r="B178" s="59"/>
    </row>
    <row r="179" spans="2:2" x14ac:dyDescent="0.2">
      <c r="B179" s="59"/>
    </row>
    <row r="180" spans="2:2" x14ac:dyDescent="0.2">
      <c r="B180" s="59"/>
    </row>
    <row r="181" spans="2:2" x14ac:dyDescent="0.2">
      <c r="B181" s="59"/>
    </row>
    <row r="182" spans="2:2" x14ac:dyDescent="0.2">
      <c r="B182" s="59"/>
    </row>
    <row r="183" spans="2:2" x14ac:dyDescent="0.2">
      <c r="B183" s="59"/>
    </row>
    <row r="184" spans="2:2" x14ac:dyDescent="0.2">
      <c r="B184" s="59"/>
    </row>
    <row r="185" spans="2:2" x14ac:dyDescent="0.2">
      <c r="B185" s="59"/>
    </row>
    <row r="186" spans="2:2" x14ac:dyDescent="0.2">
      <c r="B186" s="59"/>
    </row>
    <row r="187" spans="2:2" x14ac:dyDescent="0.2">
      <c r="B187" s="59"/>
    </row>
    <row r="188" spans="2:2" x14ac:dyDescent="0.2">
      <c r="B188" s="59"/>
    </row>
    <row r="189" spans="2:2" x14ac:dyDescent="0.2">
      <c r="B189" s="59"/>
    </row>
    <row r="190" spans="2:2" x14ac:dyDescent="0.2">
      <c r="B190" s="59"/>
    </row>
    <row r="191" spans="2:2" x14ac:dyDescent="0.2">
      <c r="B191" s="59"/>
    </row>
    <row r="192" spans="2:2" x14ac:dyDescent="0.2">
      <c r="B192" s="59"/>
    </row>
    <row r="193" spans="2:2" x14ac:dyDescent="0.2">
      <c r="B193" s="59"/>
    </row>
    <row r="194" spans="2:2" x14ac:dyDescent="0.2">
      <c r="B194" s="59"/>
    </row>
    <row r="195" spans="2:2" x14ac:dyDescent="0.2">
      <c r="B195" s="59"/>
    </row>
    <row r="196" spans="2:2" x14ac:dyDescent="0.2">
      <c r="B196" s="59"/>
    </row>
    <row r="197" spans="2:2" x14ac:dyDescent="0.2">
      <c r="B197" s="59"/>
    </row>
    <row r="198" spans="2:2" x14ac:dyDescent="0.2">
      <c r="B198" s="59"/>
    </row>
    <row r="199" spans="2:2" x14ac:dyDescent="0.2">
      <c r="B199" s="59"/>
    </row>
    <row r="200" spans="2:2" x14ac:dyDescent="0.2">
      <c r="B200" s="59"/>
    </row>
    <row r="201" spans="2:2" x14ac:dyDescent="0.2">
      <c r="B201" s="59"/>
    </row>
    <row r="202" spans="2:2" x14ac:dyDescent="0.2">
      <c r="B202" s="59"/>
    </row>
    <row r="203" spans="2:2" x14ac:dyDescent="0.2">
      <c r="B203" s="59"/>
    </row>
    <row r="204" spans="2:2" x14ac:dyDescent="0.2">
      <c r="B204" s="59"/>
    </row>
    <row r="205" spans="2:2" x14ac:dyDescent="0.2">
      <c r="B205" s="59"/>
    </row>
    <row r="206" spans="2:2" x14ac:dyDescent="0.2">
      <c r="B206" s="59"/>
    </row>
    <row r="207" spans="2:2" x14ac:dyDescent="0.2">
      <c r="B207" s="59"/>
    </row>
    <row r="208" spans="2:2" x14ac:dyDescent="0.2">
      <c r="B208" s="59"/>
    </row>
    <row r="209" spans="2:2" x14ac:dyDescent="0.2">
      <c r="B209" s="59"/>
    </row>
    <row r="210" spans="2:2" x14ac:dyDescent="0.2">
      <c r="B210" s="59"/>
    </row>
    <row r="211" spans="2:2" x14ac:dyDescent="0.2">
      <c r="B211" s="59"/>
    </row>
    <row r="212" spans="2:2" x14ac:dyDescent="0.2">
      <c r="B212" s="59"/>
    </row>
    <row r="213" spans="2:2" x14ac:dyDescent="0.2">
      <c r="B213" s="59"/>
    </row>
    <row r="214" spans="2:2" x14ac:dyDescent="0.2">
      <c r="B214" s="59"/>
    </row>
    <row r="215" spans="2:2" x14ac:dyDescent="0.2">
      <c r="B215" s="59"/>
    </row>
    <row r="216" spans="2:2" x14ac:dyDescent="0.2">
      <c r="B216" s="59"/>
    </row>
    <row r="217" spans="2:2" x14ac:dyDescent="0.2">
      <c r="B217" s="59"/>
    </row>
    <row r="218" spans="2:2" x14ac:dyDescent="0.2">
      <c r="B218" s="59"/>
    </row>
    <row r="219" spans="2:2" x14ac:dyDescent="0.2">
      <c r="B219" s="59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60" customWidth="1"/>
    <col min="2" max="2" width="61.7109375" style="1" customWidth="1"/>
    <col min="3" max="3" width="7.85546875" style="60" customWidth="1"/>
    <col min="4" max="4" width="14.28515625" style="60" customWidth="1"/>
    <col min="5" max="5" width="14.42578125" style="60" customWidth="1"/>
    <col min="6" max="6" width="13.42578125" style="60" customWidth="1"/>
    <col min="7" max="10" width="12.7109375" style="60" customWidth="1"/>
    <col min="11" max="11" width="10.42578125" style="60" customWidth="1"/>
    <col min="12" max="16384" width="9.140625" style="60"/>
  </cols>
  <sheetData>
    <row r="1" spans="1:249" s="99" customFormat="1" ht="13.5" x14ac:dyDescent="0.25">
      <c r="A1" s="95"/>
      <c r="B1" s="33"/>
      <c r="C1" s="95"/>
      <c r="D1" s="96"/>
      <c r="E1" s="97"/>
      <c r="F1" s="97"/>
      <c r="G1" s="105" t="s">
        <v>322</v>
      </c>
      <c r="H1" s="105"/>
      <c r="I1" s="105"/>
      <c r="J1" s="105"/>
    </row>
    <row r="2" spans="1:249" s="99" customFormat="1" ht="13.5" x14ac:dyDescent="0.25">
      <c r="A2" s="95"/>
      <c r="B2" s="33"/>
      <c r="C2" s="95"/>
      <c r="D2" s="96"/>
      <c r="E2" s="97"/>
      <c r="F2" s="97"/>
      <c r="G2" s="105" t="s">
        <v>419</v>
      </c>
      <c r="H2" s="105"/>
      <c r="I2" s="105"/>
      <c r="J2" s="105"/>
    </row>
    <row r="3" spans="1:249" s="99" customFormat="1" ht="13.5" x14ac:dyDescent="0.25">
      <c r="A3" s="95"/>
      <c r="B3" s="33"/>
      <c r="C3" s="95"/>
      <c r="D3" s="96"/>
      <c r="E3" s="97"/>
      <c r="F3" s="97"/>
      <c r="G3" s="104" t="s">
        <v>420</v>
      </c>
      <c r="H3" s="104"/>
      <c r="I3" s="104"/>
      <c r="J3" s="104"/>
    </row>
    <row r="4" spans="1:249" s="99" customFormat="1" ht="27" customHeight="1" x14ac:dyDescent="0.25">
      <c r="A4" s="95"/>
      <c r="B4" s="33"/>
      <c r="C4" s="95"/>
      <c r="D4" s="96"/>
      <c r="E4" s="97"/>
      <c r="F4" s="97"/>
      <c r="G4" s="106" t="s">
        <v>421</v>
      </c>
      <c r="H4" s="106"/>
      <c r="I4" s="106"/>
      <c r="J4" s="106"/>
    </row>
    <row r="5" spans="1:249" s="99" customFormat="1" ht="13.5" x14ac:dyDescent="0.25">
      <c r="A5" s="95"/>
      <c r="B5" s="33"/>
      <c r="C5" s="95"/>
      <c r="D5" s="96"/>
      <c r="E5" s="97"/>
      <c r="F5" s="97"/>
      <c r="G5" s="105" t="s">
        <v>322</v>
      </c>
      <c r="H5" s="105"/>
      <c r="I5" s="105"/>
      <c r="J5" s="105"/>
    </row>
    <row r="6" spans="1:249" s="99" customFormat="1" ht="13.5" x14ac:dyDescent="0.25">
      <c r="A6" s="95"/>
      <c r="B6" s="33"/>
      <c r="C6" s="95"/>
      <c r="D6" s="96"/>
      <c r="E6" s="97"/>
      <c r="F6" s="97"/>
      <c r="G6" s="105" t="s">
        <v>422</v>
      </c>
      <c r="H6" s="105"/>
      <c r="I6" s="105"/>
      <c r="J6" s="105"/>
    </row>
    <row r="7" spans="1:249" s="99" customFormat="1" ht="13.5" x14ac:dyDescent="0.25">
      <c r="A7" s="95"/>
      <c r="B7" s="33"/>
      <c r="C7" s="95"/>
      <c r="D7" s="96"/>
      <c r="E7" s="97"/>
      <c r="F7" s="97"/>
      <c r="G7" s="104" t="s">
        <v>423</v>
      </c>
      <c r="H7" s="104"/>
      <c r="I7" s="104"/>
      <c r="J7" s="104"/>
    </row>
    <row r="8" spans="1:249" x14ac:dyDescent="0.3">
      <c r="E8" s="124"/>
      <c r="F8" s="124"/>
      <c r="G8" s="124"/>
      <c r="H8" s="124"/>
      <c r="I8" s="124"/>
      <c r="J8" s="64"/>
    </row>
    <row r="9" spans="1:249" x14ac:dyDescent="0.3">
      <c r="E9" s="35"/>
      <c r="F9" s="35"/>
      <c r="G9" s="35"/>
      <c r="H9" s="35"/>
      <c r="I9" s="35"/>
      <c r="J9" s="64"/>
    </row>
    <row r="10" spans="1:249" x14ac:dyDescent="0.3">
      <c r="A10" s="125" t="s">
        <v>349</v>
      </c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249" x14ac:dyDescent="0.3">
      <c r="A11" s="126" t="s">
        <v>350</v>
      </c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249" ht="34.5" customHeight="1" x14ac:dyDescent="0.3">
      <c r="A12" s="65" t="s">
        <v>351</v>
      </c>
      <c r="B12" s="66" t="s">
        <v>250</v>
      </c>
      <c r="C12" s="67"/>
      <c r="D12" s="127" t="s">
        <v>248</v>
      </c>
      <c r="E12" s="129" t="s">
        <v>352</v>
      </c>
      <c r="F12" s="130"/>
      <c r="G12" s="119" t="s">
        <v>353</v>
      </c>
      <c r="H12" s="120"/>
      <c r="I12" s="120"/>
      <c r="J12" s="121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</row>
    <row r="13" spans="1:249" ht="49.5" x14ac:dyDescent="0.3">
      <c r="A13" s="67"/>
      <c r="B13" s="66" t="s">
        <v>354</v>
      </c>
      <c r="C13" s="69" t="s">
        <v>355</v>
      </c>
      <c r="D13" s="128"/>
      <c r="E13" s="70" t="s">
        <v>356</v>
      </c>
      <c r="F13" s="70" t="s">
        <v>249</v>
      </c>
      <c r="G13" s="39" t="s">
        <v>82</v>
      </c>
      <c r="H13" s="39" t="s">
        <v>83</v>
      </c>
      <c r="I13" s="39" t="s">
        <v>84</v>
      </c>
      <c r="J13" s="39" t="s">
        <v>85</v>
      </c>
    </row>
    <row r="14" spans="1:249" x14ac:dyDescent="0.3">
      <c r="A14" s="71">
        <v>1</v>
      </c>
      <c r="B14" s="72">
        <v>2</v>
      </c>
      <c r="C14" s="71">
        <v>3</v>
      </c>
      <c r="D14" s="73">
        <v>4</v>
      </c>
      <c r="E14" s="73">
        <v>5</v>
      </c>
      <c r="F14" s="73">
        <v>6</v>
      </c>
      <c r="G14" s="74">
        <v>7</v>
      </c>
      <c r="H14" s="75">
        <v>8</v>
      </c>
      <c r="I14" s="75">
        <v>9</v>
      </c>
      <c r="J14" s="75">
        <v>10</v>
      </c>
    </row>
    <row r="15" spans="1:249" ht="33" x14ac:dyDescent="0.3">
      <c r="A15" s="76">
        <v>8010</v>
      </c>
      <c r="B15" s="77" t="s">
        <v>357</v>
      </c>
      <c r="C15" s="78"/>
      <c r="D15" s="79">
        <v>1151693.0779999988</v>
      </c>
      <c r="E15" s="79">
        <v>67899.899999999994</v>
      </c>
      <c r="F15" s="79">
        <v>1083793.1779999989</v>
      </c>
      <c r="G15" s="79">
        <v>1151693.0779999988</v>
      </c>
      <c r="H15" s="79">
        <v>1151693.0779999988</v>
      </c>
      <c r="I15" s="79">
        <v>1151693.0779999988</v>
      </c>
      <c r="J15" s="79">
        <v>1151693.0779999988</v>
      </c>
    </row>
    <row r="16" spans="1:249" x14ac:dyDescent="0.3">
      <c r="A16" s="76"/>
      <c r="B16" s="77" t="s">
        <v>46</v>
      </c>
      <c r="C16" s="76"/>
      <c r="D16" s="80"/>
      <c r="E16" s="80"/>
      <c r="F16" s="80"/>
      <c r="G16" s="81"/>
      <c r="H16" s="82"/>
      <c r="I16" s="82"/>
      <c r="J16" s="82"/>
    </row>
    <row r="17" spans="1:10" ht="33" x14ac:dyDescent="0.3">
      <c r="A17" s="76">
        <v>8100</v>
      </c>
      <c r="B17" s="77" t="s">
        <v>358</v>
      </c>
      <c r="C17" s="76"/>
      <c r="D17" s="83"/>
      <c r="E17" s="83"/>
      <c r="F17" s="83"/>
      <c r="G17" s="82"/>
      <c r="H17" s="82"/>
      <c r="I17" s="82"/>
      <c r="J17" s="82"/>
    </row>
    <row r="18" spans="1:10" x14ac:dyDescent="0.3">
      <c r="A18" s="76"/>
      <c r="B18" s="84" t="s">
        <v>46</v>
      </c>
      <c r="C18" s="76"/>
      <c r="D18" s="76"/>
      <c r="E18" s="76"/>
      <c r="F18" s="76"/>
      <c r="G18" s="82"/>
      <c r="H18" s="82"/>
      <c r="I18" s="82"/>
      <c r="J18" s="82"/>
    </row>
    <row r="19" spans="1:10" x14ac:dyDescent="0.3">
      <c r="A19" s="76">
        <v>8110</v>
      </c>
      <c r="B19" s="85" t="s">
        <v>359</v>
      </c>
      <c r="C19" s="76"/>
      <c r="D19" s="86"/>
      <c r="E19" s="76"/>
      <c r="F19" s="86"/>
      <c r="G19" s="82"/>
      <c r="H19" s="82"/>
      <c r="I19" s="82"/>
      <c r="J19" s="82"/>
    </row>
    <row r="20" spans="1:10" x14ac:dyDescent="0.3">
      <c r="A20" s="76"/>
      <c r="B20" s="77" t="s">
        <v>46</v>
      </c>
      <c r="C20" s="76"/>
      <c r="D20" s="86"/>
      <c r="E20" s="76"/>
      <c r="F20" s="86"/>
      <c r="G20" s="82"/>
      <c r="H20" s="82"/>
      <c r="I20" s="82"/>
      <c r="J20" s="82"/>
    </row>
    <row r="21" spans="1:10" ht="33" x14ac:dyDescent="0.3">
      <c r="A21" s="76">
        <v>8111</v>
      </c>
      <c r="B21" s="77" t="s">
        <v>360</v>
      </c>
      <c r="C21" s="76"/>
      <c r="D21" s="76"/>
      <c r="E21" s="86" t="s">
        <v>361</v>
      </c>
      <c r="F21" s="76"/>
      <c r="G21" s="82"/>
      <c r="H21" s="82"/>
      <c r="I21" s="82"/>
      <c r="J21" s="82"/>
    </row>
    <row r="22" spans="1:10" x14ac:dyDescent="0.3">
      <c r="A22" s="76"/>
      <c r="B22" s="77" t="s">
        <v>252</v>
      </c>
      <c r="C22" s="76"/>
      <c r="D22" s="76"/>
      <c r="E22" s="86"/>
      <c r="F22" s="76"/>
      <c r="G22" s="82"/>
      <c r="H22" s="82"/>
      <c r="I22" s="82"/>
      <c r="J22" s="82"/>
    </row>
    <row r="23" spans="1:10" x14ac:dyDescent="0.3">
      <c r="A23" s="76">
        <v>8112</v>
      </c>
      <c r="B23" s="87" t="s">
        <v>362</v>
      </c>
      <c r="C23" s="88" t="s">
        <v>363</v>
      </c>
      <c r="D23" s="76"/>
      <c r="E23" s="86" t="s">
        <v>361</v>
      </c>
      <c r="F23" s="76"/>
      <c r="G23" s="82"/>
      <c r="H23" s="82"/>
      <c r="I23" s="82"/>
      <c r="J23" s="82"/>
    </row>
    <row r="24" spans="1:10" x14ac:dyDescent="0.3">
      <c r="A24" s="76">
        <v>8113</v>
      </c>
      <c r="B24" s="87" t="s">
        <v>364</v>
      </c>
      <c r="C24" s="88" t="s">
        <v>365</v>
      </c>
      <c r="D24" s="76"/>
      <c r="E24" s="86" t="s">
        <v>361</v>
      </c>
      <c r="F24" s="76"/>
      <c r="G24" s="82"/>
      <c r="H24" s="82"/>
      <c r="I24" s="82"/>
      <c r="J24" s="82"/>
    </row>
    <row r="25" spans="1:10" ht="33" x14ac:dyDescent="0.3">
      <c r="A25" s="76">
        <v>8120</v>
      </c>
      <c r="B25" s="77" t="s">
        <v>366</v>
      </c>
      <c r="C25" s="88"/>
      <c r="D25" s="89"/>
      <c r="E25" s="90"/>
      <c r="F25" s="89"/>
      <c r="G25" s="82"/>
      <c r="H25" s="82"/>
      <c r="I25" s="82"/>
      <c r="J25" s="82"/>
    </row>
    <row r="26" spans="1:10" x14ac:dyDescent="0.3">
      <c r="A26" s="76"/>
      <c r="B26" s="77" t="s">
        <v>46</v>
      </c>
      <c r="C26" s="88"/>
      <c r="D26" s="89"/>
      <c r="E26" s="90"/>
      <c r="F26" s="89"/>
      <c r="G26" s="82"/>
      <c r="H26" s="82"/>
      <c r="I26" s="82"/>
      <c r="J26" s="82"/>
    </row>
    <row r="27" spans="1:10" x14ac:dyDescent="0.3">
      <c r="A27" s="76">
        <v>8121</v>
      </c>
      <c r="B27" s="77" t="s">
        <v>367</v>
      </c>
      <c r="C27" s="88"/>
      <c r="D27" s="89"/>
      <c r="E27" s="86" t="s">
        <v>361</v>
      </c>
      <c r="F27" s="89"/>
      <c r="G27" s="82"/>
      <c r="H27" s="82"/>
      <c r="I27" s="82"/>
      <c r="J27" s="82"/>
    </row>
    <row r="28" spans="1:10" x14ac:dyDescent="0.3">
      <c r="A28" s="76"/>
      <c r="B28" s="77" t="s">
        <v>252</v>
      </c>
      <c r="C28" s="88"/>
      <c r="D28" s="89"/>
      <c r="E28" s="90"/>
      <c r="F28" s="89"/>
      <c r="G28" s="82"/>
      <c r="H28" s="82"/>
      <c r="I28" s="82"/>
      <c r="J28" s="82"/>
    </row>
    <row r="29" spans="1:10" x14ac:dyDescent="0.3">
      <c r="A29" s="76">
        <v>8122</v>
      </c>
      <c r="B29" s="85" t="s">
        <v>368</v>
      </c>
      <c r="C29" s="88" t="s">
        <v>369</v>
      </c>
      <c r="D29" s="89"/>
      <c r="E29" s="86" t="s">
        <v>361</v>
      </c>
      <c r="F29" s="89"/>
      <c r="G29" s="82"/>
      <c r="H29" s="82"/>
      <c r="I29" s="82"/>
      <c r="J29" s="82"/>
    </row>
    <row r="30" spans="1:10" x14ac:dyDescent="0.3">
      <c r="A30" s="76"/>
      <c r="B30" s="85" t="s">
        <v>252</v>
      </c>
      <c r="C30" s="88"/>
      <c r="D30" s="89"/>
      <c r="E30" s="90"/>
      <c r="F30" s="89"/>
      <c r="G30" s="82"/>
      <c r="H30" s="82"/>
      <c r="I30" s="82"/>
      <c r="J30" s="82"/>
    </row>
    <row r="31" spans="1:10" x14ac:dyDescent="0.3">
      <c r="A31" s="76">
        <v>8123</v>
      </c>
      <c r="B31" s="85" t="s">
        <v>370</v>
      </c>
      <c r="C31" s="88"/>
      <c r="D31" s="89"/>
      <c r="E31" s="86" t="s">
        <v>361</v>
      </c>
      <c r="F31" s="89"/>
      <c r="G31" s="82"/>
      <c r="H31" s="82"/>
      <c r="I31" s="82"/>
      <c r="J31" s="82"/>
    </row>
    <row r="32" spans="1:10" x14ac:dyDescent="0.3">
      <c r="A32" s="76">
        <v>8124</v>
      </c>
      <c r="B32" s="85" t="s">
        <v>371</v>
      </c>
      <c r="C32" s="88"/>
      <c r="D32" s="89"/>
      <c r="E32" s="86" t="s">
        <v>361</v>
      </c>
      <c r="F32" s="89"/>
      <c r="G32" s="82"/>
      <c r="H32" s="82"/>
      <c r="I32" s="82"/>
      <c r="J32" s="82"/>
    </row>
    <row r="33" spans="1:10" x14ac:dyDescent="0.3">
      <c r="A33" s="76">
        <v>8130</v>
      </c>
      <c r="B33" s="85" t="s">
        <v>372</v>
      </c>
      <c r="C33" s="88" t="s">
        <v>373</v>
      </c>
      <c r="D33" s="89"/>
      <c r="E33" s="86" t="s">
        <v>361</v>
      </c>
      <c r="F33" s="89"/>
      <c r="G33" s="82"/>
      <c r="H33" s="82"/>
      <c r="I33" s="82"/>
      <c r="J33" s="82"/>
    </row>
    <row r="34" spans="1:10" x14ac:dyDescent="0.3">
      <c r="A34" s="76"/>
      <c r="B34" s="85" t="s">
        <v>252</v>
      </c>
      <c r="C34" s="88"/>
      <c r="D34" s="89"/>
      <c r="E34" s="90"/>
      <c r="F34" s="89"/>
      <c r="G34" s="82"/>
      <c r="H34" s="82"/>
      <c r="I34" s="82"/>
      <c r="J34" s="82"/>
    </row>
    <row r="35" spans="1:10" x14ac:dyDescent="0.3">
      <c r="A35" s="76">
        <v>8131</v>
      </c>
      <c r="B35" s="85" t="s">
        <v>374</v>
      </c>
      <c r="C35" s="88"/>
      <c r="D35" s="89"/>
      <c r="E35" s="86" t="s">
        <v>361</v>
      </c>
      <c r="F35" s="89"/>
      <c r="G35" s="82"/>
      <c r="H35" s="82"/>
      <c r="I35" s="82"/>
      <c r="J35" s="82"/>
    </row>
    <row r="36" spans="1:10" x14ac:dyDescent="0.3">
      <c r="A36" s="76">
        <v>8132</v>
      </c>
      <c r="B36" s="85" t="s">
        <v>375</v>
      </c>
      <c r="C36" s="88"/>
      <c r="D36" s="89"/>
      <c r="E36" s="86" t="s">
        <v>361</v>
      </c>
      <c r="F36" s="89"/>
      <c r="G36" s="82"/>
      <c r="H36" s="82"/>
      <c r="I36" s="82"/>
      <c r="J36" s="82"/>
    </row>
    <row r="37" spans="1:10" x14ac:dyDescent="0.3">
      <c r="A37" s="76">
        <v>8140</v>
      </c>
      <c r="B37" s="85" t="s">
        <v>376</v>
      </c>
      <c r="C37" s="88"/>
      <c r="D37" s="83"/>
      <c r="E37" s="83"/>
      <c r="F37" s="83"/>
      <c r="G37" s="82"/>
      <c r="H37" s="82"/>
      <c r="I37" s="82"/>
      <c r="J37" s="82"/>
    </row>
    <row r="38" spans="1:10" x14ac:dyDescent="0.3">
      <c r="A38" s="76"/>
      <c r="B38" s="77" t="s">
        <v>252</v>
      </c>
      <c r="C38" s="88"/>
      <c r="D38" s="91"/>
      <c r="E38" s="92"/>
      <c r="F38" s="91"/>
      <c r="G38" s="82"/>
      <c r="H38" s="82"/>
      <c r="I38" s="82"/>
      <c r="J38" s="82"/>
    </row>
    <row r="39" spans="1:10" x14ac:dyDescent="0.3">
      <c r="A39" s="76">
        <v>8141</v>
      </c>
      <c r="B39" s="85" t="s">
        <v>377</v>
      </c>
      <c r="C39" s="88" t="s">
        <v>369</v>
      </c>
      <c r="D39" s="91"/>
      <c r="E39" s="92"/>
      <c r="F39" s="91"/>
      <c r="G39" s="82"/>
      <c r="H39" s="82"/>
      <c r="I39" s="82"/>
      <c r="J39" s="82"/>
    </row>
    <row r="40" spans="1:10" x14ac:dyDescent="0.3">
      <c r="A40" s="76"/>
      <c r="B40" s="85" t="s">
        <v>252</v>
      </c>
      <c r="C40" s="88"/>
      <c r="D40" s="91"/>
      <c r="E40" s="92"/>
      <c r="F40" s="91"/>
      <c r="G40" s="82"/>
      <c r="H40" s="82"/>
      <c r="I40" s="82"/>
      <c r="J40" s="82"/>
    </row>
    <row r="41" spans="1:10" x14ac:dyDescent="0.3">
      <c r="A41" s="76">
        <v>8142</v>
      </c>
      <c r="B41" s="85" t="s">
        <v>378</v>
      </c>
      <c r="C41" s="88"/>
      <c r="D41" s="91"/>
      <c r="E41" s="92"/>
      <c r="F41" s="93" t="s">
        <v>361</v>
      </c>
      <c r="G41" s="82"/>
      <c r="H41" s="82"/>
      <c r="I41" s="82"/>
      <c r="J41" s="82"/>
    </row>
    <row r="42" spans="1:10" x14ac:dyDescent="0.3">
      <c r="A42" s="76">
        <v>8143</v>
      </c>
      <c r="B42" s="85" t="s">
        <v>379</v>
      </c>
      <c r="C42" s="88"/>
      <c r="D42" s="91"/>
      <c r="E42" s="92"/>
      <c r="F42" s="91"/>
      <c r="G42" s="82"/>
      <c r="H42" s="82"/>
      <c r="I42" s="82"/>
      <c r="J42" s="82"/>
    </row>
    <row r="43" spans="1:10" x14ac:dyDescent="0.3">
      <c r="A43" s="76">
        <v>8150</v>
      </c>
      <c r="B43" s="85" t="s">
        <v>380</v>
      </c>
      <c r="C43" s="88" t="s">
        <v>373</v>
      </c>
      <c r="D43" s="91"/>
      <c r="E43" s="92"/>
      <c r="F43" s="91"/>
      <c r="G43" s="82"/>
      <c r="H43" s="82"/>
      <c r="I43" s="82"/>
      <c r="J43" s="82"/>
    </row>
    <row r="44" spans="1:10" x14ac:dyDescent="0.3">
      <c r="A44" s="76"/>
      <c r="B44" s="85" t="s">
        <v>252</v>
      </c>
      <c r="C44" s="88"/>
      <c r="D44" s="91"/>
      <c r="E44" s="92"/>
      <c r="F44" s="91"/>
      <c r="G44" s="82"/>
      <c r="H44" s="82"/>
      <c r="I44" s="82"/>
      <c r="J44" s="82"/>
    </row>
    <row r="45" spans="1:10" x14ac:dyDescent="0.3">
      <c r="A45" s="76">
        <v>8151</v>
      </c>
      <c r="B45" s="85" t="s">
        <v>374</v>
      </c>
      <c r="C45" s="88"/>
      <c r="D45" s="91"/>
      <c r="E45" s="92"/>
      <c r="F45" s="83" t="s">
        <v>0</v>
      </c>
      <c r="G45" s="82"/>
      <c r="H45" s="82"/>
      <c r="I45" s="82"/>
      <c r="J45" s="82"/>
    </row>
    <row r="46" spans="1:10" x14ac:dyDescent="0.3">
      <c r="A46" s="76">
        <v>8152</v>
      </c>
      <c r="B46" s="85" t="s">
        <v>381</v>
      </c>
      <c r="C46" s="88"/>
      <c r="D46" s="91"/>
      <c r="E46" s="92"/>
      <c r="F46" s="91"/>
      <c r="G46" s="82"/>
      <c r="H46" s="82"/>
      <c r="I46" s="82"/>
      <c r="J46" s="82"/>
    </row>
    <row r="47" spans="1:10" ht="49.5" x14ac:dyDescent="0.3">
      <c r="A47" s="76">
        <v>8160</v>
      </c>
      <c r="B47" s="85" t="s">
        <v>382</v>
      </c>
      <c r="C47" s="88"/>
      <c r="D47" s="83"/>
      <c r="E47" s="83"/>
      <c r="F47" s="83"/>
      <c r="G47" s="82"/>
      <c r="H47" s="82"/>
      <c r="I47" s="82"/>
      <c r="J47" s="82"/>
    </row>
    <row r="48" spans="1:10" x14ac:dyDescent="0.3">
      <c r="A48" s="76"/>
      <c r="B48" s="84" t="s">
        <v>46</v>
      </c>
      <c r="C48" s="88"/>
      <c r="D48" s="91"/>
      <c r="E48" s="92"/>
      <c r="F48" s="91"/>
      <c r="G48" s="82"/>
      <c r="H48" s="82"/>
      <c r="I48" s="82"/>
      <c r="J48" s="82"/>
    </row>
    <row r="49" spans="1:10" x14ac:dyDescent="0.3">
      <c r="A49" s="76">
        <v>8161</v>
      </c>
      <c r="B49" s="77" t="s">
        <v>383</v>
      </c>
      <c r="C49" s="88"/>
      <c r="D49" s="83"/>
      <c r="E49" s="93" t="s">
        <v>361</v>
      </c>
      <c r="F49" s="83"/>
      <c r="G49" s="82"/>
      <c r="H49" s="82"/>
      <c r="I49" s="82"/>
      <c r="J49" s="82"/>
    </row>
    <row r="50" spans="1:10" x14ac:dyDescent="0.3">
      <c r="A50" s="76"/>
      <c r="B50" s="77" t="s">
        <v>252</v>
      </c>
      <c r="C50" s="88"/>
      <c r="D50" s="83"/>
      <c r="E50" s="93"/>
      <c r="F50" s="83"/>
      <c r="G50" s="82"/>
      <c r="H50" s="82"/>
      <c r="I50" s="82"/>
      <c r="J50" s="82"/>
    </row>
    <row r="51" spans="1:10" ht="49.5" x14ac:dyDescent="0.3">
      <c r="A51" s="76">
        <v>8162</v>
      </c>
      <c r="B51" s="85" t="s">
        <v>384</v>
      </c>
      <c r="C51" s="88" t="s">
        <v>385</v>
      </c>
      <c r="D51" s="83"/>
      <c r="E51" s="93" t="s">
        <v>361</v>
      </c>
      <c r="F51" s="83"/>
      <c r="G51" s="82"/>
      <c r="H51" s="82"/>
      <c r="I51" s="82"/>
      <c r="J51" s="82"/>
    </row>
    <row r="52" spans="1:10" ht="99" x14ac:dyDescent="0.3">
      <c r="A52" s="76">
        <v>8163</v>
      </c>
      <c r="B52" s="94" t="s">
        <v>386</v>
      </c>
      <c r="C52" s="88" t="s">
        <v>385</v>
      </c>
      <c r="D52" s="83"/>
      <c r="E52" s="93" t="s">
        <v>361</v>
      </c>
      <c r="F52" s="83"/>
      <c r="G52" s="82"/>
      <c r="H52" s="82"/>
      <c r="I52" s="82"/>
      <c r="J52" s="82"/>
    </row>
    <row r="53" spans="1:10" ht="33" x14ac:dyDescent="0.3">
      <c r="A53" s="76">
        <v>8164</v>
      </c>
      <c r="B53" s="85" t="s">
        <v>387</v>
      </c>
      <c r="C53" s="88" t="s">
        <v>388</v>
      </c>
      <c r="D53" s="83"/>
      <c r="E53" s="93" t="s">
        <v>361</v>
      </c>
      <c r="F53" s="83"/>
      <c r="G53" s="82"/>
      <c r="H53" s="82"/>
      <c r="I53" s="82"/>
      <c r="J53" s="82"/>
    </row>
    <row r="54" spans="1:10" x14ac:dyDescent="0.3">
      <c r="A54" s="76">
        <v>8170</v>
      </c>
      <c r="B54" s="77" t="s">
        <v>389</v>
      </c>
      <c r="C54" s="88"/>
      <c r="D54" s="93"/>
      <c r="E54" s="93"/>
      <c r="F54" s="93"/>
      <c r="G54" s="82"/>
      <c r="H54" s="82"/>
      <c r="I54" s="82"/>
      <c r="J54" s="82"/>
    </row>
    <row r="55" spans="1:10" x14ac:dyDescent="0.3">
      <c r="A55" s="76"/>
      <c r="B55" s="77" t="s">
        <v>252</v>
      </c>
      <c r="C55" s="88"/>
      <c r="D55" s="93"/>
      <c r="E55" s="93"/>
      <c r="F55" s="93"/>
      <c r="G55" s="82"/>
      <c r="H55" s="82"/>
      <c r="I55" s="82"/>
      <c r="J55" s="82"/>
    </row>
    <row r="56" spans="1:10" ht="33" x14ac:dyDescent="0.3">
      <c r="A56" s="76">
        <v>8171</v>
      </c>
      <c r="B56" s="85" t="s">
        <v>390</v>
      </c>
      <c r="C56" s="88" t="s">
        <v>391</v>
      </c>
      <c r="D56" s="83"/>
      <c r="E56" s="93"/>
      <c r="F56" s="83"/>
      <c r="G56" s="82"/>
      <c r="H56" s="82"/>
      <c r="I56" s="82"/>
      <c r="J56" s="82"/>
    </row>
    <row r="57" spans="1:10" x14ac:dyDescent="0.3">
      <c r="A57" s="76">
        <v>8172</v>
      </c>
      <c r="B57" s="87" t="s">
        <v>392</v>
      </c>
      <c r="C57" s="88" t="s">
        <v>393</v>
      </c>
      <c r="D57" s="83"/>
      <c r="E57" s="93"/>
      <c r="F57" s="83"/>
      <c r="G57" s="82"/>
      <c r="H57" s="82"/>
      <c r="I57" s="82"/>
      <c r="J57" s="82"/>
    </row>
    <row r="58" spans="1:10" ht="33" x14ac:dyDescent="0.3">
      <c r="A58" s="76">
        <v>8190</v>
      </c>
      <c r="B58" s="77" t="s">
        <v>394</v>
      </c>
      <c r="C58" s="76"/>
      <c r="D58" s="83"/>
      <c r="E58" s="83"/>
      <c r="F58" s="83"/>
      <c r="G58" s="83"/>
      <c r="H58" s="83"/>
      <c r="I58" s="83"/>
      <c r="J58" s="83"/>
    </row>
    <row r="59" spans="1:10" x14ac:dyDescent="0.3">
      <c r="A59" s="76"/>
      <c r="B59" s="77" t="s">
        <v>251</v>
      </c>
      <c r="C59" s="76"/>
      <c r="D59" s="83"/>
      <c r="E59" s="83"/>
      <c r="F59" s="83"/>
      <c r="G59" s="82"/>
      <c r="H59" s="82"/>
      <c r="I59" s="82"/>
      <c r="J59" s="82"/>
    </row>
    <row r="60" spans="1:10" ht="33" x14ac:dyDescent="0.3">
      <c r="A60" s="76">
        <v>8191</v>
      </c>
      <c r="B60" s="77" t="s">
        <v>395</v>
      </c>
      <c r="C60" s="76">
        <v>9320</v>
      </c>
      <c r="D60" s="83">
        <v>690103.01820000005</v>
      </c>
      <c r="E60" s="83">
        <v>690103.01820000005</v>
      </c>
      <c r="F60" s="83"/>
      <c r="G60" s="83">
        <v>690103.01820000005</v>
      </c>
      <c r="H60" s="83">
        <v>690103.01820000005</v>
      </c>
      <c r="I60" s="83">
        <v>690103.01820000005</v>
      </c>
      <c r="J60" s="83">
        <v>690103.01820000005</v>
      </c>
    </row>
    <row r="61" spans="1:10" x14ac:dyDescent="0.3">
      <c r="A61" s="76"/>
      <c r="B61" s="77" t="s">
        <v>48</v>
      </c>
      <c r="C61" s="76"/>
      <c r="D61" s="83"/>
      <c r="E61" s="83"/>
      <c r="F61" s="83"/>
      <c r="G61" s="82"/>
      <c r="H61" s="82"/>
      <c r="I61" s="82"/>
      <c r="J61" s="82"/>
    </row>
    <row r="62" spans="1:10" ht="66" x14ac:dyDescent="0.3">
      <c r="A62" s="76">
        <v>8192</v>
      </c>
      <c r="B62" s="85" t="s">
        <v>396</v>
      </c>
      <c r="C62" s="76"/>
      <c r="D62" s="83">
        <v>67899.899999999994</v>
      </c>
      <c r="E62" s="83">
        <v>67899.899999999994</v>
      </c>
      <c r="F62" s="93"/>
      <c r="G62" s="83">
        <v>67899.899999999994</v>
      </c>
      <c r="H62" s="83">
        <v>67899.899999999994</v>
      </c>
      <c r="I62" s="83">
        <v>67899.899999999994</v>
      </c>
      <c r="J62" s="83">
        <v>67899.899999999994</v>
      </c>
    </row>
    <row r="63" spans="1:10" ht="33" x14ac:dyDescent="0.3">
      <c r="A63" s="76">
        <v>8193</v>
      </c>
      <c r="B63" s="85" t="s">
        <v>397</v>
      </c>
      <c r="C63" s="76"/>
      <c r="D63" s="83">
        <v>622203.11820000003</v>
      </c>
      <c r="E63" s="83">
        <v>622203.11820000003</v>
      </c>
      <c r="F63" s="83"/>
      <c r="G63" s="83">
        <v>622203.11820000003</v>
      </c>
      <c r="H63" s="83">
        <v>622203.11820000003</v>
      </c>
      <c r="I63" s="83">
        <v>622203.11820000003</v>
      </c>
      <c r="J63" s="83">
        <v>622203.11820000003</v>
      </c>
    </row>
    <row r="64" spans="1:10" ht="33" x14ac:dyDescent="0.3">
      <c r="A64" s="76">
        <v>8194</v>
      </c>
      <c r="B64" s="77" t="s">
        <v>398</v>
      </c>
      <c r="C64" s="86">
        <v>9330</v>
      </c>
      <c r="D64" s="83">
        <v>1083793.1779999989</v>
      </c>
      <c r="E64" s="93"/>
      <c r="F64" s="83">
        <v>1083793.1779999989</v>
      </c>
      <c r="G64" s="83">
        <v>1083793.1779999989</v>
      </c>
      <c r="H64" s="83">
        <v>1083793.1779999989</v>
      </c>
      <c r="I64" s="83">
        <v>1083793.1779999989</v>
      </c>
      <c r="J64" s="83">
        <v>1083793.1779999989</v>
      </c>
    </row>
    <row r="65" spans="1:10" x14ac:dyDescent="0.3">
      <c r="A65" s="76"/>
      <c r="B65" s="77" t="s">
        <v>48</v>
      </c>
      <c r="C65" s="86"/>
      <c r="D65" s="93"/>
      <c r="E65" s="93"/>
      <c r="F65" s="83"/>
      <c r="G65" s="82"/>
      <c r="H65" s="82"/>
      <c r="I65" s="82"/>
      <c r="J65" s="82"/>
    </row>
    <row r="66" spans="1:10" ht="49.5" x14ac:dyDescent="0.3">
      <c r="A66" s="76">
        <v>8195</v>
      </c>
      <c r="B66" s="85" t="s">
        <v>399</v>
      </c>
      <c r="C66" s="86"/>
      <c r="D66" s="83">
        <v>461590.05979999877</v>
      </c>
      <c r="E66" s="93"/>
      <c r="F66" s="83">
        <v>461590.05979999877</v>
      </c>
      <c r="G66" s="83">
        <v>461590.05979999877</v>
      </c>
      <c r="H66" s="83">
        <v>461590.05979999877</v>
      </c>
      <c r="I66" s="83">
        <v>461590.05979999877</v>
      </c>
      <c r="J66" s="83">
        <v>461590.05979999877</v>
      </c>
    </row>
    <row r="67" spans="1:10" ht="49.5" x14ac:dyDescent="0.3">
      <c r="A67" s="76">
        <v>8196</v>
      </c>
      <c r="B67" s="85" t="s">
        <v>400</v>
      </c>
      <c r="C67" s="86"/>
      <c r="D67" s="83">
        <v>622203.11820000014</v>
      </c>
      <c r="E67" s="83"/>
      <c r="F67" s="83">
        <v>622203.11820000014</v>
      </c>
      <c r="G67" s="83">
        <v>622203.11820000014</v>
      </c>
      <c r="H67" s="83">
        <v>622203.11820000014</v>
      </c>
      <c r="I67" s="83">
        <v>622203.11820000014</v>
      </c>
      <c r="J67" s="83">
        <v>622203.11820000014</v>
      </c>
    </row>
    <row r="68" spans="1:10" ht="33" x14ac:dyDescent="0.3">
      <c r="A68" s="76">
        <v>8197</v>
      </c>
      <c r="B68" s="77" t="s">
        <v>401</v>
      </c>
      <c r="C68" s="86"/>
      <c r="D68" s="93"/>
      <c r="E68" s="93"/>
      <c r="F68" s="93"/>
      <c r="G68" s="82"/>
      <c r="H68" s="82"/>
      <c r="I68" s="82"/>
      <c r="J68" s="82"/>
    </row>
    <row r="69" spans="1:10" ht="49.5" x14ac:dyDescent="0.3">
      <c r="A69" s="76">
        <v>8198</v>
      </c>
      <c r="B69" s="77" t="s">
        <v>402</v>
      </c>
      <c r="C69" s="86"/>
      <c r="D69" s="93"/>
      <c r="E69" s="93"/>
      <c r="F69" s="83"/>
      <c r="G69" s="82"/>
      <c r="H69" s="82"/>
      <c r="I69" s="82"/>
      <c r="J69" s="82"/>
    </row>
    <row r="70" spans="1:10" ht="66" x14ac:dyDescent="0.3">
      <c r="A70" s="76">
        <v>8199</v>
      </c>
      <c r="B70" s="77" t="s">
        <v>403</v>
      </c>
      <c r="C70" s="86"/>
      <c r="D70" s="93"/>
      <c r="E70" s="93"/>
      <c r="F70" s="83"/>
      <c r="G70" s="82"/>
      <c r="H70" s="82"/>
      <c r="I70" s="82"/>
      <c r="J70" s="82"/>
    </row>
    <row r="71" spans="1:10" ht="33" x14ac:dyDescent="0.3">
      <c r="A71" s="76" t="s">
        <v>404</v>
      </c>
      <c r="B71" s="85" t="s">
        <v>405</v>
      </c>
      <c r="C71" s="86"/>
      <c r="D71" s="93"/>
      <c r="E71" s="93"/>
      <c r="F71" s="83"/>
      <c r="G71" s="82"/>
      <c r="H71" s="82"/>
      <c r="I71" s="82"/>
      <c r="J71" s="82"/>
    </row>
    <row r="72" spans="1:10" x14ac:dyDescent="0.3">
      <c r="A72" s="76">
        <v>8200</v>
      </c>
      <c r="B72" s="77" t="s">
        <v>406</v>
      </c>
      <c r="C72" s="76"/>
      <c r="D72" s="83"/>
      <c r="E72" s="83"/>
      <c r="F72" s="83"/>
      <c r="G72" s="82"/>
      <c r="H72" s="82"/>
      <c r="I72" s="82"/>
      <c r="J72" s="82"/>
    </row>
    <row r="73" spans="1:10" x14ac:dyDescent="0.3">
      <c r="A73" s="76"/>
      <c r="B73" s="84" t="s">
        <v>46</v>
      </c>
      <c r="C73" s="76"/>
      <c r="D73" s="83"/>
      <c r="E73" s="83"/>
      <c r="F73" s="83"/>
      <c r="G73" s="82"/>
      <c r="H73" s="82"/>
      <c r="I73" s="82"/>
      <c r="J73" s="82"/>
    </row>
    <row r="74" spans="1:10" x14ac:dyDescent="0.3">
      <c r="A74" s="76">
        <v>8210</v>
      </c>
      <c r="B74" s="85" t="s">
        <v>407</v>
      </c>
      <c r="C74" s="76"/>
      <c r="D74" s="83"/>
      <c r="E74" s="93"/>
      <c r="F74" s="83"/>
      <c r="G74" s="82"/>
      <c r="H74" s="82"/>
      <c r="I74" s="82"/>
      <c r="J74" s="82"/>
    </row>
    <row r="75" spans="1:10" x14ac:dyDescent="0.3">
      <c r="A75" s="76"/>
      <c r="B75" s="85" t="s">
        <v>46</v>
      </c>
      <c r="C75" s="76"/>
      <c r="D75" s="83"/>
      <c r="E75" s="93"/>
      <c r="F75" s="83"/>
      <c r="G75" s="82"/>
      <c r="H75" s="82"/>
      <c r="I75" s="82"/>
      <c r="J75" s="82"/>
    </row>
    <row r="76" spans="1:10" ht="33" x14ac:dyDescent="0.3">
      <c r="A76" s="76">
        <v>8211</v>
      </c>
      <c r="B76" s="77" t="s">
        <v>360</v>
      </c>
      <c r="C76" s="76"/>
      <c r="D76" s="83"/>
      <c r="E76" s="93" t="s">
        <v>361</v>
      </c>
      <c r="F76" s="83"/>
      <c r="G76" s="82"/>
      <c r="H76" s="82"/>
      <c r="I76" s="82"/>
      <c r="J76" s="82"/>
    </row>
    <row r="77" spans="1:10" x14ac:dyDescent="0.3">
      <c r="A77" s="76"/>
      <c r="B77" s="77" t="s">
        <v>48</v>
      </c>
      <c r="C77" s="76"/>
      <c r="D77" s="83"/>
      <c r="E77" s="93"/>
      <c r="F77" s="83"/>
      <c r="G77" s="82"/>
      <c r="H77" s="82"/>
      <c r="I77" s="82"/>
      <c r="J77" s="82"/>
    </row>
    <row r="78" spans="1:10" x14ac:dyDescent="0.3">
      <c r="A78" s="76">
        <v>8212</v>
      </c>
      <c r="B78" s="87" t="s">
        <v>362</v>
      </c>
      <c r="C78" s="88" t="s">
        <v>408</v>
      </c>
      <c r="D78" s="83"/>
      <c r="E78" s="93" t="s">
        <v>361</v>
      </c>
      <c r="F78" s="83"/>
      <c r="G78" s="82"/>
      <c r="H78" s="82"/>
      <c r="I78" s="82"/>
      <c r="J78" s="82"/>
    </row>
    <row r="79" spans="1:10" x14ac:dyDescent="0.3">
      <c r="A79" s="76">
        <v>8213</v>
      </c>
      <c r="B79" s="87" t="s">
        <v>364</v>
      </c>
      <c r="C79" s="88" t="s">
        <v>409</v>
      </c>
      <c r="D79" s="83"/>
      <c r="E79" s="93" t="s">
        <v>361</v>
      </c>
      <c r="F79" s="83"/>
      <c r="G79" s="82"/>
      <c r="H79" s="82"/>
      <c r="I79" s="82"/>
      <c r="J79" s="82"/>
    </row>
    <row r="80" spans="1:10" ht="33" x14ac:dyDescent="0.3">
      <c r="A80" s="76">
        <v>8220</v>
      </c>
      <c r="B80" s="77" t="s">
        <v>410</v>
      </c>
      <c r="C80" s="76"/>
      <c r="D80" s="83"/>
      <c r="E80" s="83"/>
      <c r="F80" s="83"/>
      <c r="G80" s="82"/>
      <c r="H80" s="82"/>
      <c r="I80" s="82"/>
      <c r="J80" s="82"/>
    </row>
    <row r="81" spans="1:10" x14ac:dyDescent="0.3">
      <c r="A81" s="76"/>
      <c r="B81" s="77" t="s">
        <v>46</v>
      </c>
      <c r="C81" s="76"/>
      <c r="D81" s="83"/>
      <c r="E81" s="83"/>
      <c r="F81" s="83"/>
      <c r="G81" s="82"/>
      <c r="H81" s="82"/>
      <c r="I81" s="82"/>
      <c r="J81" s="82"/>
    </row>
    <row r="82" spans="1:10" x14ac:dyDescent="0.3">
      <c r="A82" s="76">
        <v>8221</v>
      </c>
      <c r="B82" s="77" t="s">
        <v>367</v>
      </c>
      <c r="C82" s="76"/>
      <c r="D82" s="83"/>
      <c r="E82" s="93" t="s">
        <v>361</v>
      </c>
      <c r="F82" s="83"/>
      <c r="G82" s="82"/>
      <c r="H82" s="82"/>
      <c r="I82" s="82"/>
      <c r="J82" s="82"/>
    </row>
    <row r="83" spans="1:10" x14ac:dyDescent="0.3">
      <c r="A83" s="76"/>
      <c r="B83" s="77" t="s">
        <v>252</v>
      </c>
      <c r="C83" s="76"/>
      <c r="D83" s="83"/>
      <c r="E83" s="93"/>
      <c r="F83" s="83"/>
      <c r="G83" s="82"/>
      <c r="H83" s="82"/>
      <c r="I83" s="82"/>
      <c r="J83" s="82"/>
    </row>
    <row r="84" spans="1:10" x14ac:dyDescent="0.3">
      <c r="A84" s="76">
        <v>8222</v>
      </c>
      <c r="B84" s="85" t="s">
        <v>368</v>
      </c>
      <c r="C84" s="88" t="s">
        <v>411</v>
      </c>
      <c r="D84" s="83"/>
      <c r="E84" s="93" t="s">
        <v>361</v>
      </c>
      <c r="F84" s="83"/>
      <c r="G84" s="82"/>
      <c r="H84" s="82"/>
      <c r="I84" s="82"/>
      <c r="J84" s="82"/>
    </row>
    <row r="85" spans="1:10" x14ac:dyDescent="0.3">
      <c r="A85" s="76">
        <v>8230</v>
      </c>
      <c r="B85" s="85" t="s">
        <v>372</v>
      </c>
      <c r="C85" s="88" t="s">
        <v>412</v>
      </c>
      <c r="D85" s="83"/>
      <c r="E85" s="93" t="s">
        <v>361</v>
      </c>
      <c r="F85" s="83"/>
      <c r="G85" s="82"/>
      <c r="H85" s="82"/>
      <c r="I85" s="82"/>
      <c r="J85" s="82"/>
    </row>
    <row r="86" spans="1:10" x14ac:dyDescent="0.3">
      <c r="A86" s="76">
        <v>8240</v>
      </c>
      <c r="B86" s="77" t="s">
        <v>376</v>
      </c>
      <c r="C86" s="76"/>
      <c r="D86" s="83"/>
      <c r="E86" s="83"/>
      <c r="F86" s="83"/>
      <c r="G86" s="82"/>
      <c r="H86" s="82"/>
      <c r="I86" s="82"/>
      <c r="J86" s="82"/>
    </row>
    <row r="87" spans="1:10" x14ac:dyDescent="0.3">
      <c r="A87" s="76"/>
      <c r="B87" s="77" t="s">
        <v>252</v>
      </c>
      <c r="C87" s="76"/>
      <c r="D87" s="83"/>
      <c r="E87" s="83"/>
      <c r="F87" s="83"/>
      <c r="G87" s="82"/>
      <c r="H87" s="82"/>
      <c r="I87" s="82"/>
      <c r="J87" s="82"/>
    </row>
    <row r="88" spans="1:10" x14ac:dyDescent="0.3">
      <c r="A88" s="76">
        <v>8241</v>
      </c>
      <c r="B88" s="85" t="s">
        <v>413</v>
      </c>
      <c r="C88" s="88" t="s">
        <v>411</v>
      </c>
      <c r="D88" s="83"/>
      <c r="E88" s="83"/>
      <c r="F88" s="83"/>
      <c r="G88" s="82"/>
      <c r="H88" s="82"/>
      <c r="I88" s="82"/>
      <c r="J88" s="82"/>
    </row>
    <row r="89" spans="1:10" x14ac:dyDescent="0.3">
      <c r="A89" s="76">
        <v>8250</v>
      </c>
      <c r="B89" s="85" t="s">
        <v>380</v>
      </c>
      <c r="C89" s="88" t="s">
        <v>412</v>
      </c>
      <c r="D89" s="91"/>
      <c r="E89" s="92"/>
      <c r="F89" s="91"/>
      <c r="G89" s="82"/>
      <c r="H89" s="82"/>
      <c r="I89" s="82"/>
      <c r="J89" s="82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9"/>
  <sheetViews>
    <sheetView tabSelected="1" topLeftCell="B1" zoomScaleSheetLayoutView="100" workbookViewId="0">
      <selection activeCell="J7" sqref="J7:M7"/>
    </sheetView>
  </sheetViews>
  <sheetFormatPr defaultRowHeight="13.5" x14ac:dyDescent="0.25"/>
  <cols>
    <col min="1" max="1" width="6.140625" style="3" customWidth="1"/>
    <col min="2" max="2" width="3.85546875" style="3" customWidth="1"/>
    <col min="3" max="3" width="4.140625" style="3" customWidth="1"/>
    <col min="4" max="4" width="3.140625" style="3" customWidth="1"/>
    <col min="5" max="5" width="45.85546875" style="26" customWidth="1"/>
    <col min="6" max="6" width="5.85546875" style="3" customWidth="1"/>
    <col min="7" max="13" width="13.42578125" style="3" customWidth="1"/>
    <col min="14" max="14" width="11.28515625" style="3" customWidth="1"/>
    <col min="15" max="15" width="11.28515625" style="3" bestFit="1" customWidth="1"/>
    <col min="16" max="16" width="11.7109375" style="3" customWidth="1"/>
    <col min="17" max="17" width="12.28515625" style="3" customWidth="1"/>
    <col min="18" max="18" width="13.5703125" style="3" customWidth="1"/>
    <col min="19" max="19" width="12.28515625" style="3" customWidth="1"/>
    <col min="20" max="20" width="12.7109375" style="3" customWidth="1"/>
    <col min="21" max="16384" width="9.140625" style="3"/>
  </cols>
  <sheetData>
    <row r="1" spans="1:22" x14ac:dyDescent="0.25">
      <c r="J1" s="106"/>
      <c r="K1" s="106"/>
      <c r="L1" s="106"/>
      <c r="M1" s="106"/>
    </row>
    <row r="2" spans="1:22" s="99" customFormat="1" ht="13.5" customHeight="1" x14ac:dyDescent="0.25">
      <c r="A2" s="95"/>
      <c r="B2" s="33"/>
      <c r="C2" s="95"/>
      <c r="D2" s="96"/>
      <c r="E2" s="97"/>
      <c r="F2" s="97"/>
      <c r="G2" s="98"/>
      <c r="H2" s="98"/>
      <c r="I2" s="98"/>
      <c r="J2" s="105"/>
      <c r="K2" s="105"/>
      <c r="L2" s="105"/>
      <c r="M2" s="105"/>
    </row>
    <row r="3" spans="1:22" s="99" customFormat="1" ht="13.5" customHeight="1" x14ac:dyDescent="0.25">
      <c r="A3" s="95"/>
      <c r="B3" s="33"/>
      <c r="C3" s="95"/>
      <c r="D3" s="96"/>
      <c r="E3" s="97"/>
      <c r="F3" s="97"/>
      <c r="G3" s="98"/>
      <c r="H3" s="98"/>
      <c r="I3" s="98"/>
      <c r="J3" s="105"/>
      <c r="K3" s="105"/>
      <c r="L3" s="105"/>
      <c r="M3" s="105"/>
    </row>
    <row r="4" spans="1:22" s="99" customFormat="1" ht="13.5" customHeight="1" x14ac:dyDescent="0.25">
      <c r="A4" s="95"/>
      <c r="B4" s="33"/>
      <c r="C4" s="95"/>
      <c r="D4" s="96"/>
      <c r="E4" s="97"/>
      <c r="F4" s="97"/>
      <c r="G4" s="98"/>
      <c r="H4" s="98"/>
      <c r="I4" s="98"/>
      <c r="J4" s="104"/>
      <c r="K4" s="104"/>
      <c r="L4" s="104"/>
      <c r="M4" s="104"/>
    </row>
    <row r="5" spans="1:22" s="99" customFormat="1" ht="27" customHeight="1" x14ac:dyDescent="0.25">
      <c r="A5" s="95"/>
      <c r="B5" s="33"/>
      <c r="C5" s="95"/>
      <c r="D5" s="96"/>
      <c r="E5" s="97"/>
      <c r="F5" s="97"/>
      <c r="G5" s="103"/>
      <c r="H5" s="103"/>
      <c r="I5" s="103"/>
      <c r="J5" s="106" t="s">
        <v>421</v>
      </c>
      <c r="K5" s="106"/>
      <c r="L5" s="106"/>
      <c r="M5" s="106"/>
    </row>
    <row r="6" spans="1:22" s="99" customFormat="1" ht="13.5" customHeight="1" x14ac:dyDescent="0.25">
      <c r="A6" s="95"/>
      <c r="B6" s="33"/>
      <c r="C6" s="95"/>
      <c r="D6" s="96"/>
      <c r="E6" s="97"/>
      <c r="F6" s="97"/>
      <c r="G6" s="98"/>
      <c r="H6" s="98"/>
      <c r="I6" s="98"/>
      <c r="J6" s="105" t="s">
        <v>322</v>
      </c>
      <c r="K6" s="105"/>
      <c r="L6" s="105"/>
      <c r="M6" s="105"/>
    </row>
    <row r="7" spans="1:22" s="99" customFormat="1" ht="13.5" customHeight="1" x14ac:dyDescent="0.25">
      <c r="A7" s="95"/>
      <c r="B7" s="33"/>
      <c r="C7" s="95"/>
      <c r="D7" s="96"/>
      <c r="E7" s="97"/>
      <c r="F7" s="97"/>
      <c r="G7" s="98"/>
      <c r="H7" s="98"/>
      <c r="I7" s="98"/>
      <c r="J7" s="105" t="s">
        <v>422</v>
      </c>
      <c r="K7" s="105"/>
      <c r="L7" s="105"/>
      <c r="M7" s="105"/>
    </row>
    <row r="8" spans="1:22" s="99" customFormat="1" ht="13.5" customHeight="1" x14ac:dyDescent="0.25">
      <c r="A8" s="95"/>
      <c r="B8" s="33"/>
      <c r="C8" s="95"/>
      <c r="D8" s="96"/>
      <c r="E8" s="97"/>
      <c r="F8" s="97"/>
      <c r="G8" s="98"/>
      <c r="H8" s="98"/>
      <c r="I8" s="98"/>
      <c r="J8" s="104" t="s">
        <v>423</v>
      </c>
      <c r="K8" s="104"/>
      <c r="L8" s="104"/>
      <c r="M8" s="104"/>
    </row>
    <row r="9" spans="1:22" s="10" customFormat="1" ht="12.75" customHeight="1" x14ac:dyDescent="0.25">
      <c r="A9" s="11"/>
      <c r="B9" s="12"/>
      <c r="C9" s="11"/>
      <c r="D9" s="13"/>
      <c r="E9" s="23"/>
      <c r="F9" s="14"/>
      <c r="G9" s="101"/>
      <c r="H9" s="101"/>
      <c r="I9" s="101"/>
      <c r="J9" s="101"/>
      <c r="K9" s="101"/>
      <c r="L9" s="101"/>
      <c r="M9" s="101"/>
    </row>
    <row r="10" spans="1:22" ht="20.25" x14ac:dyDescent="0.35">
      <c r="A10" s="17" t="s">
        <v>34</v>
      </c>
      <c r="E10" s="137" t="s">
        <v>328</v>
      </c>
      <c r="F10" s="137"/>
      <c r="G10" s="137"/>
      <c r="H10" s="18"/>
      <c r="J10" s="100"/>
      <c r="K10" s="100"/>
      <c r="L10" s="100"/>
      <c r="M10" s="100"/>
    </row>
    <row r="11" spans="1:22" ht="54" customHeight="1" x14ac:dyDescent="0.35">
      <c r="A11" s="138" t="s">
        <v>323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</row>
    <row r="12" spans="1:22" ht="17.25" customHeight="1" x14ac:dyDescent="0.25">
      <c r="A12" s="131" t="s">
        <v>35</v>
      </c>
      <c r="B12" s="132" t="s">
        <v>36</v>
      </c>
      <c r="C12" s="140" t="s">
        <v>37</v>
      </c>
      <c r="D12" s="134" t="s">
        <v>38</v>
      </c>
      <c r="E12" s="135" t="s">
        <v>39</v>
      </c>
      <c r="F12" s="139" t="s">
        <v>40</v>
      </c>
      <c r="G12" s="141" t="s">
        <v>319</v>
      </c>
      <c r="H12" s="143" t="s">
        <v>41</v>
      </c>
      <c r="I12" s="143"/>
      <c r="J12" s="107" t="s">
        <v>247</v>
      </c>
      <c r="K12" s="108"/>
      <c r="L12" s="108"/>
      <c r="M12" s="109"/>
    </row>
    <row r="13" spans="1:22" ht="64.5" customHeight="1" x14ac:dyDescent="0.25">
      <c r="A13" s="131"/>
      <c r="B13" s="133"/>
      <c r="C13" s="133"/>
      <c r="D13" s="133"/>
      <c r="E13" s="136"/>
      <c r="F13" s="139"/>
      <c r="G13" s="142"/>
      <c r="H13" s="9" t="s">
        <v>42</v>
      </c>
      <c r="I13" s="9" t="s">
        <v>43</v>
      </c>
      <c r="J13" s="6" t="s">
        <v>82</v>
      </c>
      <c r="K13" s="6" t="s">
        <v>83</v>
      </c>
      <c r="L13" s="6" t="s">
        <v>84</v>
      </c>
      <c r="M13" s="6" t="s">
        <v>85</v>
      </c>
    </row>
    <row r="14" spans="1:22" x14ac:dyDescent="0.25">
      <c r="A14" s="19">
        <v>1</v>
      </c>
      <c r="B14" s="19">
        <v>2</v>
      </c>
      <c r="C14" s="19">
        <v>3</v>
      </c>
      <c r="D14" s="19">
        <v>4</v>
      </c>
      <c r="E14" s="31" t="s">
        <v>75</v>
      </c>
      <c r="F14" s="19"/>
      <c r="G14" s="19" t="s">
        <v>337</v>
      </c>
      <c r="H14" s="19">
        <v>7</v>
      </c>
      <c r="I14" s="19">
        <v>8</v>
      </c>
      <c r="J14" s="5">
        <v>7</v>
      </c>
      <c r="K14" s="4">
        <v>8</v>
      </c>
      <c r="L14" s="4">
        <v>9</v>
      </c>
      <c r="M14" s="4">
        <v>10</v>
      </c>
    </row>
    <row r="15" spans="1:22" ht="66.75" customHeight="1" x14ac:dyDescent="0.25">
      <c r="A15" s="19">
        <v>2000</v>
      </c>
      <c r="B15" s="19" t="s">
        <v>1</v>
      </c>
      <c r="C15" s="19" t="s">
        <v>0</v>
      </c>
      <c r="D15" s="19" t="s">
        <v>0</v>
      </c>
      <c r="E15" s="22" t="s">
        <v>44</v>
      </c>
      <c r="F15" s="19"/>
      <c r="G15" s="15">
        <f>G16+G126+G159+G215+G350+G403+G459+G533+G631+G700</f>
        <v>6273078.7149999999</v>
      </c>
      <c r="H15" s="15">
        <f>H16+H126+H159+H215+H350+H403+H459+H533+H631+H700+H767</f>
        <v>4816184.3950000005</v>
      </c>
      <c r="I15" s="15">
        <f>+I16+I126+I159+I215+I350+I403+I459+I533+I631+I700</f>
        <v>2066723.0150000001</v>
      </c>
      <c r="J15" s="15">
        <f>J16+J126+J159+J215+J350+J403+J459+J533+J631+J700</f>
        <v>2692713.9386811024</v>
      </c>
      <c r="K15" s="15">
        <f>K16+K126+K159+K215+K350+K403+K459+K533+K631+K700</f>
        <v>3883570.2604527548</v>
      </c>
      <c r="L15" s="15">
        <f>L16+L126+L159+L215+L350+L403+L459+L533+L631+L700</f>
        <v>5074426.7273031492</v>
      </c>
      <c r="M15" s="15">
        <f>M16+M126+M159+M215+M350+M403+M459+M533+M631+M700</f>
        <v>6273078.7149999999</v>
      </c>
      <c r="N15" s="16">
        <v>6273078.7149999999</v>
      </c>
      <c r="O15" s="16">
        <v>4816184.3950000005</v>
      </c>
      <c r="P15" s="16">
        <v>2066723.0150000001</v>
      </c>
      <c r="Q15" s="16">
        <v>2692713.9386811024</v>
      </c>
      <c r="R15" s="16">
        <v>3883570.2604527548</v>
      </c>
      <c r="S15" s="16">
        <v>5074426.7273031492</v>
      </c>
      <c r="T15" s="16">
        <v>6273078.7149999999</v>
      </c>
      <c r="U15" s="16"/>
      <c r="V15" s="16"/>
    </row>
    <row r="16" spans="1:22" ht="66.75" customHeight="1" x14ac:dyDescent="0.25">
      <c r="A16" s="19">
        <v>2100</v>
      </c>
      <c r="B16" s="19" t="s">
        <v>2</v>
      </c>
      <c r="C16" s="19">
        <v>0</v>
      </c>
      <c r="D16" s="19">
        <v>0</v>
      </c>
      <c r="E16" s="22" t="s">
        <v>45</v>
      </c>
      <c r="F16" s="19"/>
      <c r="G16" s="15">
        <f t="shared" ref="G16:M16" si="0">+G18+G64+G84+G90+G97+G110+G116</f>
        <v>807684.10000000009</v>
      </c>
      <c r="H16" s="15">
        <f t="shared" si="0"/>
        <v>773432.60000000009</v>
      </c>
      <c r="I16" s="15">
        <f t="shared" si="0"/>
        <v>34251.5</v>
      </c>
      <c r="J16" s="15">
        <f t="shared" si="0"/>
        <v>217524.9255905512</v>
      </c>
      <c r="K16" s="15">
        <f t="shared" si="0"/>
        <v>400578.43228346453</v>
      </c>
      <c r="L16" s="15">
        <f t="shared" si="0"/>
        <v>571499.43070866144</v>
      </c>
      <c r="M16" s="15">
        <f t="shared" si="0"/>
        <v>807684.10000000009</v>
      </c>
      <c r="N16" s="16">
        <f>+G15-N15</f>
        <v>0</v>
      </c>
      <c r="O16" s="16">
        <f t="shared" ref="O16:T16" si="1">+H15-O15</f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</row>
    <row r="17" spans="1:13" x14ac:dyDescent="0.25">
      <c r="A17" s="19"/>
      <c r="B17" s="19"/>
      <c r="C17" s="19"/>
      <c r="D17" s="19"/>
      <c r="E17" s="22" t="s">
        <v>46</v>
      </c>
      <c r="F17" s="19"/>
      <c r="G17" s="15"/>
      <c r="H17" s="15"/>
      <c r="I17" s="15"/>
      <c r="J17" s="15"/>
      <c r="K17" s="15"/>
      <c r="L17" s="15"/>
      <c r="M17" s="15"/>
    </row>
    <row r="18" spans="1:13" ht="68.25" customHeight="1" x14ac:dyDescent="0.25">
      <c r="A18" s="19">
        <v>2110</v>
      </c>
      <c r="B18" s="19" t="s">
        <v>2</v>
      </c>
      <c r="C18" s="19">
        <v>1</v>
      </c>
      <c r="D18" s="19">
        <v>0</v>
      </c>
      <c r="E18" s="22" t="s">
        <v>47</v>
      </c>
      <c r="F18" s="19"/>
      <c r="G18" s="15">
        <f t="shared" ref="G18:M18" si="2">G20+G46+G50</f>
        <v>617806.5</v>
      </c>
      <c r="H18" s="15">
        <f t="shared" si="2"/>
        <v>601965</v>
      </c>
      <c r="I18" s="15">
        <f t="shared" si="2"/>
        <v>15841.5</v>
      </c>
      <c r="J18" s="15">
        <f t="shared" si="2"/>
        <v>139088.01653543307</v>
      </c>
      <c r="K18" s="15">
        <f t="shared" si="2"/>
        <v>278145.07401574799</v>
      </c>
      <c r="L18" s="15">
        <f t="shared" si="2"/>
        <v>435068.48700787406</v>
      </c>
      <c r="M18" s="15">
        <f t="shared" si="2"/>
        <v>617806.5</v>
      </c>
    </row>
    <row r="19" spans="1:13" x14ac:dyDescent="0.25">
      <c r="A19" s="19"/>
      <c r="B19" s="19"/>
      <c r="C19" s="19"/>
      <c r="D19" s="19"/>
      <c r="E19" s="22" t="s">
        <v>48</v>
      </c>
      <c r="F19" s="19"/>
      <c r="G19" s="15"/>
      <c r="H19" s="15"/>
      <c r="I19" s="15"/>
      <c r="J19" s="15"/>
      <c r="K19" s="15"/>
      <c r="L19" s="15"/>
      <c r="M19" s="15"/>
    </row>
    <row r="20" spans="1:13" ht="35.25" customHeight="1" x14ac:dyDescent="0.25">
      <c r="A20" s="19">
        <v>2111</v>
      </c>
      <c r="B20" s="19" t="s">
        <v>2</v>
      </c>
      <c r="C20" s="19">
        <v>1</v>
      </c>
      <c r="D20" s="19">
        <v>1</v>
      </c>
      <c r="E20" s="22" t="s">
        <v>49</v>
      </c>
      <c r="F20" s="19"/>
      <c r="G20" s="15">
        <f t="shared" ref="G20:M20" si="3">SUM(G21:G45)</f>
        <v>617806.5</v>
      </c>
      <c r="H20" s="15">
        <f t="shared" si="3"/>
        <v>601965</v>
      </c>
      <c r="I20" s="15">
        <f t="shared" si="3"/>
        <v>15841.5</v>
      </c>
      <c r="J20" s="15">
        <f t="shared" si="3"/>
        <v>139088.01653543307</v>
      </c>
      <c r="K20" s="15">
        <f t="shared" si="3"/>
        <v>278145.07401574799</v>
      </c>
      <c r="L20" s="15">
        <f t="shared" si="3"/>
        <v>435068.48700787406</v>
      </c>
      <c r="M20" s="15">
        <f t="shared" si="3"/>
        <v>617806.5</v>
      </c>
    </row>
    <row r="21" spans="1:13" ht="35.25" customHeight="1" x14ac:dyDescent="0.25">
      <c r="A21" s="19"/>
      <c r="B21" s="19"/>
      <c r="C21" s="19"/>
      <c r="D21" s="19"/>
      <c r="E21" s="22" t="s">
        <v>50</v>
      </c>
      <c r="F21" s="19">
        <v>4111</v>
      </c>
      <c r="G21" s="15">
        <v>475853</v>
      </c>
      <c r="H21" s="15">
        <f>+G21</f>
        <v>475853</v>
      </c>
      <c r="I21" s="15"/>
      <c r="J21" s="32">
        <v>100603</v>
      </c>
      <c r="K21" s="32">
        <v>198758.7</v>
      </c>
      <c r="L21" s="32">
        <v>321556.3</v>
      </c>
      <c r="M21" s="32">
        <f>+G21</f>
        <v>475853</v>
      </c>
    </row>
    <row r="22" spans="1:13" x14ac:dyDescent="0.25">
      <c r="A22" s="19"/>
      <c r="B22" s="19"/>
      <c r="C22" s="19"/>
      <c r="D22" s="19"/>
      <c r="E22" s="25" t="s">
        <v>76</v>
      </c>
      <c r="F22" s="19">
        <v>4212</v>
      </c>
      <c r="G22" s="15">
        <v>25799.5</v>
      </c>
      <c r="H22" s="15">
        <f t="shared" ref="H22:H39" si="4">+G22</f>
        <v>25799.5</v>
      </c>
      <c r="I22" s="15"/>
      <c r="J22" s="32">
        <v>9157.4</v>
      </c>
      <c r="K22" s="32">
        <f>2000+13841.8</f>
        <v>15841.8</v>
      </c>
      <c r="L22" s="32">
        <v>20026.246062992126</v>
      </c>
      <c r="M22" s="32">
        <f t="shared" ref="M22:M45" si="5">+G22</f>
        <v>25799.5</v>
      </c>
    </row>
    <row r="23" spans="1:13" x14ac:dyDescent="0.25">
      <c r="A23" s="19"/>
      <c r="B23" s="19"/>
      <c r="C23" s="19"/>
      <c r="D23" s="19"/>
      <c r="E23" s="22" t="s">
        <v>51</v>
      </c>
      <c r="F23" s="19">
        <v>4213</v>
      </c>
      <c r="G23" s="15">
        <v>8706.7000000000007</v>
      </c>
      <c r="H23" s="15">
        <f t="shared" si="4"/>
        <v>8706.7000000000007</v>
      </c>
      <c r="I23" s="15"/>
      <c r="J23" s="32">
        <v>4676.3133858267702</v>
      </c>
      <c r="K23" s="32">
        <v>4676.3133858267702</v>
      </c>
      <c r="L23" s="32">
        <v>6675.8850393700995</v>
      </c>
      <c r="M23" s="32">
        <f t="shared" si="5"/>
        <v>8706.7000000000007</v>
      </c>
    </row>
    <row r="24" spans="1:13" x14ac:dyDescent="0.25">
      <c r="A24" s="19"/>
      <c r="B24" s="19"/>
      <c r="C24" s="19"/>
      <c r="D24" s="19"/>
      <c r="E24" s="22" t="s">
        <v>52</v>
      </c>
      <c r="F24" s="19">
        <v>4214</v>
      </c>
      <c r="G24" s="15">
        <v>9157.2999999999993</v>
      </c>
      <c r="H24" s="15">
        <f t="shared" si="4"/>
        <v>9157.2999999999993</v>
      </c>
      <c r="I24" s="15"/>
      <c r="J24" s="32">
        <v>2455.4889763779529</v>
      </c>
      <c r="K24" s="32">
        <v>4677.8511811023618</v>
      </c>
      <c r="L24" s="32">
        <v>6900.2133858267716</v>
      </c>
      <c r="M24" s="32">
        <f t="shared" si="5"/>
        <v>9157.2999999999993</v>
      </c>
    </row>
    <row r="25" spans="1:13" x14ac:dyDescent="0.25">
      <c r="A25" s="19"/>
      <c r="B25" s="19"/>
      <c r="C25" s="19"/>
      <c r="D25" s="19"/>
      <c r="E25" s="22" t="s">
        <v>53</v>
      </c>
      <c r="F25" s="19">
        <v>4215</v>
      </c>
      <c r="G25" s="15">
        <v>10000</v>
      </c>
      <c r="H25" s="15">
        <f t="shared" si="4"/>
        <v>10000</v>
      </c>
      <c r="I25" s="15"/>
      <c r="J25" s="32">
        <v>480.3149606299213</v>
      </c>
      <c r="K25" s="32">
        <v>8984.2519685039297</v>
      </c>
      <c r="L25" s="32">
        <v>9488.1889763779509</v>
      </c>
      <c r="M25" s="32">
        <f t="shared" si="5"/>
        <v>10000</v>
      </c>
    </row>
    <row r="26" spans="1:13" x14ac:dyDescent="0.25">
      <c r="A26" s="19"/>
      <c r="B26" s="19"/>
      <c r="C26" s="19"/>
      <c r="D26" s="19"/>
      <c r="E26" s="22" t="s">
        <v>321</v>
      </c>
      <c r="F26" s="19">
        <v>4216</v>
      </c>
      <c r="G26" s="15">
        <v>400</v>
      </c>
      <c r="H26" s="15">
        <f t="shared" si="4"/>
        <v>400</v>
      </c>
      <c r="I26" s="15"/>
      <c r="J26" s="32">
        <v>96.062992125984252</v>
      </c>
      <c r="K26" s="32">
        <v>196.85039370078741</v>
      </c>
      <c r="L26" s="32">
        <v>297.63779527559058</v>
      </c>
      <c r="M26" s="32">
        <f t="shared" si="5"/>
        <v>400</v>
      </c>
    </row>
    <row r="27" spans="1:13" x14ac:dyDescent="0.25">
      <c r="A27" s="19"/>
      <c r="B27" s="19"/>
      <c r="C27" s="19"/>
      <c r="D27" s="19"/>
      <c r="E27" s="22" t="s">
        <v>54</v>
      </c>
      <c r="F27" s="19">
        <v>4217</v>
      </c>
      <c r="G27" s="15">
        <v>124</v>
      </c>
      <c r="H27" s="15">
        <f t="shared" si="4"/>
        <v>124</v>
      </c>
      <c r="I27" s="15"/>
      <c r="J27" s="32">
        <v>29.779527559055119</v>
      </c>
      <c r="K27" s="32">
        <v>61.023622047244096</v>
      </c>
      <c r="L27" s="32">
        <v>92.267716535433081</v>
      </c>
      <c r="M27" s="32">
        <f t="shared" si="5"/>
        <v>124</v>
      </c>
    </row>
    <row r="28" spans="1:13" x14ac:dyDescent="0.25">
      <c r="A28" s="19"/>
      <c r="B28" s="19"/>
      <c r="C28" s="19"/>
      <c r="D28" s="19"/>
      <c r="E28" s="22" t="s">
        <v>55</v>
      </c>
      <c r="F28" s="19">
        <v>4221</v>
      </c>
      <c r="G28" s="15">
        <v>1500</v>
      </c>
      <c r="H28" s="15">
        <f t="shared" si="4"/>
        <v>1500</v>
      </c>
      <c r="I28" s="15"/>
      <c r="J28" s="32">
        <v>360.23622047244095</v>
      </c>
      <c r="K28" s="32">
        <v>738.18897637795283</v>
      </c>
      <c r="L28" s="32">
        <v>1116.1417322834645</v>
      </c>
      <c r="M28" s="32">
        <f t="shared" si="5"/>
        <v>1500</v>
      </c>
    </row>
    <row r="29" spans="1:13" x14ac:dyDescent="0.25">
      <c r="A29" s="19"/>
      <c r="B29" s="19"/>
      <c r="C29" s="19"/>
      <c r="D29" s="19"/>
      <c r="E29" s="22" t="s">
        <v>56</v>
      </c>
      <c r="F29" s="19">
        <v>4222</v>
      </c>
      <c r="G29" s="15">
        <v>3800</v>
      </c>
      <c r="H29" s="15">
        <f t="shared" si="4"/>
        <v>3800</v>
      </c>
      <c r="I29" s="15"/>
      <c r="J29" s="32">
        <v>3192.55433070866</v>
      </c>
      <c r="K29" s="32">
        <v>3393.7007874015699</v>
      </c>
      <c r="L29" s="32">
        <v>3595.2755905511799</v>
      </c>
      <c r="M29" s="32">
        <f t="shared" si="5"/>
        <v>3800</v>
      </c>
    </row>
    <row r="30" spans="1:13" x14ac:dyDescent="0.25">
      <c r="A30" s="19"/>
      <c r="B30" s="19"/>
      <c r="C30" s="19"/>
      <c r="D30" s="19"/>
      <c r="E30" s="22" t="s">
        <v>57</v>
      </c>
      <c r="F30" s="19">
        <v>4234</v>
      </c>
      <c r="G30" s="15">
        <v>5000</v>
      </c>
      <c r="H30" s="15">
        <f t="shared" si="4"/>
        <v>5000</v>
      </c>
      <c r="I30" s="15"/>
      <c r="J30" s="32">
        <v>1200.7874015748032</v>
      </c>
      <c r="K30" s="32">
        <v>2460.6299212598424</v>
      </c>
      <c r="L30" s="32">
        <v>3720.4724409448818</v>
      </c>
      <c r="M30" s="32">
        <f t="shared" si="5"/>
        <v>5000</v>
      </c>
    </row>
    <row r="31" spans="1:13" x14ac:dyDescent="0.25">
      <c r="A31" s="19"/>
      <c r="B31" s="19"/>
      <c r="C31" s="19"/>
      <c r="D31" s="19"/>
      <c r="E31" s="22" t="s">
        <v>58</v>
      </c>
      <c r="F31" s="19">
        <v>4237</v>
      </c>
      <c r="G31" s="15">
        <v>11624.5</v>
      </c>
      <c r="H31" s="15">
        <f t="shared" si="4"/>
        <v>11624.5</v>
      </c>
      <c r="I31" s="15"/>
      <c r="J31" s="32">
        <v>2886.3110236220473</v>
      </c>
      <c r="K31" s="32">
        <v>5783.9488188976384</v>
      </c>
      <c r="L31" s="32">
        <v>8681.5866141732295</v>
      </c>
      <c r="M31" s="32">
        <f t="shared" si="5"/>
        <v>11624.5</v>
      </c>
    </row>
    <row r="32" spans="1:13" x14ac:dyDescent="0.25">
      <c r="A32" s="19"/>
      <c r="B32" s="19"/>
      <c r="C32" s="19"/>
      <c r="D32" s="19"/>
      <c r="E32" s="22" t="s">
        <v>59</v>
      </c>
      <c r="F32" s="19">
        <v>4239</v>
      </c>
      <c r="G32" s="15">
        <v>5000</v>
      </c>
      <c r="H32" s="15">
        <f t="shared" si="4"/>
        <v>5000</v>
      </c>
      <c r="I32" s="15"/>
      <c r="J32" s="32">
        <v>1200.7874015748032</v>
      </c>
      <c r="K32" s="32">
        <f>1000+2460.62992125984</f>
        <v>3460.6299212598401</v>
      </c>
      <c r="L32" s="32">
        <v>3720.4724409448818</v>
      </c>
      <c r="M32" s="32">
        <f t="shared" si="5"/>
        <v>5000</v>
      </c>
    </row>
    <row r="33" spans="1:15" x14ac:dyDescent="0.25">
      <c r="A33" s="19"/>
      <c r="B33" s="19"/>
      <c r="C33" s="19"/>
      <c r="D33" s="19"/>
      <c r="E33" s="22" t="s">
        <v>60</v>
      </c>
      <c r="F33" s="19">
        <v>4241</v>
      </c>
      <c r="G33" s="15">
        <v>18000</v>
      </c>
      <c r="H33" s="15">
        <f t="shared" si="4"/>
        <v>18000</v>
      </c>
      <c r="I33" s="15"/>
      <c r="J33" s="32">
        <v>4322.8346456692916</v>
      </c>
      <c r="K33" s="32">
        <v>8858.2677165354326</v>
      </c>
      <c r="L33" s="32">
        <v>13393.700787401574</v>
      </c>
      <c r="M33" s="32">
        <f t="shared" si="5"/>
        <v>18000</v>
      </c>
    </row>
    <row r="34" spans="1:15" x14ac:dyDescent="0.25">
      <c r="A34" s="19"/>
      <c r="B34" s="19"/>
      <c r="C34" s="19"/>
      <c r="D34" s="19"/>
      <c r="E34" s="22" t="s">
        <v>61</v>
      </c>
      <c r="F34" s="19">
        <v>4252</v>
      </c>
      <c r="G34" s="15">
        <v>1500</v>
      </c>
      <c r="H34" s="15">
        <f t="shared" si="4"/>
        <v>1500</v>
      </c>
      <c r="I34" s="15"/>
      <c r="J34" s="32">
        <v>360.23622047244095</v>
      </c>
      <c r="K34" s="32">
        <v>1116.1417322834645</v>
      </c>
      <c r="L34" s="32">
        <v>1116.1417322834645</v>
      </c>
      <c r="M34" s="32">
        <f t="shared" si="5"/>
        <v>1500</v>
      </c>
      <c r="O34" s="16"/>
    </row>
    <row r="35" spans="1:15" x14ac:dyDescent="0.25">
      <c r="A35" s="19"/>
      <c r="B35" s="19"/>
      <c r="C35" s="19"/>
      <c r="D35" s="19"/>
      <c r="E35" s="22" t="s">
        <v>62</v>
      </c>
      <c r="F35" s="19">
        <v>4261</v>
      </c>
      <c r="G35" s="15">
        <v>5000</v>
      </c>
      <c r="H35" s="15">
        <f t="shared" si="4"/>
        <v>5000</v>
      </c>
      <c r="I35" s="15"/>
      <c r="J35" s="32">
        <v>1200.7874015748032</v>
      </c>
      <c r="K35" s="32">
        <v>2460.6299212598424</v>
      </c>
      <c r="L35" s="32">
        <v>3720.4724409448818</v>
      </c>
      <c r="M35" s="32">
        <f t="shared" si="5"/>
        <v>5000</v>
      </c>
    </row>
    <row r="36" spans="1:15" x14ac:dyDescent="0.25">
      <c r="A36" s="19"/>
      <c r="B36" s="19"/>
      <c r="C36" s="19"/>
      <c r="D36" s="19"/>
      <c r="E36" s="22" t="s">
        <v>63</v>
      </c>
      <c r="F36" s="19">
        <v>4264</v>
      </c>
      <c r="G36" s="15">
        <v>12500</v>
      </c>
      <c r="H36" s="15">
        <f t="shared" si="4"/>
        <v>12500</v>
      </c>
      <c r="I36" s="15"/>
      <c r="J36" s="32">
        <v>3001.9685039370079</v>
      </c>
      <c r="K36" s="32">
        <v>6151.5748031496069</v>
      </c>
      <c r="L36" s="32">
        <v>9301.1811023622049</v>
      </c>
      <c r="M36" s="32">
        <f t="shared" si="5"/>
        <v>12500</v>
      </c>
    </row>
    <row r="37" spans="1:15" x14ac:dyDescent="0.25">
      <c r="A37" s="19"/>
      <c r="B37" s="19"/>
      <c r="C37" s="19"/>
      <c r="D37" s="19"/>
      <c r="E37" s="22" t="s">
        <v>64</v>
      </c>
      <c r="F37" s="19">
        <v>4269</v>
      </c>
      <c r="G37" s="15">
        <v>6000</v>
      </c>
      <c r="H37" s="15">
        <f t="shared" si="4"/>
        <v>6000</v>
      </c>
      <c r="I37" s="15"/>
      <c r="J37" s="32">
        <v>960.6299212598426</v>
      </c>
      <c r="K37" s="32">
        <v>4968.5039370078703</v>
      </c>
      <c r="L37" s="32">
        <v>4976.37795275591</v>
      </c>
      <c r="M37" s="32">
        <f t="shared" si="5"/>
        <v>6000</v>
      </c>
    </row>
    <row r="38" spans="1:15" x14ac:dyDescent="0.25">
      <c r="A38" s="19"/>
      <c r="B38" s="19"/>
      <c r="C38" s="19"/>
      <c r="D38" s="19"/>
      <c r="E38" s="22" t="s">
        <v>65</v>
      </c>
      <c r="F38" s="19">
        <v>4823</v>
      </c>
      <c r="G38" s="15">
        <v>2000</v>
      </c>
      <c r="H38" s="15">
        <f t="shared" si="4"/>
        <v>2000</v>
      </c>
      <c r="I38" s="15"/>
      <c r="J38" s="32">
        <v>480.3149606299213</v>
      </c>
      <c r="K38" s="32">
        <v>2000</v>
      </c>
      <c r="L38" s="32">
        <v>2000</v>
      </c>
      <c r="M38" s="32">
        <f t="shared" si="5"/>
        <v>2000</v>
      </c>
    </row>
    <row r="39" spans="1:15" x14ac:dyDescent="0.25">
      <c r="A39" s="19"/>
      <c r="B39" s="19"/>
      <c r="C39" s="19"/>
      <c r="D39" s="19"/>
      <c r="E39" s="22" t="s">
        <v>66</v>
      </c>
      <c r="F39" s="19">
        <v>4861</v>
      </c>
      <c r="G39" s="15">
        <v>0</v>
      </c>
      <c r="H39" s="15">
        <f t="shared" si="4"/>
        <v>0</v>
      </c>
      <c r="I39" s="15"/>
      <c r="J39" s="32">
        <v>0</v>
      </c>
      <c r="K39" s="32">
        <v>0</v>
      </c>
      <c r="L39" s="32">
        <v>0</v>
      </c>
      <c r="M39" s="32">
        <f t="shared" si="5"/>
        <v>0</v>
      </c>
    </row>
    <row r="40" spans="1:15" x14ac:dyDescent="0.25">
      <c r="A40" s="19"/>
      <c r="B40" s="19"/>
      <c r="C40" s="19"/>
      <c r="D40" s="19"/>
      <c r="E40" s="22" t="s">
        <v>67</v>
      </c>
      <c r="F40" s="19">
        <v>5111</v>
      </c>
      <c r="G40" s="15">
        <v>0</v>
      </c>
      <c r="H40" s="15"/>
      <c r="I40" s="15">
        <f t="shared" ref="I40:I45" si="6">+G40</f>
        <v>0</v>
      </c>
      <c r="J40" s="32">
        <v>0</v>
      </c>
      <c r="K40" s="32">
        <v>0</v>
      </c>
      <c r="L40" s="32">
        <v>0</v>
      </c>
      <c r="M40" s="32">
        <f t="shared" si="5"/>
        <v>0</v>
      </c>
    </row>
    <row r="41" spans="1:15" ht="40.5" customHeight="1" x14ac:dyDescent="0.25">
      <c r="A41" s="19"/>
      <c r="B41" s="19"/>
      <c r="C41" s="19"/>
      <c r="D41" s="19"/>
      <c r="E41" s="22" t="s">
        <v>326</v>
      </c>
      <c r="F41" s="19" t="s">
        <v>30</v>
      </c>
      <c r="G41" s="15">
        <v>2502.5</v>
      </c>
      <c r="H41" s="15"/>
      <c r="I41" s="15">
        <f t="shared" si="6"/>
        <v>2502.5</v>
      </c>
      <c r="J41" s="32">
        <v>1362.7362204724409</v>
      </c>
      <c r="K41" s="32">
        <v>1740.6889763779527</v>
      </c>
      <c r="L41" s="32">
        <v>2118.6417322834645</v>
      </c>
      <c r="M41" s="32">
        <f t="shared" si="5"/>
        <v>2502.5</v>
      </c>
    </row>
    <row r="42" spans="1:15" x14ac:dyDescent="0.25">
      <c r="A42" s="19"/>
      <c r="B42" s="19"/>
      <c r="C42" s="19"/>
      <c r="D42" s="19"/>
      <c r="E42" s="27" t="s">
        <v>68</v>
      </c>
      <c r="F42" s="19">
        <v>5121</v>
      </c>
      <c r="G42" s="15">
        <v>0</v>
      </c>
      <c r="H42" s="15"/>
      <c r="I42" s="15">
        <f t="shared" si="6"/>
        <v>0</v>
      </c>
      <c r="J42" s="32">
        <v>0</v>
      </c>
      <c r="K42" s="32">
        <v>0</v>
      </c>
      <c r="L42" s="32">
        <v>0</v>
      </c>
      <c r="M42" s="32">
        <f t="shared" si="5"/>
        <v>0</v>
      </c>
    </row>
    <row r="43" spans="1:15" x14ac:dyDescent="0.25">
      <c r="A43" s="19"/>
      <c r="B43" s="19"/>
      <c r="C43" s="19"/>
      <c r="D43" s="19"/>
      <c r="E43" s="22" t="s">
        <v>69</v>
      </c>
      <c r="F43" s="19">
        <v>5122</v>
      </c>
      <c r="G43" s="15">
        <v>13339</v>
      </c>
      <c r="H43" s="15"/>
      <c r="I43" s="15">
        <f t="shared" si="6"/>
        <v>13339</v>
      </c>
      <c r="J43" s="32">
        <v>1059.4724409448818</v>
      </c>
      <c r="K43" s="32">
        <v>1815.3779527559057</v>
      </c>
      <c r="L43" s="32">
        <v>12571.283464566901</v>
      </c>
      <c r="M43" s="32">
        <f t="shared" si="5"/>
        <v>13339</v>
      </c>
    </row>
    <row r="44" spans="1:15" x14ac:dyDescent="0.25">
      <c r="A44" s="19"/>
      <c r="B44" s="19"/>
      <c r="C44" s="19"/>
      <c r="D44" s="19"/>
      <c r="E44" s="22" t="s">
        <v>325</v>
      </c>
      <c r="F44" s="19">
        <v>5132</v>
      </c>
      <c r="G44" s="15">
        <v>0</v>
      </c>
      <c r="H44" s="15"/>
      <c r="I44" s="15">
        <f t="shared" si="6"/>
        <v>0</v>
      </c>
      <c r="J44" s="32">
        <v>0</v>
      </c>
      <c r="K44" s="32">
        <v>0</v>
      </c>
      <c r="L44" s="32">
        <v>0</v>
      </c>
      <c r="M44" s="32">
        <f t="shared" si="5"/>
        <v>0</v>
      </c>
    </row>
    <row r="45" spans="1:15" x14ac:dyDescent="0.25">
      <c r="A45" s="19"/>
      <c r="B45" s="19"/>
      <c r="C45" s="19"/>
      <c r="D45" s="19"/>
      <c r="E45" s="22" t="s">
        <v>267</v>
      </c>
      <c r="F45" s="19">
        <v>5129</v>
      </c>
      <c r="G45" s="15">
        <v>0</v>
      </c>
      <c r="H45" s="15"/>
      <c r="I45" s="15">
        <f t="shared" si="6"/>
        <v>0</v>
      </c>
      <c r="J45" s="32">
        <v>0</v>
      </c>
      <c r="K45" s="32">
        <v>0</v>
      </c>
      <c r="L45" s="32">
        <v>0</v>
      </c>
      <c r="M45" s="32">
        <f t="shared" si="5"/>
        <v>0</v>
      </c>
    </row>
    <row r="46" spans="1:15" ht="40.5" customHeight="1" x14ac:dyDescent="0.25">
      <c r="A46" s="19">
        <v>2112</v>
      </c>
      <c r="B46" s="19" t="s">
        <v>2</v>
      </c>
      <c r="C46" s="19">
        <v>1</v>
      </c>
      <c r="D46" s="19">
        <v>2</v>
      </c>
      <c r="E46" s="22" t="s">
        <v>70</v>
      </c>
      <c r="F46" s="19"/>
      <c r="G46" s="15"/>
      <c r="H46" s="15"/>
      <c r="I46" s="15"/>
      <c r="J46" s="15"/>
      <c r="K46" s="15"/>
      <c r="L46" s="15"/>
      <c r="M46" s="15"/>
    </row>
    <row r="47" spans="1:15" ht="48.75" customHeight="1" x14ac:dyDescent="0.25">
      <c r="A47" s="19"/>
      <c r="B47" s="19"/>
      <c r="C47" s="19"/>
      <c r="D47" s="19"/>
      <c r="E47" s="22" t="s">
        <v>71</v>
      </c>
      <c r="F47" s="19"/>
      <c r="G47" s="15"/>
      <c r="H47" s="15"/>
      <c r="I47" s="15"/>
      <c r="J47" s="15"/>
      <c r="K47" s="15"/>
      <c r="L47" s="15"/>
      <c r="M47" s="15"/>
    </row>
    <row r="48" spans="1:15" x14ac:dyDescent="0.25">
      <c r="A48" s="19"/>
      <c r="B48" s="19"/>
      <c r="C48" s="19"/>
      <c r="D48" s="19"/>
      <c r="E48" s="28"/>
      <c r="F48" s="19"/>
      <c r="G48" s="15"/>
      <c r="H48" s="15"/>
      <c r="I48" s="15"/>
      <c r="J48" s="15"/>
      <c r="K48" s="15"/>
      <c r="L48" s="15"/>
      <c r="M48" s="15"/>
    </row>
    <row r="49" spans="1:13" x14ac:dyDescent="0.25">
      <c r="A49" s="19"/>
      <c r="B49" s="19"/>
      <c r="C49" s="19"/>
      <c r="D49" s="19"/>
      <c r="E49" s="28"/>
      <c r="F49" s="19"/>
      <c r="G49" s="15"/>
      <c r="H49" s="15"/>
      <c r="I49" s="15"/>
      <c r="J49" s="15"/>
      <c r="K49" s="15"/>
      <c r="L49" s="15"/>
      <c r="M49" s="15"/>
    </row>
    <row r="50" spans="1:13" x14ac:dyDescent="0.25">
      <c r="A50" s="19">
        <v>2113</v>
      </c>
      <c r="B50" s="19" t="s">
        <v>2</v>
      </c>
      <c r="C50" s="19">
        <v>1</v>
      </c>
      <c r="D50" s="19">
        <v>3</v>
      </c>
      <c r="E50" s="22" t="s">
        <v>77</v>
      </c>
      <c r="F50" s="19"/>
      <c r="G50" s="15"/>
      <c r="H50" s="15"/>
      <c r="I50" s="15"/>
      <c r="J50" s="15"/>
      <c r="K50" s="15"/>
      <c r="L50" s="15"/>
      <c r="M50" s="15"/>
    </row>
    <row r="51" spans="1:13" ht="49.5" customHeight="1" x14ac:dyDescent="0.25">
      <c r="A51" s="19"/>
      <c r="B51" s="19"/>
      <c r="C51" s="19"/>
      <c r="D51" s="19"/>
      <c r="E51" s="22" t="s">
        <v>71</v>
      </c>
      <c r="F51" s="19"/>
      <c r="G51" s="15"/>
      <c r="H51" s="15"/>
      <c r="I51" s="15"/>
      <c r="J51" s="15"/>
      <c r="K51" s="15"/>
      <c r="L51" s="15"/>
      <c r="M51" s="15"/>
    </row>
    <row r="52" spans="1:13" x14ac:dyDescent="0.25">
      <c r="A52" s="19"/>
      <c r="B52" s="19"/>
      <c r="C52" s="19"/>
      <c r="D52" s="19"/>
      <c r="E52" s="22" t="s">
        <v>78</v>
      </c>
      <c r="F52" s="19"/>
      <c r="G52" s="15"/>
      <c r="H52" s="15"/>
      <c r="I52" s="15"/>
      <c r="J52" s="15"/>
      <c r="K52" s="15"/>
      <c r="L52" s="15"/>
      <c r="M52" s="15"/>
    </row>
    <row r="53" spans="1:13" x14ac:dyDescent="0.25">
      <c r="A53" s="19"/>
      <c r="B53" s="19"/>
      <c r="C53" s="19"/>
      <c r="D53" s="19"/>
      <c r="E53" s="22" t="s">
        <v>48</v>
      </c>
      <c r="F53" s="19"/>
      <c r="G53" s="15"/>
      <c r="H53" s="15"/>
      <c r="I53" s="15"/>
      <c r="J53" s="15"/>
      <c r="K53" s="15"/>
      <c r="L53" s="15"/>
      <c r="M53" s="15"/>
    </row>
    <row r="54" spans="1:13" x14ac:dyDescent="0.25">
      <c r="A54" s="19">
        <v>2120</v>
      </c>
      <c r="B54" s="19" t="s">
        <v>2</v>
      </c>
      <c r="C54" s="19">
        <v>2</v>
      </c>
      <c r="D54" s="19">
        <v>0</v>
      </c>
      <c r="E54" s="28" t="s">
        <v>78</v>
      </c>
      <c r="F54" s="19"/>
      <c r="G54" s="15"/>
      <c r="H54" s="15"/>
      <c r="I54" s="15"/>
      <c r="J54" s="15"/>
      <c r="K54" s="15"/>
      <c r="L54" s="15"/>
      <c r="M54" s="15"/>
    </row>
    <row r="55" spans="1:13" x14ac:dyDescent="0.25">
      <c r="A55" s="19"/>
      <c r="B55" s="19"/>
      <c r="C55" s="19"/>
      <c r="D55" s="19"/>
      <c r="E55" s="28" t="s">
        <v>80</v>
      </c>
      <c r="F55" s="19"/>
      <c r="G55" s="15"/>
      <c r="H55" s="15"/>
      <c r="I55" s="15"/>
      <c r="J55" s="15"/>
      <c r="K55" s="15"/>
      <c r="L55" s="15"/>
      <c r="M55" s="15"/>
    </row>
    <row r="56" spans="1:13" x14ac:dyDescent="0.25">
      <c r="A56" s="19">
        <v>2121</v>
      </c>
      <c r="B56" s="19" t="s">
        <v>2</v>
      </c>
      <c r="C56" s="19">
        <v>2</v>
      </c>
      <c r="D56" s="19">
        <v>1</v>
      </c>
      <c r="E56" s="22" t="s">
        <v>73</v>
      </c>
      <c r="F56" s="19"/>
      <c r="G56" s="15"/>
      <c r="H56" s="15"/>
      <c r="I56" s="15"/>
      <c r="J56" s="15"/>
      <c r="K56" s="15"/>
      <c r="L56" s="15"/>
      <c r="M56" s="15"/>
    </row>
    <row r="57" spans="1:13" ht="53.25" customHeight="1" x14ac:dyDescent="0.25">
      <c r="A57" s="19"/>
      <c r="B57" s="19"/>
      <c r="C57" s="19"/>
      <c r="D57" s="19"/>
      <c r="E57" s="22" t="s">
        <v>71</v>
      </c>
      <c r="F57" s="19"/>
      <c r="G57" s="15"/>
      <c r="H57" s="15"/>
      <c r="I57" s="15"/>
      <c r="J57" s="15"/>
      <c r="K57" s="15"/>
      <c r="L57" s="15"/>
      <c r="M57" s="15"/>
    </row>
    <row r="58" spans="1:13" ht="27" x14ac:dyDescent="0.25">
      <c r="A58" s="19"/>
      <c r="B58" s="19"/>
      <c r="C58" s="19"/>
      <c r="D58" s="19"/>
      <c r="E58" s="22" t="s">
        <v>74</v>
      </c>
      <c r="F58" s="19"/>
      <c r="G58" s="15"/>
      <c r="H58" s="15"/>
      <c r="I58" s="15"/>
      <c r="J58" s="15"/>
      <c r="K58" s="15"/>
      <c r="L58" s="15"/>
      <c r="M58" s="15"/>
    </row>
    <row r="59" spans="1:13" ht="51.75" customHeight="1" x14ac:dyDescent="0.25">
      <c r="A59" s="19"/>
      <c r="B59" s="19"/>
      <c r="C59" s="19"/>
      <c r="D59" s="19"/>
      <c r="E59" s="22" t="s">
        <v>71</v>
      </c>
      <c r="F59" s="19"/>
      <c r="G59" s="15"/>
      <c r="H59" s="15"/>
      <c r="I59" s="15"/>
      <c r="J59" s="15"/>
      <c r="K59" s="15"/>
      <c r="L59" s="15"/>
      <c r="M59" s="15"/>
    </row>
    <row r="60" spans="1:13" ht="27" x14ac:dyDescent="0.25">
      <c r="A60" s="19">
        <v>2122</v>
      </c>
      <c r="B60" s="19" t="s">
        <v>2</v>
      </c>
      <c r="C60" s="19">
        <v>2</v>
      </c>
      <c r="D60" s="19">
        <v>2</v>
      </c>
      <c r="E60" s="22" t="s">
        <v>74</v>
      </c>
      <c r="F60" s="19"/>
      <c r="G60" s="15"/>
      <c r="H60" s="15"/>
      <c r="I60" s="15"/>
      <c r="J60" s="15"/>
      <c r="K60" s="15"/>
      <c r="L60" s="15"/>
      <c r="M60" s="15"/>
    </row>
    <row r="61" spans="1:13" ht="59.25" customHeight="1" x14ac:dyDescent="0.25">
      <c r="A61" s="19"/>
      <c r="B61" s="19"/>
      <c r="C61" s="19"/>
      <c r="D61" s="19"/>
      <c r="E61" s="22" t="s">
        <v>286</v>
      </c>
      <c r="F61" s="19"/>
      <c r="G61" s="15"/>
      <c r="H61" s="15"/>
      <c r="I61" s="15"/>
      <c r="J61" s="15"/>
      <c r="K61" s="15"/>
      <c r="L61" s="15"/>
      <c r="M61" s="15"/>
    </row>
    <row r="62" spans="1:13" x14ac:dyDescent="0.25">
      <c r="A62" s="19"/>
      <c r="B62" s="19"/>
      <c r="C62" s="19"/>
      <c r="D62" s="19"/>
      <c r="E62" s="22" t="s">
        <v>72</v>
      </c>
      <c r="F62" s="19"/>
      <c r="G62" s="15"/>
      <c r="H62" s="15"/>
      <c r="I62" s="15"/>
      <c r="J62" s="15"/>
      <c r="K62" s="15"/>
      <c r="L62" s="15"/>
      <c r="M62" s="15"/>
    </row>
    <row r="63" spans="1:13" x14ac:dyDescent="0.25">
      <c r="A63" s="19"/>
      <c r="B63" s="19"/>
      <c r="C63" s="19"/>
      <c r="D63" s="19"/>
      <c r="E63" s="22" t="s">
        <v>72</v>
      </c>
      <c r="F63" s="19"/>
      <c r="G63" s="15"/>
      <c r="H63" s="15"/>
      <c r="I63" s="15"/>
      <c r="J63" s="15"/>
      <c r="K63" s="15"/>
      <c r="L63" s="15"/>
      <c r="M63" s="15"/>
    </row>
    <row r="64" spans="1:13" x14ac:dyDescent="0.25">
      <c r="A64" s="19">
        <v>2130</v>
      </c>
      <c r="B64" s="19" t="s">
        <v>2</v>
      </c>
      <c r="C64" s="19">
        <v>3</v>
      </c>
      <c r="D64" s="19">
        <v>0</v>
      </c>
      <c r="E64" s="22" t="s">
        <v>86</v>
      </c>
      <c r="F64" s="19"/>
      <c r="G64" s="15">
        <f>G66+G70+G74</f>
        <v>9559.4</v>
      </c>
      <c r="H64" s="15">
        <f t="shared" ref="H64:M64" si="7">H66+H70+H74</f>
        <v>9559.4</v>
      </c>
      <c r="I64" s="15">
        <f t="shared" si="7"/>
        <v>0</v>
      </c>
      <c r="J64" s="15">
        <f t="shared" si="7"/>
        <v>2389.85</v>
      </c>
      <c r="K64" s="15">
        <f t="shared" si="7"/>
        <v>4779.7</v>
      </c>
      <c r="L64" s="15">
        <f t="shared" si="7"/>
        <v>7169.5499999999993</v>
      </c>
      <c r="M64" s="15">
        <f t="shared" si="7"/>
        <v>9559.4</v>
      </c>
    </row>
    <row r="65" spans="1:13" ht="27" x14ac:dyDescent="0.25">
      <c r="A65" s="19"/>
      <c r="B65" s="19"/>
      <c r="C65" s="19"/>
      <c r="D65" s="19"/>
      <c r="E65" s="22" t="s">
        <v>287</v>
      </c>
      <c r="F65" s="19"/>
      <c r="G65" s="15"/>
      <c r="H65" s="15"/>
      <c r="I65" s="15"/>
      <c r="J65" s="15"/>
      <c r="K65" s="15"/>
      <c r="L65" s="15"/>
      <c r="M65" s="15"/>
    </row>
    <row r="66" spans="1:13" ht="36.75" customHeight="1" x14ac:dyDescent="0.25">
      <c r="A66" s="19">
        <v>2131</v>
      </c>
      <c r="B66" s="19" t="s">
        <v>2</v>
      </c>
      <c r="C66" s="19">
        <v>3</v>
      </c>
      <c r="D66" s="19">
        <v>1</v>
      </c>
      <c r="E66" s="22" t="s">
        <v>87</v>
      </c>
      <c r="F66" s="19"/>
      <c r="G66" s="15"/>
      <c r="H66" s="15"/>
      <c r="I66" s="15"/>
      <c r="J66" s="15"/>
      <c r="K66" s="15"/>
      <c r="L66" s="15"/>
      <c r="M66" s="15"/>
    </row>
    <row r="67" spans="1:13" ht="47.25" customHeight="1" x14ac:dyDescent="0.25">
      <c r="A67" s="19"/>
      <c r="B67" s="19"/>
      <c r="C67" s="19"/>
      <c r="D67" s="19"/>
      <c r="E67" s="22" t="s">
        <v>286</v>
      </c>
      <c r="F67" s="19"/>
      <c r="G67" s="15"/>
      <c r="H67" s="15"/>
      <c r="I67" s="15"/>
      <c r="J67" s="15"/>
      <c r="K67" s="15"/>
      <c r="L67" s="15"/>
      <c r="M67" s="15"/>
    </row>
    <row r="68" spans="1:13" x14ac:dyDescent="0.25">
      <c r="A68" s="19"/>
      <c r="B68" s="19"/>
      <c r="C68" s="19"/>
      <c r="D68" s="19"/>
      <c r="E68" s="22" t="s">
        <v>72</v>
      </c>
      <c r="F68" s="19"/>
      <c r="G68" s="15"/>
      <c r="H68" s="15"/>
      <c r="I68" s="15"/>
      <c r="J68" s="15"/>
      <c r="K68" s="15"/>
      <c r="L68" s="15"/>
      <c r="M68" s="15"/>
    </row>
    <row r="69" spans="1:13" x14ac:dyDescent="0.25">
      <c r="A69" s="19"/>
      <c r="B69" s="19"/>
      <c r="C69" s="19"/>
      <c r="D69" s="19"/>
      <c r="E69" s="22" t="s">
        <v>72</v>
      </c>
      <c r="F69" s="19"/>
      <c r="G69" s="15"/>
      <c r="H69" s="15"/>
      <c r="I69" s="15"/>
      <c r="J69" s="15"/>
      <c r="K69" s="15"/>
      <c r="L69" s="15"/>
      <c r="M69" s="15"/>
    </row>
    <row r="70" spans="1:13" ht="34.5" customHeight="1" x14ac:dyDescent="0.25">
      <c r="A70" s="19">
        <v>2132</v>
      </c>
      <c r="B70" s="19" t="s">
        <v>2</v>
      </c>
      <c r="C70" s="19">
        <v>3</v>
      </c>
      <c r="D70" s="19">
        <v>2</v>
      </c>
      <c r="E70" s="22" t="s">
        <v>88</v>
      </c>
      <c r="F70" s="19"/>
      <c r="G70" s="15"/>
      <c r="H70" s="15"/>
      <c r="I70" s="15"/>
      <c r="J70" s="15"/>
      <c r="K70" s="15"/>
      <c r="L70" s="15"/>
      <c r="M70" s="15"/>
    </row>
    <row r="71" spans="1:13" ht="51" customHeight="1" x14ac:dyDescent="0.25">
      <c r="A71" s="19"/>
      <c r="B71" s="19"/>
      <c r="C71" s="19"/>
      <c r="D71" s="19"/>
      <c r="E71" s="22" t="s">
        <v>71</v>
      </c>
      <c r="F71" s="19"/>
      <c r="G71" s="15"/>
      <c r="H71" s="15"/>
      <c r="I71" s="15"/>
      <c r="J71" s="15"/>
      <c r="K71" s="15"/>
      <c r="L71" s="15"/>
      <c r="M71" s="15"/>
    </row>
    <row r="72" spans="1:13" x14ac:dyDescent="0.25">
      <c r="A72" s="19"/>
      <c r="B72" s="19"/>
      <c r="C72" s="19"/>
      <c r="D72" s="19"/>
      <c r="E72" s="22" t="s">
        <v>72</v>
      </c>
      <c r="F72" s="19"/>
      <c r="G72" s="15"/>
      <c r="H72" s="15"/>
      <c r="I72" s="15"/>
      <c r="J72" s="15"/>
      <c r="K72" s="15"/>
      <c r="L72" s="15"/>
      <c r="M72" s="15"/>
    </row>
    <row r="73" spans="1:13" x14ac:dyDescent="0.25">
      <c r="A73" s="19"/>
      <c r="B73" s="19"/>
      <c r="C73" s="19"/>
      <c r="D73" s="19"/>
      <c r="E73" s="22" t="s">
        <v>72</v>
      </c>
      <c r="F73" s="19"/>
      <c r="G73" s="15"/>
      <c r="H73" s="15"/>
      <c r="I73" s="15"/>
      <c r="J73" s="15"/>
      <c r="K73" s="15"/>
      <c r="L73" s="15"/>
      <c r="M73" s="15"/>
    </row>
    <row r="74" spans="1:13" x14ac:dyDescent="0.25">
      <c r="A74" s="19">
        <v>2133</v>
      </c>
      <c r="B74" s="19" t="s">
        <v>2</v>
      </c>
      <c r="C74" s="19">
        <v>3</v>
      </c>
      <c r="D74" s="19">
        <v>3</v>
      </c>
      <c r="E74" s="22" t="s">
        <v>89</v>
      </c>
      <c r="F74" s="19"/>
      <c r="G74" s="15">
        <f t="shared" ref="G74:M74" si="8">SUM(G76:G83)</f>
        <v>9559.4</v>
      </c>
      <c r="H74" s="15">
        <f t="shared" si="8"/>
        <v>9559.4</v>
      </c>
      <c r="I74" s="15">
        <f t="shared" si="8"/>
        <v>0</v>
      </c>
      <c r="J74" s="15">
        <f t="shared" si="8"/>
        <v>2389.85</v>
      </c>
      <c r="K74" s="15">
        <f t="shared" si="8"/>
        <v>4779.7</v>
      </c>
      <c r="L74" s="15">
        <f t="shared" si="8"/>
        <v>7169.5499999999993</v>
      </c>
      <c r="M74" s="15">
        <f t="shared" si="8"/>
        <v>9559.4</v>
      </c>
    </row>
    <row r="75" spans="1:13" ht="48.75" customHeight="1" x14ac:dyDescent="0.25">
      <c r="A75" s="19"/>
      <c r="B75" s="19"/>
      <c r="C75" s="19"/>
      <c r="D75" s="19"/>
      <c r="E75" s="22" t="s">
        <v>71</v>
      </c>
      <c r="F75" s="19"/>
      <c r="G75" s="15"/>
      <c r="H75" s="15"/>
      <c r="I75" s="15"/>
      <c r="J75" s="15"/>
      <c r="K75" s="15"/>
      <c r="L75" s="15"/>
      <c r="M75" s="15"/>
    </row>
    <row r="76" spans="1:13" ht="27" x14ac:dyDescent="0.25">
      <c r="A76" s="19"/>
      <c r="B76" s="19"/>
      <c r="C76" s="19"/>
      <c r="D76" s="19"/>
      <c r="E76" s="22" t="s">
        <v>50</v>
      </c>
      <c r="F76" s="19">
        <v>4111</v>
      </c>
      <c r="G76" s="15">
        <v>8884.4</v>
      </c>
      <c r="H76" s="15">
        <f>+G76</f>
        <v>8884.4</v>
      </c>
      <c r="I76" s="15"/>
      <c r="J76" s="32">
        <v>2221.1</v>
      </c>
      <c r="K76" s="32">
        <v>4442.2</v>
      </c>
      <c r="L76" s="32">
        <v>6663.2999999999993</v>
      </c>
      <c r="M76" s="32">
        <f>+G76</f>
        <v>8884.4</v>
      </c>
    </row>
    <row r="77" spans="1:13" ht="96" customHeight="1" x14ac:dyDescent="0.25">
      <c r="A77" s="19"/>
      <c r="B77" s="19"/>
      <c r="C77" s="19"/>
      <c r="D77" s="19"/>
      <c r="E77" s="22" t="s">
        <v>254</v>
      </c>
      <c r="F77" s="19">
        <v>4212</v>
      </c>
      <c r="G77" s="15">
        <v>0</v>
      </c>
      <c r="H77" s="15">
        <f t="shared" ref="H77:H83" si="9">+G77</f>
        <v>0</v>
      </c>
      <c r="I77" s="15"/>
      <c r="J77" s="32">
        <v>0</v>
      </c>
      <c r="K77" s="32">
        <v>0</v>
      </c>
      <c r="L77" s="32">
        <v>0</v>
      </c>
      <c r="M77" s="32">
        <f t="shared" ref="M77:M83" si="10">+G77</f>
        <v>0</v>
      </c>
    </row>
    <row r="78" spans="1:13" x14ac:dyDescent="0.25">
      <c r="A78" s="19"/>
      <c r="B78" s="19"/>
      <c r="C78" s="19"/>
      <c r="D78" s="19"/>
      <c r="E78" s="22" t="s">
        <v>255</v>
      </c>
      <c r="F78" s="19">
        <v>4213</v>
      </c>
      <c r="G78" s="15">
        <v>0</v>
      </c>
      <c r="H78" s="15">
        <f t="shared" si="9"/>
        <v>0</v>
      </c>
      <c r="I78" s="15"/>
      <c r="J78" s="32">
        <v>0</v>
      </c>
      <c r="K78" s="32">
        <v>0</v>
      </c>
      <c r="L78" s="32">
        <v>0</v>
      </c>
      <c r="M78" s="32">
        <f t="shared" si="10"/>
        <v>0</v>
      </c>
    </row>
    <row r="79" spans="1:13" x14ac:dyDescent="0.25">
      <c r="A79" s="19"/>
      <c r="B79" s="19"/>
      <c r="C79" s="19"/>
      <c r="D79" s="19"/>
      <c r="E79" s="22" t="s">
        <v>256</v>
      </c>
      <c r="F79" s="19">
        <v>4214</v>
      </c>
      <c r="G79" s="15">
        <v>0</v>
      </c>
      <c r="H79" s="15">
        <f t="shared" si="9"/>
        <v>0</v>
      </c>
      <c r="I79" s="15"/>
      <c r="J79" s="32">
        <v>0</v>
      </c>
      <c r="K79" s="32">
        <v>0</v>
      </c>
      <c r="L79" s="32">
        <v>0</v>
      </c>
      <c r="M79" s="32">
        <f t="shared" si="10"/>
        <v>0</v>
      </c>
    </row>
    <row r="80" spans="1:13" x14ac:dyDescent="0.25">
      <c r="A80" s="19"/>
      <c r="B80" s="19"/>
      <c r="C80" s="19"/>
      <c r="D80" s="19"/>
      <c r="E80" s="22" t="s">
        <v>55</v>
      </c>
      <c r="F80" s="19" t="s">
        <v>333</v>
      </c>
      <c r="G80" s="15">
        <v>200</v>
      </c>
      <c r="H80" s="15">
        <f t="shared" si="9"/>
        <v>200</v>
      </c>
      <c r="I80" s="15"/>
      <c r="J80" s="32">
        <v>50</v>
      </c>
      <c r="K80" s="32">
        <v>100</v>
      </c>
      <c r="L80" s="32">
        <v>150</v>
      </c>
      <c r="M80" s="32">
        <f t="shared" si="10"/>
        <v>200</v>
      </c>
    </row>
    <row r="81" spans="1:13" x14ac:dyDescent="0.25">
      <c r="A81" s="19"/>
      <c r="B81" s="19"/>
      <c r="C81" s="19"/>
      <c r="D81" s="19"/>
      <c r="E81" s="22" t="s">
        <v>59</v>
      </c>
      <c r="F81" s="19">
        <v>4239</v>
      </c>
      <c r="G81" s="15">
        <v>150</v>
      </c>
      <c r="H81" s="15">
        <f t="shared" si="9"/>
        <v>150</v>
      </c>
      <c r="I81" s="15"/>
      <c r="J81" s="32">
        <v>37.5</v>
      </c>
      <c r="K81" s="32">
        <v>75</v>
      </c>
      <c r="L81" s="32">
        <v>112.5</v>
      </c>
      <c r="M81" s="32">
        <f t="shared" si="10"/>
        <v>150</v>
      </c>
    </row>
    <row r="82" spans="1:13" x14ac:dyDescent="0.25">
      <c r="A82" s="19"/>
      <c r="B82" s="19"/>
      <c r="C82" s="19"/>
      <c r="D82" s="19"/>
      <c r="E82" s="22" t="s">
        <v>257</v>
      </c>
      <c r="F82" s="19">
        <v>4261</v>
      </c>
      <c r="G82" s="15">
        <v>325</v>
      </c>
      <c r="H82" s="15">
        <f t="shared" si="9"/>
        <v>325</v>
      </c>
      <c r="I82" s="15"/>
      <c r="J82" s="32">
        <v>81.25</v>
      </c>
      <c r="K82" s="32">
        <v>162.5</v>
      </c>
      <c r="L82" s="32">
        <v>243.75</v>
      </c>
      <c r="M82" s="32">
        <f t="shared" si="10"/>
        <v>325</v>
      </c>
    </row>
    <row r="83" spans="1:13" x14ac:dyDescent="0.25">
      <c r="A83" s="19"/>
      <c r="B83" s="19"/>
      <c r="C83" s="19"/>
      <c r="D83" s="19"/>
      <c r="E83" s="22" t="s">
        <v>64</v>
      </c>
      <c r="F83" s="19" t="s">
        <v>22</v>
      </c>
      <c r="G83" s="15">
        <v>0</v>
      </c>
      <c r="H83" s="15">
        <f t="shared" si="9"/>
        <v>0</v>
      </c>
      <c r="I83" s="15"/>
      <c r="J83" s="32">
        <v>0</v>
      </c>
      <c r="K83" s="32">
        <v>0</v>
      </c>
      <c r="L83" s="32">
        <v>0</v>
      </c>
      <c r="M83" s="32">
        <f t="shared" si="10"/>
        <v>0</v>
      </c>
    </row>
    <row r="84" spans="1:13" ht="34.5" customHeight="1" x14ac:dyDescent="0.25">
      <c r="A84" s="19">
        <v>2140</v>
      </c>
      <c r="B84" s="19" t="s">
        <v>2</v>
      </c>
      <c r="C84" s="19">
        <v>4</v>
      </c>
      <c r="D84" s="19">
        <v>0</v>
      </c>
      <c r="E84" s="22" t="s">
        <v>90</v>
      </c>
      <c r="F84" s="19"/>
      <c r="G84" s="15"/>
      <c r="H84" s="15"/>
      <c r="I84" s="15"/>
      <c r="J84" s="15"/>
      <c r="K84" s="15"/>
      <c r="L84" s="15"/>
      <c r="M84" s="15"/>
    </row>
    <row r="85" spans="1:13" x14ac:dyDescent="0.25">
      <c r="A85" s="19"/>
      <c r="B85" s="19"/>
      <c r="C85" s="19"/>
      <c r="D85" s="19"/>
      <c r="E85" s="22" t="s">
        <v>48</v>
      </c>
      <c r="F85" s="19"/>
      <c r="G85" s="15"/>
      <c r="H85" s="15"/>
      <c r="I85" s="15"/>
      <c r="J85" s="15"/>
      <c r="K85" s="15"/>
      <c r="L85" s="15"/>
      <c r="M85" s="15"/>
    </row>
    <row r="86" spans="1:13" ht="36" customHeight="1" x14ac:dyDescent="0.25">
      <c r="A86" s="19">
        <v>2141</v>
      </c>
      <c r="B86" s="19" t="s">
        <v>2</v>
      </c>
      <c r="C86" s="19">
        <v>4</v>
      </c>
      <c r="D86" s="19">
        <v>1</v>
      </c>
      <c r="E86" s="22" t="s">
        <v>90</v>
      </c>
      <c r="F86" s="19"/>
      <c r="G86" s="15"/>
      <c r="H86" s="15"/>
      <c r="I86" s="15"/>
      <c r="J86" s="15"/>
      <c r="K86" s="15"/>
      <c r="L86" s="15"/>
      <c r="M86" s="15"/>
    </row>
    <row r="87" spans="1:13" ht="47.25" customHeight="1" x14ac:dyDescent="0.25">
      <c r="A87" s="19"/>
      <c r="B87" s="19"/>
      <c r="C87" s="19"/>
      <c r="D87" s="19"/>
      <c r="E87" s="22" t="s">
        <v>71</v>
      </c>
      <c r="F87" s="19"/>
      <c r="G87" s="15"/>
      <c r="H87" s="15"/>
      <c r="I87" s="15"/>
      <c r="J87" s="15"/>
      <c r="K87" s="15"/>
      <c r="L87" s="15"/>
      <c r="M87" s="15"/>
    </row>
    <row r="88" spans="1:13" x14ac:dyDescent="0.25">
      <c r="A88" s="19"/>
      <c r="B88" s="19"/>
      <c r="C88" s="19"/>
      <c r="D88" s="19"/>
      <c r="E88" s="22" t="s">
        <v>72</v>
      </c>
      <c r="F88" s="19"/>
      <c r="G88" s="15"/>
      <c r="H88" s="15"/>
      <c r="I88" s="15"/>
      <c r="J88" s="15"/>
      <c r="K88" s="15"/>
      <c r="L88" s="15"/>
      <c r="M88" s="15"/>
    </row>
    <row r="89" spans="1:13" x14ac:dyDescent="0.25">
      <c r="A89" s="19"/>
      <c r="B89" s="19"/>
      <c r="C89" s="19"/>
      <c r="D89" s="19"/>
      <c r="E89" s="22" t="s">
        <v>72</v>
      </c>
      <c r="F89" s="19"/>
      <c r="G89" s="15"/>
      <c r="H89" s="15"/>
      <c r="I89" s="15"/>
      <c r="J89" s="15"/>
      <c r="K89" s="15"/>
      <c r="L89" s="15"/>
      <c r="M89" s="15"/>
    </row>
    <row r="90" spans="1:13" ht="50.25" customHeight="1" x14ac:dyDescent="0.25">
      <c r="A90" s="19">
        <v>2150</v>
      </c>
      <c r="B90" s="19" t="s">
        <v>2</v>
      </c>
      <c r="C90" s="19">
        <v>5</v>
      </c>
      <c r="D90" s="19">
        <v>0</v>
      </c>
      <c r="E90" s="22" t="s">
        <v>91</v>
      </c>
      <c r="F90" s="19"/>
      <c r="G90" s="15">
        <f t="shared" ref="G90:M90" si="11">G92</f>
        <v>24856</v>
      </c>
      <c r="H90" s="15">
        <f t="shared" si="11"/>
        <v>6446</v>
      </c>
      <c r="I90" s="15">
        <f t="shared" si="11"/>
        <v>18410</v>
      </c>
      <c r="J90" s="15">
        <f t="shared" si="11"/>
        <v>6316.9574803149608</v>
      </c>
      <c r="K90" s="15">
        <f t="shared" si="11"/>
        <v>9128.9370078740176</v>
      </c>
      <c r="L90" s="15">
        <f t="shared" si="11"/>
        <v>14698.952755905517</v>
      </c>
      <c r="M90" s="15">
        <f t="shared" si="11"/>
        <v>24856</v>
      </c>
    </row>
    <row r="91" spans="1:13" x14ac:dyDescent="0.25">
      <c r="A91" s="19"/>
      <c r="B91" s="19"/>
      <c r="C91" s="19"/>
      <c r="D91" s="19"/>
      <c r="E91" s="22" t="s">
        <v>48</v>
      </c>
      <c r="F91" s="19"/>
      <c r="G91" s="15"/>
      <c r="H91" s="15"/>
      <c r="I91" s="15"/>
      <c r="J91" s="15"/>
      <c r="K91" s="15"/>
      <c r="L91" s="15"/>
      <c r="M91" s="15"/>
    </row>
    <row r="92" spans="1:13" ht="50.25" customHeight="1" x14ac:dyDescent="0.25">
      <c r="A92" s="19">
        <v>2151</v>
      </c>
      <c r="B92" s="19" t="s">
        <v>2</v>
      </c>
      <c r="C92" s="19">
        <v>5</v>
      </c>
      <c r="D92" s="19">
        <v>1</v>
      </c>
      <c r="E92" s="22" t="s">
        <v>92</v>
      </c>
      <c r="F92" s="19"/>
      <c r="G92" s="15">
        <f t="shared" ref="G92:M92" si="12">G94+G95</f>
        <v>24856</v>
      </c>
      <c r="H92" s="15">
        <f t="shared" si="12"/>
        <v>6446</v>
      </c>
      <c r="I92" s="15">
        <f t="shared" si="12"/>
        <v>18410</v>
      </c>
      <c r="J92" s="15">
        <f t="shared" si="12"/>
        <v>6316.9574803149608</v>
      </c>
      <c r="K92" s="15">
        <f t="shared" si="12"/>
        <v>9128.9370078740176</v>
      </c>
      <c r="L92" s="15">
        <f t="shared" si="12"/>
        <v>14698.952755905517</v>
      </c>
      <c r="M92" s="15">
        <f t="shared" si="12"/>
        <v>24856</v>
      </c>
    </row>
    <row r="93" spans="1:13" ht="54" customHeight="1" x14ac:dyDescent="0.25">
      <c r="A93" s="19"/>
      <c r="B93" s="19"/>
      <c r="C93" s="19"/>
      <c r="D93" s="19"/>
      <c r="E93" s="22" t="s">
        <v>71</v>
      </c>
      <c r="F93" s="19"/>
      <c r="G93" s="15"/>
      <c r="H93" s="15"/>
      <c r="I93" s="15"/>
      <c r="J93" s="15"/>
      <c r="K93" s="15"/>
      <c r="L93" s="15"/>
      <c r="M93" s="15"/>
    </row>
    <row r="94" spans="1:13" x14ac:dyDescent="0.25">
      <c r="A94" s="19"/>
      <c r="B94" s="19"/>
      <c r="C94" s="19"/>
      <c r="D94" s="19"/>
      <c r="E94" s="22" t="s">
        <v>258</v>
      </c>
      <c r="F94" s="19">
        <v>4241</v>
      </c>
      <c r="G94" s="15">
        <v>6446</v>
      </c>
      <c r="H94" s="15">
        <f>+G94</f>
        <v>6446</v>
      </c>
      <c r="I94" s="15"/>
      <c r="J94" s="32">
        <v>2386.8000000000002</v>
      </c>
      <c r="K94" s="32">
        <v>2386.81102362205</v>
      </c>
      <c r="L94" s="32">
        <v>5144.8582677165396</v>
      </c>
      <c r="M94" s="32">
        <f>+G94</f>
        <v>6446</v>
      </c>
    </row>
    <row r="95" spans="1:13" x14ac:dyDescent="0.25">
      <c r="A95" s="19"/>
      <c r="B95" s="19"/>
      <c r="C95" s="19"/>
      <c r="D95" s="19"/>
      <c r="E95" s="22" t="s">
        <v>316</v>
      </c>
      <c r="F95" s="19">
        <v>5134</v>
      </c>
      <c r="G95" s="15">
        <v>18410</v>
      </c>
      <c r="H95" s="15"/>
      <c r="I95" s="15">
        <f>+G95</f>
        <v>18410</v>
      </c>
      <c r="J95" s="32">
        <v>3930.1574803149606</v>
      </c>
      <c r="K95" s="32">
        <v>6742.1259842519685</v>
      </c>
      <c r="L95" s="32">
        <v>9554.0944881889773</v>
      </c>
      <c r="M95" s="32">
        <f>+G95</f>
        <v>18410</v>
      </c>
    </row>
    <row r="96" spans="1:13" x14ac:dyDescent="0.25">
      <c r="A96" s="19"/>
      <c r="B96" s="19"/>
      <c r="C96" s="19"/>
      <c r="D96" s="19"/>
      <c r="E96" s="22" t="s">
        <v>72</v>
      </c>
      <c r="F96" s="19"/>
      <c r="G96" s="15"/>
      <c r="H96" s="15"/>
      <c r="I96" s="15"/>
      <c r="J96" s="15"/>
      <c r="K96" s="15"/>
      <c r="L96" s="15"/>
      <c r="M96" s="15"/>
    </row>
    <row r="97" spans="1:13" ht="37.5" customHeight="1" x14ac:dyDescent="0.25">
      <c r="A97" s="19">
        <v>2160</v>
      </c>
      <c r="B97" s="19" t="s">
        <v>2</v>
      </c>
      <c r="C97" s="19">
        <v>6</v>
      </c>
      <c r="D97" s="19">
        <v>0</v>
      </c>
      <c r="E97" s="22" t="s">
        <v>93</v>
      </c>
      <c r="F97" s="19"/>
      <c r="G97" s="15">
        <f>+G99+G104</f>
        <v>155462.20000000001</v>
      </c>
      <c r="H97" s="15">
        <f>+H99+H104</f>
        <v>155462.20000000001</v>
      </c>
      <c r="I97" s="15">
        <f>I99</f>
        <v>0</v>
      </c>
      <c r="J97" s="15">
        <f>J99</f>
        <v>69730.10157480315</v>
      </c>
      <c r="K97" s="15">
        <f>K99</f>
        <v>108524.72125984252</v>
      </c>
      <c r="L97" s="15">
        <f>L99</f>
        <v>114562.44094488189</v>
      </c>
      <c r="M97" s="15">
        <f>M99</f>
        <v>155462.20000000001</v>
      </c>
    </row>
    <row r="98" spans="1:13" x14ac:dyDescent="0.25">
      <c r="A98" s="19"/>
      <c r="B98" s="19"/>
      <c r="C98" s="19"/>
      <c r="D98" s="19"/>
      <c r="E98" s="22" t="s">
        <v>48</v>
      </c>
      <c r="F98" s="19"/>
      <c r="G98" s="15"/>
      <c r="H98" s="15"/>
      <c r="I98" s="15"/>
      <c r="J98" s="15"/>
      <c r="K98" s="15"/>
      <c r="L98" s="15"/>
      <c r="M98" s="15"/>
    </row>
    <row r="99" spans="1:13" ht="38.25" customHeight="1" x14ac:dyDescent="0.25">
      <c r="A99" s="19">
        <v>2161</v>
      </c>
      <c r="B99" s="19" t="s">
        <v>2</v>
      </c>
      <c r="C99" s="19">
        <v>6</v>
      </c>
      <c r="D99" s="19">
        <v>1</v>
      </c>
      <c r="E99" s="22" t="s">
        <v>94</v>
      </c>
      <c r="F99" s="19"/>
      <c r="G99" s="15">
        <f>+G101+G102+G105+G109</f>
        <v>155462.20000000001</v>
      </c>
      <c r="H99" s="15">
        <f t="shared" ref="H99:M99" si="13">+H101+H102+H105+H109</f>
        <v>155462.20000000001</v>
      </c>
      <c r="I99" s="15">
        <f t="shared" si="13"/>
        <v>0</v>
      </c>
      <c r="J99" s="15">
        <f t="shared" si="13"/>
        <v>69730.10157480315</v>
      </c>
      <c r="K99" s="15">
        <f t="shared" si="13"/>
        <v>108524.72125984252</v>
      </c>
      <c r="L99" s="15">
        <f t="shared" si="13"/>
        <v>114562.44094488189</v>
      </c>
      <c r="M99" s="15">
        <f t="shared" si="13"/>
        <v>155462.20000000001</v>
      </c>
    </row>
    <row r="100" spans="1:13" ht="40.5" x14ac:dyDescent="0.25">
      <c r="A100" s="19"/>
      <c r="B100" s="19"/>
      <c r="C100" s="19"/>
      <c r="D100" s="19"/>
      <c r="E100" s="22" t="s">
        <v>71</v>
      </c>
      <c r="F100" s="19"/>
      <c r="G100" s="15"/>
      <c r="H100" s="15"/>
      <c r="I100" s="15"/>
      <c r="J100" s="15"/>
      <c r="K100" s="15"/>
      <c r="L100" s="15"/>
      <c r="M100" s="15"/>
    </row>
    <row r="101" spans="1:13" x14ac:dyDescent="0.25">
      <c r="A101" s="19"/>
      <c r="B101" s="19"/>
      <c r="C101" s="19"/>
      <c r="D101" s="19"/>
      <c r="E101" s="22" t="s">
        <v>259</v>
      </c>
      <c r="F101" s="19">
        <v>4241</v>
      </c>
      <c r="G101" s="15">
        <v>7043.8</v>
      </c>
      <c r="H101" s="15">
        <f>+G101</f>
        <v>7043.8</v>
      </c>
      <c r="I101" s="15"/>
      <c r="J101" s="32">
        <v>1331.3850393700786</v>
      </c>
      <c r="K101" s="32">
        <v>2728.248031496063</v>
      </c>
      <c r="L101" s="32">
        <v>4125.1110236220475</v>
      </c>
      <c r="M101" s="32">
        <f>+G101</f>
        <v>7043.8</v>
      </c>
    </row>
    <row r="102" spans="1:13" x14ac:dyDescent="0.25">
      <c r="A102" s="19"/>
      <c r="B102" s="19"/>
      <c r="C102" s="19"/>
      <c r="D102" s="19"/>
      <c r="E102" s="22" t="s">
        <v>65</v>
      </c>
      <c r="F102" s="19">
        <v>4823</v>
      </c>
      <c r="G102" s="15">
        <v>18418.400000000001</v>
      </c>
      <c r="H102" s="15">
        <f>+G102</f>
        <v>18418.400000000001</v>
      </c>
      <c r="I102" s="15"/>
      <c r="J102" s="32">
        <v>4423.3165354330713</v>
      </c>
      <c r="K102" s="32">
        <v>9064.1732283464571</v>
      </c>
      <c r="L102" s="32">
        <v>13705.029921259842</v>
      </c>
      <c r="M102" s="32">
        <f>+G102</f>
        <v>18418.400000000001</v>
      </c>
    </row>
    <row r="103" spans="1:13" x14ac:dyDescent="0.25">
      <c r="A103" s="19"/>
      <c r="B103" s="19"/>
      <c r="C103" s="19"/>
      <c r="D103" s="19"/>
      <c r="E103" s="22"/>
      <c r="F103" s="19"/>
      <c r="G103" s="15"/>
      <c r="H103" s="15"/>
      <c r="I103" s="15"/>
      <c r="J103" s="15"/>
      <c r="K103" s="15"/>
      <c r="L103" s="15"/>
      <c r="M103" s="32"/>
    </row>
    <row r="104" spans="1:13" x14ac:dyDescent="0.25">
      <c r="A104" s="19"/>
      <c r="B104" s="19"/>
      <c r="C104" s="19"/>
      <c r="D104" s="19"/>
      <c r="E104" s="22" t="s">
        <v>329</v>
      </c>
      <c r="F104" s="19"/>
      <c r="G104" s="15"/>
      <c r="H104" s="15"/>
      <c r="I104" s="15"/>
      <c r="J104" s="15"/>
      <c r="K104" s="15"/>
      <c r="L104" s="15"/>
      <c r="M104" s="32"/>
    </row>
    <row r="105" spans="1:13" x14ac:dyDescent="0.25">
      <c r="A105" s="19"/>
      <c r="B105" s="19"/>
      <c r="C105" s="19"/>
      <c r="D105" s="19"/>
      <c r="E105" s="22" t="s">
        <v>330</v>
      </c>
      <c r="F105" s="19" t="s">
        <v>23</v>
      </c>
      <c r="G105" s="15">
        <v>90000</v>
      </c>
      <c r="H105" s="15">
        <f>+G105</f>
        <v>90000</v>
      </c>
      <c r="I105" s="15"/>
      <c r="J105" s="32">
        <v>23975.4</v>
      </c>
      <c r="K105" s="32">
        <v>56732.3</v>
      </c>
      <c r="L105" s="32">
        <v>56732.3</v>
      </c>
      <c r="M105" s="32">
        <f>+G105</f>
        <v>90000</v>
      </c>
    </row>
    <row r="106" spans="1:13" x14ac:dyDescent="0.25">
      <c r="A106" s="19"/>
      <c r="B106" s="19"/>
      <c r="C106" s="19"/>
      <c r="D106" s="19"/>
      <c r="E106" s="22"/>
      <c r="F106" s="19"/>
      <c r="G106" s="15"/>
      <c r="H106" s="15"/>
      <c r="I106" s="15"/>
      <c r="J106" s="15"/>
      <c r="K106" s="15"/>
      <c r="L106" s="15"/>
      <c r="M106" s="32"/>
    </row>
    <row r="107" spans="1:13" x14ac:dyDescent="0.25">
      <c r="A107" s="19"/>
      <c r="B107" s="19"/>
      <c r="C107" s="19"/>
      <c r="D107" s="19"/>
      <c r="E107" s="22" t="s">
        <v>72</v>
      </c>
      <c r="F107" s="19"/>
      <c r="G107" s="15"/>
      <c r="H107" s="15"/>
      <c r="I107" s="15"/>
      <c r="J107" s="15"/>
      <c r="K107" s="15"/>
      <c r="L107" s="15"/>
      <c r="M107" s="32"/>
    </row>
    <row r="108" spans="1:13" x14ac:dyDescent="0.25">
      <c r="A108" s="19"/>
      <c r="B108" s="19"/>
      <c r="C108" s="19"/>
      <c r="D108" s="19"/>
      <c r="E108" s="22" t="s">
        <v>72</v>
      </c>
      <c r="F108" s="19"/>
      <c r="G108" s="15"/>
      <c r="H108" s="15"/>
      <c r="I108" s="15"/>
      <c r="J108" s="15"/>
      <c r="K108" s="15"/>
      <c r="L108" s="15"/>
      <c r="M108" s="32"/>
    </row>
    <row r="109" spans="1:13" x14ac:dyDescent="0.25">
      <c r="A109" s="19"/>
      <c r="B109" s="19"/>
      <c r="C109" s="19"/>
      <c r="D109" s="19"/>
      <c r="E109" s="22" t="s">
        <v>261</v>
      </c>
      <c r="F109" s="19">
        <v>4861</v>
      </c>
      <c r="G109" s="15">
        <v>40000</v>
      </c>
      <c r="H109" s="15">
        <f>+G109</f>
        <v>40000</v>
      </c>
      <c r="I109" s="15"/>
      <c r="J109" s="32">
        <v>40000</v>
      </c>
      <c r="K109" s="32">
        <v>40000</v>
      </c>
      <c r="L109" s="32">
        <v>40000</v>
      </c>
      <c r="M109" s="32">
        <f>+G109</f>
        <v>40000</v>
      </c>
    </row>
    <row r="110" spans="1:13" x14ac:dyDescent="0.25">
      <c r="A110" s="19">
        <v>2170</v>
      </c>
      <c r="B110" s="19" t="s">
        <v>2</v>
      </c>
      <c r="C110" s="19">
        <v>7</v>
      </c>
      <c r="D110" s="19">
        <v>0</v>
      </c>
      <c r="E110" s="22" t="s">
        <v>95</v>
      </c>
      <c r="F110" s="19"/>
      <c r="G110" s="15"/>
      <c r="H110" s="15"/>
      <c r="I110" s="15"/>
      <c r="J110" s="15"/>
      <c r="K110" s="15"/>
      <c r="L110" s="15"/>
      <c r="M110" s="15"/>
    </row>
    <row r="111" spans="1:13" x14ac:dyDescent="0.25">
      <c r="A111" s="19"/>
      <c r="B111" s="19"/>
      <c r="C111" s="19"/>
      <c r="D111" s="19"/>
      <c r="E111" s="22" t="s">
        <v>48</v>
      </c>
      <c r="F111" s="19"/>
      <c r="G111" s="15"/>
      <c r="H111" s="15"/>
      <c r="I111" s="15"/>
      <c r="J111" s="15"/>
      <c r="K111" s="15"/>
      <c r="L111" s="15"/>
      <c r="M111" s="15"/>
    </row>
    <row r="112" spans="1:13" x14ac:dyDescent="0.25">
      <c r="A112" s="19">
        <v>2171</v>
      </c>
      <c r="B112" s="19" t="s">
        <v>2</v>
      </c>
      <c r="C112" s="19">
        <v>7</v>
      </c>
      <c r="D112" s="19">
        <v>1</v>
      </c>
      <c r="E112" s="22" t="s">
        <v>315</v>
      </c>
      <c r="F112" s="19"/>
      <c r="G112" s="15"/>
      <c r="H112" s="15"/>
      <c r="I112" s="15"/>
      <c r="J112" s="15"/>
      <c r="K112" s="15"/>
      <c r="L112" s="15"/>
      <c r="M112" s="15"/>
    </row>
    <row r="113" spans="1:13" ht="49.5" customHeight="1" x14ac:dyDescent="0.25">
      <c r="A113" s="19"/>
      <c r="B113" s="19"/>
      <c r="C113" s="19"/>
      <c r="D113" s="19"/>
      <c r="E113" s="22" t="s">
        <v>71</v>
      </c>
      <c r="F113" s="19"/>
      <c r="G113" s="15"/>
      <c r="H113" s="15"/>
      <c r="I113" s="15"/>
      <c r="J113" s="15"/>
      <c r="K113" s="15"/>
      <c r="L113" s="15"/>
      <c r="M113" s="15"/>
    </row>
    <row r="114" spans="1:13" x14ac:dyDescent="0.25">
      <c r="A114" s="19"/>
      <c r="B114" s="19"/>
      <c r="C114" s="19"/>
      <c r="D114" s="19"/>
      <c r="E114" s="22" t="s">
        <v>72</v>
      </c>
      <c r="F114" s="19"/>
      <c r="G114" s="15"/>
      <c r="H114" s="15"/>
      <c r="I114" s="15"/>
      <c r="J114" s="15"/>
      <c r="K114" s="15"/>
      <c r="L114" s="15"/>
      <c r="M114" s="15"/>
    </row>
    <row r="115" spans="1:13" x14ac:dyDescent="0.25">
      <c r="A115" s="19"/>
      <c r="B115" s="19"/>
      <c r="C115" s="19"/>
      <c r="D115" s="19"/>
      <c r="E115" s="22" t="s">
        <v>72</v>
      </c>
      <c r="F115" s="19"/>
      <c r="G115" s="15"/>
      <c r="H115" s="15"/>
      <c r="I115" s="15"/>
      <c r="J115" s="15"/>
      <c r="K115" s="15"/>
      <c r="L115" s="15"/>
      <c r="M115" s="15"/>
    </row>
    <row r="116" spans="1:13" ht="40.5" x14ac:dyDescent="0.25">
      <c r="A116" s="19">
        <v>2180</v>
      </c>
      <c r="B116" s="19" t="s">
        <v>2</v>
      </c>
      <c r="C116" s="19">
        <v>8</v>
      </c>
      <c r="D116" s="19">
        <v>0</v>
      </c>
      <c r="E116" s="22" t="s">
        <v>96</v>
      </c>
      <c r="F116" s="19"/>
      <c r="G116" s="15"/>
      <c r="H116" s="15"/>
      <c r="I116" s="15"/>
      <c r="J116" s="15"/>
      <c r="K116" s="15"/>
      <c r="L116" s="15"/>
      <c r="M116" s="15"/>
    </row>
    <row r="117" spans="1:13" x14ac:dyDescent="0.25">
      <c r="A117" s="19"/>
      <c r="B117" s="19"/>
      <c r="C117" s="19"/>
      <c r="D117" s="19"/>
      <c r="E117" s="22" t="s">
        <v>48</v>
      </c>
      <c r="F117" s="19"/>
      <c r="G117" s="15"/>
      <c r="H117" s="15"/>
      <c r="I117" s="15"/>
      <c r="J117" s="15"/>
      <c r="K117" s="15"/>
      <c r="L117" s="15"/>
      <c r="M117" s="15"/>
    </row>
    <row r="118" spans="1:13" ht="52.5" customHeight="1" x14ac:dyDescent="0.25">
      <c r="A118" s="19">
        <v>2181</v>
      </c>
      <c r="B118" s="19" t="s">
        <v>2</v>
      </c>
      <c r="C118" s="19">
        <v>8</v>
      </c>
      <c r="D118" s="19">
        <v>1</v>
      </c>
      <c r="E118" s="22" t="s">
        <v>96</v>
      </c>
      <c r="F118" s="19"/>
      <c r="G118" s="15"/>
      <c r="H118" s="15"/>
      <c r="I118" s="15"/>
      <c r="J118" s="15"/>
      <c r="K118" s="15"/>
      <c r="L118" s="15"/>
      <c r="M118" s="15"/>
    </row>
    <row r="119" spans="1:13" x14ac:dyDescent="0.25">
      <c r="A119" s="19"/>
      <c r="B119" s="19"/>
      <c r="C119" s="19"/>
      <c r="D119" s="19"/>
      <c r="E119" s="22" t="s">
        <v>48</v>
      </c>
      <c r="F119" s="19"/>
      <c r="G119" s="15"/>
      <c r="H119" s="15"/>
      <c r="I119" s="15"/>
      <c r="J119" s="15"/>
      <c r="K119" s="15"/>
      <c r="L119" s="15"/>
      <c r="M119" s="15"/>
    </row>
    <row r="120" spans="1:13" x14ac:dyDescent="0.25">
      <c r="A120" s="19">
        <v>2182</v>
      </c>
      <c r="B120" s="19" t="s">
        <v>2</v>
      </c>
      <c r="C120" s="19">
        <v>8</v>
      </c>
      <c r="D120" s="19">
        <v>1</v>
      </c>
      <c r="E120" s="22" t="s">
        <v>97</v>
      </c>
      <c r="F120" s="19"/>
      <c r="G120" s="15"/>
      <c r="H120" s="15"/>
      <c r="I120" s="15"/>
      <c r="J120" s="15"/>
      <c r="K120" s="15"/>
      <c r="L120" s="15"/>
      <c r="M120" s="15"/>
    </row>
    <row r="121" spans="1:13" ht="35.25" customHeight="1" x14ac:dyDescent="0.25">
      <c r="A121" s="19">
        <v>2183</v>
      </c>
      <c r="B121" s="19" t="s">
        <v>2</v>
      </c>
      <c r="C121" s="19">
        <v>8</v>
      </c>
      <c r="D121" s="19">
        <v>1</v>
      </c>
      <c r="E121" s="22" t="s">
        <v>98</v>
      </c>
      <c r="F121" s="19"/>
      <c r="G121" s="15"/>
      <c r="H121" s="15"/>
      <c r="I121" s="15"/>
      <c r="J121" s="15"/>
      <c r="K121" s="15"/>
      <c r="L121" s="15"/>
      <c r="M121" s="15"/>
    </row>
    <row r="122" spans="1:13" ht="40.5" customHeight="1" x14ac:dyDescent="0.25">
      <c r="A122" s="19">
        <v>2184</v>
      </c>
      <c r="B122" s="19" t="s">
        <v>2</v>
      </c>
      <c r="C122" s="19">
        <v>8</v>
      </c>
      <c r="D122" s="19">
        <v>1</v>
      </c>
      <c r="E122" s="22" t="s">
        <v>262</v>
      </c>
      <c r="F122" s="19"/>
      <c r="G122" s="15"/>
      <c r="H122" s="15"/>
      <c r="I122" s="15"/>
      <c r="J122" s="15"/>
      <c r="K122" s="15"/>
      <c r="L122" s="15"/>
      <c r="M122" s="15"/>
    </row>
    <row r="123" spans="1:13" ht="47.25" customHeight="1" x14ac:dyDescent="0.25">
      <c r="A123" s="19"/>
      <c r="B123" s="19"/>
      <c r="C123" s="19"/>
      <c r="D123" s="19"/>
      <c r="E123" s="22" t="s">
        <v>71</v>
      </c>
      <c r="F123" s="19"/>
      <c r="G123" s="15"/>
      <c r="H123" s="15"/>
      <c r="I123" s="15"/>
      <c r="J123" s="15"/>
      <c r="K123" s="15"/>
      <c r="L123" s="15"/>
      <c r="M123" s="15"/>
    </row>
    <row r="124" spans="1:13" x14ac:dyDescent="0.25">
      <c r="A124" s="19"/>
      <c r="B124" s="19"/>
      <c r="C124" s="19"/>
      <c r="D124" s="19"/>
      <c r="E124" s="22" t="s">
        <v>72</v>
      </c>
      <c r="F124" s="19"/>
      <c r="G124" s="15"/>
      <c r="H124" s="15"/>
      <c r="I124" s="15"/>
      <c r="J124" s="15"/>
      <c r="K124" s="15"/>
      <c r="L124" s="15"/>
      <c r="M124" s="15"/>
    </row>
    <row r="125" spans="1:13" x14ac:dyDescent="0.25">
      <c r="A125" s="19"/>
      <c r="B125" s="19"/>
      <c r="C125" s="19"/>
      <c r="D125" s="19"/>
      <c r="E125" s="22" t="s">
        <v>72</v>
      </c>
      <c r="F125" s="19"/>
      <c r="G125" s="15"/>
      <c r="H125" s="15"/>
      <c r="I125" s="15"/>
      <c r="J125" s="15"/>
      <c r="K125" s="15"/>
      <c r="L125" s="15"/>
      <c r="M125" s="15"/>
    </row>
    <row r="126" spans="1:13" ht="27" x14ac:dyDescent="0.25">
      <c r="A126" s="19">
        <v>2200</v>
      </c>
      <c r="B126" s="19" t="s">
        <v>3</v>
      </c>
      <c r="C126" s="19">
        <v>0</v>
      </c>
      <c r="D126" s="19">
        <v>0</v>
      </c>
      <c r="E126" s="22" t="s">
        <v>99</v>
      </c>
      <c r="F126" s="19"/>
      <c r="G126" s="15">
        <f t="shared" ref="G126:M126" si="14">G127+G134+G140+G146+G150</f>
        <v>2400</v>
      </c>
      <c r="H126" s="15">
        <f t="shared" si="14"/>
        <v>2400</v>
      </c>
      <c r="I126" s="15">
        <f t="shared" si="14"/>
        <v>0</v>
      </c>
      <c r="J126" s="15">
        <f t="shared" si="14"/>
        <v>576.37795275590543</v>
      </c>
      <c r="K126" s="15">
        <f t="shared" si="14"/>
        <v>1181.1023622047244</v>
      </c>
      <c r="L126" s="15">
        <f t="shared" si="14"/>
        <v>1785.8267716535433</v>
      </c>
      <c r="M126" s="15">
        <f t="shared" si="14"/>
        <v>2400</v>
      </c>
    </row>
    <row r="127" spans="1:13" x14ac:dyDescent="0.25">
      <c r="A127" s="19"/>
      <c r="B127" s="19"/>
      <c r="C127" s="19"/>
      <c r="D127" s="19"/>
      <c r="E127" s="22" t="s">
        <v>46</v>
      </c>
      <c r="F127" s="19"/>
      <c r="G127" s="15"/>
      <c r="H127" s="15"/>
      <c r="I127" s="15"/>
      <c r="J127" s="15"/>
      <c r="K127" s="15"/>
      <c r="L127" s="15"/>
      <c r="M127" s="15"/>
    </row>
    <row r="128" spans="1:13" x14ac:dyDescent="0.25">
      <c r="A128" s="19">
        <v>2210</v>
      </c>
      <c r="B128" s="19" t="s">
        <v>3</v>
      </c>
      <c r="C128" s="19">
        <v>1</v>
      </c>
      <c r="D128" s="19">
        <v>0</v>
      </c>
      <c r="E128" s="22" t="s">
        <v>100</v>
      </c>
      <c r="F128" s="19"/>
      <c r="G128" s="15"/>
      <c r="H128" s="15"/>
      <c r="I128" s="15"/>
      <c r="J128" s="15"/>
      <c r="K128" s="15"/>
      <c r="L128" s="15"/>
      <c r="M128" s="15"/>
    </row>
    <row r="129" spans="1:13" x14ac:dyDescent="0.25">
      <c r="A129" s="19"/>
      <c r="B129" s="19"/>
      <c r="C129" s="19"/>
      <c r="D129" s="19"/>
      <c r="E129" s="22" t="s">
        <v>48</v>
      </c>
      <c r="F129" s="19"/>
      <c r="G129" s="15"/>
      <c r="H129" s="15"/>
      <c r="I129" s="15"/>
      <c r="J129" s="15"/>
      <c r="K129" s="15"/>
      <c r="L129" s="15"/>
      <c r="M129" s="15"/>
    </row>
    <row r="130" spans="1:13" x14ac:dyDescent="0.25">
      <c r="A130" s="19">
        <v>2211</v>
      </c>
      <c r="B130" s="19" t="s">
        <v>3</v>
      </c>
      <c r="C130" s="19">
        <v>1</v>
      </c>
      <c r="D130" s="19">
        <v>1</v>
      </c>
      <c r="E130" s="22" t="s">
        <v>101</v>
      </c>
      <c r="F130" s="19"/>
      <c r="G130" s="15"/>
      <c r="H130" s="15"/>
      <c r="I130" s="15"/>
      <c r="J130" s="15"/>
      <c r="K130" s="15"/>
      <c r="L130" s="15"/>
      <c r="M130" s="15"/>
    </row>
    <row r="131" spans="1:13" ht="48.75" customHeight="1" x14ac:dyDescent="0.25">
      <c r="A131" s="19"/>
      <c r="B131" s="19"/>
      <c r="C131" s="19"/>
      <c r="D131" s="19"/>
      <c r="E131" s="22" t="s">
        <v>71</v>
      </c>
      <c r="F131" s="19"/>
      <c r="G131" s="15"/>
      <c r="H131" s="15"/>
      <c r="I131" s="15"/>
      <c r="J131" s="15"/>
      <c r="K131" s="15"/>
      <c r="L131" s="15"/>
      <c r="M131" s="15"/>
    </row>
    <row r="132" spans="1:13" x14ac:dyDescent="0.25">
      <c r="A132" s="19"/>
      <c r="B132" s="19"/>
      <c r="C132" s="19"/>
      <c r="D132" s="19"/>
      <c r="E132" s="22" t="s">
        <v>72</v>
      </c>
      <c r="F132" s="19"/>
      <c r="G132" s="15"/>
      <c r="H132" s="15"/>
      <c r="I132" s="15"/>
      <c r="J132" s="15"/>
      <c r="K132" s="15"/>
      <c r="L132" s="15"/>
      <c r="M132" s="15"/>
    </row>
    <row r="133" spans="1:13" x14ac:dyDescent="0.25">
      <c r="A133" s="19"/>
      <c r="B133" s="19"/>
      <c r="C133" s="19"/>
      <c r="D133" s="19"/>
      <c r="E133" s="22" t="s">
        <v>72</v>
      </c>
      <c r="F133" s="19"/>
      <c r="G133" s="15"/>
      <c r="H133" s="15"/>
      <c r="I133" s="15"/>
      <c r="J133" s="15"/>
      <c r="K133" s="15"/>
      <c r="L133" s="15"/>
      <c r="M133" s="15"/>
    </row>
    <row r="134" spans="1:13" x14ac:dyDescent="0.25">
      <c r="A134" s="19">
        <v>2220</v>
      </c>
      <c r="B134" s="19" t="s">
        <v>3</v>
      </c>
      <c r="C134" s="19">
        <v>2</v>
      </c>
      <c r="D134" s="19">
        <v>0</v>
      </c>
      <c r="E134" s="22" t="s">
        <v>102</v>
      </c>
      <c r="F134" s="19"/>
      <c r="G134" s="15"/>
      <c r="H134" s="15"/>
      <c r="I134" s="15"/>
      <c r="J134" s="15"/>
      <c r="K134" s="15"/>
      <c r="L134" s="15"/>
      <c r="M134" s="15"/>
    </row>
    <row r="135" spans="1:13" x14ac:dyDescent="0.25">
      <c r="A135" s="19"/>
      <c r="B135" s="19"/>
      <c r="C135" s="19"/>
      <c r="D135" s="19"/>
      <c r="E135" s="22" t="s">
        <v>48</v>
      </c>
      <c r="F135" s="19"/>
      <c r="G135" s="15"/>
      <c r="H135" s="15"/>
      <c r="I135" s="15"/>
      <c r="J135" s="15"/>
      <c r="K135" s="15"/>
      <c r="L135" s="15"/>
      <c r="M135" s="15"/>
    </row>
    <row r="136" spans="1:13" x14ac:dyDescent="0.25">
      <c r="A136" s="19">
        <v>2221</v>
      </c>
      <c r="B136" s="19" t="s">
        <v>3</v>
      </c>
      <c r="C136" s="19">
        <v>2</v>
      </c>
      <c r="D136" s="19">
        <v>1</v>
      </c>
      <c r="E136" s="22" t="s">
        <v>102</v>
      </c>
      <c r="F136" s="19"/>
      <c r="G136" s="15"/>
      <c r="H136" s="15"/>
      <c r="I136" s="15"/>
      <c r="J136" s="15"/>
      <c r="K136" s="15"/>
      <c r="L136" s="15"/>
      <c r="M136" s="15"/>
    </row>
    <row r="137" spans="1:13" ht="51" customHeight="1" x14ac:dyDescent="0.25">
      <c r="A137" s="19"/>
      <c r="B137" s="19"/>
      <c r="C137" s="19"/>
      <c r="D137" s="19"/>
      <c r="E137" s="22" t="s">
        <v>71</v>
      </c>
      <c r="F137" s="19"/>
      <c r="G137" s="15"/>
      <c r="H137" s="15"/>
      <c r="I137" s="15"/>
      <c r="J137" s="15"/>
      <c r="K137" s="15"/>
      <c r="L137" s="15"/>
      <c r="M137" s="15"/>
    </row>
    <row r="138" spans="1:13" x14ac:dyDescent="0.25">
      <c r="A138" s="19"/>
      <c r="B138" s="19"/>
      <c r="C138" s="19"/>
      <c r="D138" s="19"/>
      <c r="E138" s="22" t="s">
        <v>72</v>
      </c>
      <c r="F138" s="19"/>
      <c r="G138" s="15"/>
      <c r="H138" s="15"/>
      <c r="I138" s="15"/>
      <c r="J138" s="15"/>
      <c r="K138" s="15"/>
      <c r="L138" s="15"/>
      <c r="M138" s="15"/>
    </row>
    <row r="139" spans="1:13" x14ac:dyDescent="0.25">
      <c r="A139" s="19"/>
      <c r="B139" s="19"/>
      <c r="C139" s="19"/>
      <c r="D139" s="19"/>
      <c r="E139" s="22" t="s">
        <v>72</v>
      </c>
      <c r="F139" s="19"/>
      <c r="G139" s="15"/>
      <c r="H139" s="15"/>
      <c r="I139" s="15"/>
      <c r="J139" s="15"/>
      <c r="K139" s="15"/>
      <c r="L139" s="15"/>
      <c r="M139" s="15"/>
    </row>
    <row r="140" spans="1:13" x14ac:dyDescent="0.25">
      <c r="A140" s="19">
        <v>2230</v>
      </c>
      <c r="B140" s="19" t="s">
        <v>3</v>
      </c>
      <c r="C140" s="19">
        <v>3</v>
      </c>
      <c r="D140" s="19">
        <v>0</v>
      </c>
      <c r="E140" s="22" t="s">
        <v>103</v>
      </c>
      <c r="F140" s="19"/>
      <c r="G140" s="15"/>
      <c r="H140" s="15"/>
      <c r="I140" s="15"/>
      <c r="J140" s="15"/>
      <c r="K140" s="15"/>
      <c r="L140" s="15"/>
      <c r="M140" s="15"/>
    </row>
    <row r="141" spans="1:13" x14ac:dyDescent="0.25">
      <c r="A141" s="19"/>
      <c r="B141" s="19"/>
      <c r="C141" s="19"/>
      <c r="D141" s="19"/>
      <c r="E141" s="22" t="s">
        <v>48</v>
      </c>
      <c r="F141" s="19"/>
      <c r="G141" s="15"/>
      <c r="H141" s="15"/>
      <c r="I141" s="15"/>
      <c r="J141" s="15"/>
      <c r="K141" s="15"/>
      <c r="L141" s="15"/>
      <c r="M141" s="15"/>
    </row>
    <row r="142" spans="1:13" x14ac:dyDescent="0.25">
      <c r="A142" s="19">
        <v>2231</v>
      </c>
      <c r="B142" s="19" t="s">
        <v>3</v>
      </c>
      <c r="C142" s="19">
        <v>3</v>
      </c>
      <c r="D142" s="19">
        <v>1</v>
      </c>
      <c r="E142" s="22" t="s">
        <v>104</v>
      </c>
      <c r="F142" s="19"/>
      <c r="G142" s="15"/>
      <c r="H142" s="15"/>
      <c r="I142" s="15"/>
      <c r="J142" s="15"/>
      <c r="K142" s="15"/>
      <c r="L142" s="15"/>
      <c r="M142" s="15"/>
    </row>
    <row r="143" spans="1:13" ht="52.5" customHeight="1" x14ac:dyDescent="0.25">
      <c r="A143" s="19"/>
      <c r="B143" s="19"/>
      <c r="C143" s="19"/>
      <c r="D143" s="19"/>
      <c r="E143" s="22" t="s">
        <v>71</v>
      </c>
      <c r="F143" s="19"/>
      <c r="G143" s="15"/>
      <c r="H143" s="15"/>
      <c r="I143" s="15"/>
      <c r="J143" s="15"/>
      <c r="K143" s="15"/>
      <c r="L143" s="15"/>
      <c r="M143" s="15"/>
    </row>
    <row r="144" spans="1:13" x14ac:dyDescent="0.25">
      <c r="A144" s="19"/>
      <c r="B144" s="19"/>
      <c r="C144" s="19"/>
      <c r="D144" s="19"/>
      <c r="E144" s="22" t="s">
        <v>72</v>
      </c>
      <c r="F144" s="19"/>
      <c r="G144" s="15"/>
      <c r="H144" s="15"/>
      <c r="I144" s="15"/>
      <c r="J144" s="15"/>
      <c r="K144" s="15"/>
      <c r="L144" s="15"/>
      <c r="M144" s="15"/>
    </row>
    <row r="145" spans="1:13" x14ac:dyDescent="0.25">
      <c r="A145" s="19"/>
      <c r="B145" s="19"/>
      <c r="C145" s="19"/>
      <c r="D145" s="19"/>
      <c r="E145" s="22" t="s">
        <v>72</v>
      </c>
      <c r="F145" s="19"/>
      <c r="G145" s="15"/>
      <c r="H145" s="15"/>
      <c r="I145" s="15"/>
      <c r="J145" s="15"/>
      <c r="K145" s="15"/>
      <c r="L145" s="15"/>
      <c r="M145" s="15"/>
    </row>
    <row r="146" spans="1:13" ht="35.25" customHeight="1" x14ac:dyDescent="0.25">
      <c r="A146" s="19">
        <v>2240</v>
      </c>
      <c r="B146" s="19" t="s">
        <v>3</v>
      </c>
      <c r="C146" s="19">
        <v>4</v>
      </c>
      <c r="D146" s="19">
        <v>0</v>
      </c>
      <c r="E146" s="22" t="s">
        <v>105</v>
      </c>
      <c r="F146" s="19"/>
      <c r="G146" s="15"/>
      <c r="H146" s="15"/>
      <c r="I146" s="15"/>
      <c r="J146" s="15"/>
      <c r="K146" s="15"/>
      <c r="L146" s="15"/>
      <c r="M146" s="15"/>
    </row>
    <row r="147" spans="1:13" x14ac:dyDescent="0.25">
      <c r="A147" s="19"/>
      <c r="B147" s="19"/>
      <c r="C147" s="19"/>
      <c r="D147" s="19"/>
      <c r="E147" s="22" t="s">
        <v>48</v>
      </c>
      <c r="F147" s="19"/>
      <c r="G147" s="15"/>
      <c r="H147" s="15"/>
      <c r="I147" s="15"/>
      <c r="J147" s="15"/>
      <c r="K147" s="15"/>
      <c r="L147" s="15"/>
      <c r="M147" s="15"/>
    </row>
    <row r="148" spans="1:13" ht="35.25" customHeight="1" x14ac:dyDescent="0.25">
      <c r="A148" s="19">
        <v>2241</v>
      </c>
      <c r="B148" s="19" t="s">
        <v>3</v>
      </c>
      <c r="C148" s="19">
        <v>4</v>
      </c>
      <c r="D148" s="19">
        <v>1</v>
      </c>
      <c r="E148" s="22" t="s">
        <v>105</v>
      </c>
      <c r="F148" s="19"/>
      <c r="G148" s="15"/>
      <c r="H148" s="15"/>
      <c r="I148" s="15"/>
      <c r="J148" s="15"/>
      <c r="K148" s="15"/>
      <c r="L148" s="15"/>
      <c r="M148" s="15"/>
    </row>
    <row r="149" spans="1:13" x14ac:dyDescent="0.25">
      <c r="A149" s="19"/>
      <c r="B149" s="19"/>
      <c r="C149" s="19"/>
      <c r="D149" s="19"/>
      <c r="E149" s="22" t="s">
        <v>48</v>
      </c>
      <c r="F149" s="19"/>
      <c r="G149" s="15"/>
      <c r="H149" s="15"/>
      <c r="I149" s="15"/>
      <c r="J149" s="15"/>
      <c r="K149" s="15"/>
      <c r="L149" s="15"/>
      <c r="M149" s="15"/>
    </row>
    <row r="150" spans="1:13" x14ac:dyDescent="0.25">
      <c r="A150" s="19">
        <v>2250</v>
      </c>
      <c r="B150" s="19" t="s">
        <v>3</v>
      </c>
      <c r="C150" s="19">
        <v>5</v>
      </c>
      <c r="D150" s="19">
        <v>0</v>
      </c>
      <c r="E150" s="22" t="s">
        <v>106</v>
      </c>
      <c r="F150" s="19"/>
      <c r="G150" s="15">
        <f t="shared" ref="G150:M150" si="15">G152</f>
        <v>2400</v>
      </c>
      <c r="H150" s="15">
        <f t="shared" si="15"/>
        <v>2400</v>
      </c>
      <c r="I150" s="15">
        <f t="shared" si="15"/>
        <v>0</v>
      </c>
      <c r="J150" s="15">
        <f t="shared" si="15"/>
        <v>576.37795275590543</v>
      </c>
      <c r="K150" s="15">
        <f t="shared" si="15"/>
        <v>1181.1023622047244</v>
      </c>
      <c r="L150" s="15">
        <f t="shared" si="15"/>
        <v>1785.8267716535433</v>
      </c>
      <c r="M150" s="15">
        <f t="shared" si="15"/>
        <v>2400</v>
      </c>
    </row>
    <row r="151" spans="1:13" x14ac:dyDescent="0.25">
      <c r="A151" s="19"/>
      <c r="B151" s="19"/>
      <c r="C151" s="19"/>
      <c r="D151" s="19"/>
      <c r="E151" s="22" t="s">
        <v>48</v>
      </c>
      <c r="F151" s="19"/>
      <c r="G151" s="15"/>
      <c r="H151" s="15"/>
      <c r="I151" s="15"/>
      <c r="J151" s="15"/>
      <c r="K151" s="15"/>
      <c r="L151" s="15"/>
      <c r="M151" s="15"/>
    </row>
    <row r="152" spans="1:13" x14ac:dyDescent="0.25">
      <c r="A152" s="19">
        <v>2251</v>
      </c>
      <c r="B152" s="19" t="s">
        <v>3</v>
      </c>
      <c r="C152" s="19">
        <v>5</v>
      </c>
      <c r="D152" s="19">
        <v>1</v>
      </c>
      <c r="E152" s="22" t="s">
        <v>106</v>
      </c>
      <c r="F152" s="19"/>
      <c r="G152" s="15">
        <f>+G154+G155+G156+G157+G158</f>
        <v>2400</v>
      </c>
      <c r="H152" s="15">
        <f t="shared" ref="H152:M152" si="16">+H154+H155+H156+H157+H158</f>
        <v>2400</v>
      </c>
      <c r="I152" s="15">
        <f t="shared" si="16"/>
        <v>0</v>
      </c>
      <c r="J152" s="15">
        <f t="shared" si="16"/>
        <v>576.37795275590543</v>
      </c>
      <c r="K152" s="15">
        <f t="shared" si="16"/>
        <v>1181.1023622047244</v>
      </c>
      <c r="L152" s="15">
        <f t="shared" si="16"/>
        <v>1785.8267716535433</v>
      </c>
      <c r="M152" s="15">
        <f t="shared" si="16"/>
        <v>2400</v>
      </c>
    </row>
    <row r="153" spans="1:13" ht="50.25" customHeight="1" x14ac:dyDescent="0.25">
      <c r="A153" s="19"/>
      <c r="B153" s="19"/>
      <c r="C153" s="19"/>
      <c r="D153" s="19"/>
      <c r="E153" s="22" t="s">
        <v>71</v>
      </c>
      <c r="F153" s="8"/>
      <c r="G153" s="8"/>
      <c r="H153" s="8"/>
      <c r="I153" s="15"/>
      <c r="J153" s="15"/>
      <c r="K153" s="15"/>
      <c r="L153" s="15"/>
      <c r="M153" s="15"/>
    </row>
    <row r="154" spans="1:13" x14ac:dyDescent="0.25">
      <c r="A154" s="19"/>
      <c r="B154" s="19"/>
      <c r="C154" s="19"/>
      <c r="D154" s="19"/>
      <c r="E154" s="28" t="s">
        <v>257</v>
      </c>
      <c r="F154" s="19">
        <v>4261</v>
      </c>
      <c r="G154" s="15">
        <v>600</v>
      </c>
      <c r="H154" s="15">
        <f>+G154</f>
        <v>600</v>
      </c>
      <c r="I154" s="15"/>
      <c r="J154" s="32">
        <v>144.09448818897636</v>
      </c>
      <c r="K154" s="32">
        <v>295.2755905511811</v>
      </c>
      <c r="L154" s="32">
        <v>446.45669291338578</v>
      </c>
      <c r="M154" s="32">
        <f>+G154</f>
        <v>600</v>
      </c>
    </row>
    <row r="155" spans="1:13" x14ac:dyDescent="0.25">
      <c r="A155" s="19"/>
      <c r="B155" s="19"/>
      <c r="C155" s="19"/>
      <c r="D155" s="19"/>
      <c r="E155" s="24" t="s">
        <v>263</v>
      </c>
      <c r="F155" s="19">
        <v>4264</v>
      </c>
      <c r="G155" s="15">
        <v>800</v>
      </c>
      <c r="H155" s="15">
        <f>+G155</f>
        <v>800</v>
      </c>
      <c r="I155" s="15"/>
      <c r="J155" s="32">
        <v>192.1259842519685</v>
      </c>
      <c r="K155" s="32">
        <v>393.70078740157481</v>
      </c>
      <c r="L155" s="32">
        <v>595.27559055118115</v>
      </c>
      <c r="M155" s="32">
        <f>+G155</f>
        <v>800</v>
      </c>
    </row>
    <row r="156" spans="1:13" x14ac:dyDescent="0.25">
      <c r="A156" s="19"/>
      <c r="B156" s="19"/>
      <c r="C156" s="19"/>
      <c r="D156" s="19"/>
      <c r="E156" s="22" t="s">
        <v>334</v>
      </c>
      <c r="F156" s="19" t="s">
        <v>21</v>
      </c>
      <c r="G156" s="15">
        <v>0</v>
      </c>
      <c r="H156" s="15">
        <f>+G156</f>
        <v>0</v>
      </c>
      <c r="I156" s="15"/>
      <c r="J156" s="32">
        <v>0</v>
      </c>
      <c r="K156" s="32">
        <v>0</v>
      </c>
      <c r="L156" s="32">
        <v>0</v>
      </c>
      <c r="M156" s="32">
        <f>+G156</f>
        <v>0</v>
      </c>
    </row>
    <row r="157" spans="1:13" ht="32.25" customHeight="1" x14ac:dyDescent="0.25">
      <c r="A157" s="19"/>
      <c r="B157" s="19"/>
      <c r="C157" s="19"/>
      <c r="D157" s="19"/>
      <c r="E157" s="22" t="s">
        <v>273</v>
      </c>
      <c r="F157" s="19" t="s">
        <v>25</v>
      </c>
      <c r="G157" s="15">
        <v>0</v>
      </c>
      <c r="H157" s="15">
        <f>+G157</f>
        <v>0</v>
      </c>
      <c r="I157" s="15"/>
      <c r="J157" s="32">
        <v>0</v>
      </c>
      <c r="K157" s="32">
        <v>0</v>
      </c>
      <c r="L157" s="32">
        <v>0</v>
      </c>
      <c r="M157" s="32">
        <f>+G157</f>
        <v>0</v>
      </c>
    </row>
    <row r="158" spans="1:13" x14ac:dyDescent="0.25">
      <c r="A158" s="19"/>
      <c r="B158" s="19"/>
      <c r="C158" s="19"/>
      <c r="D158" s="19"/>
      <c r="E158" s="22" t="s">
        <v>69</v>
      </c>
      <c r="F158" s="19" t="s">
        <v>16</v>
      </c>
      <c r="G158" s="15">
        <v>1000</v>
      </c>
      <c r="H158" s="15">
        <f>+G158</f>
        <v>1000</v>
      </c>
      <c r="I158" s="15"/>
      <c r="J158" s="32">
        <v>240.15748031496065</v>
      </c>
      <c r="K158" s="32">
        <v>492.12598425196853</v>
      </c>
      <c r="L158" s="32">
        <v>744.09448818897636</v>
      </c>
      <c r="M158" s="32">
        <f>+G158</f>
        <v>1000</v>
      </c>
    </row>
    <row r="159" spans="1:13" ht="54" x14ac:dyDescent="0.25">
      <c r="A159" s="19">
        <v>2300</v>
      </c>
      <c r="B159" s="19" t="s">
        <v>4</v>
      </c>
      <c r="C159" s="19">
        <v>0</v>
      </c>
      <c r="D159" s="19">
        <v>0</v>
      </c>
      <c r="E159" s="22" t="s">
        <v>107</v>
      </c>
      <c r="F159" s="19"/>
      <c r="G159" s="15"/>
      <c r="H159" s="15"/>
      <c r="I159" s="15"/>
      <c r="J159" s="15"/>
      <c r="K159" s="15"/>
      <c r="L159" s="15"/>
      <c r="M159" s="15"/>
    </row>
    <row r="160" spans="1:13" x14ac:dyDescent="0.25">
      <c r="A160" s="19"/>
      <c r="B160" s="19"/>
      <c r="C160" s="19"/>
      <c r="D160" s="19"/>
      <c r="E160" s="22" t="s">
        <v>46</v>
      </c>
      <c r="F160" s="19"/>
      <c r="G160" s="15"/>
      <c r="H160" s="15"/>
      <c r="I160" s="15"/>
      <c r="J160" s="15"/>
      <c r="K160" s="15"/>
      <c r="L160" s="15"/>
      <c r="M160" s="15"/>
    </row>
    <row r="161" spans="1:13" ht="21.75" customHeight="1" x14ac:dyDescent="0.25">
      <c r="A161" s="19">
        <v>2310</v>
      </c>
      <c r="B161" s="19" t="s">
        <v>4</v>
      </c>
      <c r="C161" s="19">
        <v>1</v>
      </c>
      <c r="D161" s="19">
        <v>0</v>
      </c>
      <c r="E161" s="22" t="s">
        <v>108</v>
      </c>
      <c r="F161" s="19"/>
      <c r="G161" s="15"/>
      <c r="H161" s="15"/>
      <c r="I161" s="15"/>
      <c r="J161" s="15"/>
      <c r="K161" s="15"/>
      <c r="L161" s="15"/>
      <c r="M161" s="15"/>
    </row>
    <row r="162" spans="1:13" x14ac:dyDescent="0.25">
      <c r="A162" s="19"/>
      <c r="B162" s="19"/>
      <c r="C162" s="19"/>
      <c r="D162" s="19"/>
      <c r="E162" s="22" t="s">
        <v>48</v>
      </c>
      <c r="F162" s="19"/>
      <c r="G162" s="15"/>
      <c r="H162" s="15"/>
      <c r="I162" s="15"/>
      <c r="J162" s="15"/>
      <c r="K162" s="15"/>
      <c r="L162" s="15"/>
      <c r="M162" s="15"/>
    </row>
    <row r="163" spans="1:13" ht="21" customHeight="1" x14ac:dyDescent="0.25">
      <c r="A163" s="19">
        <v>2311</v>
      </c>
      <c r="B163" s="19" t="s">
        <v>4</v>
      </c>
      <c r="C163" s="19">
        <v>1</v>
      </c>
      <c r="D163" s="19">
        <v>1</v>
      </c>
      <c r="E163" s="22" t="s">
        <v>109</v>
      </c>
      <c r="F163" s="19"/>
      <c r="G163" s="15"/>
      <c r="H163" s="15"/>
      <c r="I163" s="15"/>
      <c r="J163" s="15"/>
      <c r="K163" s="15"/>
      <c r="L163" s="15"/>
      <c r="M163" s="15"/>
    </row>
    <row r="164" spans="1:13" ht="50.25" customHeight="1" x14ac:dyDescent="0.25">
      <c r="A164" s="19"/>
      <c r="B164" s="19"/>
      <c r="C164" s="19"/>
      <c r="D164" s="19"/>
      <c r="E164" s="22" t="s">
        <v>71</v>
      </c>
      <c r="F164" s="19"/>
      <c r="G164" s="15"/>
      <c r="H164" s="15"/>
      <c r="I164" s="15"/>
      <c r="J164" s="15"/>
      <c r="K164" s="15"/>
      <c r="L164" s="15"/>
      <c r="M164" s="15"/>
    </row>
    <row r="165" spans="1:13" x14ac:dyDescent="0.25">
      <c r="A165" s="19"/>
      <c r="B165" s="19"/>
      <c r="C165" s="19"/>
      <c r="D165" s="19"/>
      <c r="E165" s="22" t="s">
        <v>72</v>
      </c>
      <c r="F165" s="19"/>
      <c r="G165" s="15"/>
      <c r="H165" s="15"/>
      <c r="I165" s="15"/>
      <c r="J165" s="15"/>
      <c r="K165" s="15"/>
      <c r="L165" s="15"/>
      <c r="M165" s="15"/>
    </row>
    <row r="166" spans="1:13" x14ac:dyDescent="0.25">
      <c r="A166" s="19"/>
      <c r="B166" s="19"/>
      <c r="C166" s="19"/>
      <c r="D166" s="19"/>
      <c r="E166" s="22" t="s">
        <v>72</v>
      </c>
      <c r="F166" s="19"/>
      <c r="G166" s="15"/>
      <c r="H166" s="15"/>
      <c r="I166" s="15"/>
      <c r="J166" s="15"/>
      <c r="K166" s="15"/>
      <c r="L166" s="15"/>
      <c r="M166" s="15"/>
    </row>
    <row r="167" spans="1:13" x14ac:dyDescent="0.25">
      <c r="A167" s="19">
        <v>2312</v>
      </c>
      <c r="B167" s="19" t="s">
        <v>4</v>
      </c>
      <c r="C167" s="19">
        <v>1</v>
      </c>
      <c r="D167" s="19">
        <v>2</v>
      </c>
      <c r="E167" s="22" t="s">
        <v>110</v>
      </c>
      <c r="F167" s="19"/>
      <c r="G167" s="15"/>
      <c r="H167" s="15"/>
      <c r="I167" s="15"/>
      <c r="J167" s="15"/>
      <c r="K167" s="15"/>
      <c r="L167" s="15"/>
      <c r="M167" s="15"/>
    </row>
    <row r="168" spans="1:13" ht="48" customHeight="1" x14ac:dyDescent="0.25">
      <c r="A168" s="19"/>
      <c r="B168" s="19"/>
      <c r="C168" s="19"/>
      <c r="D168" s="19"/>
      <c r="E168" s="22" t="s">
        <v>71</v>
      </c>
      <c r="F168" s="19"/>
      <c r="G168" s="15"/>
      <c r="H168" s="15"/>
      <c r="I168" s="15"/>
      <c r="J168" s="15"/>
      <c r="K168" s="15"/>
      <c r="L168" s="15"/>
      <c r="M168" s="15"/>
    </row>
    <row r="169" spans="1:13" x14ac:dyDescent="0.25">
      <c r="A169" s="19"/>
      <c r="B169" s="19"/>
      <c r="C169" s="19"/>
      <c r="D169" s="19"/>
      <c r="E169" s="22" t="s">
        <v>72</v>
      </c>
      <c r="F169" s="19"/>
      <c r="G169" s="15"/>
      <c r="H169" s="15"/>
      <c r="I169" s="15"/>
      <c r="J169" s="15"/>
      <c r="K169" s="15"/>
      <c r="L169" s="15"/>
      <c r="M169" s="15"/>
    </row>
    <row r="170" spans="1:13" x14ac:dyDescent="0.25">
      <c r="A170" s="19"/>
      <c r="B170" s="19"/>
      <c r="C170" s="19"/>
      <c r="D170" s="19"/>
      <c r="E170" s="22" t="s">
        <v>72</v>
      </c>
      <c r="F170" s="19"/>
      <c r="G170" s="15"/>
      <c r="H170" s="15"/>
      <c r="I170" s="15"/>
      <c r="J170" s="15"/>
      <c r="K170" s="15"/>
      <c r="L170" s="15"/>
      <c r="M170" s="15"/>
    </row>
    <row r="171" spans="1:13" x14ac:dyDescent="0.25">
      <c r="A171" s="19">
        <v>2313</v>
      </c>
      <c r="B171" s="19" t="s">
        <v>4</v>
      </c>
      <c r="C171" s="19">
        <v>1</v>
      </c>
      <c r="D171" s="19">
        <v>3</v>
      </c>
      <c r="E171" s="22" t="s">
        <v>111</v>
      </c>
      <c r="F171" s="19"/>
      <c r="G171" s="15"/>
      <c r="H171" s="15"/>
      <c r="I171" s="15"/>
      <c r="J171" s="15"/>
      <c r="K171" s="15"/>
      <c r="L171" s="15"/>
      <c r="M171" s="15"/>
    </row>
    <row r="172" spans="1:13" ht="50.25" customHeight="1" x14ac:dyDescent="0.25">
      <c r="A172" s="19"/>
      <c r="B172" s="19"/>
      <c r="C172" s="19"/>
      <c r="D172" s="19"/>
      <c r="E172" s="22" t="s">
        <v>71</v>
      </c>
      <c r="F172" s="19"/>
      <c r="G172" s="15"/>
      <c r="H172" s="15"/>
      <c r="I172" s="15"/>
      <c r="J172" s="15"/>
      <c r="K172" s="15"/>
      <c r="L172" s="15"/>
      <c r="M172" s="15"/>
    </row>
    <row r="173" spans="1:13" x14ac:dyDescent="0.25">
      <c r="A173" s="19"/>
      <c r="B173" s="19"/>
      <c r="C173" s="19"/>
      <c r="D173" s="19"/>
      <c r="E173" s="22" t="s">
        <v>72</v>
      </c>
      <c r="F173" s="19"/>
      <c r="G173" s="15"/>
      <c r="H173" s="15"/>
      <c r="I173" s="15"/>
      <c r="J173" s="15"/>
      <c r="K173" s="15"/>
      <c r="L173" s="15"/>
      <c r="M173" s="15"/>
    </row>
    <row r="174" spans="1:13" x14ac:dyDescent="0.25">
      <c r="A174" s="19"/>
      <c r="B174" s="19"/>
      <c r="C174" s="19"/>
      <c r="D174" s="19"/>
      <c r="E174" s="22" t="s">
        <v>72</v>
      </c>
      <c r="F174" s="19"/>
      <c r="G174" s="15"/>
      <c r="H174" s="15"/>
      <c r="I174" s="15"/>
      <c r="J174" s="15"/>
      <c r="K174" s="15"/>
      <c r="L174" s="15"/>
      <c r="M174" s="15"/>
    </row>
    <row r="175" spans="1:13" x14ac:dyDescent="0.25">
      <c r="A175" s="19">
        <v>2320</v>
      </c>
      <c r="B175" s="19" t="s">
        <v>4</v>
      </c>
      <c r="C175" s="19">
        <v>2</v>
      </c>
      <c r="D175" s="19">
        <v>0</v>
      </c>
      <c r="E175" s="22" t="s">
        <v>112</v>
      </c>
      <c r="F175" s="19"/>
      <c r="G175" s="15"/>
      <c r="H175" s="15"/>
      <c r="I175" s="15"/>
      <c r="J175" s="15"/>
      <c r="K175" s="15"/>
      <c r="L175" s="15"/>
      <c r="M175" s="15"/>
    </row>
    <row r="176" spans="1:13" x14ac:dyDescent="0.25">
      <c r="A176" s="19"/>
      <c r="B176" s="19"/>
      <c r="C176" s="19"/>
      <c r="D176" s="19"/>
      <c r="E176" s="22" t="s">
        <v>48</v>
      </c>
      <c r="F176" s="19"/>
      <c r="G176" s="15"/>
      <c r="H176" s="15"/>
      <c r="I176" s="15"/>
      <c r="J176" s="15"/>
      <c r="K176" s="15"/>
      <c r="L176" s="15"/>
      <c r="M176" s="15"/>
    </row>
    <row r="177" spans="1:13" x14ac:dyDescent="0.25">
      <c r="A177" s="19">
        <v>2321</v>
      </c>
      <c r="B177" s="19" t="s">
        <v>4</v>
      </c>
      <c r="C177" s="19">
        <v>2</v>
      </c>
      <c r="D177" s="19">
        <v>1</v>
      </c>
      <c r="E177" s="22" t="s">
        <v>113</v>
      </c>
      <c r="F177" s="19"/>
      <c r="G177" s="15"/>
      <c r="H177" s="15"/>
      <c r="I177" s="15"/>
      <c r="J177" s="15"/>
      <c r="K177" s="15"/>
      <c r="L177" s="15"/>
      <c r="M177" s="15"/>
    </row>
    <row r="178" spans="1:13" ht="54.75" customHeight="1" x14ac:dyDescent="0.25">
      <c r="A178" s="19"/>
      <c r="B178" s="19"/>
      <c r="C178" s="19"/>
      <c r="D178" s="19"/>
      <c r="E178" s="22" t="s">
        <v>71</v>
      </c>
      <c r="F178" s="19"/>
      <c r="G178" s="15"/>
      <c r="H178" s="15"/>
      <c r="I178" s="15"/>
      <c r="J178" s="15"/>
      <c r="K178" s="15"/>
      <c r="L178" s="15"/>
      <c r="M178" s="15"/>
    </row>
    <row r="179" spans="1:13" x14ac:dyDescent="0.25">
      <c r="A179" s="19"/>
      <c r="B179" s="19"/>
      <c r="C179" s="19"/>
      <c r="D179" s="19"/>
      <c r="E179" s="22" t="s">
        <v>72</v>
      </c>
      <c r="F179" s="19"/>
      <c r="G179" s="15"/>
      <c r="H179" s="15"/>
      <c r="I179" s="15"/>
      <c r="J179" s="15"/>
      <c r="K179" s="15"/>
      <c r="L179" s="15"/>
      <c r="M179" s="15"/>
    </row>
    <row r="180" spans="1:13" x14ac:dyDescent="0.25">
      <c r="A180" s="19"/>
      <c r="B180" s="19"/>
      <c r="C180" s="19"/>
      <c r="D180" s="19"/>
      <c r="E180" s="22" t="s">
        <v>72</v>
      </c>
      <c r="F180" s="19"/>
      <c r="G180" s="15"/>
      <c r="H180" s="15"/>
      <c r="I180" s="15"/>
      <c r="J180" s="15"/>
      <c r="K180" s="15"/>
      <c r="L180" s="15"/>
      <c r="M180" s="15"/>
    </row>
    <row r="181" spans="1:13" ht="33.75" customHeight="1" x14ac:dyDescent="0.25">
      <c r="A181" s="19">
        <v>2330</v>
      </c>
      <c r="B181" s="19" t="s">
        <v>4</v>
      </c>
      <c r="C181" s="19">
        <v>3</v>
      </c>
      <c r="D181" s="19">
        <v>0</v>
      </c>
      <c r="E181" s="22" t="s">
        <v>114</v>
      </c>
      <c r="F181" s="19"/>
      <c r="G181" s="15"/>
      <c r="H181" s="15"/>
      <c r="I181" s="15"/>
      <c r="J181" s="15"/>
      <c r="K181" s="15"/>
      <c r="L181" s="15"/>
      <c r="M181" s="15"/>
    </row>
    <row r="182" spans="1:13" x14ac:dyDescent="0.25">
      <c r="A182" s="19"/>
      <c r="B182" s="19"/>
      <c r="C182" s="19"/>
      <c r="D182" s="19"/>
      <c r="E182" s="22" t="s">
        <v>48</v>
      </c>
      <c r="F182" s="19"/>
      <c r="G182" s="15"/>
      <c r="H182" s="15"/>
      <c r="I182" s="15"/>
      <c r="J182" s="15"/>
      <c r="K182" s="15"/>
      <c r="L182" s="15"/>
      <c r="M182" s="15"/>
    </row>
    <row r="183" spans="1:13" x14ac:dyDescent="0.25">
      <c r="A183" s="19">
        <v>2331</v>
      </c>
      <c r="B183" s="19" t="s">
        <v>4</v>
      </c>
      <c r="C183" s="19">
        <v>3</v>
      </c>
      <c r="D183" s="19">
        <v>1</v>
      </c>
      <c r="E183" s="22" t="s">
        <v>115</v>
      </c>
      <c r="F183" s="19"/>
      <c r="G183" s="15"/>
      <c r="H183" s="15"/>
      <c r="I183" s="15"/>
      <c r="J183" s="15"/>
      <c r="K183" s="15"/>
      <c r="L183" s="15"/>
      <c r="M183" s="15"/>
    </row>
    <row r="184" spans="1:13" ht="48.75" customHeight="1" x14ac:dyDescent="0.25">
      <c r="A184" s="19"/>
      <c r="B184" s="19"/>
      <c r="C184" s="19"/>
      <c r="D184" s="19"/>
      <c r="E184" s="22" t="s">
        <v>71</v>
      </c>
      <c r="F184" s="19"/>
      <c r="G184" s="15"/>
      <c r="H184" s="15"/>
      <c r="I184" s="15"/>
      <c r="J184" s="15"/>
      <c r="K184" s="15"/>
      <c r="L184" s="15"/>
      <c r="M184" s="15"/>
    </row>
    <row r="185" spans="1:13" x14ac:dyDescent="0.25">
      <c r="A185" s="19"/>
      <c r="B185" s="19"/>
      <c r="C185" s="19"/>
      <c r="D185" s="19"/>
      <c r="E185" s="22" t="s">
        <v>72</v>
      </c>
      <c r="F185" s="19"/>
      <c r="G185" s="15"/>
      <c r="H185" s="15"/>
      <c r="I185" s="15"/>
      <c r="J185" s="15"/>
      <c r="K185" s="15"/>
      <c r="L185" s="15"/>
      <c r="M185" s="15"/>
    </row>
    <row r="186" spans="1:13" x14ac:dyDescent="0.25">
      <c r="A186" s="19"/>
      <c r="B186" s="19"/>
      <c r="C186" s="19"/>
      <c r="D186" s="19"/>
      <c r="E186" s="22" t="s">
        <v>72</v>
      </c>
      <c r="F186" s="19"/>
      <c r="G186" s="15"/>
      <c r="H186" s="15"/>
      <c r="I186" s="15"/>
      <c r="J186" s="15"/>
      <c r="K186" s="15"/>
      <c r="L186" s="15"/>
      <c r="M186" s="15"/>
    </row>
    <row r="187" spans="1:13" x14ac:dyDescent="0.25">
      <c r="A187" s="19">
        <v>2332</v>
      </c>
      <c r="B187" s="19" t="s">
        <v>4</v>
      </c>
      <c r="C187" s="19">
        <v>3</v>
      </c>
      <c r="D187" s="19">
        <v>2</v>
      </c>
      <c r="E187" s="22" t="s">
        <v>116</v>
      </c>
      <c r="F187" s="19"/>
      <c r="G187" s="15"/>
      <c r="H187" s="15"/>
      <c r="I187" s="15"/>
      <c r="J187" s="15"/>
      <c r="K187" s="15"/>
      <c r="L187" s="15"/>
      <c r="M187" s="15"/>
    </row>
    <row r="188" spans="1:13" ht="55.5" customHeight="1" x14ac:dyDescent="0.25">
      <c r="A188" s="19"/>
      <c r="B188" s="19"/>
      <c r="C188" s="19"/>
      <c r="D188" s="19"/>
      <c r="E188" s="22" t="s">
        <v>71</v>
      </c>
      <c r="F188" s="19"/>
      <c r="G188" s="15"/>
      <c r="H188" s="15"/>
      <c r="I188" s="15"/>
      <c r="J188" s="15"/>
      <c r="K188" s="15"/>
      <c r="L188" s="15"/>
      <c r="M188" s="15"/>
    </row>
    <row r="189" spans="1:13" x14ac:dyDescent="0.25">
      <c r="A189" s="19"/>
      <c r="B189" s="19"/>
      <c r="C189" s="19"/>
      <c r="D189" s="19"/>
      <c r="E189" s="22" t="s">
        <v>72</v>
      </c>
      <c r="F189" s="19"/>
      <c r="G189" s="15"/>
      <c r="H189" s="15"/>
      <c r="I189" s="15"/>
      <c r="J189" s="15"/>
      <c r="K189" s="15"/>
      <c r="L189" s="15"/>
      <c r="M189" s="15"/>
    </row>
    <row r="190" spans="1:13" x14ac:dyDescent="0.25">
      <c r="A190" s="19"/>
      <c r="B190" s="19"/>
      <c r="C190" s="19"/>
      <c r="D190" s="19"/>
      <c r="E190" s="22" t="s">
        <v>72</v>
      </c>
      <c r="F190" s="19"/>
      <c r="G190" s="15"/>
      <c r="H190" s="15"/>
      <c r="I190" s="15"/>
      <c r="J190" s="15"/>
      <c r="K190" s="15"/>
      <c r="L190" s="15"/>
      <c r="M190" s="15"/>
    </row>
    <row r="191" spans="1:13" x14ac:dyDescent="0.25">
      <c r="A191" s="19">
        <v>2340</v>
      </c>
      <c r="B191" s="19" t="s">
        <v>4</v>
      </c>
      <c r="C191" s="19">
        <v>4</v>
      </c>
      <c r="D191" s="19">
        <v>0</v>
      </c>
      <c r="E191" s="22" t="s">
        <v>117</v>
      </c>
      <c r="F191" s="19"/>
      <c r="G191" s="15"/>
      <c r="H191" s="15"/>
      <c r="I191" s="15"/>
      <c r="J191" s="15"/>
      <c r="K191" s="15"/>
      <c r="L191" s="15"/>
      <c r="M191" s="15"/>
    </row>
    <row r="192" spans="1:13" x14ac:dyDescent="0.25">
      <c r="A192" s="19"/>
      <c r="B192" s="19"/>
      <c r="C192" s="19"/>
      <c r="D192" s="19"/>
      <c r="E192" s="22" t="s">
        <v>48</v>
      </c>
      <c r="F192" s="19"/>
      <c r="G192" s="15"/>
      <c r="H192" s="15"/>
      <c r="I192" s="15"/>
      <c r="J192" s="15"/>
      <c r="K192" s="15"/>
      <c r="L192" s="15"/>
      <c r="M192" s="15"/>
    </row>
    <row r="193" spans="1:13" x14ac:dyDescent="0.25">
      <c r="A193" s="19">
        <v>2341</v>
      </c>
      <c r="B193" s="19" t="s">
        <v>4</v>
      </c>
      <c r="C193" s="19">
        <v>4</v>
      </c>
      <c r="D193" s="19">
        <v>1</v>
      </c>
      <c r="E193" s="22" t="s">
        <v>117</v>
      </c>
      <c r="F193" s="19"/>
      <c r="G193" s="15"/>
      <c r="H193" s="15"/>
      <c r="I193" s="15"/>
      <c r="J193" s="15"/>
      <c r="K193" s="15"/>
      <c r="L193" s="15"/>
      <c r="M193" s="15"/>
    </row>
    <row r="194" spans="1:13" ht="53.25" customHeight="1" x14ac:dyDescent="0.25">
      <c r="A194" s="19"/>
      <c r="B194" s="19"/>
      <c r="C194" s="19"/>
      <c r="D194" s="19"/>
      <c r="E194" s="22" t="s">
        <v>71</v>
      </c>
      <c r="F194" s="19"/>
      <c r="G194" s="15"/>
      <c r="H194" s="15"/>
      <c r="I194" s="15"/>
      <c r="J194" s="15"/>
      <c r="K194" s="15"/>
      <c r="L194" s="15"/>
      <c r="M194" s="15"/>
    </row>
    <row r="195" spans="1:13" x14ac:dyDescent="0.25">
      <c r="A195" s="19"/>
      <c r="B195" s="19"/>
      <c r="C195" s="19"/>
      <c r="D195" s="19"/>
      <c r="E195" s="22" t="s">
        <v>72</v>
      </c>
      <c r="F195" s="19"/>
      <c r="G195" s="15"/>
      <c r="H195" s="15"/>
      <c r="I195" s="15"/>
      <c r="J195" s="15"/>
      <c r="K195" s="15"/>
      <c r="L195" s="15"/>
      <c r="M195" s="15"/>
    </row>
    <row r="196" spans="1:13" x14ac:dyDescent="0.25">
      <c r="A196" s="19"/>
      <c r="B196" s="19"/>
      <c r="C196" s="19"/>
      <c r="D196" s="19"/>
      <c r="E196" s="22" t="s">
        <v>72</v>
      </c>
      <c r="F196" s="19"/>
      <c r="G196" s="15"/>
      <c r="H196" s="15"/>
      <c r="I196" s="15"/>
      <c r="J196" s="15"/>
      <c r="K196" s="15"/>
      <c r="L196" s="15"/>
      <c r="M196" s="15"/>
    </row>
    <row r="197" spans="1:13" x14ac:dyDescent="0.25">
      <c r="A197" s="19">
        <v>2350</v>
      </c>
      <c r="B197" s="19" t="s">
        <v>4</v>
      </c>
      <c r="C197" s="19">
        <v>5</v>
      </c>
      <c r="D197" s="19">
        <v>0</v>
      </c>
      <c r="E197" s="22" t="s">
        <v>118</v>
      </c>
      <c r="F197" s="19"/>
      <c r="G197" s="15"/>
      <c r="H197" s="15"/>
      <c r="I197" s="15"/>
      <c r="J197" s="15"/>
      <c r="K197" s="15"/>
      <c r="L197" s="15"/>
      <c r="M197" s="15"/>
    </row>
    <row r="198" spans="1:13" x14ac:dyDescent="0.25">
      <c r="A198" s="19"/>
      <c r="B198" s="19"/>
      <c r="C198" s="19"/>
      <c r="D198" s="19"/>
      <c r="E198" s="22" t="s">
        <v>48</v>
      </c>
      <c r="F198" s="19"/>
      <c r="G198" s="15"/>
      <c r="H198" s="15"/>
      <c r="I198" s="15"/>
      <c r="J198" s="15"/>
      <c r="K198" s="15"/>
      <c r="L198" s="15"/>
      <c r="M198" s="15"/>
    </row>
    <row r="199" spans="1:13" x14ac:dyDescent="0.25">
      <c r="A199" s="19">
        <v>2351</v>
      </c>
      <c r="B199" s="19" t="s">
        <v>4</v>
      </c>
      <c r="C199" s="19">
        <v>5</v>
      </c>
      <c r="D199" s="19">
        <v>1</v>
      </c>
      <c r="E199" s="22" t="s">
        <v>119</v>
      </c>
      <c r="F199" s="19"/>
      <c r="G199" s="15"/>
      <c r="H199" s="15"/>
      <c r="I199" s="15"/>
      <c r="J199" s="15"/>
      <c r="K199" s="15"/>
      <c r="L199" s="15"/>
      <c r="M199" s="15"/>
    </row>
    <row r="200" spans="1:13" ht="54" customHeight="1" x14ac:dyDescent="0.25">
      <c r="A200" s="19"/>
      <c r="B200" s="19"/>
      <c r="C200" s="19"/>
      <c r="D200" s="19"/>
      <c r="E200" s="22" t="s">
        <v>71</v>
      </c>
      <c r="F200" s="19"/>
      <c r="G200" s="15"/>
      <c r="H200" s="15"/>
      <c r="I200" s="15"/>
      <c r="J200" s="15"/>
      <c r="K200" s="15"/>
      <c r="L200" s="15"/>
      <c r="M200" s="15"/>
    </row>
    <row r="201" spans="1:13" x14ac:dyDescent="0.25">
      <c r="A201" s="19"/>
      <c r="B201" s="19"/>
      <c r="C201" s="19"/>
      <c r="D201" s="19"/>
      <c r="E201" s="22" t="s">
        <v>72</v>
      </c>
      <c r="F201" s="19"/>
      <c r="G201" s="15"/>
      <c r="H201" s="15"/>
      <c r="I201" s="15"/>
      <c r="J201" s="15"/>
      <c r="K201" s="15"/>
      <c r="L201" s="15"/>
      <c r="M201" s="15"/>
    </row>
    <row r="202" spans="1:13" x14ac:dyDescent="0.25">
      <c r="A202" s="19"/>
      <c r="B202" s="19"/>
      <c r="C202" s="19"/>
      <c r="D202" s="19"/>
      <c r="E202" s="22" t="s">
        <v>72</v>
      </c>
      <c r="F202" s="19"/>
      <c r="G202" s="15"/>
      <c r="H202" s="15"/>
      <c r="I202" s="15"/>
      <c r="J202" s="15"/>
      <c r="K202" s="15"/>
      <c r="L202" s="15"/>
      <c r="M202" s="15"/>
    </row>
    <row r="203" spans="1:13" ht="56.25" customHeight="1" x14ac:dyDescent="0.25">
      <c r="A203" s="19">
        <v>2360</v>
      </c>
      <c r="B203" s="19" t="s">
        <v>4</v>
      </c>
      <c r="C203" s="19">
        <v>6</v>
      </c>
      <c r="D203" s="19">
        <v>0</v>
      </c>
      <c r="E203" s="22" t="s">
        <v>120</v>
      </c>
      <c r="F203" s="19"/>
      <c r="G203" s="15"/>
      <c r="H203" s="15"/>
      <c r="I203" s="15"/>
      <c r="J203" s="15"/>
      <c r="K203" s="15"/>
      <c r="L203" s="15"/>
      <c r="M203" s="15"/>
    </row>
    <row r="204" spans="1:13" x14ac:dyDescent="0.25">
      <c r="A204" s="19"/>
      <c r="B204" s="19"/>
      <c r="C204" s="19"/>
      <c r="D204" s="19"/>
      <c r="E204" s="22" t="s">
        <v>48</v>
      </c>
      <c r="F204" s="19"/>
      <c r="G204" s="15"/>
      <c r="H204" s="15"/>
      <c r="I204" s="15"/>
      <c r="J204" s="15"/>
      <c r="K204" s="15"/>
      <c r="L204" s="15"/>
      <c r="M204" s="15"/>
    </row>
    <row r="205" spans="1:13" ht="53.25" customHeight="1" x14ac:dyDescent="0.25">
      <c r="A205" s="19">
        <v>2361</v>
      </c>
      <c r="B205" s="19" t="s">
        <v>4</v>
      </c>
      <c r="C205" s="19">
        <v>6</v>
      </c>
      <c r="D205" s="19">
        <v>1</v>
      </c>
      <c r="E205" s="22" t="s">
        <v>120</v>
      </c>
      <c r="F205" s="19"/>
      <c r="G205" s="15"/>
      <c r="H205" s="15"/>
      <c r="I205" s="15"/>
      <c r="J205" s="15"/>
      <c r="K205" s="15"/>
      <c r="L205" s="15"/>
      <c r="M205" s="15"/>
    </row>
    <row r="206" spans="1:13" ht="51" customHeight="1" x14ac:dyDescent="0.25">
      <c r="A206" s="19"/>
      <c r="B206" s="19"/>
      <c r="C206" s="19"/>
      <c r="D206" s="19"/>
      <c r="E206" s="22" t="s">
        <v>71</v>
      </c>
      <c r="F206" s="19"/>
      <c r="G206" s="15"/>
      <c r="H206" s="15"/>
      <c r="I206" s="15"/>
      <c r="J206" s="15"/>
      <c r="K206" s="15"/>
      <c r="L206" s="15"/>
      <c r="M206" s="15"/>
    </row>
    <row r="207" spans="1:13" x14ac:dyDescent="0.25">
      <c r="A207" s="19"/>
      <c r="B207" s="19"/>
      <c r="C207" s="19"/>
      <c r="D207" s="19"/>
      <c r="E207" s="22" t="s">
        <v>72</v>
      </c>
      <c r="F207" s="19"/>
      <c r="G207" s="15"/>
      <c r="H207" s="15"/>
      <c r="I207" s="15"/>
      <c r="J207" s="15"/>
      <c r="K207" s="15"/>
      <c r="L207" s="15"/>
      <c r="M207" s="15"/>
    </row>
    <row r="208" spans="1:13" x14ac:dyDescent="0.25">
      <c r="A208" s="19"/>
      <c r="B208" s="19"/>
      <c r="C208" s="19"/>
      <c r="D208" s="19"/>
      <c r="E208" s="22" t="s">
        <v>72</v>
      </c>
      <c r="F208" s="19"/>
      <c r="G208" s="15"/>
      <c r="H208" s="15"/>
      <c r="I208" s="15"/>
      <c r="J208" s="15"/>
      <c r="K208" s="15"/>
      <c r="L208" s="15"/>
      <c r="M208" s="15"/>
    </row>
    <row r="209" spans="1:13" ht="36" customHeight="1" x14ac:dyDescent="0.25">
      <c r="A209" s="19">
        <v>2370</v>
      </c>
      <c r="B209" s="19" t="s">
        <v>4</v>
      </c>
      <c r="C209" s="19">
        <v>7</v>
      </c>
      <c r="D209" s="19">
        <v>0</v>
      </c>
      <c r="E209" s="22" t="s">
        <v>121</v>
      </c>
      <c r="F209" s="19"/>
      <c r="G209" s="15"/>
      <c r="H209" s="15"/>
      <c r="I209" s="15"/>
      <c r="J209" s="15"/>
      <c r="K209" s="15"/>
      <c r="L209" s="15"/>
      <c r="M209" s="15"/>
    </row>
    <row r="210" spans="1:13" x14ac:dyDescent="0.25">
      <c r="A210" s="19"/>
      <c r="B210" s="19"/>
      <c r="C210" s="19"/>
      <c r="D210" s="19"/>
      <c r="E210" s="22" t="s">
        <v>48</v>
      </c>
      <c r="F210" s="19"/>
      <c r="G210" s="15"/>
      <c r="H210" s="15"/>
      <c r="I210" s="15"/>
      <c r="J210" s="15"/>
      <c r="K210" s="15"/>
      <c r="L210" s="15"/>
      <c r="M210" s="15"/>
    </row>
    <row r="211" spans="1:13" ht="36.75" customHeight="1" x14ac:dyDescent="0.25">
      <c r="A211" s="19">
        <v>2371</v>
      </c>
      <c r="B211" s="19" t="s">
        <v>4</v>
      </c>
      <c r="C211" s="19">
        <v>7</v>
      </c>
      <c r="D211" s="19">
        <v>1</v>
      </c>
      <c r="E211" s="22" t="s">
        <v>121</v>
      </c>
      <c r="F211" s="19"/>
      <c r="G211" s="15"/>
      <c r="H211" s="15"/>
      <c r="I211" s="15"/>
      <c r="J211" s="15"/>
      <c r="K211" s="15"/>
      <c r="L211" s="15"/>
      <c r="M211" s="15"/>
    </row>
    <row r="212" spans="1:13" ht="52.5" customHeight="1" x14ac:dyDescent="0.25">
      <c r="A212" s="19"/>
      <c r="B212" s="19"/>
      <c r="C212" s="19"/>
      <c r="D212" s="19"/>
      <c r="E212" s="22" t="s">
        <v>71</v>
      </c>
      <c r="F212" s="19"/>
      <c r="G212" s="15"/>
      <c r="H212" s="15"/>
      <c r="I212" s="15"/>
      <c r="J212" s="15"/>
      <c r="K212" s="15"/>
      <c r="L212" s="15"/>
      <c r="M212" s="15"/>
    </row>
    <row r="213" spans="1:13" x14ac:dyDescent="0.25">
      <c r="A213" s="19"/>
      <c r="B213" s="19"/>
      <c r="C213" s="19"/>
      <c r="D213" s="19"/>
      <c r="E213" s="22" t="s">
        <v>72</v>
      </c>
      <c r="F213" s="19"/>
      <c r="G213" s="15"/>
      <c r="H213" s="15"/>
      <c r="I213" s="15"/>
      <c r="J213" s="15"/>
      <c r="K213" s="15"/>
      <c r="L213" s="15"/>
      <c r="M213" s="15"/>
    </row>
    <row r="214" spans="1:13" x14ac:dyDescent="0.25">
      <c r="A214" s="19"/>
      <c r="B214" s="19"/>
      <c r="C214" s="19"/>
      <c r="D214" s="19"/>
      <c r="E214" s="22" t="s">
        <v>72</v>
      </c>
      <c r="F214" s="19"/>
      <c r="G214" s="15"/>
      <c r="H214" s="15"/>
      <c r="I214" s="15"/>
      <c r="J214" s="15"/>
      <c r="K214" s="15"/>
      <c r="L214" s="15"/>
      <c r="M214" s="15"/>
    </row>
    <row r="215" spans="1:13" ht="40.5" x14ac:dyDescent="0.25">
      <c r="A215" s="19">
        <v>2400</v>
      </c>
      <c r="B215" s="19" t="s">
        <v>5</v>
      </c>
      <c r="C215" s="19">
        <v>0</v>
      </c>
      <c r="D215" s="19">
        <v>0</v>
      </c>
      <c r="E215" s="22" t="s">
        <v>122</v>
      </c>
      <c r="F215" s="19"/>
      <c r="G215" s="15">
        <f t="shared" ref="G215:M215" si="17">G217+G227+G247+G261+G275+G302+G308+G326+G344</f>
        <v>1665773.5150000001</v>
      </c>
      <c r="H215" s="15">
        <f t="shared" si="17"/>
        <v>189460</v>
      </c>
      <c r="I215" s="15">
        <f t="shared" si="17"/>
        <v>1476313.5150000001</v>
      </c>
      <c r="J215" s="15">
        <f t="shared" si="17"/>
        <v>1393967.5384842521</v>
      </c>
      <c r="K215" s="15">
        <f t="shared" si="17"/>
        <v>1471351.1356496061</v>
      </c>
      <c r="L215" s="15">
        <f t="shared" si="17"/>
        <v>1612383.9501377945</v>
      </c>
      <c r="M215" s="15">
        <f t="shared" si="17"/>
        <v>1665773.5150000001</v>
      </c>
    </row>
    <row r="216" spans="1:13" x14ac:dyDescent="0.25">
      <c r="A216" s="19"/>
      <c r="B216" s="19"/>
      <c r="C216" s="19"/>
      <c r="D216" s="19"/>
      <c r="E216" s="22" t="s">
        <v>46</v>
      </c>
      <c r="F216" s="19"/>
      <c r="G216" s="15"/>
      <c r="H216" s="15"/>
      <c r="I216" s="15"/>
      <c r="J216" s="15"/>
      <c r="K216" s="15"/>
      <c r="L216" s="15"/>
      <c r="M216" s="15"/>
    </row>
    <row r="217" spans="1:13" ht="27" x14ac:dyDescent="0.25">
      <c r="A217" s="19">
        <v>2410</v>
      </c>
      <c r="B217" s="19" t="s">
        <v>5</v>
      </c>
      <c r="C217" s="19">
        <v>1</v>
      </c>
      <c r="D217" s="19">
        <v>0</v>
      </c>
      <c r="E217" s="22" t="s">
        <v>123</v>
      </c>
      <c r="F217" s="19"/>
      <c r="G217" s="15"/>
      <c r="H217" s="15"/>
      <c r="I217" s="15"/>
      <c r="J217" s="15"/>
      <c r="K217" s="15"/>
      <c r="L217" s="15"/>
      <c r="M217" s="15"/>
    </row>
    <row r="218" spans="1:13" x14ac:dyDescent="0.25">
      <c r="A218" s="19"/>
      <c r="B218" s="19"/>
      <c r="C218" s="19"/>
      <c r="D218" s="19"/>
      <c r="E218" s="22" t="s">
        <v>48</v>
      </c>
      <c r="F218" s="19"/>
      <c r="G218" s="15"/>
      <c r="H218" s="15"/>
      <c r="I218" s="15"/>
      <c r="J218" s="15"/>
      <c r="K218" s="15"/>
      <c r="L218" s="15"/>
      <c r="M218" s="15"/>
    </row>
    <row r="219" spans="1:13" ht="34.5" customHeight="1" x14ac:dyDescent="0.25">
      <c r="A219" s="19">
        <v>2411</v>
      </c>
      <c r="B219" s="19" t="s">
        <v>5</v>
      </c>
      <c r="C219" s="19">
        <v>1</v>
      </c>
      <c r="D219" s="19">
        <v>1</v>
      </c>
      <c r="E219" s="22" t="s">
        <v>124</v>
      </c>
      <c r="F219" s="19"/>
      <c r="G219" s="15"/>
      <c r="H219" s="15"/>
      <c r="I219" s="15"/>
      <c r="J219" s="15"/>
      <c r="K219" s="15"/>
      <c r="L219" s="15"/>
      <c r="M219" s="15"/>
    </row>
    <row r="220" spans="1:13" ht="52.5" customHeight="1" x14ac:dyDescent="0.25">
      <c r="A220" s="19"/>
      <c r="B220" s="19"/>
      <c r="C220" s="19"/>
      <c r="D220" s="19"/>
      <c r="E220" s="22" t="s">
        <v>71</v>
      </c>
      <c r="F220" s="19"/>
      <c r="G220" s="15"/>
      <c r="H220" s="15"/>
      <c r="I220" s="15"/>
      <c r="J220" s="15"/>
      <c r="K220" s="15"/>
      <c r="L220" s="15"/>
      <c r="M220" s="15"/>
    </row>
    <row r="221" spans="1:13" x14ac:dyDescent="0.25">
      <c r="A221" s="19"/>
      <c r="B221" s="19"/>
      <c r="C221" s="19"/>
      <c r="D221" s="19"/>
      <c r="E221" s="22" t="s">
        <v>72</v>
      </c>
      <c r="F221" s="19"/>
      <c r="G221" s="15"/>
      <c r="H221" s="15"/>
      <c r="I221" s="15"/>
      <c r="J221" s="15"/>
      <c r="K221" s="15"/>
      <c r="L221" s="15"/>
      <c r="M221" s="15"/>
    </row>
    <row r="222" spans="1:13" x14ac:dyDescent="0.25">
      <c r="A222" s="19"/>
      <c r="B222" s="19"/>
      <c r="C222" s="19"/>
      <c r="D222" s="19"/>
      <c r="E222" s="22" t="s">
        <v>72</v>
      </c>
      <c r="F222" s="19"/>
      <c r="G222" s="15"/>
      <c r="H222" s="15"/>
      <c r="I222" s="15"/>
      <c r="J222" s="15"/>
      <c r="K222" s="15"/>
      <c r="L222" s="15"/>
      <c r="M222" s="15"/>
    </row>
    <row r="223" spans="1:13" ht="38.25" customHeight="1" x14ac:dyDescent="0.25">
      <c r="A223" s="19">
        <v>2412</v>
      </c>
      <c r="B223" s="19" t="s">
        <v>5</v>
      </c>
      <c r="C223" s="19">
        <v>1</v>
      </c>
      <c r="D223" s="19">
        <v>2</v>
      </c>
      <c r="E223" s="22" t="s">
        <v>125</v>
      </c>
      <c r="F223" s="19"/>
      <c r="G223" s="15"/>
      <c r="H223" s="15"/>
      <c r="I223" s="15"/>
      <c r="J223" s="15"/>
      <c r="K223" s="15"/>
      <c r="L223" s="15"/>
      <c r="M223" s="15"/>
    </row>
    <row r="224" spans="1:13" ht="54" customHeight="1" x14ac:dyDescent="0.25">
      <c r="A224" s="19"/>
      <c r="B224" s="19"/>
      <c r="C224" s="19"/>
      <c r="D224" s="19"/>
      <c r="E224" s="22" t="s">
        <v>71</v>
      </c>
      <c r="F224" s="19"/>
      <c r="G224" s="15"/>
      <c r="H224" s="15"/>
      <c r="I224" s="15"/>
      <c r="J224" s="15"/>
      <c r="K224" s="15"/>
      <c r="L224" s="15"/>
      <c r="M224" s="15"/>
    </row>
    <row r="225" spans="1:13" x14ac:dyDescent="0.25">
      <c r="A225" s="19"/>
      <c r="B225" s="19"/>
      <c r="C225" s="19"/>
      <c r="D225" s="19"/>
      <c r="E225" s="22" t="s">
        <v>72</v>
      </c>
      <c r="F225" s="19"/>
      <c r="G225" s="15"/>
      <c r="H225" s="15"/>
      <c r="I225" s="15"/>
      <c r="J225" s="15"/>
      <c r="K225" s="15"/>
      <c r="L225" s="15"/>
      <c r="M225" s="15"/>
    </row>
    <row r="226" spans="1:13" x14ac:dyDescent="0.25">
      <c r="A226" s="19"/>
      <c r="B226" s="19"/>
      <c r="C226" s="19"/>
      <c r="D226" s="19"/>
      <c r="E226" s="22" t="s">
        <v>72</v>
      </c>
      <c r="F226" s="19"/>
      <c r="G226" s="15"/>
      <c r="H226" s="15"/>
      <c r="I226" s="15"/>
      <c r="J226" s="15"/>
      <c r="K226" s="15"/>
      <c r="L226" s="15"/>
      <c r="M226" s="15"/>
    </row>
    <row r="227" spans="1:13" ht="38.25" customHeight="1" x14ac:dyDescent="0.25">
      <c r="A227" s="19">
        <v>2420</v>
      </c>
      <c r="B227" s="19" t="s">
        <v>5</v>
      </c>
      <c r="C227" s="19">
        <v>2</v>
      </c>
      <c r="D227" s="19">
        <v>0</v>
      </c>
      <c r="E227" s="22" t="s">
        <v>126</v>
      </c>
      <c r="F227" s="19"/>
      <c r="G227" s="15"/>
      <c r="H227" s="15"/>
      <c r="I227" s="15"/>
      <c r="J227" s="15"/>
      <c r="K227" s="15"/>
      <c r="L227" s="15"/>
      <c r="M227" s="15"/>
    </row>
    <row r="228" spans="1:13" x14ac:dyDescent="0.25">
      <c r="A228" s="19"/>
      <c r="B228" s="19"/>
      <c r="C228" s="19"/>
      <c r="D228" s="19"/>
      <c r="E228" s="22" t="s">
        <v>48</v>
      </c>
      <c r="F228" s="19"/>
      <c r="G228" s="15"/>
      <c r="H228" s="15"/>
      <c r="I228" s="15"/>
      <c r="J228" s="15"/>
      <c r="K228" s="15"/>
      <c r="L228" s="15"/>
      <c r="M228" s="15"/>
    </row>
    <row r="229" spans="1:13" ht="19.5" customHeight="1" x14ac:dyDescent="0.25">
      <c r="A229" s="19">
        <v>2421</v>
      </c>
      <c r="B229" s="19" t="s">
        <v>5</v>
      </c>
      <c r="C229" s="19">
        <v>2</v>
      </c>
      <c r="D229" s="19">
        <v>1</v>
      </c>
      <c r="E229" s="22" t="s">
        <v>127</v>
      </c>
      <c r="F229" s="19"/>
      <c r="G229" s="15"/>
      <c r="H229" s="15"/>
      <c r="I229" s="15"/>
      <c r="J229" s="15"/>
      <c r="K229" s="15"/>
      <c r="L229" s="15"/>
      <c r="M229" s="15"/>
    </row>
    <row r="230" spans="1:13" ht="51" customHeight="1" x14ac:dyDescent="0.25">
      <c r="A230" s="19"/>
      <c r="B230" s="19"/>
      <c r="C230" s="19"/>
      <c r="D230" s="19"/>
      <c r="E230" s="22" t="s">
        <v>71</v>
      </c>
      <c r="F230" s="19"/>
      <c r="G230" s="15"/>
      <c r="H230" s="15"/>
      <c r="I230" s="15"/>
      <c r="J230" s="15"/>
      <c r="K230" s="15"/>
      <c r="L230" s="15"/>
      <c r="M230" s="15"/>
    </row>
    <row r="231" spans="1:13" x14ac:dyDescent="0.25">
      <c r="A231" s="19"/>
      <c r="B231" s="19"/>
      <c r="C231" s="19"/>
      <c r="D231" s="19"/>
      <c r="E231" s="22"/>
      <c r="F231" s="19"/>
      <c r="G231" s="15"/>
      <c r="H231" s="15"/>
      <c r="I231" s="15"/>
      <c r="J231" s="15"/>
      <c r="K231" s="15"/>
      <c r="L231" s="15"/>
      <c r="M231" s="15"/>
    </row>
    <row r="232" spans="1:13" x14ac:dyDescent="0.25">
      <c r="A232" s="19"/>
      <c r="B232" s="19"/>
      <c r="C232" s="19"/>
      <c r="D232" s="19"/>
      <c r="E232" s="22"/>
      <c r="F232" s="19"/>
      <c r="G232" s="15"/>
      <c r="H232" s="15"/>
      <c r="I232" s="15"/>
      <c r="J232" s="15"/>
      <c r="K232" s="15"/>
      <c r="L232" s="15"/>
      <c r="M232" s="15"/>
    </row>
    <row r="233" spans="1:13" x14ac:dyDescent="0.25">
      <c r="A233" s="19"/>
      <c r="B233" s="19"/>
      <c r="C233" s="19"/>
      <c r="D233" s="19"/>
      <c r="E233" s="22" t="s">
        <v>72</v>
      </c>
      <c r="F233" s="19"/>
      <c r="G233" s="15"/>
      <c r="H233" s="15"/>
      <c r="I233" s="15"/>
      <c r="J233" s="15"/>
      <c r="K233" s="15"/>
      <c r="L233" s="15"/>
      <c r="M233" s="15"/>
    </row>
    <row r="234" spans="1:13" x14ac:dyDescent="0.25">
      <c r="A234" s="19"/>
      <c r="B234" s="19"/>
      <c r="C234" s="19"/>
      <c r="D234" s="19"/>
      <c r="E234" s="22" t="s">
        <v>72</v>
      </c>
      <c r="F234" s="19"/>
      <c r="G234" s="15"/>
      <c r="H234" s="15"/>
      <c r="I234" s="15"/>
      <c r="J234" s="15"/>
      <c r="K234" s="15"/>
      <c r="L234" s="15"/>
      <c r="M234" s="15"/>
    </row>
    <row r="235" spans="1:13" x14ac:dyDescent="0.25">
      <c r="A235" s="19">
        <v>2422</v>
      </c>
      <c r="B235" s="19" t="s">
        <v>5</v>
      </c>
      <c r="C235" s="19">
        <v>2</v>
      </c>
      <c r="D235" s="19">
        <v>2</v>
      </c>
      <c r="E235" s="22" t="s">
        <v>128</v>
      </c>
      <c r="F235" s="19"/>
      <c r="G235" s="15"/>
      <c r="H235" s="15"/>
      <c r="I235" s="15"/>
      <c r="J235" s="15"/>
      <c r="K235" s="15"/>
      <c r="L235" s="15"/>
      <c r="M235" s="15"/>
    </row>
    <row r="236" spans="1:13" ht="52.5" customHeight="1" x14ac:dyDescent="0.25">
      <c r="A236" s="19"/>
      <c r="B236" s="19"/>
      <c r="C236" s="19"/>
      <c r="D236" s="19"/>
      <c r="E236" s="22" t="s">
        <v>71</v>
      </c>
      <c r="F236" s="19"/>
      <c r="G236" s="15"/>
      <c r="H236" s="15"/>
      <c r="I236" s="15"/>
      <c r="J236" s="15"/>
      <c r="K236" s="15"/>
      <c r="L236" s="15"/>
      <c r="M236" s="15"/>
    </row>
    <row r="237" spans="1:13" x14ac:dyDescent="0.25">
      <c r="A237" s="19"/>
      <c r="B237" s="19"/>
      <c r="C237" s="19"/>
      <c r="D237" s="19"/>
      <c r="E237" s="22" t="s">
        <v>72</v>
      </c>
      <c r="F237" s="19"/>
      <c r="G237" s="15"/>
      <c r="H237" s="15"/>
      <c r="I237" s="15"/>
      <c r="J237" s="15"/>
      <c r="K237" s="15"/>
      <c r="L237" s="15"/>
      <c r="M237" s="15"/>
    </row>
    <row r="238" spans="1:13" x14ac:dyDescent="0.25">
      <c r="A238" s="19"/>
      <c r="B238" s="19"/>
      <c r="C238" s="19"/>
      <c r="D238" s="19"/>
      <c r="E238" s="22" t="s">
        <v>72</v>
      </c>
      <c r="F238" s="19"/>
      <c r="G238" s="15"/>
      <c r="H238" s="15"/>
      <c r="I238" s="15"/>
      <c r="J238" s="15"/>
      <c r="K238" s="15"/>
      <c r="L238" s="15"/>
      <c r="M238" s="15"/>
    </row>
    <row r="239" spans="1:13" ht="18.75" customHeight="1" x14ac:dyDescent="0.25">
      <c r="A239" s="19">
        <v>2423</v>
      </c>
      <c r="B239" s="19" t="s">
        <v>5</v>
      </c>
      <c r="C239" s="19">
        <v>2</v>
      </c>
      <c r="D239" s="19">
        <v>3</v>
      </c>
      <c r="E239" s="22" t="s">
        <v>129</v>
      </c>
      <c r="F239" s="19"/>
      <c r="G239" s="15"/>
      <c r="H239" s="15"/>
      <c r="I239" s="15"/>
      <c r="J239" s="15"/>
      <c r="K239" s="15"/>
      <c r="L239" s="15"/>
      <c r="M239" s="15"/>
    </row>
    <row r="240" spans="1:13" ht="49.5" customHeight="1" x14ac:dyDescent="0.25">
      <c r="A240" s="19"/>
      <c r="B240" s="19"/>
      <c r="C240" s="19"/>
      <c r="D240" s="19"/>
      <c r="E240" s="22" t="s">
        <v>71</v>
      </c>
      <c r="F240" s="19"/>
      <c r="G240" s="15"/>
      <c r="H240" s="15"/>
      <c r="I240" s="15"/>
      <c r="J240" s="15"/>
      <c r="K240" s="15"/>
      <c r="L240" s="15"/>
      <c r="M240" s="15"/>
    </row>
    <row r="241" spans="1:13" x14ac:dyDescent="0.25">
      <c r="A241" s="19"/>
      <c r="B241" s="19"/>
      <c r="C241" s="19"/>
      <c r="D241" s="19"/>
      <c r="E241" s="22" t="s">
        <v>72</v>
      </c>
      <c r="F241" s="19"/>
      <c r="G241" s="15"/>
      <c r="H241" s="15"/>
      <c r="I241" s="15"/>
      <c r="J241" s="15"/>
      <c r="K241" s="15"/>
      <c r="L241" s="15"/>
      <c r="M241" s="15"/>
    </row>
    <row r="242" spans="1:13" x14ac:dyDescent="0.25">
      <c r="A242" s="19"/>
      <c r="B242" s="19"/>
      <c r="C242" s="19"/>
      <c r="D242" s="19"/>
      <c r="E242" s="22" t="s">
        <v>72</v>
      </c>
      <c r="F242" s="19"/>
      <c r="G242" s="15"/>
      <c r="H242" s="15"/>
      <c r="I242" s="15"/>
      <c r="J242" s="15"/>
      <c r="K242" s="15"/>
      <c r="L242" s="15"/>
      <c r="M242" s="15"/>
    </row>
    <row r="243" spans="1:13" x14ac:dyDescent="0.25">
      <c r="A243" s="19">
        <v>2424</v>
      </c>
      <c r="B243" s="19" t="s">
        <v>5</v>
      </c>
      <c r="C243" s="19">
        <v>2</v>
      </c>
      <c r="D243" s="19">
        <v>4</v>
      </c>
      <c r="E243" s="22" t="s">
        <v>130</v>
      </c>
      <c r="F243" s="19"/>
      <c r="G243" s="15"/>
      <c r="H243" s="15"/>
      <c r="I243" s="15"/>
      <c r="J243" s="15"/>
      <c r="K243" s="15"/>
      <c r="L243" s="15"/>
      <c r="M243" s="15"/>
    </row>
    <row r="244" spans="1:13" ht="57" customHeight="1" x14ac:dyDescent="0.25">
      <c r="A244" s="19"/>
      <c r="B244" s="19"/>
      <c r="C244" s="19"/>
      <c r="D244" s="19"/>
      <c r="E244" s="22" t="s">
        <v>71</v>
      </c>
      <c r="F244" s="19"/>
      <c r="G244" s="15"/>
      <c r="H244" s="15"/>
      <c r="I244" s="15"/>
      <c r="J244" s="15"/>
      <c r="K244" s="15"/>
      <c r="L244" s="15"/>
      <c r="M244" s="15"/>
    </row>
    <row r="245" spans="1:13" x14ac:dyDescent="0.25">
      <c r="A245" s="19"/>
      <c r="B245" s="19"/>
      <c r="C245" s="19"/>
      <c r="D245" s="19"/>
      <c r="E245" s="22" t="s">
        <v>72</v>
      </c>
      <c r="F245" s="19"/>
      <c r="G245" s="15"/>
      <c r="H245" s="15"/>
      <c r="I245" s="15"/>
      <c r="J245" s="15"/>
      <c r="K245" s="15"/>
      <c r="L245" s="15"/>
      <c r="M245" s="15"/>
    </row>
    <row r="246" spans="1:13" x14ac:dyDescent="0.25">
      <c r="A246" s="19"/>
      <c r="B246" s="19"/>
      <c r="C246" s="19"/>
      <c r="D246" s="19"/>
      <c r="E246" s="22" t="s">
        <v>72</v>
      </c>
      <c r="F246" s="19"/>
      <c r="G246" s="15"/>
      <c r="H246" s="15"/>
      <c r="I246" s="15"/>
      <c r="J246" s="15"/>
      <c r="K246" s="15"/>
      <c r="L246" s="15"/>
      <c r="M246" s="15"/>
    </row>
    <row r="247" spans="1:13" x14ac:dyDescent="0.25">
      <c r="A247" s="19">
        <v>2430</v>
      </c>
      <c r="B247" s="19" t="s">
        <v>5</v>
      </c>
      <c r="C247" s="19">
        <v>3</v>
      </c>
      <c r="D247" s="19">
        <v>0</v>
      </c>
      <c r="E247" s="22" t="s">
        <v>131</v>
      </c>
      <c r="F247" s="19"/>
      <c r="G247" s="15"/>
      <c r="H247" s="15"/>
      <c r="I247" s="15"/>
      <c r="J247" s="15"/>
      <c r="K247" s="15"/>
      <c r="L247" s="15"/>
      <c r="M247" s="15"/>
    </row>
    <row r="248" spans="1:13" x14ac:dyDescent="0.25">
      <c r="A248" s="19"/>
      <c r="B248" s="19"/>
      <c r="C248" s="19"/>
      <c r="D248" s="19"/>
      <c r="E248" s="22" t="s">
        <v>48</v>
      </c>
      <c r="F248" s="19"/>
      <c r="G248" s="15"/>
      <c r="H248" s="15"/>
      <c r="I248" s="15"/>
      <c r="J248" s="15"/>
      <c r="K248" s="15"/>
      <c r="L248" s="15"/>
      <c r="M248" s="15"/>
    </row>
    <row r="249" spans="1:13" x14ac:dyDescent="0.25">
      <c r="A249" s="19">
        <v>2431</v>
      </c>
      <c r="B249" s="19" t="s">
        <v>5</v>
      </c>
      <c r="C249" s="19">
        <v>3</v>
      </c>
      <c r="D249" s="19">
        <v>1</v>
      </c>
      <c r="E249" s="22" t="s">
        <v>132</v>
      </c>
      <c r="F249" s="19"/>
      <c r="G249" s="15"/>
      <c r="H249" s="15"/>
      <c r="I249" s="15"/>
      <c r="J249" s="15"/>
      <c r="K249" s="15"/>
      <c r="L249" s="15"/>
      <c r="M249" s="15"/>
    </row>
    <row r="250" spans="1:13" ht="48" customHeight="1" x14ac:dyDescent="0.25">
      <c r="A250" s="19"/>
      <c r="B250" s="19"/>
      <c r="C250" s="19"/>
      <c r="D250" s="19"/>
      <c r="E250" s="22" t="s">
        <v>71</v>
      </c>
      <c r="F250" s="19"/>
      <c r="G250" s="15"/>
      <c r="H250" s="15"/>
      <c r="I250" s="15"/>
      <c r="J250" s="15"/>
      <c r="K250" s="15"/>
      <c r="L250" s="15"/>
      <c r="M250" s="15"/>
    </row>
    <row r="251" spans="1:13" x14ac:dyDescent="0.25">
      <c r="A251" s="19"/>
      <c r="B251" s="19"/>
      <c r="C251" s="19"/>
      <c r="D251" s="19"/>
      <c r="E251" s="22" t="s">
        <v>72</v>
      </c>
      <c r="F251" s="19"/>
      <c r="G251" s="15"/>
      <c r="H251" s="15"/>
      <c r="I251" s="15"/>
      <c r="J251" s="15"/>
      <c r="K251" s="15"/>
      <c r="L251" s="15"/>
      <c r="M251" s="15"/>
    </row>
    <row r="252" spans="1:13" x14ac:dyDescent="0.25">
      <c r="A252" s="19"/>
      <c r="B252" s="19"/>
      <c r="C252" s="19"/>
      <c r="D252" s="19"/>
      <c r="E252" s="22" t="s">
        <v>72</v>
      </c>
      <c r="F252" s="19"/>
      <c r="G252" s="15"/>
      <c r="H252" s="15"/>
      <c r="I252" s="15"/>
      <c r="J252" s="15"/>
      <c r="K252" s="15"/>
      <c r="L252" s="15"/>
      <c r="M252" s="15"/>
    </row>
    <row r="253" spans="1:13" x14ac:dyDescent="0.25">
      <c r="A253" s="19">
        <v>2432</v>
      </c>
      <c r="B253" s="19" t="s">
        <v>5</v>
      </c>
      <c r="C253" s="19">
        <v>3</v>
      </c>
      <c r="D253" s="19">
        <v>2</v>
      </c>
      <c r="E253" s="22" t="s">
        <v>133</v>
      </c>
      <c r="F253" s="19"/>
      <c r="G253" s="15"/>
      <c r="H253" s="15"/>
      <c r="I253" s="15"/>
      <c r="J253" s="15"/>
      <c r="K253" s="15"/>
      <c r="L253" s="15"/>
      <c r="M253" s="15"/>
    </row>
    <row r="254" spans="1:13" ht="54.75" customHeight="1" x14ac:dyDescent="0.25">
      <c r="A254" s="19"/>
      <c r="B254" s="19"/>
      <c r="C254" s="19"/>
      <c r="D254" s="19"/>
      <c r="E254" s="22" t="s">
        <v>71</v>
      </c>
      <c r="F254" s="19"/>
      <c r="G254" s="15"/>
      <c r="H254" s="15"/>
      <c r="I254" s="15"/>
      <c r="J254" s="15"/>
      <c r="K254" s="15"/>
      <c r="L254" s="15"/>
      <c r="M254" s="15"/>
    </row>
    <row r="255" spans="1:13" x14ac:dyDescent="0.25">
      <c r="A255" s="19"/>
      <c r="B255" s="19"/>
      <c r="C255" s="19"/>
      <c r="D255" s="19"/>
      <c r="E255" s="22" t="s">
        <v>72</v>
      </c>
      <c r="F255" s="19"/>
      <c r="G255" s="15"/>
      <c r="H255" s="15"/>
      <c r="I255" s="15"/>
      <c r="J255" s="15"/>
      <c r="K255" s="15"/>
      <c r="L255" s="15"/>
      <c r="M255" s="15"/>
    </row>
    <row r="256" spans="1:13" x14ac:dyDescent="0.25">
      <c r="A256" s="19"/>
      <c r="B256" s="19"/>
      <c r="C256" s="19"/>
      <c r="D256" s="19"/>
      <c r="E256" s="22" t="s">
        <v>72</v>
      </c>
      <c r="F256" s="19"/>
      <c r="G256" s="15"/>
      <c r="H256" s="15"/>
      <c r="I256" s="15"/>
      <c r="J256" s="15"/>
      <c r="K256" s="15"/>
      <c r="L256" s="15"/>
      <c r="M256" s="15"/>
    </row>
    <row r="257" spans="1:13" x14ac:dyDescent="0.25">
      <c r="A257" s="19">
        <v>2433</v>
      </c>
      <c r="B257" s="19" t="s">
        <v>5</v>
      </c>
      <c r="C257" s="19">
        <v>3</v>
      </c>
      <c r="D257" s="19">
        <v>3</v>
      </c>
      <c r="E257" s="22" t="s">
        <v>134</v>
      </c>
      <c r="F257" s="19"/>
      <c r="G257" s="15"/>
      <c r="H257" s="15"/>
      <c r="I257" s="15"/>
      <c r="J257" s="15"/>
      <c r="K257" s="15"/>
      <c r="L257" s="15"/>
      <c r="M257" s="15"/>
    </row>
    <row r="258" spans="1:13" ht="54" customHeight="1" x14ac:dyDescent="0.25">
      <c r="A258" s="19"/>
      <c r="B258" s="19"/>
      <c r="C258" s="19"/>
      <c r="D258" s="19"/>
      <c r="E258" s="22" t="s">
        <v>71</v>
      </c>
      <c r="F258" s="19"/>
      <c r="G258" s="15"/>
      <c r="H258" s="15"/>
      <c r="I258" s="15"/>
      <c r="J258" s="15"/>
      <c r="K258" s="15"/>
      <c r="L258" s="15"/>
      <c r="M258" s="15"/>
    </row>
    <row r="259" spans="1:13" x14ac:dyDescent="0.25">
      <c r="A259" s="19"/>
      <c r="B259" s="19"/>
      <c r="C259" s="19"/>
      <c r="D259" s="19"/>
      <c r="E259" s="22" t="s">
        <v>72</v>
      </c>
      <c r="F259" s="19"/>
      <c r="G259" s="15"/>
      <c r="H259" s="15"/>
      <c r="I259" s="15"/>
      <c r="J259" s="15"/>
      <c r="K259" s="15"/>
      <c r="L259" s="15"/>
      <c r="M259" s="15"/>
    </row>
    <row r="260" spans="1:13" x14ac:dyDescent="0.25">
      <c r="A260" s="19"/>
      <c r="B260" s="19"/>
      <c r="C260" s="19"/>
      <c r="D260" s="19"/>
      <c r="E260" s="22" t="s">
        <v>72</v>
      </c>
      <c r="F260" s="19"/>
      <c r="G260" s="15"/>
      <c r="H260" s="15"/>
      <c r="I260" s="15"/>
      <c r="J260" s="15"/>
      <c r="K260" s="15"/>
      <c r="L260" s="15"/>
      <c r="M260" s="15"/>
    </row>
    <row r="261" spans="1:13" ht="36" customHeight="1" x14ac:dyDescent="0.25">
      <c r="A261" s="19">
        <v>2440</v>
      </c>
      <c r="B261" s="19" t="s">
        <v>5</v>
      </c>
      <c r="C261" s="19">
        <v>4</v>
      </c>
      <c r="D261" s="19">
        <v>0</v>
      </c>
      <c r="E261" s="22" t="s">
        <v>135</v>
      </c>
      <c r="F261" s="19"/>
      <c r="G261" s="15"/>
      <c r="H261" s="15"/>
      <c r="I261" s="15"/>
      <c r="J261" s="15"/>
      <c r="K261" s="15"/>
      <c r="L261" s="15"/>
      <c r="M261" s="15"/>
    </row>
    <row r="262" spans="1:13" x14ac:dyDescent="0.25">
      <c r="A262" s="19"/>
      <c r="B262" s="19"/>
      <c r="C262" s="19"/>
      <c r="D262" s="19"/>
      <c r="E262" s="22" t="s">
        <v>48</v>
      </c>
      <c r="F262" s="19"/>
      <c r="G262" s="15"/>
      <c r="H262" s="15"/>
      <c r="I262" s="15"/>
      <c r="J262" s="15"/>
      <c r="K262" s="15"/>
      <c r="L262" s="15"/>
      <c r="M262" s="15"/>
    </row>
    <row r="263" spans="1:13" ht="36.75" customHeight="1" x14ac:dyDescent="0.25">
      <c r="A263" s="19">
        <v>2441</v>
      </c>
      <c r="B263" s="19" t="s">
        <v>5</v>
      </c>
      <c r="C263" s="19">
        <v>4</v>
      </c>
      <c r="D263" s="19">
        <v>1</v>
      </c>
      <c r="E263" s="22" t="s">
        <v>136</v>
      </c>
      <c r="F263" s="19"/>
      <c r="G263" s="15"/>
      <c r="H263" s="15"/>
      <c r="I263" s="15"/>
      <c r="J263" s="15"/>
      <c r="K263" s="15"/>
      <c r="L263" s="15"/>
      <c r="M263" s="15"/>
    </row>
    <row r="264" spans="1:13" ht="51.75" customHeight="1" x14ac:dyDescent="0.25">
      <c r="A264" s="19"/>
      <c r="B264" s="19"/>
      <c r="C264" s="19"/>
      <c r="D264" s="19"/>
      <c r="E264" s="22" t="s">
        <v>71</v>
      </c>
      <c r="F264" s="19"/>
      <c r="G264" s="15"/>
      <c r="H264" s="15"/>
      <c r="I264" s="15"/>
      <c r="J264" s="15"/>
      <c r="K264" s="15"/>
      <c r="L264" s="15"/>
      <c r="M264" s="15"/>
    </row>
    <row r="265" spans="1:13" x14ac:dyDescent="0.25">
      <c r="A265" s="19"/>
      <c r="B265" s="19"/>
      <c r="C265" s="19"/>
      <c r="D265" s="19"/>
      <c r="E265" s="22" t="s">
        <v>72</v>
      </c>
      <c r="F265" s="19"/>
      <c r="G265" s="15"/>
      <c r="H265" s="15"/>
      <c r="I265" s="15"/>
      <c r="J265" s="15"/>
      <c r="K265" s="15"/>
      <c r="L265" s="15"/>
      <c r="M265" s="15"/>
    </row>
    <row r="266" spans="1:13" x14ac:dyDescent="0.25">
      <c r="A266" s="19"/>
      <c r="B266" s="19"/>
      <c r="C266" s="19"/>
      <c r="D266" s="19"/>
      <c r="E266" s="22" t="s">
        <v>72</v>
      </c>
      <c r="F266" s="19"/>
      <c r="G266" s="15"/>
      <c r="H266" s="15"/>
      <c r="I266" s="15"/>
      <c r="J266" s="15"/>
      <c r="K266" s="15"/>
      <c r="L266" s="15"/>
      <c r="M266" s="15"/>
    </row>
    <row r="267" spans="1:13" x14ac:dyDescent="0.25">
      <c r="A267" s="19">
        <v>2442</v>
      </c>
      <c r="B267" s="19" t="s">
        <v>5</v>
      </c>
      <c r="C267" s="19">
        <v>4</v>
      </c>
      <c r="D267" s="19">
        <v>2</v>
      </c>
      <c r="E267" s="22" t="s">
        <v>137</v>
      </c>
      <c r="F267" s="19"/>
      <c r="G267" s="15"/>
      <c r="H267" s="15"/>
      <c r="I267" s="15"/>
      <c r="J267" s="15"/>
      <c r="K267" s="15"/>
      <c r="L267" s="15"/>
      <c r="M267" s="15"/>
    </row>
    <row r="268" spans="1:13" ht="54" customHeight="1" x14ac:dyDescent="0.25">
      <c r="A268" s="19"/>
      <c r="B268" s="19"/>
      <c r="C268" s="19"/>
      <c r="D268" s="19"/>
      <c r="E268" s="22" t="s">
        <v>71</v>
      </c>
      <c r="F268" s="19"/>
      <c r="G268" s="15"/>
      <c r="H268" s="15"/>
      <c r="I268" s="15"/>
      <c r="J268" s="15"/>
      <c r="K268" s="15"/>
      <c r="L268" s="15"/>
      <c r="M268" s="15"/>
    </row>
    <row r="269" spans="1:13" x14ac:dyDescent="0.25">
      <c r="A269" s="19"/>
      <c r="B269" s="19"/>
      <c r="C269" s="19"/>
      <c r="D269" s="19"/>
      <c r="E269" s="22" t="s">
        <v>72</v>
      </c>
      <c r="F269" s="19"/>
      <c r="G269" s="15"/>
      <c r="H269" s="15"/>
      <c r="I269" s="15"/>
      <c r="J269" s="15"/>
      <c r="K269" s="15"/>
      <c r="L269" s="15"/>
      <c r="M269" s="15"/>
    </row>
    <row r="270" spans="1:13" x14ac:dyDescent="0.25">
      <c r="A270" s="19"/>
      <c r="B270" s="19"/>
      <c r="C270" s="19"/>
      <c r="D270" s="19"/>
      <c r="E270" s="22" t="s">
        <v>72</v>
      </c>
      <c r="F270" s="19"/>
      <c r="G270" s="15"/>
      <c r="H270" s="15"/>
      <c r="I270" s="15"/>
      <c r="J270" s="15"/>
      <c r="K270" s="15"/>
      <c r="L270" s="15"/>
      <c r="M270" s="15"/>
    </row>
    <row r="271" spans="1:13" x14ac:dyDescent="0.25">
      <c r="A271" s="19">
        <v>2443</v>
      </c>
      <c r="B271" s="19" t="s">
        <v>5</v>
      </c>
      <c r="C271" s="19">
        <v>4</v>
      </c>
      <c r="D271" s="19">
        <v>3</v>
      </c>
      <c r="E271" s="22" t="s">
        <v>138</v>
      </c>
      <c r="F271" s="19"/>
      <c r="G271" s="15"/>
      <c r="H271" s="15"/>
      <c r="I271" s="15"/>
      <c r="J271" s="15"/>
      <c r="K271" s="15"/>
      <c r="L271" s="15"/>
      <c r="M271" s="15"/>
    </row>
    <row r="272" spans="1:13" ht="54" customHeight="1" x14ac:dyDescent="0.25">
      <c r="A272" s="19"/>
      <c r="B272" s="19"/>
      <c r="C272" s="19"/>
      <c r="D272" s="19"/>
      <c r="E272" s="22" t="s">
        <v>71</v>
      </c>
      <c r="F272" s="19"/>
      <c r="G272" s="15"/>
      <c r="H272" s="15"/>
      <c r="I272" s="15"/>
      <c r="J272" s="15"/>
      <c r="K272" s="15"/>
      <c r="L272" s="15"/>
      <c r="M272" s="15"/>
    </row>
    <row r="273" spans="1:16" x14ac:dyDescent="0.25">
      <c r="A273" s="19"/>
      <c r="B273" s="19"/>
      <c r="C273" s="19"/>
      <c r="D273" s="19"/>
      <c r="E273" s="22" t="s">
        <v>72</v>
      </c>
      <c r="F273" s="19"/>
      <c r="G273" s="15"/>
      <c r="H273" s="15"/>
      <c r="I273" s="15"/>
      <c r="J273" s="15"/>
      <c r="K273" s="15"/>
      <c r="L273" s="15"/>
      <c r="M273" s="15"/>
    </row>
    <row r="274" spans="1:16" x14ac:dyDescent="0.25">
      <c r="A274" s="19"/>
      <c r="B274" s="19"/>
      <c r="C274" s="19"/>
      <c r="D274" s="19"/>
      <c r="E274" s="22" t="s">
        <v>72</v>
      </c>
      <c r="F274" s="19"/>
      <c r="G274" s="15"/>
      <c r="H274" s="15"/>
      <c r="I274" s="15"/>
      <c r="J274" s="15"/>
      <c r="K274" s="15"/>
      <c r="L274" s="15"/>
      <c r="M274" s="15"/>
    </row>
    <row r="275" spans="1:16" x14ac:dyDescent="0.25">
      <c r="A275" s="19">
        <v>2450</v>
      </c>
      <c r="B275" s="19" t="s">
        <v>5</v>
      </c>
      <c r="C275" s="19">
        <v>5</v>
      </c>
      <c r="D275" s="19">
        <v>0</v>
      </c>
      <c r="E275" s="22" t="s">
        <v>139</v>
      </c>
      <c r="F275" s="19"/>
      <c r="G275" s="15">
        <f t="shared" ref="G275:M275" si="18">G277+G286+G290+G298</f>
        <v>1840732.7150000001</v>
      </c>
      <c r="H275" s="15">
        <f t="shared" si="18"/>
        <v>189460</v>
      </c>
      <c r="I275" s="15">
        <f t="shared" si="18"/>
        <v>1651272.7150000001</v>
      </c>
      <c r="J275" s="15">
        <f t="shared" si="18"/>
        <v>1435985.2991141733</v>
      </c>
      <c r="K275" s="15">
        <f t="shared" si="18"/>
        <v>1557453.1041535432</v>
      </c>
      <c r="L275" s="15">
        <f t="shared" si="18"/>
        <v>1742570.1265157473</v>
      </c>
      <c r="M275" s="15">
        <f t="shared" si="18"/>
        <v>1840732.7150000001</v>
      </c>
    </row>
    <row r="276" spans="1:16" x14ac:dyDescent="0.25">
      <c r="A276" s="19"/>
      <c r="B276" s="19"/>
      <c r="C276" s="19"/>
      <c r="D276" s="19"/>
      <c r="E276" s="22" t="s">
        <v>48</v>
      </c>
      <c r="F276" s="19"/>
      <c r="G276" s="15"/>
      <c r="H276" s="15"/>
      <c r="I276" s="15"/>
      <c r="J276" s="15"/>
      <c r="K276" s="15"/>
      <c r="L276" s="15"/>
      <c r="M276" s="15"/>
    </row>
    <row r="277" spans="1:16" x14ac:dyDescent="0.25">
      <c r="A277" s="19">
        <v>2451</v>
      </c>
      <c r="B277" s="19" t="s">
        <v>5</v>
      </c>
      <c r="C277" s="19">
        <v>5</v>
      </c>
      <c r="D277" s="19">
        <v>1</v>
      </c>
      <c r="E277" s="22" t="s">
        <v>140</v>
      </c>
      <c r="F277" s="19"/>
      <c r="G277" s="15">
        <f>G279+G280+G281+G282+G283+G284</f>
        <v>1840732.7150000001</v>
      </c>
      <c r="H277" s="15">
        <f t="shared" ref="H277:M277" si="19">H279+H280+H281+H282+H283+H284</f>
        <v>189460</v>
      </c>
      <c r="I277" s="15">
        <f t="shared" si="19"/>
        <v>1651272.7150000001</v>
      </c>
      <c r="J277" s="15">
        <f t="shared" si="19"/>
        <v>1435985.2991141733</v>
      </c>
      <c r="K277" s="15">
        <f t="shared" si="19"/>
        <v>1557453.1041535432</v>
      </c>
      <c r="L277" s="15">
        <f t="shared" si="19"/>
        <v>1742570.1265157473</v>
      </c>
      <c r="M277" s="15">
        <f t="shared" si="19"/>
        <v>1840732.7150000001</v>
      </c>
    </row>
    <row r="278" spans="1:16" ht="51.75" customHeight="1" x14ac:dyDescent="0.25">
      <c r="A278" s="19"/>
      <c r="B278" s="19"/>
      <c r="C278" s="19"/>
      <c r="D278" s="19"/>
      <c r="E278" s="22" t="s">
        <v>71</v>
      </c>
      <c r="F278" s="19"/>
      <c r="G278" s="15"/>
      <c r="H278" s="15"/>
      <c r="I278" s="15"/>
      <c r="J278" s="15"/>
      <c r="K278" s="15"/>
      <c r="L278" s="15"/>
      <c r="M278" s="15"/>
    </row>
    <row r="279" spans="1:16" x14ac:dyDescent="0.25">
      <c r="A279" s="19"/>
      <c r="B279" s="19"/>
      <c r="C279" s="19"/>
      <c r="D279" s="19"/>
      <c r="E279" s="22" t="s">
        <v>264</v>
      </c>
      <c r="F279" s="19">
        <v>4239</v>
      </c>
      <c r="G279" s="15">
        <v>3000</v>
      </c>
      <c r="H279" s="15">
        <f>+G279</f>
        <v>3000</v>
      </c>
      <c r="I279" s="15"/>
      <c r="J279" s="32">
        <v>720.4724409448819</v>
      </c>
      <c r="K279" s="32">
        <v>1476.3779527559057</v>
      </c>
      <c r="L279" s="32">
        <v>2232.2834645669291</v>
      </c>
      <c r="M279" s="32">
        <f t="shared" ref="M279:M284" si="20">+G279</f>
        <v>3000</v>
      </c>
    </row>
    <row r="280" spans="1:16" x14ac:dyDescent="0.25">
      <c r="A280" s="19"/>
      <c r="B280" s="19"/>
      <c r="C280" s="19"/>
      <c r="D280" s="19"/>
      <c r="E280" s="22" t="s">
        <v>265</v>
      </c>
      <c r="F280" s="19">
        <v>4251</v>
      </c>
      <c r="G280" s="15">
        <v>176460</v>
      </c>
      <c r="H280" s="15">
        <f>+G280</f>
        <v>176460</v>
      </c>
      <c r="I280" s="15"/>
      <c r="J280" s="32">
        <v>36023.622047244091</v>
      </c>
      <c r="K280" s="32">
        <v>67523</v>
      </c>
      <c r="L280" s="32">
        <v>165321.20157480257</v>
      </c>
      <c r="M280" s="32">
        <f t="shared" si="20"/>
        <v>176460</v>
      </c>
      <c r="P280" s="16"/>
    </row>
    <row r="281" spans="1:16" x14ac:dyDescent="0.25">
      <c r="A281" s="19"/>
      <c r="B281" s="19"/>
      <c r="C281" s="19"/>
      <c r="D281" s="19"/>
      <c r="E281" s="22" t="s">
        <v>64</v>
      </c>
      <c r="F281" s="19">
        <v>4269</v>
      </c>
      <c r="G281" s="15">
        <v>10000</v>
      </c>
      <c r="H281" s="15">
        <f>+G281</f>
        <v>10000</v>
      </c>
      <c r="I281" s="15"/>
      <c r="J281" s="32">
        <v>4082.677165354331</v>
      </c>
      <c r="K281" s="32">
        <v>8366.1417322834641</v>
      </c>
      <c r="L281" s="32">
        <v>10000</v>
      </c>
      <c r="M281" s="32">
        <f t="shared" si="20"/>
        <v>10000</v>
      </c>
    </row>
    <row r="282" spans="1:16" x14ac:dyDescent="0.25">
      <c r="A282" s="19"/>
      <c r="B282" s="19"/>
      <c r="C282" s="19"/>
      <c r="D282" s="19"/>
      <c r="E282" s="22" t="s">
        <v>314</v>
      </c>
      <c r="F282" s="19">
        <v>5113</v>
      </c>
      <c r="G282" s="15">
        <v>1487242.5150000001</v>
      </c>
      <c r="H282" s="15"/>
      <c r="I282" s="15">
        <f>+G282</f>
        <v>1487242.5150000001</v>
      </c>
      <c r="J282" s="32">
        <v>1246325.1778543307</v>
      </c>
      <c r="K282" s="32">
        <v>1326214.8647834645</v>
      </c>
      <c r="L282" s="32">
        <v>1406104.5517125984</v>
      </c>
      <c r="M282" s="32">
        <f t="shared" si="20"/>
        <v>1487242.5150000001</v>
      </c>
    </row>
    <row r="283" spans="1:16" x14ac:dyDescent="0.25">
      <c r="A283" s="19"/>
      <c r="B283" s="19"/>
      <c r="C283" s="19"/>
      <c r="D283" s="19"/>
      <c r="E283" s="27" t="s">
        <v>68</v>
      </c>
      <c r="F283" s="19" t="s">
        <v>31</v>
      </c>
      <c r="G283" s="15">
        <v>83100</v>
      </c>
      <c r="H283" s="15"/>
      <c r="I283" s="15">
        <f>+G283</f>
        <v>83100</v>
      </c>
      <c r="J283" s="32">
        <v>83100</v>
      </c>
      <c r="K283" s="32">
        <v>83100</v>
      </c>
      <c r="L283" s="32">
        <v>83100</v>
      </c>
      <c r="M283" s="32">
        <f t="shared" si="20"/>
        <v>83100</v>
      </c>
    </row>
    <row r="284" spans="1:16" x14ac:dyDescent="0.25">
      <c r="A284" s="19"/>
      <c r="B284" s="19"/>
      <c r="C284" s="19"/>
      <c r="D284" s="19"/>
      <c r="E284" s="22" t="s">
        <v>339</v>
      </c>
      <c r="F284" s="19" t="s">
        <v>33</v>
      </c>
      <c r="G284" s="15">
        <v>80930.2</v>
      </c>
      <c r="H284" s="15"/>
      <c r="I284" s="15">
        <f>+G284</f>
        <v>80930.2</v>
      </c>
      <c r="J284" s="32">
        <v>65733.349606299205</v>
      </c>
      <c r="K284" s="32">
        <v>70772.719685039367</v>
      </c>
      <c r="L284" s="32">
        <v>75812.089763779528</v>
      </c>
      <c r="M284" s="32">
        <f t="shared" si="20"/>
        <v>80930.2</v>
      </c>
    </row>
    <row r="285" spans="1:16" x14ac:dyDescent="0.25">
      <c r="A285" s="19"/>
      <c r="B285" s="19"/>
      <c r="C285" s="19"/>
      <c r="D285" s="19"/>
      <c r="E285" s="22" t="s">
        <v>72</v>
      </c>
      <c r="F285" s="19"/>
      <c r="G285" s="15"/>
      <c r="H285" s="15"/>
      <c r="I285" s="15"/>
      <c r="J285" s="15"/>
      <c r="K285" s="15"/>
      <c r="L285" s="15"/>
      <c r="M285" s="15"/>
    </row>
    <row r="286" spans="1:16" x14ac:dyDescent="0.25">
      <c r="A286" s="19">
        <v>2452</v>
      </c>
      <c r="B286" s="19" t="s">
        <v>5</v>
      </c>
      <c r="C286" s="19">
        <v>5</v>
      </c>
      <c r="D286" s="19">
        <v>2</v>
      </c>
      <c r="E286" s="22" t="s">
        <v>141</v>
      </c>
      <c r="F286" s="19"/>
      <c r="G286" s="15"/>
      <c r="H286" s="15"/>
      <c r="I286" s="15"/>
      <c r="J286" s="15"/>
      <c r="K286" s="15"/>
      <c r="L286" s="15"/>
      <c r="M286" s="15"/>
    </row>
    <row r="287" spans="1:16" ht="51.75" customHeight="1" x14ac:dyDescent="0.25">
      <c r="A287" s="19"/>
      <c r="B287" s="19"/>
      <c r="C287" s="19"/>
      <c r="D287" s="19"/>
      <c r="E287" s="22" t="s">
        <v>71</v>
      </c>
      <c r="F287" s="19"/>
      <c r="G287" s="15"/>
      <c r="H287" s="15"/>
      <c r="I287" s="15"/>
      <c r="J287" s="15"/>
      <c r="K287" s="15"/>
      <c r="L287" s="15"/>
      <c r="M287" s="15"/>
    </row>
    <row r="288" spans="1:16" x14ac:dyDescent="0.25">
      <c r="A288" s="19"/>
      <c r="B288" s="19"/>
      <c r="C288" s="19"/>
      <c r="D288" s="19"/>
      <c r="E288" s="22" t="s">
        <v>72</v>
      </c>
      <c r="F288" s="19"/>
      <c r="G288" s="15"/>
      <c r="H288" s="15"/>
      <c r="I288" s="15"/>
      <c r="J288" s="15"/>
      <c r="K288" s="15"/>
      <c r="L288" s="15"/>
      <c r="M288" s="15"/>
    </row>
    <row r="289" spans="1:13" x14ac:dyDescent="0.25">
      <c r="A289" s="19"/>
      <c r="B289" s="19"/>
      <c r="C289" s="19"/>
      <c r="D289" s="19"/>
      <c r="E289" s="22" t="s">
        <v>72</v>
      </c>
      <c r="F289" s="19"/>
      <c r="G289" s="15"/>
      <c r="H289" s="15"/>
      <c r="I289" s="15"/>
      <c r="J289" s="15"/>
      <c r="K289" s="15"/>
      <c r="L289" s="15"/>
      <c r="M289" s="15"/>
    </row>
    <row r="290" spans="1:13" x14ac:dyDescent="0.25">
      <c r="A290" s="19">
        <v>2453</v>
      </c>
      <c r="B290" s="19" t="s">
        <v>5</v>
      </c>
      <c r="C290" s="19">
        <v>5</v>
      </c>
      <c r="D290" s="19">
        <v>3</v>
      </c>
      <c r="E290" s="22" t="s">
        <v>142</v>
      </c>
      <c r="F290" s="19"/>
      <c r="G290" s="15"/>
      <c r="H290" s="15"/>
      <c r="I290" s="15"/>
      <c r="J290" s="15"/>
      <c r="K290" s="15"/>
      <c r="L290" s="15"/>
      <c r="M290" s="15"/>
    </row>
    <row r="291" spans="1:13" ht="53.25" customHeight="1" x14ac:dyDescent="0.25">
      <c r="A291" s="19"/>
      <c r="B291" s="19"/>
      <c r="C291" s="19"/>
      <c r="D291" s="19"/>
      <c r="E291" s="22" t="s">
        <v>71</v>
      </c>
      <c r="F291" s="19"/>
      <c r="G291" s="15"/>
      <c r="H291" s="15"/>
      <c r="I291" s="15"/>
      <c r="J291" s="15"/>
      <c r="K291" s="15"/>
      <c r="L291" s="15"/>
      <c r="M291" s="15"/>
    </row>
    <row r="292" spans="1:13" x14ac:dyDescent="0.25">
      <c r="A292" s="19"/>
      <c r="B292" s="19"/>
      <c r="C292" s="19"/>
      <c r="D292" s="19"/>
      <c r="E292" s="22" t="s">
        <v>72</v>
      </c>
      <c r="F292" s="19"/>
      <c r="G292" s="15"/>
      <c r="H292" s="15"/>
      <c r="I292" s="15"/>
      <c r="J292" s="15"/>
      <c r="K292" s="15"/>
      <c r="L292" s="15"/>
      <c r="M292" s="15"/>
    </row>
    <row r="293" spans="1:13" x14ac:dyDescent="0.25">
      <c r="A293" s="19"/>
      <c r="B293" s="19"/>
      <c r="C293" s="19"/>
      <c r="D293" s="19"/>
      <c r="E293" s="22" t="s">
        <v>72</v>
      </c>
      <c r="F293" s="19"/>
      <c r="G293" s="15"/>
      <c r="H293" s="15"/>
      <c r="I293" s="15"/>
      <c r="J293" s="15"/>
      <c r="K293" s="15"/>
      <c r="L293" s="15"/>
      <c r="M293" s="15"/>
    </row>
    <row r="294" spans="1:13" x14ac:dyDescent="0.25">
      <c r="A294" s="19">
        <v>2454</v>
      </c>
      <c r="B294" s="19" t="s">
        <v>5</v>
      </c>
      <c r="C294" s="19">
        <v>5</v>
      </c>
      <c r="D294" s="19">
        <v>4</v>
      </c>
      <c r="E294" s="22" t="s">
        <v>143</v>
      </c>
      <c r="F294" s="19"/>
      <c r="G294" s="15"/>
      <c r="H294" s="15"/>
      <c r="I294" s="15"/>
      <c r="J294" s="15"/>
      <c r="K294" s="15"/>
      <c r="L294" s="15"/>
      <c r="M294" s="15"/>
    </row>
    <row r="295" spans="1:13" ht="52.5" customHeight="1" x14ac:dyDescent="0.25">
      <c r="A295" s="19"/>
      <c r="B295" s="19"/>
      <c r="C295" s="19"/>
      <c r="D295" s="19"/>
      <c r="E295" s="22" t="s">
        <v>71</v>
      </c>
      <c r="F295" s="19"/>
      <c r="G295" s="15"/>
      <c r="H295" s="15"/>
      <c r="I295" s="15"/>
      <c r="J295" s="15"/>
      <c r="K295" s="15"/>
      <c r="L295" s="15"/>
      <c r="M295" s="15"/>
    </row>
    <row r="296" spans="1:13" x14ac:dyDescent="0.25">
      <c r="A296" s="19"/>
      <c r="B296" s="19"/>
      <c r="C296" s="19"/>
      <c r="D296" s="19"/>
      <c r="E296" s="22" t="s">
        <v>72</v>
      </c>
      <c r="F296" s="19"/>
      <c r="G296" s="15"/>
      <c r="H296" s="15"/>
      <c r="I296" s="15"/>
      <c r="J296" s="15"/>
      <c r="K296" s="15"/>
      <c r="L296" s="15"/>
      <c r="M296" s="15"/>
    </row>
    <row r="297" spans="1:13" x14ac:dyDescent="0.25">
      <c r="A297" s="19"/>
      <c r="B297" s="19"/>
      <c r="C297" s="19"/>
      <c r="D297" s="19"/>
      <c r="E297" s="22" t="s">
        <v>72</v>
      </c>
      <c r="F297" s="19"/>
      <c r="G297" s="15"/>
      <c r="H297" s="15"/>
      <c r="I297" s="15"/>
      <c r="J297" s="15"/>
      <c r="K297" s="15"/>
      <c r="L297" s="15"/>
      <c r="M297" s="15"/>
    </row>
    <row r="298" spans="1:13" x14ac:dyDescent="0.25">
      <c r="A298" s="19">
        <v>2455</v>
      </c>
      <c r="B298" s="19" t="s">
        <v>5</v>
      </c>
      <c r="C298" s="19">
        <v>5</v>
      </c>
      <c r="D298" s="19">
        <v>5</v>
      </c>
      <c r="E298" s="22" t="s">
        <v>144</v>
      </c>
      <c r="F298" s="19"/>
      <c r="G298" s="15"/>
      <c r="H298" s="15"/>
      <c r="I298" s="15"/>
      <c r="J298" s="15"/>
      <c r="K298" s="15"/>
      <c r="L298" s="15"/>
      <c r="M298" s="15"/>
    </row>
    <row r="299" spans="1:13" ht="51" customHeight="1" x14ac:dyDescent="0.25">
      <c r="A299" s="19"/>
      <c r="B299" s="19"/>
      <c r="C299" s="19"/>
      <c r="D299" s="19"/>
      <c r="E299" s="22" t="s">
        <v>71</v>
      </c>
      <c r="F299" s="19"/>
      <c r="G299" s="15"/>
      <c r="H299" s="15"/>
      <c r="I299" s="15"/>
      <c r="J299" s="15"/>
      <c r="K299" s="15"/>
      <c r="L299" s="15"/>
      <c r="M299" s="15"/>
    </row>
    <row r="300" spans="1:13" x14ac:dyDescent="0.25">
      <c r="A300" s="19"/>
      <c r="B300" s="19"/>
      <c r="C300" s="19"/>
      <c r="D300" s="19"/>
      <c r="E300" s="22" t="s">
        <v>72</v>
      </c>
      <c r="F300" s="19"/>
      <c r="G300" s="15"/>
      <c r="H300" s="15"/>
      <c r="I300" s="15"/>
      <c r="J300" s="15"/>
      <c r="K300" s="15"/>
      <c r="L300" s="15"/>
      <c r="M300" s="15"/>
    </row>
    <row r="301" spans="1:13" x14ac:dyDescent="0.25">
      <c r="A301" s="19"/>
      <c r="B301" s="19"/>
      <c r="C301" s="19"/>
      <c r="D301" s="19"/>
      <c r="E301" s="22" t="s">
        <v>72</v>
      </c>
      <c r="F301" s="19"/>
      <c r="G301" s="15"/>
      <c r="H301" s="15"/>
      <c r="I301" s="15"/>
      <c r="J301" s="15"/>
      <c r="K301" s="15"/>
      <c r="L301" s="15"/>
      <c r="M301" s="15"/>
    </row>
    <row r="302" spans="1:13" x14ac:dyDescent="0.25">
      <c r="A302" s="19">
        <v>2460</v>
      </c>
      <c r="B302" s="19" t="s">
        <v>5</v>
      </c>
      <c r="C302" s="19">
        <v>6</v>
      </c>
      <c r="D302" s="19">
        <v>0</v>
      </c>
      <c r="E302" s="22" t="s">
        <v>145</v>
      </c>
      <c r="F302" s="19"/>
      <c r="G302" s="15"/>
      <c r="H302" s="15"/>
      <c r="I302" s="15"/>
      <c r="J302" s="15"/>
      <c r="K302" s="15"/>
      <c r="L302" s="15"/>
      <c r="M302" s="15"/>
    </row>
    <row r="303" spans="1:13" x14ac:dyDescent="0.25">
      <c r="A303" s="19"/>
      <c r="B303" s="19"/>
      <c r="C303" s="19"/>
      <c r="D303" s="19"/>
      <c r="E303" s="22" t="s">
        <v>48</v>
      </c>
      <c r="F303" s="19"/>
      <c r="G303" s="15"/>
      <c r="H303" s="15"/>
      <c r="I303" s="15"/>
      <c r="J303" s="15"/>
      <c r="K303" s="15"/>
      <c r="L303" s="15"/>
      <c r="M303" s="15"/>
    </row>
    <row r="304" spans="1:13" x14ac:dyDescent="0.25">
      <c r="A304" s="19">
        <v>2461</v>
      </c>
      <c r="B304" s="19" t="s">
        <v>5</v>
      </c>
      <c r="C304" s="19">
        <v>6</v>
      </c>
      <c r="D304" s="19">
        <v>1</v>
      </c>
      <c r="E304" s="22" t="s">
        <v>146</v>
      </c>
      <c r="F304" s="19"/>
      <c r="G304" s="15"/>
      <c r="H304" s="15"/>
      <c r="I304" s="15"/>
      <c r="J304" s="15"/>
      <c r="K304" s="15"/>
      <c r="L304" s="15"/>
      <c r="M304" s="15"/>
    </row>
    <row r="305" spans="1:13" ht="52.5" customHeight="1" x14ac:dyDescent="0.25">
      <c r="A305" s="19"/>
      <c r="B305" s="19"/>
      <c r="C305" s="19"/>
      <c r="D305" s="19"/>
      <c r="E305" s="22" t="s">
        <v>71</v>
      </c>
      <c r="F305" s="19"/>
      <c r="G305" s="15"/>
      <c r="H305" s="15"/>
      <c r="I305" s="15"/>
      <c r="J305" s="15"/>
      <c r="K305" s="15"/>
      <c r="L305" s="15"/>
      <c r="M305" s="15"/>
    </row>
    <row r="306" spans="1:13" x14ac:dyDescent="0.25">
      <c r="A306" s="19"/>
      <c r="B306" s="19"/>
      <c r="C306" s="19"/>
      <c r="D306" s="19"/>
      <c r="E306" s="22" t="s">
        <v>72</v>
      </c>
      <c r="F306" s="19"/>
      <c r="G306" s="15"/>
      <c r="H306" s="15"/>
      <c r="I306" s="15"/>
      <c r="J306" s="15"/>
      <c r="K306" s="15"/>
      <c r="L306" s="15"/>
      <c r="M306" s="15"/>
    </row>
    <row r="307" spans="1:13" x14ac:dyDescent="0.25">
      <c r="A307" s="19"/>
      <c r="B307" s="19"/>
      <c r="C307" s="19"/>
      <c r="D307" s="19"/>
      <c r="E307" s="22" t="s">
        <v>72</v>
      </c>
      <c r="F307" s="19"/>
      <c r="G307" s="15"/>
      <c r="H307" s="15"/>
      <c r="I307" s="15"/>
      <c r="J307" s="15"/>
      <c r="K307" s="15"/>
      <c r="L307" s="15"/>
      <c r="M307" s="15"/>
    </row>
    <row r="308" spans="1:13" x14ac:dyDescent="0.25">
      <c r="A308" s="19">
        <v>2470</v>
      </c>
      <c r="B308" s="19" t="s">
        <v>5</v>
      </c>
      <c r="C308" s="19">
        <v>7</v>
      </c>
      <c r="D308" s="19">
        <v>0</v>
      </c>
      <c r="E308" s="22" t="s">
        <v>147</v>
      </c>
      <c r="F308" s="19"/>
      <c r="G308" s="15"/>
      <c r="H308" s="15"/>
      <c r="I308" s="15"/>
      <c r="J308" s="15"/>
      <c r="K308" s="15"/>
      <c r="L308" s="15"/>
      <c r="M308" s="15"/>
    </row>
    <row r="309" spans="1:13" x14ac:dyDescent="0.25">
      <c r="A309" s="19"/>
      <c r="B309" s="19"/>
      <c r="C309" s="19"/>
      <c r="D309" s="19"/>
      <c r="E309" s="22" t="s">
        <v>48</v>
      </c>
      <c r="F309" s="19"/>
      <c r="G309" s="15"/>
      <c r="H309" s="15"/>
      <c r="I309" s="15"/>
      <c r="J309" s="15"/>
      <c r="K309" s="15"/>
      <c r="L309" s="15"/>
      <c r="M309" s="15"/>
    </row>
    <row r="310" spans="1:13" ht="27" x14ac:dyDescent="0.25">
      <c r="A310" s="19">
        <v>2471</v>
      </c>
      <c r="B310" s="19" t="s">
        <v>5</v>
      </c>
      <c r="C310" s="19">
        <v>7</v>
      </c>
      <c r="D310" s="19">
        <v>1</v>
      </c>
      <c r="E310" s="22" t="s">
        <v>148</v>
      </c>
      <c r="F310" s="19"/>
      <c r="G310" s="15"/>
      <c r="H310" s="15"/>
      <c r="I310" s="15"/>
      <c r="J310" s="15"/>
      <c r="K310" s="15"/>
      <c r="L310" s="15"/>
      <c r="M310" s="15"/>
    </row>
    <row r="311" spans="1:13" ht="52.5" customHeight="1" x14ac:dyDescent="0.25">
      <c r="A311" s="19"/>
      <c r="B311" s="19"/>
      <c r="C311" s="19"/>
      <c r="D311" s="19"/>
      <c r="E311" s="22" t="s">
        <v>71</v>
      </c>
      <c r="F311" s="19"/>
      <c r="G311" s="15"/>
      <c r="H311" s="15"/>
      <c r="I311" s="15"/>
      <c r="J311" s="15"/>
      <c r="K311" s="15"/>
      <c r="L311" s="15"/>
      <c r="M311" s="15"/>
    </row>
    <row r="312" spans="1:13" x14ac:dyDescent="0.25">
      <c r="A312" s="19"/>
      <c r="B312" s="19"/>
      <c r="C312" s="19"/>
      <c r="D312" s="19"/>
      <c r="E312" s="22" t="s">
        <v>72</v>
      </c>
      <c r="F312" s="19"/>
      <c r="G312" s="15"/>
      <c r="H312" s="15"/>
      <c r="I312" s="15"/>
      <c r="J312" s="15"/>
      <c r="K312" s="15"/>
      <c r="L312" s="15"/>
      <c r="M312" s="15"/>
    </row>
    <row r="313" spans="1:13" x14ac:dyDescent="0.25">
      <c r="A313" s="19"/>
      <c r="B313" s="19"/>
      <c r="C313" s="19"/>
      <c r="D313" s="19"/>
      <c r="E313" s="22" t="s">
        <v>72</v>
      </c>
      <c r="F313" s="19"/>
      <c r="G313" s="15"/>
      <c r="H313" s="15"/>
      <c r="I313" s="15"/>
      <c r="J313" s="15"/>
      <c r="K313" s="15"/>
      <c r="L313" s="15"/>
      <c r="M313" s="15"/>
    </row>
    <row r="314" spans="1:13" ht="42" customHeight="1" x14ac:dyDescent="0.25">
      <c r="A314" s="19">
        <v>2472</v>
      </c>
      <c r="B314" s="19" t="s">
        <v>5</v>
      </c>
      <c r="C314" s="19">
        <v>7</v>
      </c>
      <c r="D314" s="19">
        <v>2</v>
      </c>
      <c r="E314" s="22" t="s">
        <v>149</v>
      </c>
      <c r="F314" s="19"/>
      <c r="G314" s="15"/>
      <c r="H314" s="15"/>
      <c r="I314" s="15"/>
      <c r="J314" s="15"/>
      <c r="K314" s="15"/>
      <c r="L314" s="15"/>
      <c r="M314" s="15"/>
    </row>
    <row r="315" spans="1:13" ht="51.75" customHeight="1" x14ac:dyDescent="0.25">
      <c r="A315" s="19"/>
      <c r="B315" s="19"/>
      <c r="C315" s="19"/>
      <c r="D315" s="19"/>
      <c r="E315" s="22" t="s">
        <v>71</v>
      </c>
      <c r="F315" s="19"/>
      <c r="G315" s="15"/>
      <c r="H315" s="15"/>
      <c r="I315" s="15"/>
      <c r="J315" s="15"/>
      <c r="K315" s="15"/>
      <c r="L315" s="15"/>
      <c r="M315" s="15"/>
    </row>
    <row r="316" spans="1:13" x14ac:dyDescent="0.25">
      <c r="A316" s="19"/>
      <c r="B316" s="19"/>
      <c r="C316" s="19"/>
      <c r="D316" s="19"/>
      <c r="E316" s="22" t="s">
        <v>72</v>
      </c>
      <c r="F316" s="19"/>
      <c r="G316" s="15"/>
      <c r="H316" s="15"/>
      <c r="I316" s="15"/>
      <c r="J316" s="15"/>
      <c r="K316" s="15"/>
      <c r="L316" s="15"/>
      <c r="M316" s="15"/>
    </row>
    <row r="317" spans="1:13" x14ac:dyDescent="0.25">
      <c r="A317" s="19"/>
      <c r="B317" s="19"/>
      <c r="C317" s="19"/>
      <c r="D317" s="19"/>
      <c r="E317" s="22" t="s">
        <v>72</v>
      </c>
      <c r="F317" s="19"/>
      <c r="G317" s="15"/>
      <c r="H317" s="15"/>
      <c r="I317" s="15"/>
      <c r="J317" s="15"/>
      <c r="K317" s="15"/>
      <c r="L317" s="15"/>
      <c r="M317" s="15"/>
    </row>
    <row r="318" spans="1:13" x14ac:dyDescent="0.25">
      <c r="A318" s="19">
        <v>2473</v>
      </c>
      <c r="B318" s="19" t="s">
        <v>5</v>
      </c>
      <c r="C318" s="19">
        <v>7</v>
      </c>
      <c r="D318" s="19">
        <v>3</v>
      </c>
      <c r="E318" s="22" t="s">
        <v>150</v>
      </c>
      <c r="F318" s="19"/>
      <c r="G318" s="15"/>
      <c r="H318" s="15"/>
      <c r="I318" s="15"/>
      <c r="J318" s="15"/>
      <c r="K318" s="15"/>
      <c r="L318" s="15"/>
      <c r="M318" s="15"/>
    </row>
    <row r="319" spans="1:13" ht="51" customHeight="1" x14ac:dyDescent="0.25">
      <c r="A319" s="19"/>
      <c r="B319" s="19"/>
      <c r="C319" s="19"/>
      <c r="D319" s="19"/>
      <c r="E319" s="22" t="s">
        <v>71</v>
      </c>
      <c r="F319" s="19"/>
      <c r="G319" s="15"/>
      <c r="H319" s="15"/>
      <c r="I319" s="15"/>
      <c r="J319" s="15"/>
      <c r="K319" s="15"/>
      <c r="L319" s="15"/>
      <c r="M319" s="15"/>
    </row>
    <row r="320" spans="1:13" x14ac:dyDescent="0.25">
      <c r="A320" s="19"/>
      <c r="B320" s="19"/>
      <c r="C320" s="19"/>
      <c r="D320" s="19"/>
      <c r="E320" s="22" t="s">
        <v>72</v>
      </c>
      <c r="F320" s="19"/>
      <c r="G320" s="15"/>
      <c r="H320" s="15"/>
      <c r="I320" s="15"/>
      <c r="J320" s="15"/>
      <c r="K320" s="15"/>
      <c r="L320" s="15"/>
      <c r="M320" s="15"/>
    </row>
    <row r="321" spans="1:13" x14ac:dyDescent="0.25">
      <c r="A321" s="19"/>
      <c r="B321" s="19"/>
      <c r="C321" s="19"/>
      <c r="D321" s="19"/>
      <c r="E321" s="22" t="s">
        <v>72</v>
      </c>
      <c r="F321" s="19"/>
      <c r="G321" s="15"/>
      <c r="H321" s="15"/>
      <c r="I321" s="15"/>
      <c r="J321" s="15"/>
      <c r="K321" s="15"/>
      <c r="L321" s="15"/>
      <c r="M321" s="15"/>
    </row>
    <row r="322" spans="1:13" x14ac:dyDescent="0.25">
      <c r="A322" s="19">
        <v>2474</v>
      </c>
      <c r="B322" s="19" t="s">
        <v>5</v>
      </c>
      <c r="C322" s="19">
        <v>7</v>
      </c>
      <c r="D322" s="19">
        <v>4</v>
      </c>
      <c r="E322" s="22" t="s">
        <v>151</v>
      </c>
      <c r="F322" s="19"/>
      <c r="G322" s="15"/>
      <c r="H322" s="15"/>
      <c r="I322" s="15"/>
      <c r="J322" s="15"/>
      <c r="K322" s="15"/>
      <c r="L322" s="15"/>
      <c r="M322" s="15"/>
    </row>
    <row r="323" spans="1:13" ht="51" customHeight="1" x14ac:dyDescent="0.25">
      <c r="A323" s="19"/>
      <c r="B323" s="19"/>
      <c r="C323" s="19"/>
      <c r="D323" s="19"/>
      <c r="E323" s="22" t="s">
        <v>71</v>
      </c>
      <c r="F323" s="19"/>
      <c r="G323" s="15"/>
      <c r="H323" s="15"/>
      <c r="I323" s="15"/>
      <c r="J323" s="15"/>
      <c r="K323" s="15"/>
      <c r="L323" s="15"/>
      <c r="M323" s="15"/>
    </row>
    <row r="324" spans="1:13" x14ac:dyDescent="0.25">
      <c r="A324" s="19"/>
      <c r="B324" s="19"/>
      <c r="C324" s="19"/>
      <c r="D324" s="19"/>
      <c r="E324" s="22" t="s">
        <v>72</v>
      </c>
      <c r="F324" s="19"/>
      <c r="G324" s="15"/>
      <c r="H324" s="15"/>
      <c r="I324" s="15"/>
      <c r="J324" s="15"/>
      <c r="K324" s="15"/>
      <c r="L324" s="15"/>
      <c r="M324" s="15"/>
    </row>
    <row r="325" spans="1:13" x14ac:dyDescent="0.25">
      <c r="A325" s="19"/>
      <c r="B325" s="19"/>
      <c r="C325" s="19"/>
      <c r="D325" s="19"/>
      <c r="E325" s="22" t="s">
        <v>72</v>
      </c>
      <c r="F325" s="19"/>
      <c r="G325" s="15"/>
      <c r="H325" s="15"/>
      <c r="I325" s="15"/>
      <c r="J325" s="15"/>
      <c r="K325" s="15"/>
      <c r="L325" s="15"/>
      <c r="M325" s="15"/>
    </row>
    <row r="326" spans="1:13" ht="50.25" customHeight="1" x14ac:dyDescent="0.25">
      <c r="A326" s="19">
        <v>2480</v>
      </c>
      <c r="B326" s="19" t="s">
        <v>5</v>
      </c>
      <c r="C326" s="19">
        <v>8</v>
      </c>
      <c r="D326" s="19">
        <v>0</v>
      </c>
      <c r="E326" s="22" t="s">
        <v>152</v>
      </c>
      <c r="F326" s="19"/>
      <c r="G326" s="15"/>
      <c r="H326" s="15"/>
      <c r="I326" s="15"/>
      <c r="J326" s="15"/>
      <c r="K326" s="15"/>
      <c r="L326" s="15"/>
      <c r="M326" s="15"/>
    </row>
    <row r="327" spans="1:13" x14ac:dyDescent="0.25">
      <c r="A327" s="19"/>
      <c r="B327" s="19"/>
      <c r="C327" s="19"/>
      <c r="D327" s="19"/>
      <c r="E327" s="22" t="s">
        <v>48</v>
      </c>
      <c r="F327" s="19"/>
      <c r="G327" s="15"/>
      <c r="H327" s="15"/>
      <c r="I327" s="15"/>
      <c r="J327" s="15"/>
      <c r="K327" s="15"/>
      <c r="L327" s="15"/>
      <c r="M327" s="15"/>
    </row>
    <row r="328" spans="1:13" ht="64.5" customHeight="1" x14ac:dyDescent="0.25">
      <c r="A328" s="19">
        <v>2481</v>
      </c>
      <c r="B328" s="19" t="s">
        <v>5</v>
      </c>
      <c r="C328" s="19">
        <v>8</v>
      </c>
      <c r="D328" s="19">
        <v>1</v>
      </c>
      <c r="E328" s="22" t="s">
        <v>153</v>
      </c>
      <c r="F328" s="19"/>
      <c r="G328" s="15"/>
      <c r="H328" s="15"/>
      <c r="I328" s="15"/>
      <c r="J328" s="15"/>
      <c r="K328" s="15"/>
      <c r="L328" s="15"/>
      <c r="M328" s="15"/>
    </row>
    <row r="329" spans="1:13" ht="51.75" customHeight="1" x14ac:dyDescent="0.25">
      <c r="A329" s="19"/>
      <c r="B329" s="19"/>
      <c r="C329" s="19"/>
      <c r="D329" s="19"/>
      <c r="E329" s="22" t="s">
        <v>71</v>
      </c>
      <c r="F329" s="19"/>
      <c r="G329" s="15"/>
      <c r="H329" s="15"/>
      <c r="I329" s="15"/>
      <c r="J329" s="15"/>
      <c r="K329" s="15"/>
      <c r="L329" s="15"/>
      <c r="M329" s="15"/>
    </row>
    <row r="330" spans="1:13" x14ac:dyDescent="0.25">
      <c r="A330" s="19"/>
      <c r="B330" s="19"/>
      <c r="C330" s="19"/>
      <c r="D330" s="19"/>
      <c r="E330" s="22" t="s">
        <v>72</v>
      </c>
      <c r="F330" s="19"/>
      <c r="G330" s="15"/>
      <c r="H330" s="15"/>
      <c r="I330" s="15"/>
      <c r="J330" s="15"/>
      <c r="K330" s="15"/>
      <c r="L330" s="15"/>
      <c r="M330" s="15"/>
    </row>
    <row r="331" spans="1:13" x14ac:dyDescent="0.25">
      <c r="A331" s="19"/>
      <c r="B331" s="19"/>
      <c r="C331" s="19"/>
      <c r="D331" s="19"/>
      <c r="E331" s="22" t="s">
        <v>72</v>
      </c>
      <c r="F331" s="19"/>
      <c r="G331" s="15"/>
      <c r="H331" s="15"/>
      <c r="I331" s="15"/>
      <c r="J331" s="15"/>
      <c r="K331" s="15"/>
      <c r="L331" s="15"/>
      <c r="M331" s="15"/>
    </row>
    <row r="332" spans="1:13" ht="67.5" customHeight="1" x14ac:dyDescent="0.25">
      <c r="A332" s="19">
        <v>2482</v>
      </c>
      <c r="B332" s="19" t="s">
        <v>5</v>
      </c>
      <c r="C332" s="19">
        <v>8</v>
      </c>
      <c r="D332" s="19">
        <v>2</v>
      </c>
      <c r="E332" s="22" t="s">
        <v>154</v>
      </c>
      <c r="F332" s="19"/>
      <c r="G332" s="15"/>
      <c r="H332" s="15"/>
      <c r="I332" s="15"/>
      <c r="J332" s="15"/>
      <c r="K332" s="15"/>
      <c r="L332" s="15"/>
      <c r="M332" s="15"/>
    </row>
    <row r="333" spans="1:13" ht="54" customHeight="1" x14ac:dyDescent="0.25">
      <c r="A333" s="19"/>
      <c r="B333" s="19"/>
      <c r="C333" s="19"/>
      <c r="D333" s="19"/>
      <c r="E333" s="22" t="s">
        <v>71</v>
      </c>
      <c r="F333" s="19"/>
      <c r="G333" s="15"/>
      <c r="H333" s="15"/>
      <c r="I333" s="15"/>
      <c r="J333" s="15"/>
      <c r="K333" s="15"/>
      <c r="L333" s="15"/>
      <c r="M333" s="15"/>
    </row>
    <row r="334" spans="1:13" x14ac:dyDescent="0.25">
      <c r="A334" s="19"/>
      <c r="B334" s="19"/>
      <c r="C334" s="19"/>
      <c r="D334" s="19"/>
      <c r="E334" s="22" t="s">
        <v>72</v>
      </c>
      <c r="F334" s="19"/>
      <c r="G334" s="15"/>
      <c r="H334" s="15"/>
      <c r="I334" s="15"/>
      <c r="J334" s="15"/>
      <c r="K334" s="15"/>
      <c r="L334" s="15"/>
      <c r="M334" s="15"/>
    </row>
    <row r="335" spans="1:13" x14ac:dyDescent="0.25">
      <c r="A335" s="19"/>
      <c r="B335" s="19"/>
      <c r="C335" s="19"/>
      <c r="D335" s="19"/>
      <c r="E335" s="22" t="s">
        <v>72</v>
      </c>
      <c r="F335" s="19"/>
      <c r="G335" s="15"/>
      <c r="H335" s="15"/>
      <c r="I335" s="15"/>
      <c r="J335" s="15"/>
      <c r="K335" s="15"/>
      <c r="L335" s="15"/>
      <c r="M335" s="15"/>
    </row>
    <row r="336" spans="1:13" ht="27" x14ac:dyDescent="0.25">
      <c r="A336" s="19">
        <v>2483</v>
      </c>
      <c r="B336" s="19" t="s">
        <v>5</v>
      </c>
      <c r="C336" s="19">
        <v>8</v>
      </c>
      <c r="D336" s="19">
        <v>3</v>
      </c>
      <c r="E336" s="22" t="s">
        <v>155</v>
      </c>
      <c r="F336" s="19"/>
      <c r="G336" s="15"/>
      <c r="H336" s="15"/>
      <c r="I336" s="15"/>
      <c r="J336" s="15"/>
      <c r="K336" s="15"/>
      <c r="L336" s="15"/>
      <c r="M336" s="15"/>
    </row>
    <row r="337" spans="1:13" ht="40.5" x14ac:dyDescent="0.25">
      <c r="A337" s="19"/>
      <c r="B337" s="19"/>
      <c r="C337" s="19"/>
      <c r="D337" s="19"/>
      <c r="E337" s="22" t="s">
        <v>71</v>
      </c>
      <c r="F337" s="19"/>
      <c r="G337" s="15"/>
      <c r="H337" s="15"/>
      <c r="I337" s="15"/>
      <c r="J337" s="15"/>
      <c r="K337" s="15"/>
      <c r="L337" s="15"/>
      <c r="M337" s="15"/>
    </row>
    <row r="338" spans="1:13" x14ac:dyDescent="0.25">
      <c r="A338" s="19"/>
      <c r="B338" s="19"/>
      <c r="C338" s="19"/>
      <c r="D338" s="19"/>
      <c r="E338" s="22" t="s">
        <v>72</v>
      </c>
      <c r="F338" s="19"/>
      <c r="G338" s="15"/>
      <c r="H338" s="15"/>
      <c r="I338" s="15"/>
      <c r="J338" s="15"/>
      <c r="K338" s="15"/>
      <c r="L338" s="15"/>
      <c r="M338" s="15"/>
    </row>
    <row r="339" spans="1:13" x14ac:dyDescent="0.25">
      <c r="A339" s="19"/>
      <c r="B339" s="19"/>
      <c r="C339" s="19"/>
      <c r="D339" s="19"/>
      <c r="E339" s="22" t="s">
        <v>72</v>
      </c>
      <c r="F339" s="19"/>
      <c r="G339" s="15"/>
      <c r="H339" s="15"/>
      <c r="I339" s="15"/>
      <c r="J339" s="15"/>
      <c r="K339" s="15"/>
      <c r="L339" s="15"/>
      <c r="M339" s="15"/>
    </row>
    <row r="340" spans="1:13" ht="40.5" x14ac:dyDescent="0.25">
      <c r="A340" s="19">
        <v>2484</v>
      </c>
      <c r="B340" s="19" t="s">
        <v>5</v>
      </c>
      <c r="C340" s="19">
        <v>8</v>
      </c>
      <c r="D340" s="19">
        <v>4</v>
      </c>
      <c r="E340" s="22" t="s">
        <v>156</v>
      </c>
      <c r="F340" s="19"/>
      <c r="G340" s="15"/>
      <c r="H340" s="15"/>
      <c r="I340" s="15"/>
      <c r="J340" s="15"/>
      <c r="K340" s="15"/>
      <c r="L340" s="15"/>
      <c r="M340" s="15"/>
    </row>
    <row r="341" spans="1:13" ht="56.25" customHeight="1" x14ac:dyDescent="0.25">
      <c r="A341" s="19"/>
      <c r="B341" s="19"/>
      <c r="C341" s="19"/>
      <c r="D341" s="19"/>
      <c r="E341" s="22" t="s">
        <v>71</v>
      </c>
      <c r="F341" s="19"/>
      <c r="G341" s="15"/>
      <c r="H341" s="15"/>
      <c r="I341" s="15"/>
      <c r="J341" s="15"/>
      <c r="K341" s="15"/>
      <c r="L341" s="15"/>
      <c r="M341" s="15"/>
    </row>
    <row r="342" spans="1:13" x14ac:dyDescent="0.25">
      <c r="A342" s="19"/>
      <c r="B342" s="19"/>
      <c r="C342" s="19"/>
      <c r="D342" s="19"/>
      <c r="E342" s="22" t="s">
        <v>72</v>
      </c>
      <c r="F342" s="19"/>
      <c r="G342" s="15"/>
      <c r="H342" s="15"/>
      <c r="I342" s="15"/>
      <c r="J342" s="15"/>
      <c r="K342" s="15"/>
      <c r="L342" s="15"/>
      <c r="M342" s="15"/>
    </row>
    <row r="343" spans="1:13" x14ac:dyDescent="0.25">
      <c r="A343" s="19"/>
      <c r="B343" s="19"/>
      <c r="C343" s="19"/>
      <c r="D343" s="19"/>
      <c r="E343" s="22" t="s">
        <v>72</v>
      </c>
      <c r="F343" s="19"/>
      <c r="G343" s="15"/>
      <c r="H343" s="15"/>
      <c r="I343" s="15"/>
      <c r="J343" s="15"/>
      <c r="K343" s="15"/>
      <c r="L343" s="15"/>
      <c r="M343" s="15"/>
    </row>
    <row r="344" spans="1:13" ht="44.25" customHeight="1" x14ac:dyDescent="0.25">
      <c r="A344" s="19">
        <v>2490</v>
      </c>
      <c r="B344" s="19" t="s">
        <v>5</v>
      </c>
      <c r="C344" s="19">
        <v>9</v>
      </c>
      <c r="D344" s="19">
        <v>0</v>
      </c>
      <c r="E344" s="22" t="s">
        <v>157</v>
      </c>
      <c r="F344" s="19"/>
      <c r="G344" s="15">
        <f t="shared" ref="G344:M344" si="21">SUM(G346)</f>
        <v>-174959.2</v>
      </c>
      <c r="H344" s="15">
        <f t="shared" si="21"/>
        <v>0</v>
      </c>
      <c r="I344" s="15">
        <f t="shared" si="21"/>
        <v>-174959.2</v>
      </c>
      <c r="J344" s="15">
        <f t="shared" si="21"/>
        <v>-42017.760629921264</v>
      </c>
      <c r="K344" s="15">
        <f t="shared" si="21"/>
        <v>-86101.968503937009</v>
      </c>
      <c r="L344" s="15">
        <f t="shared" si="21"/>
        <v>-130186.17637795277</v>
      </c>
      <c r="M344" s="15">
        <f t="shared" si="21"/>
        <v>-174959.2</v>
      </c>
    </row>
    <row r="345" spans="1:13" x14ac:dyDescent="0.25">
      <c r="A345" s="19"/>
      <c r="B345" s="19"/>
      <c r="C345" s="19"/>
      <c r="D345" s="19"/>
      <c r="E345" s="22" t="s">
        <v>48</v>
      </c>
      <c r="F345" s="19"/>
      <c r="G345" s="15"/>
      <c r="H345" s="15"/>
      <c r="I345" s="15"/>
      <c r="J345" s="15"/>
      <c r="K345" s="15"/>
      <c r="L345" s="15"/>
      <c r="M345" s="15"/>
    </row>
    <row r="346" spans="1:13" ht="46.5" customHeight="1" x14ac:dyDescent="0.25">
      <c r="A346" s="19">
        <v>2491</v>
      </c>
      <c r="B346" s="19" t="s">
        <v>5</v>
      </c>
      <c r="C346" s="19">
        <v>9</v>
      </c>
      <c r="D346" s="19">
        <v>1</v>
      </c>
      <c r="E346" s="22" t="s">
        <v>157</v>
      </c>
      <c r="F346" s="19"/>
      <c r="G346" s="15">
        <f>H346+I346</f>
        <v>-174959.2</v>
      </c>
      <c r="H346" s="15"/>
      <c r="I346" s="15">
        <v>-174959.2</v>
      </c>
      <c r="J346" s="32">
        <f>+G346/254*61</f>
        <v>-42017.760629921264</v>
      </c>
      <c r="K346" s="32">
        <f>+G346/254*125</f>
        <v>-86101.968503937009</v>
      </c>
      <c r="L346" s="32">
        <f>+G346/254*189</f>
        <v>-130186.17637795277</v>
      </c>
      <c r="M346" s="32">
        <f>+G346</f>
        <v>-174959.2</v>
      </c>
    </row>
    <row r="347" spans="1:13" ht="48.75" customHeight="1" x14ac:dyDescent="0.25">
      <c r="A347" s="19"/>
      <c r="B347" s="19"/>
      <c r="C347" s="19"/>
      <c r="D347" s="19"/>
      <c r="E347" s="22" t="s">
        <v>71</v>
      </c>
      <c r="F347" s="19"/>
      <c r="G347" s="15"/>
      <c r="H347" s="15"/>
      <c r="I347" s="15"/>
      <c r="J347" s="15"/>
      <c r="K347" s="15"/>
      <c r="L347" s="15"/>
      <c r="M347" s="15"/>
    </row>
    <row r="348" spans="1:13" x14ac:dyDescent="0.25">
      <c r="A348" s="19"/>
      <c r="B348" s="19"/>
      <c r="C348" s="19"/>
      <c r="D348" s="19"/>
      <c r="E348" s="22" t="s">
        <v>72</v>
      </c>
      <c r="F348" s="19"/>
      <c r="G348" s="15"/>
      <c r="H348" s="15"/>
      <c r="I348" s="15"/>
      <c r="J348" s="15"/>
      <c r="K348" s="15"/>
      <c r="L348" s="15"/>
      <c r="M348" s="15"/>
    </row>
    <row r="349" spans="1:13" x14ac:dyDescent="0.25">
      <c r="A349" s="19"/>
      <c r="B349" s="19"/>
      <c r="C349" s="19"/>
      <c r="D349" s="19"/>
      <c r="E349" s="22" t="s">
        <v>72</v>
      </c>
      <c r="F349" s="19"/>
      <c r="G349" s="15"/>
      <c r="H349" s="15"/>
      <c r="I349" s="15"/>
      <c r="J349" s="15"/>
      <c r="K349" s="15"/>
      <c r="L349" s="15"/>
      <c r="M349" s="15"/>
    </row>
    <row r="350" spans="1:13" ht="40.5" x14ac:dyDescent="0.25">
      <c r="A350" s="19">
        <v>2500</v>
      </c>
      <c r="B350" s="19" t="s">
        <v>6</v>
      </c>
      <c r="C350" s="19">
        <v>0</v>
      </c>
      <c r="D350" s="19">
        <v>0</v>
      </c>
      <c r="E350" s="22" t="s">
        <v>158</v>
      </c>
      <c r="F350" s="19"/>
      <c r="G350" s="15">
        <f t="shared" ref="G350:M350" si="22">G352+G368+G374+G380+G386+G392</f>
        <v>649832.9</v>
      </c>
      <c r="H350" s="15">
        <f t="shared" si="22"/>
        <v>642492.9</v>
      </c>
      <c r="I350" s="15">
        <f t="shared" si="22"/>
        <v>7340</v>
      </c>
      <c r="J350" s="15">
        <f t="shared" si="22"/>
        <v>153462.66102362203</v>
      </c>
      <c r="K350" s="15">
        <f t="shared" si="22"/>
        <v>328769.94055118109</v>
      </c>
      <c r="L350" s="15">
        <f t="shared" si="22"/>
        <v>477262.79173228343</v>
      </c>
      <c r="M350" s="15">
        <f t="shared" si="22"/>
        <v>649832.9</v>
      </c>
    </row>
    <row r="351" spans="1:13" x14ac:dyDescent="0.25">
      <c r="A351" s="19"/>
      <c r="B351" s="19"/>
      <c r="C351" s="19"/>
      <c r="D351" s="19"/>
      <c r="E351" s="22" t="s">
        <v>46</v>
      </c>
      <c r="F351" s="19"/>
      <c r="G351" s="15"/>
      <c r="H351" s="15"/>
      <c r="I351" s="15"/>
      <c r="J351" s="15"/>
      <c r="K351" s="15"/>
      <c r="L351" s="15"/>
      <c r="M351" s="15"/>
    </row>
    <row r="352" spans="1:13" x14ac:dyDescent="0.25">
      <c r="A352" s="19">
        <v>2510</v>
      </c>
      <c r="B352" s="19" t="s">
        <v>6</v>
      </c>
      <c r="C352" s="19">
        <v>1</v>
      </c>
      <c r="D352" s="19">
        <v>0</v>
      </c>
      <c r="E352" s="22" t="s">
        <v>159</v>
      </c>
      <c r="F352" s="19"/>
      <c r="G352" s="15">
        <f t="shared" ref="G352:M352" si="23">G354</f>
        <v>529305.4</v>
      </c>
      <c r="H352" s="15">
        <f t="shared" si="23"/>
        <v>526305.4</v>
      </c>
      <c r="I352" s="15">
        <f t="shared" si="23"/>
        <v>3000</v>
      </c>
      <c r="J352" s="15">
        <f t="shared" si="23"/>
        <v>125169.77716535432</v>
      </c>
      <c r="K352" s="15">
        <f t="shared" si="23"/>
        <v>269713.8834645669</v>
      </c>
      <c r="L352" s="15">
        <f t="shared" si="23"/>
        <v>389056.31732283457</v>
      </c>
      <c r="M352" s="15">
        <f t="shared" si="23"/>
        <v>529305.4</v>
      </c>
    </row>
    <row r="353" spans="1:13" x14ac:dyDescent="0.25">
      <c r="A353" s="19"/>
      <c r="B353" s="19"/>
      <c r="C353" s="19"/>
      <c r="D353" s="19"/>
      <c r="E353" s="22" t="s">
        <v>48</v>
      </c>
      <c r="F353" s="19"/>
      <c r="G353" s="15"/>
      <c r="H353" s="15"/>
      <c r="I353" s="15"/>
      <c r="J353" s="15"/>
      <c r="K353" s="15"/>
      <c r="L353" s="15"/>
      <c r="M353" s="15"/>
    </row>
    <row r="354" spans="1:13" x14ac:dyDescent="0.25">
      <c r="A354" s="19">
        <v>2511</v>
      </c>
      <c r="B354" s="19" t="s">
        <v>6</v>
      </c>
      <c r="C354" s="19">
        <v>1</v>
      </c>
      <c r="D354" s="19">
        <v>1</v>
      </c>
      <c r="E354" s="22" t="s">
        <v>159</v>
      </c>
      <c r="F354" s="19"/>
      <c r="G354" s="15">
        <f>SUM(G356:G367)</f>
        <v>529305.4</v>
      </c>
      <c r="H354" s="15">
        <f t="shared" ref="H354:M354" si="24">SUM(H356:H367)</f>
        <v>526305.4</v>
      </c>
      <c r="I354" s="15">
        <f t="shared" si="24"/>
        <v>3000</v>
      </c>
      <c r="J354" s="15">
        <f t="shared" si="24"/>
        <v>125169.77716535432</v>
      </c>
      <c r="K354" s="15">
        <f t="shared" si="24"/>
        <v>269713.8834645669</v>
      </c>
      <c r="L354" s="15">
        <f t="shared" si="24"/>
        <v>389056.31732283457</v>
      </c>
      <c r="M354" s="15">
        <f t="shared" si="24"/>
        <v>529305.4</v>
      </c>
    </row>
    <row r="355" spans="1:13" ht="50.25" customHeight="1" x14ac:dyDescent="0.25">
      <c r="A355" s="19"/>
      <c r="B355" s="19"/>
      <c r="C355" s="19"/>
      <c r="D355" s="19"/>
      <c r="E355" s="22" t="s">
        <v>71</v>
      </c>
      <c r="F355" s="19"/>
      <c r="G355" s="15"/>
      <c r="H355" s="15"/>
      <c r="I355" s="15"/>
      <c r="J355" s="15"/>
      <c r="K355" s="15"/>
      <c r="L355" s="15"/>
      <c r="M355" s="15"/>
    </row>
    <row r="356" spans="1:13" ht="27" customHeight="1" x14ac:dyDescent="0.25">
      <c r="A356" s="19"/>
      <c r="B356" s="19"/>
      <c r="C356" s="19"/>
      <c r="D356" s="19"/>
      <c r="E356" s="22" t="s">
        <v>50</v>
      </c>
      <c r="F356" s="19" t="s">
        <v>13</v>
      </c>
      <c r="G356" s="15">
        <f>150+441053</f>
        <v>441203</v>
      </c>
      <c r="H356" s="15">
        <f>+G356</f>
        <v>441203</v>
      </c>
      <c r="I356" s="15"/>
      <c r="J356" s="32">
        <v>104194.5</v>
      </c>
      <c r="K356" s="32">
        <v>228389</v>
      </c>
      <c r="L356" s="32">
        <v>322601.50393700786</v>
      </c>
      <c r="M356" s="32">
        <f>+G356</f>
        <v>441203</v>
      </c>
    </row>
    <row r="357" spans="1:13" ht="19.5" customHeight="1" x14ac:dyDescent="0.25">
      <c r="A357" s="19"/>
      <c r="B357" s="19"/>
      <c r="C357" s="19"/>
      <c r="D357" s="19"/>
      <c r="E357" s="22" t="s">
        <v>321</v>
      </c>
      <c r="F357" s="19" t="s">
        <v>15</v>
      </c>
      <c r="G357" s="15">
        <v>500</v>
      </c>
      <c r="H357" s="15">
        <f t="shared" ref="H357:H365" si="25">+G357</f>
        <v>500</v>
      </c>
      <c r="I357" s="15"/>
      <c r="J357" s="32">
        <v>480.3149606299213</v>
      </c>
      <c r="K357" s="32">
        <v>500</v>
      </c>
      <c r="L357" s="32">
        <v>500</v>
      </c>
      <c r="M357" s="32">
        <v>500</v>
      </c>
    </row>
    <row r="358" spans="1:13" ht="18.75" customHeight="1" x14ac:dyDescent="0.25">
      <c r="A358" s="19"/>
      <c r="B358" s="19"/>
      <c r="C358" s="19"/>
      <c r="D358" s="19"/>
      <c r="E358" s="22" t="s">
        <v>264</v>
      </c>
      <c r="F358" s="19" t="s">
        <v>16</v>
      </c>
      <c r="G358" s="15">
        <v>9470</v>
      </c>
      <c r="H358" s="15">
        <f t="shared" si="25"/>
        <v>9470</v>
      </c>
      <c r="I358" s="15"/>
      <c r="J358" s="32">
        <v>3082.0078740157478</v>
      </c>
      <c r="K358" s="32">
        <v>6207.2000000000007</v>
      </c>
      <c r="L358" s="32">
        <v>6207.2000000000007</v>
      </c>
      <c r="M358" s="32">
        <f t="shared" ref="M358:M367" si="26">+G358</f>
        <v>9470</v>
      </c>
    </row>
    <row r="359" spans="1:13" ht="18" customHeight="1" x14ac:dyDescent="0.25">
      <c r="A359" s="19"/>
      <c r="B359" s="19"/>
      <c r="C359" s="19"/>
      <c r="D359" s="19"/>
      <c r="E359" s="22" t="s">
        <v>266</v>
      </c>
      <c r="F359" s="19" t="s">
        <v>28</v>
      </c>
      <c r="G359" s="15">
        <v>1700</v>
      </c>
      <c r="H359" s="15">
        <f t="shared" si="25"/>
        <v>1700</v>
      </c>
      <c r="I359" s="15"/>
      <c r="J359" s="32">
        <v>288.18897637795271</v>
      </c>
      <c r="K359" s="32">
        <v>590.55118110236219</v>
      </c>
      <c r="L359" s="32">
        <v>1392.9133858267701</v>
      </c>
      <c r="M359" s="32">
        <f t="shared" si="26"/>
        <v>1700</v>
      </c>
    </row>
    <row r="360" spans="1:13" ht="18" customHeight="1" x14ac:dyDescent="0.25">
      <c r="A360" s="19"/>
      <c r="B360" s="19"/>
      <c r="C360" s="19"/>
      <c r="D360" s="19"/>
      <c r="E360" s="22" t="s">
        <v>335</v>
      </c>
      <c r="F360" s="19" t="s">
        <v>14</v>
      </c>
      <c r="G360" s="15">
        <v>2894</v>
      </c>
      <c r="H360" s="15">
        <f t="shared" si="25"/>
        <v>2894</v>
      </c>
      <c r="I360" s="15"/>
      <c r="J360" s="32">
        <v>695.01574803149606</v>
      </c>
      <c r="K360" s="32">
        <v>1424.2125984251968</v>
      </c>
      <c r="L360" s="32">
        <v>2153.4094488188975</v>
      </c>
      <c r="M360" s="32">
        <f t="shared" si="26"/>
        <v>2894</v>
      </c>
    </row>
    <row r="361" spans="1:13" ht="18" customHeight="1" x14ac:dyDescent="0.25">
      <c r="A361" s="19"/>
      <c r="B361" s="19"/>
      <c r="C361" s="19"/>
      <c r="D361" s="19"/>
      <c r="E361" s="22" t="s">
        <v>258</v>
      </c>
      <c r="F361" s="19" t="s">
        <v>17</v>
      </c>
      <c r="G361" s="15">
        <v>351.4</v>
      </c>
      <c r="H361" s="15">
        <f t="shared" si="25"/>
        <v>351.4</v>
      </c>
      <c r="I361" s="15"/>
      <c r="J361" s="32">
        <v>84.39133858267715</v>
      </c>
      <c r="K361" s="32">
        <v>172.93307086614172</v>
      </c>
      <c r="L361" s="32">
        <v>261.47480314960626</v>
      </c>
      <c r="M361" s="32">
        <f t="shared" si="26"/>
        <v>351.4</v>
      </c>
    </row>
    <row r="362" spans="1:13" ht="18" customHeight="1" x14ac:dyDescent="0.25">
      <c r="A362" s="19"/>
      <c r="B362" s="19"/>
      <c r="C362" s="19"/>
      <c r="D362" s="19"/>
      <c r="E362" s="22" t="s">
        <v>61</v>
      </c>
      <c r="F362" s="19">
        <v>4252</v>
      </c>
      <c r="G362" s="15">
        <v>2520</v>
      </c>
      <c r="H362" s="15">
        <f t="shared" si="25"/>
        <v>2520</v>
      </c>
      <c r="I362" s="15"/>
      <c r="J362" s="32">
        <v>605.19685039370074</v>
      </c>
      <c r="K362" s="32">
        <v>1240.1574803149606</v>
      </c>
      <c r="L362" s="32">
        <v>1875.1181102362204</v>
      </c>
      <c r="M362" s="32">
        <f t="shared" si="26"/>
        <v>2520</v>
      </c>
    </row>
    <row r="363" spans="1:13" ht="18" customHeight="1" x14ac:dyDescent="0.25">
      <c r="A363" s="19"/>
      <c r="B363" s="19"/>
      <c r="C363" s="19"/>
      <c r="D363" s="19"/>
      <c r="E363" s="7" t="s">
        <v>327</v>
      </c>
      <c r="F363" s="19" t="s">
        <v>19</v>
      </c>
      <c r="G363" s="15">
        <v>560</v>
      </c>
      <c r="H363" s="15">
        <f t="shared" si="25"/>
        <v>560</v>
      </c>
      <c r="I363" s="15"/>
      <c r="J363" s="32">
        <v>134.48818897637796</v>
      </c>
      <c r="K363" s="32">
        <v>275.5905511811024</v>
      </c>
      <c r="L363" s="32">
        <v>416.69291338582678</v>
      </c>
      <c r="M363" s="32">
        <f t="shared" si="26"/>
        <v>560</v>
      </c>
    </row>
    <row r="364" spans="1:13" ht="18.75" customHeight="1" x14ac:dyDescent="0.25">
      <c r="A364" s="19"/>
      <c r="B364" s="19"/>
      <c r="C364" s="19"/>
      <c r="D364" s="19"/>
      <c r="E364" s="22" t="s">
        <v>294</v>
      </c>
      <c r="F364" s="19">
        <v>4264</v>
      </c>
      <c r="G364" s="15">
        <v>59177</v>
      </c>
      <c r="H364" s="15">
        <f t="shared" si="25"/>
        <v>59177</v>
      </c>
      <c r="I364" s="15"/>
      <c r="J364" s="32">
        <v>13373.665354330709</v>
      </c>
      <c r="K364" s="32">
        <v>27302.232283464567</v>
      </c>
      <c r="L364" s="32">
        <v>45030.8</v>
      </c>
      <c r="M364" s="32">
        <f t="shared" si="26"/>
        <v>59177</v>
      </c>
    </row>
    <row r="365" spans="1:13" x14ac:dyDescent="0.25">
      <c r="A365" s="19"/>
      <c r="B365" s="19"/>
      <c r="C365" s="19"/>
      <c r="D365" s="19"/>
      <c r="E365" s="22" t="s">
        <v>312</v>
      </c>
      <c r="F365" s="19" t="s">
        <v>22</v>
      </c>
      <c r="G365" s="15">
        <v>7930</v>
      </c>
      <c r="H365" s="15">
        <f t="shared" si="25"/>
        <v>7930</v>
      </c>
      <c r="I365" s="15"/>
      <c r="J365" s="32">
        <v>991.85039370078744</v>
      </c>
      <c r="K365" s="32">
        <v>2119.8803149606301</v>
      </c>
      <c r="L365" s="32">
        <v>6873.1102362204701</v>
      </c>
      <c r="M365" s="32">
        <f t="shared" si="26"/>
        <v>7930</v>
      </c>
    </row>
    <row r="366" spans="1:13" ht="15.75" customHeight="1" x14ac:dyDescent="0.25">
      <c r="A366" s="19"/>
      <c r="B366" s="19"/>
      <c r="C366" s="19"/>
      <c r="D366" s="19"/>
      <c r="E366" s="22" t="s">
        <v>69</v>
      </c>
      <c r="F366" s="19">
        <v>5122</v>
      </c>
      <c r="G366" s="15">
        <v>1000</v>
      </c>
      <c r="H366" s="15"/>
      <c r="I366" s="15">
        <f>+G366</f>
        <v>1000</v>
      </c>
      <c r="J366" s="32">
        <v>240.15748031496065</v>
      </c>
      <c r="K366" s="32">
        <v>492.12598425196853</v>
      </c>
      <c r="L366" s="32">
        <v>744.09448818897636</v>
      </c>
      <c r="M366" s="32">
        <f t="shared" si="26"/>
        <v>1000</v>
      </c>
    </row>
    <row r="367" spans="1:13" x14ac:dyDescent="0.25">
      <c r="A367" s="19"/>
      <c r="B367" s="19"/>
      <c r="C367" s="19"/>
      <c r="D367" s="19"/>
      <c r="E367" s="22" t="s">
        <v>267</v>
      </c>
      <c r="F367" s="19">
        <v>5129</v>
      </c>
      <c r="G367" s="15">
        <v>2000</v>
      </c>
      <c r="H367" s="15"/>
      <c r="I367" s="15">
        <f>+G367</f>
        <v>2000</v>
      </c>
      <c r="J367" s="32">
        <v>1000</v>
      </c>
      <c r="K367" s="32">
        <v>1000</v>
      </c>
      <c r="L367" s="32">
        <v>1000</v>
      </c>
      <c r="M367" s="32">
        <f t="shared" si="26"/>
        <v>2000</v>
      </c>
    </row>
    <row r="368" spans="1:13" x14ac:dyDescent="0.25">
      <c r="A368" s="19">
        <v>2520</v>
      </c>
      <c r="B368" s="19" t="s">
        <v>6</v>
      </c>
      <c r="C368" s="19">
        <v>2</v>
      </c>
      <c r="D368" s="19">
        <v>0</v>
      </c>
      <c r="E368" s="22" t="s">
        <v>160</v>
      </c>
      <c r="F368" s="19"/>
      <c r="G368" s="15"/>
      <c r="H368" s="15"/>
      <c r="I368" s="15"/>
      <c r="J368" s="15"/>
      <c r="K368" s="15"/>
      <c r="L368" s="15"/>
      <c r="M368" s="15"/>
    </row>
    <row r="369" spans="1:13" x14ac:dyDescent="0.25">
      <c r="A369" s="19"/>
      <c r="B369" s="19"/>
      <c r="C369" s="19"/>
      <c r="D369" s="19"/>
      <c r="E369" s="22" t="s">
        <v>48</v>
      </c>
      <c r="F369" s="19"/>
      <c r="G369" s="15"/>
      <c r="H369" s="15"/>
      <c r="I369" s="15"/>
      <c r="J369" s="15"/>
      <c r="K369" s="15"/>
      <c r="L369" s="15"/>
      <c r="M369" s="15"/>
    </row>
    <row r="370" spans="1:13" x14ac:dyDescent="0.25">
      <c r="A370" s="19">
        <v>2521</v>
      </c>
      <c r="B370" s="19" t="s">
        <v>6</v>
      </c>
      <c r="C370" s="19">
        <v>2</v>
      </c>
      <c r="D370" s="19">
        <v>1</v>
      </c>
      <c r="E370" s="22" t="s">
        <v>161</v>
      </c>
      <c r="F370" s="19"/>
      <c r="G370" s="15"/>
      <c r="H370" s="15"/>
      <c r="I370" s="15"/>
      <c r="J370" s="15"/>
      <c r="K370" s="15"/>
      <c r="L370" s="15"/>
      <c r="M370" s="15"/>
    </row>
    <row r="371" spans="1:13" ht="56.25" customHeight="1" x14ac:dyDescent="0.25">
      <c r="A371" s="19"/>
      <c r="B371" s="19"/>
      <c r="C371" s="19"/>
      <c r="D371" s="19"/>
      <c r="E371" s="22" t="s">
        <v>71</v>
      </c>
      <c r="F371" s="19"/>
      <c r="G371" s="15"/>
      <c r="H371" s="15"/>
      <c r="I371" s="15"/>
      <c r="J371" s="15"/>
      <c r="K371" s="15"/>
      <c r="L371" s="15"/>
      <c r="M371" s="15"/>
    </row>
    <row r="372" spans="1:13" x14ac:dyDescent="0.25">
      <c r="A372" s="19"/>
      <c r="B372" s="19"/>
      <c r="C372" s="19"/>
      <c r="D372" s="19"/>
      <c r="E372" s="22" t="s">
        <v>72</v>
      </c>
      <c r="F372" s="19"/>
      <c r="G372" s="15"/>
      <c r="H372" s="15"/>
      <c r="I372" s="15"/>
      <c r="J372" s="15"/>
      <c r="K372" s="15"/>
      <c r="L372" s="15"/>
      <c r="M372" s="15"/>
    </row>
    <row r="373" spans="1:13" x14ac:dyDescent="0.25">
      <c r="A373" s="19"/>
      <c r="B373" s="19"/>
      <c r="C373" s="19"/>
      <c r="D373" s="19"/>
      <c r="E373" s="22" t="s">
        <v>72</v>
      </c>
      <c r="F373" s="19"/>
      <c r="G373" s="15"/>
      <c r="H373" s="15"/>
      <c r="I373" s="15"/>
      <c r="J373" s="15"/>
      <c r="K373" s="15"/>
      <c r="L373" s="15"/>
      <c r="M373" s="15"/>
    </row>
    <row r="374" spans="1:13" ht="22.5" customHeight="1" x14ac:dyDescent="0.25">
      <c r="A374" s="19">
        <v>2530</v>
      </c>
      <c r="B374" s="19" t="s">
        <v>6</v>
      </c>
      <c r="C374" s="19">
        <v>3</v>
      </c>
      <c r="D374" s="19">
        <v>0</v>
      </c>
      <c r="E374" s="22" t="s">
        <v>162</v>
      </c>
      <c r="F374" s="19"/>
      <c r="G374" s="15"/>
      <c r="H374" s="15"/>
      <c r="I374" s="15"/>
      <c r="J374" s="15"/>
      <c r="K374" s="15"/>
      <c r="L374" s="15"/>
      <c r="M374" s="15"/>
    </row>
    <row r="375" spans="1:13" x14ac:dyDescent="0.25">
      <c r="A375" s="19"/>
      <c r="B375" s="19"/>
      <c r="C375" s="19"/>
      <c r="D375" s="19"/>
      <c r="E375" s="22" t="s">
        <v>48</v>
      </c>
      <c r="F375" s="19"/>
      <c r="G375" s="15"/>
      <c r="H375" s="15"/>
      <c r="I375" s="15"/>
      <c r="J375" s="15"/>
      <c r="K375" s="15"/>
      <c r="L375" s="15"/>
      <c r="M375" s="15"/>
    </row>
    <row r="376" spans="1:13" ht="21.75" customHeight="1" x14ac:dyDescent="0.25">
      <c r="A376" s="19">
        <v>2531</v>
      </c>
      <c r="B376" s="19" t="s">
        <v>6</v>
      </c>
      <c r="C376" s="19">
        <v>3</v>
      </c>
      <c r="D376" s="19">
        <v>1</v>
      </c>
      <c r="E376" s="22" t="s">
        <v>162</v>
      </c>
      <c r="F376" s="19"/>
      <c r="G376" s="15"/>
      <c r="H376" s="15"/>
      <c r="I376" s="15"/>
      <c r="J376" s="15"/>
      <c r="K376" s="15"/>
      <c r="L376" s="15"/>
      <c r="M376" s="15"/>
    </row>
    <row r="377" spans="1:13" ht="54.75" customHeight="1" x14ac:dyDescent="0.25">
      <c r="A377" s="19"/>
      <c r="B377" s="19"/>
      <c r="C377" s="19"/>
      <c r="D377" s="19"/>
      <c r="E377" s="22" t="s">
        <v>71</v>
      </c>
      <c r="F377" s="19"/>
      <c r="G377" s="15"/>
      <c r="H377" s="15"/>
      <c r="I377" s="15"/>
      <c r="J377" s="15"/>
      <c r="K377" s="15"/>
      <c r="L377" s="15"/>
      <c r="M377" s="15"/>
    </row>
    <row r="378" spans="1:13" x14ac:dyDescent="0.25">
      <c r="A378" s="19"/>
      <c r="B378" s="19"/>
      <c r="C378" s="19"/>
      <c r="D378" s="19"/>
      <c r="E378" s="22" t="s">
        <v>72</v>
      </c>
      <c r="F378" s="19"/>
      <c r="G378" s="15"/>
      <c r="H378" s="15"/>
      <c r="I378" s="15"/>
      <c r="J378" s="15"/>
      <c r="K378" s="15"/>
      <c r="L378" s="15"/>
      <c r="M378" s="15"/>
    </row>
    <row r="379" spans="1:13" x14ac:dyDescent="0.25">
      <c r="A379" s="19"/>
      <c r="B379" s="19"/>
      <c r="C379" s="19"/>
      <c r="D379" s="19"/>
      <c r="E379" s="22" t="s">
        <v>72</v>
      </c>
      <c r="F379" s="19"/>
      <c r="G379" s="15"/>
      <c r="H379" s="15"/>
      <c r="I379" s="15"/>
      <c r="J379" s="15"/>
      <c r="K379" s="15"/>
      <c r="L379" s="15"/>
      <c r="M379" s="15"/>
    </row>
    <row r="380" spans="1:13" ht="38.25" customHeight="1" x14ac:dyDescent="0.25">
      <c r="A380" s="19">
        <v>2540</v>
      </c>
      <c r="B380" s="19" t="s">
        <v>6</v>
      </c>
      <c r="C380" s="19">
        <v>4</v>
      </c>
      <c r="D380" s="19">
        <v>0</v>
      </c>
      <c r="E380" s="22" t="s">
        <v>163</v>
      </c>
      <c r="F380" s="19"/>
      <c r="G380" s="15"/>
      <c r="H380" s="15"/>
      <c r="I380" s="15"/>
      <c r="J380" s="15"/>
      <c r="K380" s="15"/>
      <c r="L380" s="15"/>
      <c r="M380" s="15"/>
    </row>
    <row r="381" spans="1:13" x14ac:dyDescent="0.25">
      <c r="A381" s="19"/>
      <c r="B381" s="19"/>
      <c r="C381" s="19"/>
      <c r="D381" s="19"/>
      <c r="E381" s="22" t="s">
        <v>48</v>
      </c>
      <c r="F381" s="19"/>
      <c r="G381" s="15"/>
      <c r="H381" s="15"/>
      <c r="I381" s="15"/>
      <c r="J381" s="15"/>
      <c r="K381" s="15"/>
      <c r="L381" s="15"/>
      <c r="M381" s="15"/>
    </row>
    <row r="382" spans="1:13" ht="38.25" customHeight="1" x14ac:dyDescent="0.25">
      <c r="A382" s="19">
        <v>2541</v>
      </c>
      <c r="B382" s="19" t="s">
        <v>6</v>
      </c>
      <c r="C382" s="19">
        <v>4</v>
      </c>
      <c r="D382" s="19">
        <v>1</v>
      </c>
      <c r="E382" s="22" t="s">
        <v>163</v>
      </c>
      <c r="F382" s="19"/>
      <c r="G382" s="15"/>
      <c r="H382" s="15"/>
      <c r="I382" s="15"/>
      <c r="J382" s="15"/>
      <c r="K382" s="15"/>
      <c r="L382" s="15"/>
      <c r="M382" s="15"/>
    </row>
    <row r="383" spans="1:13" ht="50.25" customHeight="1" x14ac:dyDescent="0.25">
      <c r="A383" s="19"/>
      <c r="B383" s="19"/>
      <c r="C383" s="19"/>
      <c r="D383" s="19"/>
      <c r="E383" s="22" t="s">
        <v>71</v>
      </c>
      <c r="F383" s="19"/>
      <c r="G383" s="15"/>
      <c r="H383" s="15"/>
      <c r="I383" s="15"/>
      <c r="J383" s="15"/>
      <c r="K383" s="15"/>
      <c r="L383" s="15"/>
      <c r="M383" s="15"/>
    </row>
    <row r="384" spans="1:13" x14ac:dyDescent="0.25">
      <c r="A384" s="19"/>
      <c r="B384" s="19"/>
      <c r="C384" s="19"/>
      <c r="D384" s="19"/>
      <c r="E384" s="22" t="s">
        <v>72</v>
      </c>
      <c r="F384" s="19"/>
      <c r="G384" s="15"/>
      <c r="H384" s="15"/>
      <c r="I384" s="15"/>
      <c r="J384" s="15"/>
      <c r="K384" s="15"/>
      <c r="L384" s="15"/>
      <c r="M384" s="15"/>
    </row>
    <row r="385" spans="1:13" x14ac:dyDescent="0.25">
      <c r="A385" s="19"/>
      <c r="B385" s="19"/>
      <c r="C385" s="19"/>
      <c r="D385" s="19"/>
      <c r="E385" s="22" t="s">
        <v>72</v>
      </c>
      <c r="F385" s="19"/>
      <c r="G385" s="15"/>
      <c r="H385" s="15"/>
      <c r="I385" s="15"/>
      <c r="J385" s="15"/>
      <c r="K385" s="15"/>
      <c r="L385" s="15"/>
      <c r="M385" s="15"/>
    </row>
    <row r="386" spans="1:13" ht="51" customHeight="1" x14ac:dyDescent="0.25">
      <c r="A386" s="19">
        <v>2550</v>
      </c>
      <c r="B386" s="19" t="s">
        <v>6</v>
      </c>
      <c r="C386" s="19">
        <v>5</v>
      </c>
      <c r="D386" s="19">
        <v>0</v>
      </c>
      <c r="E386" s="22" t="s">
        <v>164</v>
      </c>
      <c r="F386" s="19"/>
      <c r="G386" s="15"/>
      <c r="H386" s="15"/>
      <c r="I386" s="15"/>
      <c r="J386" s="15"/>
      <c r="K386" s="15"/>
      <c r="L386" s="15"/>
      <c r="M386" s="15"/>
    </row>
    <row r="387" spans="1:13" x14ac:dyDescent="0.25">
      <c r="A387" s="19"/>
      <c r="B387" s="19"/>
      <c r="C387" s="19"/>
      <c r="D387" s="19"/>
      <c r="E387" s="22" t="s">
        <v>48</v>
      </c>
      <c r="F387" s="19"/>
      <c r="G387" s="15"/>
      <c r="H387" s="15"/>
      <c r="I387" s="15"/>
      <c r="J387" s="15"/>
      <c r="K387" s="15"/>
      <c r="L387" s="15"/>
      <c r="M387" s="15"/>
    </row>
    <row r="388" spans="1:13" ht="27" x14ac:dyDescent="0.25">
      <c r="A388" s="19">
        <v>2551</v>
      </c>
      <c r="B388" s="19" t="s">
        <v>6</v>
      </c>
      <c r="C388" s="19">
        <v>5</v>
      </c>
      <c r="D388" s="19">
        <v>1</v>
      </c>
      <c r="E388" s="22" t="s">
        <v>164</v>
      </c>
      <c r="F388" s="19"/>
      <c r="G388" s="15"/>
      <c r="H388" s="15"/>
      <c r="I388" s="15"/>
      <c r="J388" s="15"/>
      <c r="K388" s="15"/>
      <c r="L388" s="15"/>
      <c r="M388" s="15"/>
    </row>
    <row r="389" spans="1:13" ht="56.25" customHeight="1" x14ac:dyDescent="0.25">
      <c r="A389" s="19"/>
      <c r="B389" s="19"/>
      <c r="C389" s="19"/>
      <c r="D389" s="19"/>
      <c r="E389" s="22" t="s">
        <v>71</v>
      </c>
      <c r="F389" s="19"/>
      <c r="G389" s="15"/>
      <c r="H389" s="15"/>
      <c r="I389" s="15"/>
      <c r="J389" s="15"/>
      <c r="K389" s="15"/>
      <c r="L389" s="15"/>
      <c r="M389" s="15"/>
    </row>
    <row r="390" spans="1:13" x14ac:dyDescent="0.25">
      <c r="A390" s="19"/>
      <c r="B390" s="19"/>
      <c r="C390" s="19"/>
      <c r="D390" s="19"/>
      <c r="E390" s="22" t="s">
        <v>72</v>
      </c>
      <c r="F390" s="19"/>
      <c r="G390" s="15"/>
      <c r="H390" s="15"/>
      <c r="I390" s="15"/>
      <c r="J390" s="15"/>
      <c r="K390" s="15"/>
      <c r="L390" s="15"/>
      <c r="M390" s="15"/>
    </row>
    <row r="391" spans="1:13" x14ac:dyDescent="0.25">
      <c r="A391" s="19"/>
      <c r="B391" s="19"/>
      <c r="C391" s="19"/>
      <c r="D391" s="19"/>
      <c r="E391" s="22" t="s">
        <v>72</v>
      </c>
      <c r="F391" s="19"/>
      <c r="G391" s="15"/>
      <c r="H391" s="15"/>
      <c r="I391" s="15"/>
      <c r="J391" s="15"/>
      <c r="K391" s="15"/>
      <c r="L391" s="15"/>
      <c r="M391" s="15"/>
    </row>
    <row r="392" spans="1:13" ht="36.75" customHeight="1" x14ac:dyDescent="0.25">
      <c r="A392" s="19">
        <v>2560</v>
      </c>
      <c r="B392" s="19" t="s">
        <v>6</v>
      </c>
      <c r="C392" s="19">
        <v>6</v>
      </c>
      <c r="D392" s="19">
        <v>0</v>
      </c>
      <c r="E392" s="22" t="s">
        <v>165</v>
      </c>
      <c r="F392" s="19"/>
      <c r="G392" s="15">
        <f t="shared" ref="G392:M392" si="27">G394</f>
        <v>120527.5</v>
      </c>
      <c r="H392" s="15">
        <f t="shared" si="27"/>
        <v>116187.5</v>
      </c>
      <c r="I392" s="15">
        <f t="shared" si="27"/>
        <v>4340</v>
      </c>
      <c r="J392" s="15">
        <f t="shared" si="27"/>
        <v>28292.883858267716</v>
      </c>
      <c r="K392" s="15">
        <f t="shared" si="27"/>
        <v>59056.057086614172</v>
      </c>
      <c r="L392" s="15">
        <f t="shared" si="27"/>
        <v>88206.474409448827</v>
      </c>
      <c r="M392" s="15">
        <f t="shared" si="27"/>
        <v>120527.5</v>
      </c>
    </row>
    <row r="393" spans="1:13" x14ac:dyDescent="0.25">
      <c r="A393" s="19"/>
      <c r="B393" s="19"/>
      <c r="C393" s="19"/>
      <c r="D393" s="19"/>
      <c r="E393" s="22" t="s">
        <v>48</v>
      </c>
      <c r="F393" s="19"/>
      <c r="G393" s="15"/>
      <c r="H393" s="15"/>
      <c r="I393" s="15"/>
      <c r="J393" s="15"/>
      <c r="K393" s="15"/>
      <c r="L393" s="15"/>
      <c r="M393" s="15"/>
    </row>
    <row r="394" spans="1:13" ht="42.75" customHeight="1" x14ac:dyDescent="0.25">
      <c r="A394" s="19">
        <v>2561</v>
      </c>
      <c r="B394" s="19" t="s">
        <v>6</v>
      </c>
      <c r="C394" s="19">
        <v>6</v>
      </c>
      <c r="D394" s="19">
        <v>1</v>
      </c>
      <c r="E394" s="22" t="s">
        <v>165</v>
      </c>
      <c r="F394" s="19"/>
      <c r="G394" s="15">
        <f t="shared" ref="G394:M394" si="28">SUM(G396:G401)</f>
        <v>120527.5</v>
      </c>
      <c r="H394" s="15">
        <f t="shared" si="28"/>
        <v>116187.5</v>
      </c>
      <c r="I394" s="15">
        <f t="shared" si="28"/>
        <v>4340</v>
      </c>
      <c r="J394" s="15">
        <f t="shared" si="28"/>
        <v>28292.883858267716</v>
      </c>
      <c r="K394" s="15">
        <f t="shared" si="28"/>
        <v>59056.057086614172</v>
      </c>
      <c r="L394" s="15">
        <f t="shared" si="28"/>
        <v>88206.474409448827</v>
      </c>
      <c r="M394" s="15">
        <f t="shared" si="28"/>
        <v>120527.5</v>
      </c>
    </row>
    <row r="395" spans="1:13" ht="53.25" customHeight="1" x14ac:dyDescent="0.25">
      <c r="A395" s="19"/>
      <c r="B395" s="19"/>
      <c r="C395" s="19"/>
      <c r="D395" s="19"/>
      <c r="E395" s="22" t="s">
        <v>71</v>
      </c>
      <c r="F395" s="19"/>
      <c r="G395" s="15"/>
      <c r="H395" s="15"/>
      <c r="I395" s="15"/>
      <c r="J395" s="15"/>
      <c r="K395" s="15"/>
      <c r="L395" s="15"/>
      <c r="M395" s="15"/>
    </row>
    <row r="396" spans="1:13" ht="26.25" customHeight="1" x14ac:dyDescent="0.25">
      <c r="A396" s="19"/>
      <c r="B396" s="19"/>
      <c r="C396" s="19"/>
      <c r="D396" s="19"/>
      <c r="E396" s="22" t="s">
        <v>50</v>
      </c>
      <c r="F396" s="19" t="s">
        <v>13</v>
      </c>
      <c r="G396" s="15">
        <v>71948</v>
      </c>
      <c r="H396" s="15">
        <f>+G396</f>
        <v>71948</v>
      </c>
      <c r="I396" s="15"/>
      <c r="J396" s="32">
        <v>15637</v>
      </c>
      <c r="K396" s="32">
        <v>33274</v>
      </c>
      <c r="L396" s="32">
        <v>50911</v>
      </c>
      <c r="M396" s="32">
        <f t="shared" ref="M396:M401" si="29">+G396</f>
        <v>71948</v>
      </c>
    </row>
    <row r="397" spans="1:13" ht="16.5" customHeight="1" x14ac:dyDescent="0.25">
      <c r="A397" s="19"/>
      <c r="B397" s="19"/>
      <c r="C397" s="19"/>
      <c r="D397" s="19"/>
      <c r="E397" s="22" t="s">
        <v>268</v>
      </c>
      <c r="F397" s="19">
        <v>4213</v>
      </c>
      <c r="G397" s="15">
        <v>30145</v>
      </c>
      <c r="H397" s="15">
        <f>+G397</f>
        <v>30145</v>
      </c>
      <c r="I397" s="15"/>
      <c r="J397" s="32">
        <v>7349.7244094488187</v>
      </c>
      <c r="K397" s="32">
        <v>14908.779527559056</v>
      </c>
      <c r="L397" s="32">
        <v>22467.834645669293</v>
      </c>
      <c r="M397" s="32">
        <f t="shared" si="29"/>
        <v>30145</v>
      </c>
    </row>
    <row r="398" spans="1:13" x14ac:dyDescent="0.25">
      <c r="A398" s="19"/>
      <c r="B398" s="19"/>
      <c r="C398" s="19"/>
      <c r="D398" s="19"/>
      <c r="E398" s="22" t="s">
        <v>269</v>
      </c>
      <c r="F398" s="19">
        <v>4262</v>
      </c>
      <c r="G398" s="15">
        <v>3465</v>
      </c>
      <c r="H398" s="15">
        <f>+G398</f>
        <v>3465</v>
      </c>
      <c r="I398" s="15"/>
      <c r="J398" s="32">
        <v>832.14566929133855</v>
      </c>
      <c r="K398" s="32">
        <v>1705.2165354330709</v>
      </c>
      <c r="L398" s="32">
        <v>2578.287401574803</v>
      </c>
      <c r="M398" s="32">
        <f t="shared" si="29"/>
        <v>3465</v>
      </c>
    </row>
    <row r="399" spans="1:13" ht="21" customHeight="1" x14ac:dyDescent="0.25">
      <c r="A399" s="19"/>
      <c r="B399" s="19"/>
      <c r="C399" s="19"/>
      <c r="D399" s="19"/>
      <c r="E399" s="22" t="s">
        <v>294</v>
      </c>
      <c r="F399" s="19" t="s">
        <v>20</v>
      </c>
      <c r="G399" s="15">
        <v>8629.5</v>
      </c>
      <c r="H399" s="15">
        <f>+G399</f>
        <v>8629.5</v>
      </c>
      <c r="I399" s="15"/>
      <c r="J399" s="32">
        <v>2072.4389763779527</v>
      </c>
      <c r="K399" s="32">
        <v>4246.8011811023616</v>
      </c>
      <c r="L399" s="32">
        <v>6421.1633858267714</v>
      </c>
      <c r="M399" s="32">
        <f t="shared" si="29"/>
        <v>8629.5</v>
      </c>
    </row>
    <row r="400" spans="1:13" x14ac:dyDescent="0.25">
      <c r="A400" s="19"/>
      <c r="B400" s="19"/>
      <c r="C400" s="19"/>
      <c r="D400" s="19"/>
      <c r="E400" s="22" t="s">
        <v>312</v>
      </c>
      <c r="F400" s="19">
        <v>4269</v>
      </c>
      <c r="G400" s="15">
        <v>2000</v>
      </c>
      <c r="H400" s="15">
        <f>+G400</f>
        <v>2000</v>
      </c>
      <c r="I400" s="15"/>
      <c r="J400" s="32">
        <v>480.3149606299213</v>
      </c>
      <c r="K400" s="32">
        <v>984.25196850393706</v>
      </c>
      <c r="L400" s="32">
        <v>1488.1889763779527</v>
      </c>
      <c r="M400" s="32">
        <f t="shared" si="29"/>
        <v>2000</v>
      </c>
    </row>
    <row r="401" spans="1:13" ht="17.25" customHeight="1" x14ac:dyDescent="0.25">
      <c r="A401" s="19"/>
      <c r="B401" s="19"/>
      <c r="C401" s="19"/>
      <c r="D401" s="19"/>
      <c r="E401" s="22" t="s">
        <v>313</v>
      </c>
      <c r="F401" s="19">
        <v>5131</v>
      </c>
      <c r="G401" s="15">
        <v>4340</v>
      </c>
      <c r="H401" s="15"/>
      <c r="I401" s="15">
        <f>+G401</f>
        <v>4340</v>
      </c>
      <c r="J401" s="32">
        <v>1921.2598425196852</v>
      </c>
      <c r="K401" s="32">
        <v>3937.0078740157483</v>
      </c>
      <c r="L401" s="32">
        <v>4340</v>
      </c>
      <c r="M401" s="32">
        <f t="shared" si="29"/>
        <v>4340</v>
      </c>
    </row>
    <row r="402" spans="1:13" x14ac:dyDescent="0.25">
      <c r="A402" s="19"/>
      <c r="B402" s="19"/>
      <c r="C402" s="19"/>
      <c r="D402" s="19"/>
      <c r="E402" s="22"/>
      <c r="F402" s="19"/>
      <c r="G402" s="15"/>
      <c r="H402" s="15"/>
      <c r="I402" s="15"/>
      <c r="J402" s="15"/>
      <c r="K402" s="15"/>
      <c r="L402" s="15"/>
      <c r="M402" s="15"/>
    </row>
    <row r="403" spans="1:13" ht="77.25" customHeight="1" x14ac:dyDescent="0.25">
      <c r="A403" s="19">
        <v>2600</v>
      </c>
      <c r="B403" s="19" t="s">
        <v>7</v>
      </c>
      <c r="C403" s="19">
        <v>0</v>
      </c>
      <c r="D403" s="19">
        <v>0</v>
      </c>
      <c r="E403" s="22" t="s">
        <v>166</v>
      </c>
      <c r="F403" s="19"/>
      <c r="G403" s="15">
        <f t="shared" ref="G403:M403" si="30">G405+G411+G417+G423+G434+G439</f>
        <v>831835.3</v>
      </c>
      <c r="H403" s="15">
        <f t="shared" si="30"/>
        <v>369680.9</v>
      </c>
      <c r="I403" s="15">
        <f t="shared" si="30"/>
        <v>462154.4</v>
      </c>
      <c r="J403" s="15">
        <f t="shared" si="30"/>
        <v>319086.06535433076</v>
      </c>
      <c r="K403" s="15">
        <f t="shared" si="30"/>
        <v>487121.65433070797</v>
      </c>
      <c r="L403" s="15">
        <f t="shared" si="30"/>
        <v>648325.91102362238</v>
      </c>
      <c r="M403" s="15">
        <f t="shared" si="30"/>
        <v>831835.3</v>
      </c>
    </row>
    <row r="404" spans="1:13" x14ac:dyDescent="0.25">
      <c r="A404" s="19"/>
      <c r="B404" s="19"/>
      <c r="C404" s="19"/>
      <c r="D404" s="19"/>
      <c r="E404" s="22" t="s">
        <v>46</v>
      </c>
      <c r="F404" s="19"/>
      <c r="G404" s="15"/>
      <c r="H404" s="15"/>
      <c r="I404" s="15"/>
      <c r="J404" s="15"/>
      <c r="K404" s="15"/>
      <c r="L404" s="15"/>
      <c r="M404" s="15"/>
    </row>
    <row r="405" spans="1:13" x14ac:dyDescent="0.25">
      <c r="A405" s="19">
        <v>2610</v>
      </c>
      <c r="B405" s="19" t="s">
        <v>7</v>
      </c>
      <c r="C405" s="19">
        <v>1</v>
      </c>
      <c r="D405" s="19">
        <v>0</v>
      </c>
      <c r="E405" s="22" t="s">
        <v>167</v>
      </c>
      <c r="F405" s="19"/>
      <c r="G405" s="15"/>
      <c r="H405" s="15"/>
      <c r="I405" s="15"/>
      <c r="J405" s="15"/>
      <c r="K405" s="15"/>
      <c r="L405" s="15"/>
      <c r="M405" s="15"/>
    </row>
    <row r="406" spans="1:13" x14ac:dyDescent="0.25">
      <c r="A406" s="19"/>
      <c r="B406" s="19"/>
      <c r="C406" s="19"/>
      <c r="D406" s="19"/>
      <c r="E406" s="22" t="s">
        <v>48</v>
      </c>
      <c r="F406" s="19"/>
      <c r="G406" s="15"/>
      <c r="H406" s="15"/>
      <c r="I406" s="15"/>
      <c r="J406" s="15"/>
      <c r="K406" s="15"/>
      <c r="L406" s="15"/>
      <c r="M406" s="15"/>
    </row>
    <row r="407" spans="1:13" x14ac:dyDescent="0.25">
      <c r="A407" s="19">
        <v>2611</v>
      </c>
      <c r="B407" s="19" t="s">
        <v>7</v>
      </c>
      <c r="C407" s="19">
        <v>1</v>
      </c>
      <c r="D407" s="19">
        <v>1</v>
      </c>
      <c r="E407" s="22" t="s">
        <v>168</v>
      </c>
      <c r="F407" s="19"/>
      <c r="G407" s="15"/>
      <c r="H407" s="15"/>
      <c r="I407" s="15"/>
      <c r="J407" s="15"/>
      <c r="K407" s="15"/>
      <c r="L407" s="15"/>
      <c r="M407" s="15"/>
    </row>
    <row r="408" spans="1:13" ht="57" customHeight="1" x14ac:dyDescent="0.25">
      <c r="A408" s="19"/>
      <c r="B408" s="19"/>
      <c r="C408" s="19"/>
      <c r="D408" s="19"/>
      <c r="E408" s="22" t="s">
        <v>71</v>
      </c>
      <c r="F408" s="19"/>
      <c r="G408" s="15"/>
      <c r="H408" s="15"/>
      <c r="I408" s="15"/>
      <c r="J408" s="15"/>
      <c r="K408" s="15"/>
      <c r="L408" s="15"/>
      <c r="M408" s="15"/>
    </row>
    <row r="409" spans="1:13" x14ac:dyDescent="0.25">
      <c r="A409" s="19"/>
      <c r="B409" s="19"/>
      <c r="C409" s="19"/>
      <c r="D409" s="19"/>
      <c r="E409" s="22" t="s">
        <v>72</v>
      </c>
      <c r="F409" s="19"/>
      <c r="G409" s="15"/>
      <c r="H409" s="15"/>
      <c r="I409" s="15"/>
      <c r="J409" s="15"/>
      <c r="K409" s="15"/>
      <c r="L409" s="15"/>
      <c r="M409" s="15"/>
    </row>
    <row r="410" spans="1:13" x14ac:dyDescent="0.25">
      <c r="A410" s="19"/>
      <c r="B410" s="19"/>
      <c r="C410" s="19"/>
      <c r="D410" s="19"/>
      <c r="E410" s="22" t="s">
        <v>72</v>
      </c>
      <c r="F410" s="19"/>
      <c r="G410" s="15"/>
      <c r="H410" s="15"/>
      <c r="I410" s="15"/>
      <c r="J410" s="15"/>
      <c r="K410" s="15"/>
      <c r="L410" s="15"/>
      <c r="M410" s="15"/>
    </row>
    <row r="411" spans="1:13" x14ac:dyDescent="0.25">
      <c r="A411" s="19">
        <v>2620</v>
      </c>
      <c r="B411" s="19" t="s">
        <v>7</v>
      </c>
      <c r="C411" s="19">
        <v>2</v>
      </c>
      <c r="D411" s="19">
        <v>0</v>
      </c>
      <c r="E411" s="22" t="s">
        <v>169</v>
      </c>
      <c r="F411" s="19"/>
      <c r="G411" s="15"/>
      <c r="H411" s="15"/>
      <c r="I411" s="15"/>
      <c r="J411" s="15"/>
      <c r="K411" s="15"/>
      <c r="L411" s="15"/>
      <c r="M411" s="15"/>
    </row>
    <row r="412" spans="1:13" x14ac:dyDescent="0.25">
      <c r="A412" s="19"/>
      <c r="B412" s="19"/>
      <c r="C412" s="19"/>
      <c r="D412" s="19"/>
      <c r="E412" s="22" t="s">
        <v>48</v>
      </c>
      <c r="F412" s="19"/>
      <c r="G412" s="15"/>
      <c r="H412" s="15"/>
      <c r="I412" s="15"/>
      <c r="J412" s="15"/>
      <c r="K412" s="15"/>
      <c r="L412" s="15"/>
      <c r="M412" s="15"/>
    </row>
    <row r="413" spans="1:13" x14ac:dyDescent="0.25">
      <c r="A413" s="19">
        <v>2621</v>
      </c>
      <c r="B413" s="19" t="s">
        <v>7</v>
      </c>
      <c r="C413" s="19">
        <v>2</v>
      </c>
      <c r="D413" s="19">
        <v>1</v>
      </c>
      <c r="E413" s="22" t="s">
        <v>169</v>
      </c>
      <c r="F413" s="19"/>
      <c r="G413" s="15"/>
      <c r="H413" s="15"/>
      <c r="I413" s="15"/>
      <c r="J413" s="15"/>
      <c r="K413" s="15"/>
      <c r="L413" s="15"/>
      <c r="M413" s="15"/>
    </row>
    <row r="414" spans="1:13" ht="60.75" customHeight="1" x14ac:dyDescent="0.25">
      <c r="A414" s="19"/>
      <c r="B414" s="19"/>
      <c r="C414" s="19"/>
      <c r="D414" s="19"/>
      <c r="E414" s="22" t="s">
        <v>71</v>
      </c>
      <c r="F414" s="19"/>
      <c r="G414" s="15"/>
      <c r="H414" s="15"/>
      <c r="I414" s="15"/>
      <c r="J414" s="15"/>
      <c r="K414" s="15"/>
      <c r="L414" s="15"/>
      <c r="M414" s="15"/>
    </row>
    <row r="415" spans="1:13" x14ac:dyDescent="0.25">
      <c r="A415" s="19"/>
      <c r="B415" s="19"/>
      <c r="C415" s="19"/>
      <c r="D415" s="19"/>
      <c r="E415" s="22" t="s">
        <v>311</v>
      </c>
      <c r="F415" s="19"/>
      <c r="G415" s="15"/>
      <c r="H415" s="15"/>
      <c r="I415" s="15"/>
      <c r="J415" s="15"/>
      <c r="K415" s="15"/>
      <c r="L415" s="15"/>
      <c r="M415" s="15"/>
    </row>
    <row r="416" spans="1:13" x14ac:dyDescent="0.25">
      <c r="A416" s="19"/>
      <c r="B416" s="19"/>
      <c r="C416" s="19"/>
      <c r="D416" s="19"/>
      <c r="E416" s="22" t="s">
        <v>72</v>
      </c>
      <c r="F416" s="19"/>
      <c r="G416" s="15"/>
      <c r="H416" s="15"/>
      <c r="I416" s="15"/>
      <c r="J416" s="15"/>
      <c r="K416" s="15"/>
      <c r="L416" s="15"/>
      <c r="M416" s="15"/>
    </row>
    <row r="417" spans="1:13" x14ac:dyDescent="0.25">
      <c r="A417" s="19">
        <v>2630</v>
      </c>
      <c r="B417" s="19" t="s">
        <v>7</v>
      </c>
      <c r="C417" s="19">
        <v>3</v>
      </c>
      <c r="D417" s="19">
        <v>0</v>
      </c>
      <c r="E417" s="22" t="s">
        <v>170</v>
      </c>
      <c r="F417" s="19"/>
      <c r="G417" s="15"/>
      <c r="H417" s="15"/>
      <c r="I417" s="15"/>
      <c r="J417" s="15"/>
      <c r="K417" s="15"/>
      <c r="L417" s="15"/>
      <c r="M417" s="15"/>
    </row>
    <row r="418" spans="1:13" x14ac:dyDescent="0.25">
      <c r="A418" s="19"/>
      <c r="B418" s="19"/>
      <c r="C418" s="19"/>
      <c r="D418" s="19"/>
      <c r="E418" s="22" t="s">
        <v>48</v>
      </c>
      <c r="F418" s="19"/>
      <c r="G418" s="15"/>
      <c r="H418" s="15"/>
      <c r="I418" s="15"/>
      <c r="J418" s="15"/>
      <c r="K418" s="15"/>
      <c r="L418" s="15"/>
      <c r="M418" s="15"/>
    </row>
    <row r="419" spans="1:13" x14ac:dyDescent="0.25">
      <c r="A419" s="19">
        <v>2631</v>
      </c>
      <c r="B419" s="19" t="s">
        <v>7</v>
      </c>
      <c r="C419" s="19">
        <v>3</v>
      </c>
      <c r="D419" s="19">
        <v>1</v>
      </c>
      <c r="E419" s="22" t="s">
        <v>171</v>
      </c>
      <c r="F419" s="19"/>
      <c r="G419" s="15"/>
      <c r="H419" s="15"/>
      <c r="I419" s="15"/>
      <c r="J419" s="15"/>
      <c r="K419" s="15"/>
      <c r="L419" s="15"/>
      <c r="M419" s="15"/>
    </row>
    <row r="420" spans="1:13" ht="56.25" customHeight="1" x14ac:dyDescent="0.25">
      <c r="A420" s="19"/>
      <c r="B420" s="19"/>
      <c r="C420" s="19"/>
      <c r="D420" s="19"/>
      <c r="E420" s="22" t="s">
        <v>71</v>
      </c>
      <c r="F420" s="19"/>
      <c r="G420" s="15"/>
      <c r="H420" s="15"/>
      <c r="I420" s="15"/>
      <c r="J420" s="15"/>
      <c r="K420" s="15"/>
      <c r="L420" s="15"/>
      <c r="M420" s="15"/>
    </row>
    <row r="421" spans="1:13" x14ac:dyDescent="0.25">
      <c r="A421" s="19"/>
      <c r="B421" s="19"/>
      <c r="C421" s="19"/>
      <c r="D421" s="19"/>
      <c r="E421" s="22" t="s">
        <v>72</v>
      </c>
      <c r="F421" s="19"/>
      <c r="G421" s="15"/>
      <c r="H421" s="15"/>
      <c r="I421" s="15"/>
      <c r="J421" s="15"/>
      <c r="K421" s="15"/>
      <c r="L421" s="15"/>
      <c r="M421" s="15"/>
    </row>
    <row r="422" spans="1:13" x14ac:dyDescent="0.25">
      <c r="A422" s="19"/>
      <c r="B422" s="19"/>
      <c r="C422" s="19"/>
      <c r="D422" s="19"/>
      <c r="E422" s="22" t="s">
        <v>72</v>
      </c>
      <c r="F422" s="19"/>
      <c r="G422" s="15"/>
      <c r="H422" s="15"/>
      <c r="I422" s="15"/>
      <c r="J422" s="15"/>
      <c r="K422" s="15"/>
      <c r="L422" s="15"/>
      <c r="M422" s="15"/>
    </row>
    <row r="423" spans="1:13" x14ac:dyDescent="0.25">
      <c r="A423" s="19">
        <v>2640</v>
      </c>
      <c r="B423" s="19" t="s">
        <v>7</v>
      </c>
      <c r="C423" s="19">
        <v>4</v>
      </c>
      <c r="D423" s="19">
        <v>0</v>
      </c>
      <c r="E423" s="22" t="s">
        <v>172</v>
      </c>
      <c r="F423" s="19"/>
      <c r="G423" s="15">
        <f t="shared" ref="G423:M423" si="31">G425</f>
        <v>192244.3</v>
      </c>
      <c r="H423" s="15">
        <f t="shared" si="31"/>
        <v>190751.8</v>
      </c>
      <c r="I423" s="15">
        <f t="shared" si="31"/>
        <v>1492.5</v>
      </c>
      <c r="J423" s="15">
        <f t="shared" si="31"/>
        <v>50539.368897637796</v>
      </c>
      <c r="K423" s="15">
        <f t="shared" si="31"/>
        <v>97529.605118110223</v>
      </c>
      <c r="L423" s="15">
        <f t="shared" si="31"/>
        <v>139519.84133858292</v>
      </c>
      <c r="M423" s="15">
        <f t="shared" si="31"/>
        <v>192244.3</v>
      </c>
    </row>
    <row r="424" spans="1:13" x14ac:dyDescent="0.25">
      <c r="A424" s="19"/>
      <c r="B424" s="19"/>
      <c r="C424" s="19"/>
      <c r="D424" s="19"/>
      <c r="E424" s="22" t="s">
        <v>48</v>
      </c>
      <c r="F424" s="19"/>
      <c r="G424" s="15"/>
      <c r="H424" s="15"/>
      <c r="I424" s="15"/>
      <c r="J424" s="15"/>
      <c r="K424" s="15"/>
      <c r="L424" s="15"/>
      <c r="M424" s="15"/>
    </row>
    <row r="425" spans="1:13" x14ac:dyDescent="0.25">
      <c r="A425" s="19">
        <v>2641</v>
      </c>
      <c r="B425" s="19" t="s">
        <v>7</v>
      </c>
      <c r="C425" s="19">
        <v>4</v>
      </c>
      <c r="D425" s="19">
        <v>1</v>
      </c>
      <c r="E425" s="22" t="s">
        <v>173</v>
      </c>
      <c r="F425" s="19"/>
      <c r="G425" s="15">
        <f t="shared" ref="G425:M425" si="32">SUM(G427:G432)</f>
        <v>192244.3</v>
      </c>
      <c r="H425" s="15">
        <f t="shared" si="32"/>
        <v>190751.8</v>
      </c>
      <c r="I425" s="15">
        <f t="shared" si="32"/>
        <v>1492.5</v>
      </c>
      <c r="J425" s="15">
        <f t="shared" si="32"/>
        <v>50539.368897637796</v>
      </c>
      <c r="K425" s="15">
        <f t="shared" si="32"/>
        <v>97529.605118110223</v>
      </c>
      <c r="L425" s="15">
        <f t="shared" si="32"/>
        <v>139519.84133858292</v>
      </c>
      <c r="M425" s="15">
        <f t="shared" si="32"/>
        <v>192244.3</v>
      </c>
    </row>
    <row r="426" spans="1:13" ht="55.5" customHeight="1" x14ac:dyDescent="0.25">
      <c r="A426" s="19"/>
      <c r="B426" s="19"/>
      <c r="C426" s="19"/>
      <c r="D426" s="19"/>
      <c r="E426" s="22" t="s">
        <v>71</v>
      </c>
      <c r="F426" s="19"/>
      <c r="G426" s="15"/>
      <c r="H426" s="15"/>
      <c r="I426" s="15"/>
      <c r="J426" s="15"/>
      <c r="K426" s="15"/>
      <c r="L426" s="15"/>
      <c r="M426" s="15"/>
    </row>
    <row r="427" spans="1:13" x14ac:dyDescent="0.25">
      <c r="A427" s="19"/>
      <c r="B427" s="19"/>
      <c r="C427" s="19"/>
      <c r="D427" s="19"/>
      <c r="E427" s="22" t="s">
        <v>309</v>
      </c>
      <c r="F427" s="19">
        <v>4212</v>
      </c>
      <c r="G427" s="15">
        <v>185751.8</v>
      </c>
      <c r="H427" s="15">
        <f>+G427</f>
        <v>185751.8</v>
      </c>
      <c r="I427" s="15"/>
      <c r="J427" s="32">
        <v>48980.146456692913</v>
      </c>
      <c r="K427" s="32">
        <v>94334.477165354328</v>
      </c>
      <c r="L427" s="32">
        <v>134688.807874016</v>
      </c>
      <c r="M427" s="32">
        <f t="shared" ref="M427:M432" si="33">+G427</f>
        <v>185751.8</v>
      </c>
    </row>
    <row r="428" spans="1:13" x14ac:dyDescent="0.25">
      <c r="A428" s="19"/>
      <c r="B428" s="19"/>
      <c r="C428" s="19"/>
      <c r="D428" s="19"/>
      <c r="E428" s="22" t="s">
        <v>264</v>
      </c>
      <c r="F428" s="19">
        <v>4239</v>
      </c>
      <c r="G428" s="15">
        <v>0</v>
      </c>
      <c r="H428" s="15">
        <f>+G428</f>
        <v>0</v>
      </c>
      <c r="I428" s="15"/>
      <c r="J428" s="32">
        <v>0</v>
      </c>
      <c r="K428" s="32">
        <v>0</v>
      </c>
      <c r="L428" s="32">
        <v>0</v>
      </c>
      <c r="M428" s="32">
        <f t="shared" si="33"/>
        <v>0</v>
      </c>
    </row>
    <row r="429" spans="1:13" x14ac:dyDescent="0.25">
      <c r="A429" s="19"/>
      <c r="B429" s="19"/>
      <c r="C429" s="19"/>
      <c r="D429" s="19"/>
      <c r="E429" s="22" t="s">
        <v>64</v>
      </c>
      <c r="F429" s="19">
        <v>4269</v>
      </c>
      <c r="G429" s="15">
        <v>5000</v>
      </c>
      <c r="H429" s="15">
        <f>+G429</f>
        <v>5000</v>
      </c>
      <c r="I429" s="15"/>
      <c r="J429" s="32">
        <v>1200.7874015748032</v>
      </c>
      <c r="K429" s="32">
        <v>2460.6299212598424</v>
      </c>
      <c r="L429" s="32">
        <v>3720.4724409448818</v>
      </c>
      <c r="M429" s="32">
        <f t="shared" si="33"/>
        <v>5000</v>
      </c>
    </row>
    <row r="430" spans="1:13" x14ac:dyDescent="0.25">
      <c r="A430" s="19"/>
      <c r="B430" s="19"/>
      <c r="C430" s="19"/>
      <c r="D430" s="19"/>
      <c r="E430" s="22" t="s">
        <v>260</v>
      </c>
      <c r="F430" s="19">
        <v>4822</v>
      </c>
      <c r="G430" s="15">
        <v>0</v>
      </c>
      <c r="H430" s="15">
        <f>+G430</f>
        <v>0</v>
      </c>
      <c r="I430" s="15"/>
      <c r="J430" s="32">
        <v>0</v>
      </c>
      <c r="K430" s="32">
        <v>0</v>
      </c>
      <c r="L430" s="32">
        <v>0</v>
      </c>
      <c r="M430" s="32">
        <f t="shared" si="33"/>
        <v>0</v>
      </c>
    </row>
    <row r="431" spans="1:13" x14ac:dyDescent="0.25">
      <c r="A431" s="19"/>
      <c r="B431" s="19"/>
      <c r="C431" s="19"/>
      <c r="D431" s="19"/>
      <c r="E431" s="22" t="s">
        <v>270</v>
      </c>
      <c r="F431" s="19">
        <v>5112</v>
      </c>
      <c r="G431" s="15">
        <v>680</v>
      </c>
      <c r="H431" s="15"/>
      <c r="I431" s="15">
        <f>+G431</f>
        <v>680</v>
      </c>
      <c r="J431" s="32">
        <v>163.30708661417324</v>
      </c>
      <c r="K431" s="32">
        <v>334.64566929133861</v>
      </c>
      <c r="L431" s="32">
        <v>505.98425196850394</v>
      </c>
      <c r="M431" s="32">
        <f t="shared" si="33"/>
        <v>680</v>
      </c>
    </row>
    <row r="432" spans="1:13" x14ac:dyDescent="0.25">
      <c r="A432" s="19"/>
      <c r="B432" s="19"/>
      <c r="C432" s="19"/>
      <c r="D432" s="19"/>
      <c r="E432" s="22" t="s">
        <v>310</v>
      </c>
      <c r="F432" s="19">
        <v>5129</v>
      </c>
      <c r="G432" s="15">
        <v>812.5</v>
      </c>
      <c r="H432" s="15"/>
      <c r="I432" s="15">
        <f>+G432</f>
        <v>812.5</v>
      </c>
      <c r="J432" s="32">
        <v>195.12795275590551</v>
      </c>
      <c r="K432" s="32">
        <v>399.85236220472444</v>
      </c>
      <c r="L432" s="32">
        <v>604.57677165354335</v>
      </c>
      <c r="M432" s="32">
        <f t="shared" si="33"/>
        <v>812.5</v>
      </c>
    </row>
    <row r="433" spans="1:15" x14ac:dyDescent="0.25">
      <c r="A433" s="19"/>
      <c r="B433" s="19"/>
      <c r="C433" s="19"/>
      <c r="D433" s="19"/>
      <c r="E433" s="22" t="s">
        <v>72</v>
      </c>
      <c r="F433" s="19"/>
      <c r="G433" s="15"/>
      <c r="H433" s="15"/>
      <c r="I433" s="15"/>
      <c r="J433" s="15"/>
      <c r="K433" s="15"/>
      <c r="L433" s="15"/>
      <c r="M433" s="15"/>
    </row>
    <row r="434" spans="1:15" ht="57" customHeight="1" x14ac:dyDescent="0.25">
      <c r="A434" s="19">
        <v>2650</v>
      </c>
      <c r="B434" s="19" t="s">
        <v>7</v>
      </c>
      <c r="C434" s="19">
        <v>5</v>
      </c>
      <c r="D434" s="19">
        <v>0</v>
      </c>
      <c r="E434" s="22" t="s">
        <v>174</v>
      </c>
      <c r="F434" s="19"/>
      <c r="G434" s="15"/>
      <c r="H434" s="15"/>
      <c r="I434" s="15"/>
      <c r="J434" s="15"/>
      <c r="K434" s="15"/>
      <c r="L434" s="15"/>
      <c r="M434" s="15"/>
    </row>
    <row r="435" spans="1:15" x14ac:dyDescent="0.25">
      <c r="A435" s="19"/>
      <c r="B435" s="19"/>
      <c r="C435" s="19"/>
      <c r="D435" s="19"/>
      <c r="E435" s="22" t="s">
        <v>48</v>
      </c>
      <c r="F435" s="19"/>
      <c r="G435" s="15"/>
      <c r="H435" s="15"/>
      <c r="I435" s="15"/>
      <c r="J435" s="15"/>
      <c r="K435" s="15"/>
      <c r="L435" s="15"/>
      <c r="M435" s="15"/>
    </row>
    <row r="436" spans="1:15" ht="60" customHeight="1" x14ac:dyDescent="0.25">
      <c r="A436" s="19">
        <v>2651</v>
      </c>
      <c r="B436" s="19" t="s">
        <v>7</v>
      </c>
      <c r="C436" s="19">
        <v>5</v>
      </c>
      <c r="D436" s="19">
        <v>1</v>
      </c>
      <c r="E436" s="22" t="s">
        <v>174</v>
      </c>
      <c r="F436" s="19"/>
      <c r="G436" s="15"/>
      <c r="H436" s="15"/>
      <c r="I436" s="15"/>
      <c r="J436" s="15"/>
      <c r="K436" s="15"/>
      <c r="L436" s="15"/>
      <c r="M436" s="15"/>
    </row>
    <row r="437" spans="1:15" ht="54" customHeight="1" x14ac:dyDescent="0.25">
      <c r="A437" s="19"/>
      <c r="B437" s="19"/>
      <c r="C437" s="19"/>
      <c r="D437" s="19"/>
      <c r="E437" s="22" t="s">
        <v>71</v>
      </c>
      <c r="F437" s="19"/>
      <c r="G437" s="15"/>
      <c r="H437" s="15"/>
      <c r="I437" s="15"/>
      <c r="J437" s="15"/>
      <c r="K437" s="15"/>
      <c r="L437" s="15"/>
      <c r="M437" s="15"/>
    </row>
    <row r="438" spans="1:15" x14ac:dyDescent="0.25">
      <c r="A438" s="19"/>
      <c r="B438" s="19"/>
      <c r="C438" s="19"/>
      <c r="D438" s="19"/>
      <c r="E438" s="22" t="s">
        <v>72</v>
      </c>
      <c r="F438" s="19"/>
      <c r="G438" s="15"/>
      <c r="H438" s="15"/>
      <c r="I438" s="15"/>
      <c r="J438" s="15"/>
      <c r="K438" s="15"/>
      <c r="L438" s="15"/>
      <c r="M438" s="15"/>
    </row>
    <row r="439" spans="1:15" ht="37.5" customHeight="1" x14ac:dyDescent="0.25">
      <c r="A439" s="19">
        <v>2660</v>
      </c>
      <c r="B439" s="19" t="s">
        <v>7</v>
      </c>
      <c r="C439" s="19">
        <v>6</v>
      </c>
      <c r="D439" s="19">
        <v>0</v>
      </c>
      <c r="E439" s="22" t="s">
        <v>175</v>
      </c>
      <c r="F439" s="19"/>
      <c r="G439" s="15">
        <f>+G441</f>
        <v>639591</v>
      </c>
      <c r="H439" s="15">
        <f t="shared" ref="H439:M439" si="34">H441</f>
        <v>178929.1</v>
      </c>
      <c r="I439" s="15">
        <f t="shared" si="34"/>
        <v>460661.9</v>
      </c>
      <c r="J439" s="15">
        <f t="shared" si="34"/>
        <v>268546.69645669294</v>
      </c>
      <c r="K439" s="15">
        <f t="shared" si="34"/>
        <v>389592.04921259772</v>
      </c>
      <c r="L439" s="15">
        <f t="shared" si="34"/>
        <v>508806.0696850394</v>
      </c>
      <c r="M439" s="15">
        <f t="shared" si="34"/>
        <v>639591</v>
      </c>
    </row>
    <row r="440" spans="1:15" x14ac:dyDescent="0.25">
      <c r="A440" s="19"/>
      <c r="B440" s="19"/>
      <c r="C440" s="19"/>
      <c r="D440" s="19"/>
      <c r="E440" s="22" t="s">
        <v>48</v>
      </c>
      <c r="F440" s="19"/>
      <c r="G440" s="15"/>
      <c r="H440" s="15"/>
      <c r="I440" s="15"/>
      <c r="J440" s="15"/>
      <c r="K440" s="15"/>
      <c r="L440" s="15"/>
      <c r="M440" s="15"/>
    </row>
    <row r="441" spans="1:15" ht="36" customHeight="1" x14ac:dyDescent="0.25">
      <c r="A441" s="19">
        <v>2661</v>
      </c>
      <c r="B441" s="19" t="s">
        <v>7</v>
      </c>
      <c r="C441" s="19">
        <v>6</v>
      </c>
      <c r="D441" s="19">
        <v>1</v>
      </c>
      <c r="E441" s="22" t="s">
        <v>175</v>
      </c>
      <c r="F441" s="19"/>
      <c r="G441" s="15">
        <f>+G443+G444+G445+G446+G447+G448+G449+G450+G451+G452+G453+G454+G455+G456+G457</f>
        <v>639591</v>
      </c>
      <c r="H441" s="15">
        <f t="shared" ref="H441:M441" si="35">+H443+H444+H445+H446+H447+H448+H449+H450+H451+H452+H453+H454+H455+H456+H457</f>
        <v>178929.1</v>
      </c>
      <c r="I441" s="15">
        <f t="shared" si="35"/>
        <v>460661.9</v>
      </c>
      <c r="J441" s="15">
        <f t="shared" si="35"/>
        <v>268546.69645669294</v>
      </c>
      <c r="K441" s="15">
        <f t="shared" si="35"/>
        <v>389592.04921259772</v>
      </c>
      <c r="L441" s="15">
        <f t="shared" si="35"/>
        <v>508806.0696850394</v>
      </c>
      <c r="M441" s="15">
        <f t="shared" si="35"/>
        <v>639591</v>
      </c>
    </row>
    <row r="442" spans="1:15" ht="55.5" customHeight="1" x14ac:dyDescent="0.25">
      <c r="A442" s="19"/>
      <c r="B442" s="19"/>
      <c r="C442" s="19"/>
      <c r="D442" s="19"/>
      <c r="E442" s="22" t="s">
        <v>71</v>
      </c>
      <c r="F442" s="19"/>
      <c r="G442" s="15"/>
      <c r="H442" s="15"/>
      <c r="I442" s="15"/>
      <c r="J442" s="15"/>
      <c r="K442" s="15"/>
      <c r="L442" s="15"/>
      <c r="M442" s="15"/>
    </row>
    <row r="443" spans="1:15" ht="39.75" customHeight="1" x14ac:dyDescent="0.25">
      <c r="A443" s="19"/>
      <c r="B443" s="19"/>
      <c r="C443" s="19"/>
      <c r="D443" s="19"/>
      <c r="E443" s="22" t="s">
        <v>50</v>
      </c>
      <c r="F443" s="19" t="s">
        <v>13</v>
      </c>
      <c r="G443" s="15">
        <v>76685.7</v>
      </c>
      <c r="H443" s="15">
        <f>+G443</f>
        <v>76685.7</v>
      </c>
      <c r="I443" s="15"/>
      <c r="J443" s="32">
        <v>18077</v>
      </c>
      <c r="K443" s="32">
        <v>36154</v>
      </c>
      <c r="L443" s="32">
        <v>58608.800000000003</v>
      </c>
      <c r="M443" s="32">
        <f>+G443</f>
        <v>76685.7</v>
      </c>
    </row>
    <row r="444" spans="1:15" ht="39.75" customHeight="1" x14ac:dyDescent="0.25">
      <c r="A444" s="19"/>
      <c r="B444" s="19"/>
      <c r="C444" s="19"/>
      <c r="D444" s="19"/>
      <c r="E444" s="22" t="s">
        <v>335</v>
      </c>
      <c r="F444" s="19" t="s">
        <v>14</v>
      </c>
      <c r="G444" s="15">
        <v>638</v>
      </c>
      <c r="H444" s="15">
        <f t="shared" ref="H444:H452" si="36">+G444</f>
        <v>638</v>
      </c>
      <c r="I444" s="15"/>
      <c r="J444" s="32">
        <v>153.22047244094489</v>
      </c>
      <c r="K444" s="32">
        <v>313.97637795275591</v>
      </c>
      <c r="L444" s="32">
        <v>474.73228346456693</v>
      </c>
      <c r="M444" s="32">
        <f t="shared" ref="M444:M457" si="37">+G444</f>
        <v>638</v>
      </c>
    </row>
    <row r="445" spans="1:15" ht="20.25" customHeight="1" x14ac:dyDescent="0.25">
      <c r="A445" s="19"/>
      <c r="B445" s="19"/>
      <c r="C445" s="19"/>
      <c r="D445" s="19"/>
      <c r="E445" s="22" t="s">
        <v>264</v>
      </c>
      <c r="F445" s="19" t="s">
        <v>16</v>
      </c>
      <c r="G445" s="15">
        <v>2051</v>
      </c>
      <c r="H445" s="15">
        <f t="shared" si="36"/>
        <v>2051</v>
      </c>
      <c r="I445" s="15"/>
      <c r="J445" s="32">
        <v>804.76771653543312</v>
      </c>
      <c r="K445" s="32">
        <v>1649.1141732283465</v>
      </c>
      <c r="L445" s="32">
        <v>1951</v>
      </c>
      <c r="M445" s="32">
        <f t="shared" si="37"/>
        <v>2051</v>
      </c>
      <c r="O445" s="16"/>
    </row>
    <row r="446" spans="1:15" ht="20.25" customHeight="1" x14ac:dyDescent="0.25">
      <c r="A446" s="19"/>
      <c r="B446" s="19"/>
      <c r="C446" s="19"/>
      <c r="D446" s="19"/>
      <c r="E446" s="22" t="s">
        <v>259</v>
      </c>
      <c r="F446" s="19" t="s">
        <v>17</v>
      </c>
      <c r="G446" s="15">
        <v>351.5</v>
      </c>
      <c r="H446" s="15">
        <f t="shared" si="36"/>
        <v>351.5</v>
      </c>
      <c r="I446" s="15"/>
      <c r="J446" s="32">
        <v>84.415354330708666</v>
      </c>
      <c r="K446" s="32">
        <v>172.98228346456693</v>
      </c>
      <c r="L446" s="32">
        <v>261.54921259842519</v>
      </c>
      <c r="M446" s="32">
        <f t="shared" si="37"/>
        <v>351.5</v>
      </c>
    </row>
    <row r="447" spans="1:15" x14ac:dyDescent="0.25">
      <c r="A447" s="19"/>
      <c r="B447" s="19"/>
      <c r="C447" s="19"/>
      <c r="D447" s="19"/>
      <c r="E447" s="22" t="s">
        <v>271</v>
      </c>
      <c r="F447" s="19">
        <v>4251</v>
      </c>
      <c r="G447" s="15">
        <v>1000</v>
      </c>
      <c r="H447" s="15">
        <f t="shared" si="36"/>
        <v>1000</v>
      </c>
      <c r="I447" s="15"/>
      <c r="J447" s="32">
        <v>720.4724409448819</v>
      </c>
      <c r="K447" s="32">
        <v>1000</v>
      </c>
      <c r="L447" s="32">
        <v>1000</v>
      </c>
      <c r="M447" s="32">
        <f t="shared" si="37"/>
        <v>1000</v>
      </c>
    </row>
    <row r="448" spans="1:15" ht="27" x14ac:dyDescent="0.25">
      <c r="A448" s="19"/>
      <c r="B448" s="19"/>
      <c r="C448" s="19"/>
      <c r="D448" s="19"/>
      <c r="E448" s="22" t="s">
        <v>340</v>
      </c>
      <c r="F448" s="19" t="s">
        <v>18</v>
      </c>
      <c r="G448" s="15">
        <v>650</v>
      </c>
      <c r="H448" s="15">
        <f t="shared" si="36"/>
        <v>650</v>
      </c>
      <c r="I448" s="15"/>
      <c r="J448" s="32">
        <v>516.33858267716528</v>
      </c>
      <c r="K448" s="32">
        <v>650</v>
      </c>
      <c r="L448" s="32">
        <v>650</v>
      </c>
      <c r="M448" s="32">
        <f t="shared" si="37"/>
        <v>650</v>
      </c>
      <c r="O448" s="16"/>
    </row>
    <row r="449" spans="1:16" x14ac:dyDescent="0.25">
      <c r="A449" s="19"/>
      <c r="B449" s="19"/>
      <c r="C449" s="19"/>
      <c r="D449" s="19"/>
      <c r="E449" s="22" t="s">
        <v>272</v>
      </c>
      <c r="F449" s="19">
        <v>4264</v>
      </c>
      <c r="G449" s="15">
        <v>40654.400000000001</v>
      </c>
      <c r="H449" s="15">
        <f t="shared" si="36"/>
        <v>40654.400000000001</v>
      </c>
      <c r="I449" s="15"/>
      <c r="J449" s="32">
        <v>10205.68661417323</v>
      </c>
      <c r="K449" s="32">
        <v>20302.669291338585</v>
      </c>
      <c r="L449" s="32">
        <v>30399.651968503938</v>
      </c>
      <c r="M449" s="32">
        <f t="shared" si="37"/>
        <v>40654.400000000001</v>
      </c>
    </row>
    <row r="450" spans="1:16" x14ac:dyDescent="0.25">
      <c r="A450" s="19"/>
      <c r="B450" s="19"/>
      <c r="C450" s="19"/>
      <c r="D450" s="19"/>
      <c r="E450" s="22" t="s">
        <v>64</v>
      </c>
      <c r="F450" s="19">
        <v>4269</v>
      </c>
      <c r="G450" s="15">
        <v>22638.5</v>
      </c>
      <c r="H450" s="15">
        <f t="shared" si="36"/>
        <v>22638.5</v>
      </c>
      <c r="I450" s="15"/>
      <c r="J450" s="32">
        <v>5181.8070866141734</v>
      </c>
      <c r="K450" s="32">
        <v>10881.216535432806</v>
      </c>
      <c r="L450" s="32">
        <v>16714.287401574606</v>
      </c>
      <c r="M450" s="32">
        <f t="shared" si="37"/>
        <v>22638.5</v>
      </c>
      <c r="O450" s="16"/>
      <c r="P450" s="16"/>
    </row>
    <row r="451" spans="1:16" ht="33.75" customHeight="1" x14ac:dyDescent="0.25">
      <c r="A451" s="19"/>
      <c r="B451" s="19"/>
      <c r="C451" s="19"/>
      <c r="D451" s="19"/>
      <c r="E451" s="22" t="s">
        <v>273</v>
      </c>
      <c r="F451" s="19">
        <v>4521</v>
      </c>
      <c r="G451" s="15">
        <v>34260</v>
      </c>
      <c r="H451" s="15">
        <f t="shared" si="36"/>
        <v>34260</v>
      </c>
      <c r="I451" s="15"/>
      <c r="J451" s="32">
        <v>17945.039370078739</v>
      </c>
      <c r="K451" s="32">
        <v>18008.031496062991</v>
      </c>
      <c r="L451" s="32">
        <v>26071.023622047243</v>
      </c>
      <c r="M451" s="32">
        <f t="shared" si="37"/>
        <v>34260</v>
      </c>
    </row>
    <row r="452" spans="1:16" x14ac:dyDescent="0.25">
      <c r="A452" s="19"/>
      <c r="B452" s="19"/>
      <c r="C452" s="19"/>
      <c r="D452" s="19"/>
      <c r="E452" s="22" t="s">
        <v>301</v>
      </c>
      <c r="F452" s="19" t="s">
        <v>24</v>
      </c>
      <c r="G452" s="15">
        <v>0</v>
      </c>
      <c r="H452" s="15">
        <f t="shared" si="36"/>
        <v>0</v>
      </c>
      <c r="I452" s="15"/>
      <c r="J452" s="32">
        <v>0</v>
      </c>
      <c r="K452" s="32">
        <v>0</v>
      </c>
      <c r="L452" s="32">
        <v>0</v>
      </c>
      <c r="M452" s="32">
        <f t="shared" si="37"/>
        <v>0</v>
      </c>
    </row>
    <row r="453" spans="1:16" ht="27" x14ac:dyDescent="0.25">
      <c r="A453" s="19"/>
      <c r="B453" s="19"/>
      <c r="C453" s="19"/>
      <c r="D453" s="19"/>
      <c r="E453" s="22" t="s">
        <v>320</v>
      </c>
      <c r="F453" s="19" t="s">
        <v>30</v>
      </c>
      <c r="G453" s="15">
        <v>404268.4</v>
      </c>
      <c r="H453" s="15"/>
      <c r="I453" s="15">
        <f>+G453</f>
        <v>404268.4</v>
      </c>
      <c r="J453" s="32">
        <v>187516.43149606299</v>
      </c>
      <c r="K453" s="32">
        <v>260366.82519685</v>
      </c>
      <c r="L453" s="32">
        <v>320217.21889763803</v>
      </c>
      <c r="M453" s="32">
        <f t="shared" si="37"/>
        <v>404268.4</v>
      </c>
    </row>
    <row r="454" spans="1:16" x14ac:dyDescent="0.25">
      <c r="A454" s="19"/>
      <c r="B454" s="19"/>
      <c r="C454" s="19"/>
      <c r="D454" s="19"/>
      <c r="E454" s="22" t="s">
        <v>308</v>
      </c>
      <c r="F454" s="19">
        <v>5112</v>
      </c>
      <c r="G454" s="15">
        <v>0</v>
      </c>
      <c r="H454" s="15"/>
      <c r="I454" s="15">
        <f>+G454</f>
        <v>0</v>
      </c>
      <c r="J454" s="32">
        <v>0</v>
      </c>
      <c r="K454" s="32">
        <v>0</v>
      </c>
      <c r="L454" s="32">
        <v>0</v>
      </c>
      <c r="M454" s="32">
        <f t="shared" si="37"/>
        <v>0</v>
      </c>
    </row>
    <row r="455" spans="1:16" x14ac:dyDescent="0.25">
      <c r="A455" s="19"/>
      <c r="B455" s="19"/>
      <c r="C455" s="19"/>
      <c r="D455" s="19"/>
      <c r="E455" s="22" t="s">
        <v>79</v>
      </c>
      <c r="F455" s="19">
        <v>5122</v>
      </c>
      <c r="G455" s="15">
        <v>0</v>
      </c>
      <c r="H455" s="15"/>
      <c r="I455" s="15">
        <f>+G455</f>
        <v>0</v>
      </c>
      <c r="J455" s="32">
        <v>0</v>
      </c>
      <c r="K455" s="32">
        <v>0</v>
      </c>
      <c r="L455" s="32">
        <v>0</v>
      </c>
      <c r="M455" s="32">
        <f t="shared" si="37"/>
        <v>0</v>
      </c>
    </row>
    <row r="456" spans="1:16" x14ac:dyDescent="0.25">
      <c r="A456" s="19"/>
      <c r="B456" s="19"/>
      <c r="C456" s="19"/>
      <c r="D456" s="19"/>
      <c r="E456" s="22" t="s">
        <v>274</v>
      </c>
      <c r="F456" s="19">
        <v>5129</v>
      </c>
      <c r="G456" s="15">
        <v>27393.5</v>
      </c>
      <c r="H456" s="15"/>
      <c r="I456" s="15">
        <f>+G456</f>
        <v>27393.5</v>
      </c>
      <c r="J456" s="32">
        <v>5180.1000000000004</v>
      </c>
      <c r="K456" s="32">
        <v>17664.099999999999</v>
      </c>
      <c r="L456" s="32">
        <v>25760.95590551179</v>
      </c>
      <c r="M456" s="32">
        <f t="shared" si="37"/>
        <v>27393.5</v>
      </c>
      <c r="O456" s="16"/>
    </row>
    <row r="457" spans="1:16" x14ac:dyDescent="0.25">
      <c r="A457" s="19"/>
      <c r="B457" s="19"/>
      <c r="C457" s="19"/>
      <c r="D457" s="19"/>
      <c r="E457" s="22" t="s">
        <v>339</v>
      </c>
      <c r="F457" s="19" t="s">
        <v>33</v>
      </c>
      <c r="G457" s="15">
        <v>29000</v>
      </c>
      <c r="H457" s="15"/>
      <c r="I457" s="15">
        <f>+G457</f>
        <v>29000</v>
      </c>
      <c r="J457" s="32">
        <v>22161.417322834648</v>
      </c>
      <c r="K457" s="32">
        <v>22429.133858267702</v>
      </c>
      <c r="L457" s="32">
        <v>26696.850393700788</v>
      </c>
      <c r="M457" s="32">
        <f t="shared" si="37"/>
        <v>29000</v>
      </c>
    </row>
    <row r="458" spans="1:16" x14ac:dyDescent="0.25">
      <c r="A458" s="19"/>
      <c r="B458" s="19"/>
      <c r="C458" s="19"/>
      <c r="D458" s="19"/>
      <c r="E458" s="22"/>
      <c r="F458" s="19"/>
      <c r="G458" s="15"/>
      <c r="H458" s="15"/>
      <c r="I458" s="15"/>
      <c r="J458" s="15"/>
      <c r="K458" s="15"/>
      <c r="L458" s="15"/>
      <c r="M458" s="15"/>
    </row>
    <row r="459" spans="1:16" ht="54.75" customHeight="1" x14ac:dyDescent="0.25">
      <c r="A459" s="19">
        <v>2700</v>
      </c>
      <c r="B459" s="19" t="s">
        <v>8</v>
      </c>
      <c r="C459" s="19">
        <v>0</v>
      </c>
      <c r="D459" s="19">
        <v>0</v>
      </c>
      <c r="E459" s="22" t="s">
        <v>176</v>
      </c>
      <c r="F459" s="19"/>
      <c r="G459" s="15"/>
      <c r="H459" s="15"/>
      <c r="I459" s="15"/>
      <c r="J459" s="15"/>
      <c r="K459" s="15"/>
      <c r="L459" s="15"/>
      <c r="M459" s="15"/>
    </row>
    <row r="460" spans="1:16" x14ac:dyDescent="0.25">
      <c r="A460" s="19"/>
      <c r="B460" s="19"/>
      <c r="C460" s="19"/>
      <c r="D460" s="19"/>
      <c r="E460" s="22" t="s">
        <v>46</v>
      </c>
      <c r="F460" s="19"/>
      <c r="G460" s="15"/>
      <c r="H460" s="15"/>
      <c r="I460" s="15"/>
      <c r="J460" s="15"/>
      <c r="K460" s="15"/>
      <c r="L460" s="15"/>
      <c r="M460" s="15"/>
    </row>
    <row r="461" spans="1:16" ht="36" customHeight="1" x14ac:dyDescent="0.25">
      <c r="A461" s="19">
        <v>2710</v>
      </c>
      <c r="B461" s="19" t="s">
        <v>8</v>
      </c>
      <c r="C461" s="19">
        <v>1</v>
      </c>
      <c r="D461" s="19">
        <v>0</v>
      </c>
      <c r="E461" s="22" t="s">
        <v>177</v>
      </c>
      <c r="F461" s="19"/>
      <c r="G461" s="15"/>
      <c r="H461" s="15"/>
      <c r="I461" s="15"/>
      <c r="J461" s="15"/>
      <c r="K461" s="15"/>
      <c r="L461" s="15"/>
      <c r="M461" s="15"/>
    </row>
    <row r="462" spans="1:16" x14ac:dyDescent="0.25">
      <c r="A462" s="19"/>
      <c r="B462" s="19"/>
      <c r="C462" s="19"/>
      <c r="D462" s="19"/>
      <c r="E462" s="22" t="s">
        <v>48</v>
      </c>
      <c r="F462" s="19"/>
      <c r="G462" s="15"/>
      <c r="H462" s="15"/>
      <c r="I462" s="15"/>
      <c r="J462" s="15"/>
      <c r="K462" s="15"/>
      <c r="L462" s="15"/>
      <c r="M462" s="15"/>
    </row>
    <row r="463" spans="1:16" x14ac:dyDescent="0.25">
      <c r="A463" s="19">
        <v>2711</v>
      </c>
      <c r="B463" s="19" t="s">
        <v>8</v>
      </c>
      <c r="C463" s="19">
        <v>1</v>
      </c>
      <c r="D463" s="19">
        <v>1</v>
      </c>
      <c r="E463" s="22" t="s">
        <v>178</v>
      </c>
      <c r="F463" s="19"/>
      <c r="G463" s="15"/>
      <c r="H463" s="15"/>
      <c r="I463" s="15"/>
      <c r="J463" s="15"/>
      <c r="K463" s="15"/>
      <c r="L463" s="15"/>
      <c r="M463" s="15"/>
    </row>
    <row r="464" spans="1:16" ht="51.75" customHeight="1" x14ac:dyDescent="0.25">
      <c r="A464" s="19"/>
      <c r="B464" s="19"/>
      <c r="C464" s="19"/>
      <c r="D464" s="19"/>
      <c r="E464" s="22" t="s">
        <v>71</v>
      </c>
      <c r="F464" s="19"/>
      <c r="G464" s="15"/>
      <c r="H464" s="15"/>
      <c r="I464" s="15"/>
      <c r="J464" s="15"/>
      <c r="K464" s="15"/>
      <c r="L464" s="15"/>
      <c r="M464" s="15"/>
    </row>
    <row r="465" spans="1:13" x14ac:dyDescent="0.25">
      <c r="A465" s="19"/>
      <c r="B465" s="19"/>
      <c r="C465" s="19"/>
      <c r="D465" s="19"/>
      <c r="E465" s="22" t="s">
        <v>72</v>
      </c>
      <c r="F465" s="19"/>
      <c r="G465" s="15"/>
      <c r="H465" s="15"/>
      <c r="I465" s="15"/>
      <c r="J465" s="15"/>
      <c r="K465" s="15"/>
      <c r="L465" s="15"/>
      <c r="M465" s="15"/>
    </row>
    <row r="466" spans="1:13" x14ac:dyDescent="0.25">
      <c r="A466" s="19"/>
      <c r="B466" s="19"/>
      <c r="C466" s="19"/>
      <c r="D466" s="19"/>
      <c r="E466" s="22" t="s">
        <v>72</v>
      </c>
      <c r="F466" s="19"/>
      <c r="G466" s="15"/>
      <c r="H466" s="15"/>
      <c r="I466" s="15"/>
      <c r="J466" s="15"/>
      <c r="K466" s="15"/>
      <c r="L466" s="15"/>
      <c r="M466" s="15"/>
    </row>
    <row r="467" spans="1:13" x14ac:dyDescent="0.25">
      <c r="A467" s="19">
        <v>2712</v>
      </c>
      <c r="B467" s="19" t="s">
        <v>8</v>
      </c>
      <c r="C467" s="19">
        <v>1</v>
      </c>
      <c r="D467" s="19">
        <v>2</v>
      </c>
      <c r="E467" s="22" t="s">
        <v>179</v>
      </c>
      <c r="F467" s="19"/>
      <c r="G467" s="15"/>
      <c r="H467" s="15"/>
      <c r="I467" s="15"/>
      <c r="J467" s="15"/>
      <c r="K467" s="15"/>
      <c r="L467" s="15"/>
      <c r="M467" s="15"/>
    </row>
    <row r="468" spans="1:13" ht="60" customHeight="1" x14ac:dyDescent="0.25">
      <c r="A468" s="19"/>
      <c r="B468" s="19"/>
      <c r="C468" s="19"/>
      <c r="D468" s="19"/>
      <c r="E468" s="22" t="s">
        <v>71</v>
      </c>
      <c r="F468" s="19"/>
      <c r="G468" s="15"/>
      <c r="H468" s="15"/>
      <c r="I468" s="15"/>
      <c r="J468" s="15"/>
      <c r="K468" s="15"/>
      <c r="L468" s="15"/>
      <c r="M468" s="15"/>
    </row>
    <row r="469" spans="1:13" x14ac:dyDescent="0.25">
      <c r="A469" s="19"/>
      <c r="B469" s="19"/>
      <c r="C469" s="19"/>
      <c r="D469" s="19"/>
      <c r="E469" s="22" t="s">
        <v>72</v>
      </c>
      <c r="F469" s="19"/>
      <c r="G469" s="15"/>
      <c r="H469" s="15"/>
      <c r="I469" s="15"/>
      <c r="J469" s="15"/>
      <c r="K469" s="15"/>
      <c r="L469" s="15"/>
      <c r="M469" s="15"/>
    </row>
    <row r="470" spans="1:13" x14ac:dyDescent="0.25">
      <c r="A470" s="19"/>
      <c r="B470" s="19"/>
      <c r="C470" s="19"/>
      <c r="D470" s="19"/>
      <c r="E470" s="22" t="s">
        <v>72</v>
      </c>
      <c r="F470" s="19"/>
      <c r="G470" s="15"/>
      <c r="H470" s="15"/>
      <c r="I470" s="15"/>
      <c r="J470" s="15"/>
      <c r="K470" s="15"/>
      <c r="L470" s="15"/>
      <c r="M470" s="15"/>
    </row>
    <row r="471" spans="1:13" x14ac:dyDescent="0.25">
      <c r="A471" s="19">
        <v>2713</v>
      </c>
      <c r="B471" s="19" t="s">
        <v>8</v>
      </c>
      <c r="C471" s="19">
        <v>1</v>
      </c>
      <c r="D471" s="19">
        <v>3</v>
      </c>
      <c r="E471" s="22" t="s">
        <v>180</v>
      </c>
      <c r="F471" s="19"/>
      <c r="G471" s="15"/>
      <c r="H471" s="15"/>
      <c r="I471" s="15"/>
      <c r="J471" s="15"/>
      <c r="K471" s="15"/>
      <c r="L471" s="15"/>
      <c r="M471" s="15"/>
    </row>
    <row r="472" spans="1:13" ht="54" customHeight="1" x14ac:dyDescent="0.25">
      <c r="A472" s="19"/>
      <c r="B472" s="19"/>
      <c r="C472" s="19"/>
      <c r="D472" s="19"/>
      <c r="E472" s="22" t="s">
        <v>71</v>
      </c>
      <c r="F472" s="19"/>
      <c r="G472" s="15"/>
      <c r="H472" s="15"/>
      <c r="I472" s="15"/>
      <c r="J472" s="15"/>
      <c r="K472" s="15"/>
      <c r="L472" s="15"/>
      <c r="M472" s="15"/>
    </row>
    <row r="473" spans="1:13" x14ac:dyDescent="0.25">
      <c r="A473" s="19"/>
      <c r="B473" s="19"/>
      <c r="C473" s="19"/>
      <c r="D473" s="19"/>
      <c r="E473" s="22" t="s">
        <v>72</v>
      </c>
      <c r="F473" s="19"/>
      <c r="G473" s="15"/>
      <c r="H473" s="15"/>
      <c r="I473" s="15"/>
      <c r="J473" s="15"/>
      <c r="K473" s="15"/>
      <c r="L473" s="15"/>
      <c r="M473" s="15"/>
    </row>
    <row r="474" spans="1:13" x14ac:dyDescent="0.25">
      <c r="A474" s="19"/>
      <c r="B474" s="19"/>
      <c r="C474" s="19"/>
      <c r="D474" s="19"/>
      <c r="E474" s="22" t="s">
        <v>72</v>
      </c>
      <c r="F474" s="19"/>
      <c r="G474" s="15"/>
      <c r="H474" s="15"/>
      <c r="I474" s="15"/>
      <c r="J474" s="15"/>
      <c r="K474" s="15"/>
      <c r="L474" s="15"/>
      <c r="M474" s="15"/>
    </row>
    <row r="475" spans="1:13" x14ac:dyDescent="0.25">
      <c r="A475" s="19">
        <v>2720</v>
      </c>
      <c r="B475" s="19" t="s">
        <v>8</v>
      </c>
      <c r="C475" s="19">
        <v>2</v>
      </c>
      <c r="D475" s="19">
        <v>0</v>
      </c>
      <c r="E475" s="22" t="s">
        <v>181</v>
      </c>
      <c r="F475" s="19"/>
      <c r="G475" s="15"/>
      <c r="H475" s="15"/>
      <c r="I475" s="15"/>
      <c r="J475" s="15"/>
      <c r="K475" s="15"/>
      <c r="L475" s="15"/>
      <c r="M475" s="15"/>
    </row>
    <row r="476" spans="1:13" x14ac:dyDescent="0.25">
      <c r="A476" s="19"/>
      <c r="B476" s="19"/>
      <c r="C476" s="19"/>
      <c r="D476" s="19"/>
      <c r="E476" s="22" t="s">
        <v>48</v>
      </c>
      <c r="F476" s="19"/>
      <c r="G476" s="15"/>
      <c r="H476" s="15"/>
      <c r="I476" s="15"/>
      <c r="J476" s="15"/>
      <c r="K476" s="15"/>
      <c r="L476" s="15"/>
      <c r="M476" s="15"/>
    </row>
    <row r="477" spans="1:13" ht="33.75" customHeight="1" x14ac:dyDescent="0.25">
      <c r="A477" s="19">
        <v>2721</v>
      </c>
      <c r="B477" s="19" t="s">
        <v>8</v>
      </c>
      <c r="C477" s="19">
        <v>2</v>
      </c>
      <c r="D477" s="19">
        <v>1</v>
      </c>
      <c r="E477" s="22" t="s">
        <v>182</v>
      </c>
      <c r="F477" s="19"/>
      <c r="G477" s="15"/>
      <c r="H477" s="15"/>
      <c r="I477" s="15"/>
      <c r="J477" s="15"/>
      <c r="K477" s="15"/>
      <c r="L477" s="15"/>
      <c r="M477" s="15"/>
    </row>
    <row r="478" spans="1:13" ht="53.25" customHeight="1" x14ac:dyDescent="0.25">
      <c r="A478" s="19"/>
      <c r="B478" s="19"/>
      <c r="C478" s="19"/>
      <c r="D478" s="19"/>
      <c r="E478" s="22" t="s">
        <v>71</v>
      </c>
      <c r="F478" s="19"/>
      <c r="G478" s="15"/>
      <c r="H478" s="15"/>
      <c r="I478" s="15"/>
      <c r="J478" s="15"/>
      <c r="K478" s="15"/>
      <c r="L478" s="15"/>
      <c r="M478" s="15"/>
    </row>
    <row r="479" spans="1:13" x14ac:dyDescent="0.25">
      <c r="A479" s="19"/>
      <c r="B479" s="19"/>
      <c r="C479" s="19"/>
      <c r="D479" s="19"/>
      <c r="E479" s="22" t="s">
        <v>72</v>
      </c>
      <c r="F479" s="19"/>
      <c r="G479" s="15"/>
      <c r="H479" s="15"/>
      <c r="I479" s="15"/>
      <c r="J479" s="15"/>
      <c r="K479" s="15"/>
      <c r="L479" s="15"/>
      <c r="M479" s="15"/>
    </row>
    <row r="480" spans="1:13" x14ac:dyDescent="0.25">
      <c r="A480" s="19"/>
      <c r="B480" s="19"/>
      <c r="C480" s="19"/>
      <c r="D480" s="19"/>
      <c r="E480" s="22" t="s">
        <v>72</v>
      </c>
      <c r="F480" s="19"/>
      <c r="G480" s="15"/>
      <c r="H480" s="15"/>
      <c r="I480" s="15"/>
      <c r="J480" s="15"/>
      <c r="K480" s="15"/>
      <c r="L480" s="15"/>
      <c r="M480" s="15"/>
    </row>
    <row r="481" spans="1:13" x14ac:dyDescent="0.25">
      <c r="A481" s="19">
        <v>2722</v>
      </c>
      <c r="B481" s="19" t="s">
        <v>8</v>
      </c>
      <c r="C481" s="19">
        <v>2</v>
      </c>
      <c r="D481" s="19">
        <v>2</v>
      </c>
      <c r="E481" s="22" t="s">
        <v>183</v>
      </c>
      <c r="F481" s="19"/>
      <c r="G481" s="15"/>
      <c r="H481" s="15"/>
      <c r="I481" s="15"/>
      <c r="J481" s="15"/>
      <c r="K481" s="15"/>
      <c r="L481" s="15"/>
      <c r="M481" s="15"/>
    </row>
    <row r="482" spans="1:13" ht="51.75" customHeight="1" x14ac:dyDescent="0.25">
      <c r="A482" s="19"/>
      <c r="B482" s="19"/>
      <c r="C482" s="19"/>
      <c r="D482" s="19"/>
      <c r="E482" s="22" t="s">
        <v>71</v>
      </c>
      <c r="F482" s="19"/>
      <c r="G482" s="15"/>
      <c r="H482" s="15"/>
      <c r="I482" s="15"/>
      <c r="J482" s="15"/>
      <c r="K482" s="15"/>
      <c r="L482" s="15"/>
      <c r="M482" s="15"/>
    </row>
    <row r="483" spans="1:13" x14ac:dyDescent="0.25">
      <c r="A483" s="19"/>
      <c r="B483" s="19"/>
      <c r="C483" s="19"/>
      <c r="D483" s="19"/>
      <c r="E483" s="22" t="s">
        <v>72</v>
      </c>
      <c r="F483" s="19"/>
      <c r="G483" s="15"/>
      <c r="H483" s="15"/>
      <c r="I483" s="15"/>
      <c r="J483" s="15"/>
      <c r="K483" s="15"/>
      <c r="L483" s="15"/>
      <c r="M483" s="15"/>
    </row>
    <row r="484" spans="1:13" x14ac:dyDescent="0.25">
      <c r="A484" s="19"/>
      <c r="B484" s="19"/>
      <c r="C484" s="19"/>
      <c r="D484" s="19"/>
      <c r="E484" s="22" t="s">
        <v>72</v>
      </c>
      <c r="F484" s="19"/>
      <c r="G484" s="15"/>
      <c r="H484" s="15"/>
      <c r="I484" s="15"/>
      <c r="J484" s="15"/>
      <c r="K484" s="15"/>
      <c r="L484" s="15"/>
      <c r="M484" s="15"/>
    </row>
    <row r="485" spans="1:13" x14ac:dyDescent="0.25">
      <c r="A485" s="19">
        <v>2723</v>
      </c>
      <c r="B485" s="19" t="s">
        <v>8</v>
      </c>
      <c r="C485" s="19">
        <v>2</v>
      </c>
      <c r="D485" s="19">
        <v>3</v>
      </c>
      <c r="E485" s="22" t="s">
        <v>184</v>
      </c>
      <c r="F485" s="19"/>
      <c r="G485" s="15"/>
      <c r="H485" s="15"/>
      <c r="I485" s="15"/>
      <c r="J485" s="15"/>
      <c r="K485" s="15"/>
      <c r="L485" s="15"/>
      <c r="M485" s="15"/>
    </row>
    <row r="486" spans="1:13" ht="53.25" customHeight="1" x14ac:dyDescent="0.25">
      <c r="A486" s="19"/>
      <c r="B486" s="19"/>
      <c r="C486" s="19"/>
      <c r="D486" s="19"/>
      <c r="E486" s="22" t="s">
        <v>71</v>
      </c>
      <c r="F486" s="19"/>
      <c r="G486" s="15"/>
      <c r="H486" s="15"/>
      <c r="I486" s="15"/>
      <c r="J486" s="15"/>
      <c r="K486" s="15"/>
      <c r="L486" s="15"/>
      <c r="M486" s="15"/>
    </row>
    <row r="487" spans="1:13" x14ac:dyDescent="0.25">
      <c r="A487" s="19"/>
      <c r="B487" s="19"/>
      <c r="C487" s="19"/>
      <c r="D487" s="19"/>
      <c r="E487" s="22" t="s">
        <v>72</v>
      </c>
      <c r="F487" s="19"/>
      <c r="G487" s="15"/>
      <c r="H487" s="15"/>
      <c r="I487" s="15"/>
      <c r="J487" s="15"/>
      <c r="K487" s="15"/>
      <c r="L487" s="15"/>
      <c r="M487" s="15"/>
    </row>
    <row r="488" spans="1:13" x14ac:dyDescent="0.25">
      <c r="A488" s="19"/>
      <c r="B488" s="19"/>
      <c r="C488" s="19"/>
      <c r="D488" s="19"/>
      <c r="E488" s="22" t="s">
        <v>72</v>
      </c>
      <c r="F488" s="19"/>
      <c r="G488" s="15"/>
      <c r="H488" s="15"/>
      <c r="I488" s="15"/>
      <c r="J488" s="15"/>
      <c r="K488" s="15"/>
      <c r="L488" s="15"/>
      <c r="M488" s="15"/>
    </row>
    <row r="489" spans="1:13" x14ac:dyDescent="0.25">
      <c r="A489" s="19">
        <v>2724</v>
      </c>
      <c r="B489" s="19" t="s">
        <v>8</v>
      </c>
      <c r="C489" s="19">
        <v>2</v>
      </c>
      <c r="D489" s="19">
        <v>4</v>
      </c>
      <c r="E489" s="22" t="s">
        <v>185</v>
      </c>
      <c r="F489" s="19"/>
      <c r="G489" s="15"/>
      <c r="H489" s="15"/>
      <c r="I489" s="15"/>
      <c r="J489" s="15"/>
      <c r="K489" s="15"/>
      <c r="L489" s="15"/>
      <c r="M489" s="15"/>
    </row>
    <row r="490" spans="1:13" ht="54.75" customHeight="1" x14ac:dyDescent="0.25">
      <c r="A490" s="19"/>
      <c r="B490" s="19"/>
      <c r="C490" s="19"/>
      <c r="D490" s="19"/>
      <c r="E490" s="22" t="s">
        <v>71</v>
      </c>
      <c r="F490" s="19"/>
      <c r="G490" s="15"/>
      <c r="H490" s="15"/>
      <c r="I490" s="15"/>
      <c r="J490" s="15"/>
      <c r="K490" s="15"/>
      <c r="L490" s="15"/>
      <c r="M490" s="15"/>
    </row>
    <row r="491" spans="1:13" x14ac:dyDescent="0.25">
      <c r="A491" s="19"/>
      <c r="B491" s="19"/>
      <c r="C491" s="19"/>
      <c r="D491" s="19"/>
      <c r="E491" s="22" t="s">
        <v>72</v>
      </c>
      <c r="F491" s="19"/>
      <c r="G491" s="15"/>
      <c r="H491" s="15"/>
      <c r="I491" s="15"/>
      <c r="J491" s="15"/>
      <c r="K491" s="15"/>
      <c r="L491" s="15"/>
      <c r="M491" s="15"/>
    </row>
    <row r="492" spans="1:13" x14ac:dyDescent="0.25">
      <c r="A492" s="19"/>
      <c r="B492" s="19"/>
      <c r="C492" s="19"/>
      <c r="D492" s="19"/>
      <c r="E492" s="22" t="s">
        <v>72</v>
      </c>
      <c r="F492" s="19"/>
      <c r="G492" s="15"/>
      <c r="H492" s="15"/>
      <c r="I492" s="15"/>
      <c r="J492" s="15"/>
      <c r="K492" s="15"/>
      <c r="L492" s="15"/>
      <c r="M492" s="15"/>
    </row>
    <row r="493" spans="1:13" x14ac:dyDescent="0.25">
      <c r="A493" s="19">
        <v>2730</v>
      </c>
      <c r="B493" s="19" t="s">
        <v>8</v>
      </c>
      <c r="C493" s="19">
        <v>3</v>
      </c>
      <c r="D493" s="19">
        <v>0</v>
      </c>
      <c r="E493" s="22" t="s">
        <v>186</v>
      </c>
      <c r="F493" s="19"/>
      <c r="G493" s="15"/>
      <c r="H493" s="15"/>
      <c r="I493" s="15"/>
      <c r="J493" s="15"/>
      <c r="K493" s="15"/>
      <c r="L493" s="15"/>
      <c r="M493" s="15"/>
    </row>
    <row r="494" spans="1:13" x14ac:dyDescent="0.25">
      <c r="A494" s="19"/>
      <c r="B494" s="19"/>
      <c r="C494" s="19"/>
      <c r="D494" s="19"/>
      <c r="E494" s="22" t="s">
        <v>48</v>
      </c>
      <c r="F494" s="19"/>
      <c r="G494" s="15"/>
      <c r="H494" s="15"/>
      <c r="I494" s="15"/>
      <c r="J494" s="15"/>
      <c r="K494" s="15"/>
      <c r="L494" s="15"/>
      <c r="M494" s="15"/>
    </row>
    <row r="495" spans="1:13" ht="40.5" customHeight="1" x14ac:dyDescent="0.25">
      <c r="A495" s="19">
        <v>2731</v>
      </c>
      <c r="B495" s="19" t="s">
        <v>8</v>
      </c>
      <c r="C495" s="19">
        <v>3</v>
      </c>
      <c r="D495" s="19">
        <v>1</v>
      </c>
      <c r="E495" s="22" t="s">
        <v>187</v>
      </c>
      <c r="F495" s="19"/>
      <c r="G495" s="15"/>
      <c r="H495" s="15"/>
      <c r="I495" s="15"/>
      <c r="J495" s="15"/>
      <c r="K495" s="15"/>
      <c r="L495" s="15"/>
      <c r="M495" s="15"/>
    </row>
    <row r="496" spans="1:13" ht="52.5" customHeight="1" x14ac:dyDescent="0.25">
      <c r="A496" s="19"/>
      <c r="B496" s="19"/>
      <c r="C496" s="19"/>
      <c r="D496" s="19"/>
      <c r="E496" s="22" t="s">
        <v>71</v>
      </c>
      <c r="F496" s="19"/>
      <c r="G496" s="15"/>
      <c r="H496" s="15"/>
      <c r="I496" s="15"/>
      <c r="J496" s="15"/>
      <c r="K496" s="15"/>
      <c r="L496" s="15"/>
      <c r="M496" s="15"/>
    </row>
    <row r="497" spans="1:13" x14ac:dyDescent="0.25">
      <c r="A497" s="19"/>
      <c r="B497" s="19"/>
      <c r="C497" s="19"/>
      <c r="D497" s="19"/>
      <c r="E497" s="22" t="s">
        <v>72</v>
      </c>
      <c r="F497" s="19"/>
      <c r="G497" s="15"/>
      <c r="H497" s="15"/>
      <c r="I497" s="15"/>
      <c r="J497" s="15"/>
      <c r="K497" s="15"/>
      <c r="L497" s="15"/>
      <c r="M497" s="15"/>
    </row>
    <row r="498" spans="1:13" x14ac:dyDescent="0.25">
      <c r="A498" s="19"/>
      <c r="B498" s="19"/>
      <c r="C498" s="19"/>
      <c r="D498" s="19"/>
      <c r="E498" s="22" t="s">
        <v>72</v>
      </c>
      <c r="F498" s="19"/>
      <c r="G498" s="15"/>
      <c r="H498" s="15"/>
      <c r="I498" s="15"/>
      <c r="J498" s="15"/>
      <c r="K498" s="15"/>
      <c r="L498" s="15"/>
      <c r="M498" s="15"/>
    </row>
    <row r="499" spans="1:13" ht="37.5" customHeight="1" x14ac:dyDescent="0.25">
      <c r="A499" s="19">
        <v>2732</v>
      </c>
      <c r="B499" s="19" t="s">
        <v>8</v>
      </c>
      <c r="C499" s="19">
        <v>3</v>
      </c>
      <c r="D499" s="19">
        <v>2</v>
      </c>
      <c r="E499" s="22" t="s">
        <v>188</v>
      </c>
      <c r="F499" s="19"/>
      <c r="G499" s="15"/>
      <c r="H499" s="15"/>
      <c r="I499" s="15"/>
      <c r="J499" s="15"/>
      <c r="K499" s="15"/>
      <c r="L499" s="15"/>
      <c r="M499" s="15"/>
    </row>
    <row r="500" spans="1:13" ht="57" customHeight="1" x14ac:dyDescent="0.25">
      <c r="A500" s="19"/>
      <c r="B500" s="19"/>
      <c r="C500" s="19"/>
      <c r="D500" s="19"/>
      <c r="E500" s="22" t="s">
        <v>71</v>
      </c>
      <c r="F500" s="19"/>
      <c r="G500" s="15"/>
      <c r="H500" s="15"/>
      <c r="I500" s="15"/>
      <c r="J500" s="15"/>
      <c r="K500" s="15"/>
      <c r="L500" s="15"/>
      <c r="M500" s="15"/>
    </row>
    <row r="501" spans="1:13" x14ac:dyDescent="0.25">
      <c r="A501" s="19"/>
      <c r="B501" s="19"/>
      <c r="C501" s="19"/>
      <c r="D501" s="19"/>
      <c r="E501" s="22" t="s">
        <v>72</v>
      </c>
      <c r="F501" s="19"/>
      <c r="G501" s="15"/>
      <c r="H501" s="15"/>
      <c r="I501" s="15"/>
      <c r="J501" s="15"/>
      <c r="K501" s="15"/>
      <c r="L501" s="15"/>
      <c r="M501" s="15"/>
    </row>
    <row r="502" spans="1:13" x14ac:dyDescent="0.25">
      <c r="A502" s="19"/>
      <c r="B502" s="19"/>
      <c r="C502" s="19"/>
      <c r="D502" s="19"/>
      <c r="E502" s="22" t="s">
        <v>72</v>
      </c>
      <c r="F502" s="19"/>
      <c r="G502" s="15"/>
      <c r="H502" s="15"/>
      <c r="I502" s="15"/>
      <c r="J502" s="15"/>
      <c r="K502" s="15"/>
      <c r="L502" s="15"/>
      <c r="M502" s="15"/>
    </row>
    <row r="503" spans="1:13" ht="33.75" customHeight="1" x14ac:dyDescent="0.25">
      <c r="A503" s="19">
        <v>2733</v>
      </c>
      <c r="B503" s="19" t="s">
        <v>8</v>
      </c>
      <c r="C503" s="19">
        <v>3</v>
      </c>
      <c r="D503" s="19">
        <v>3</v>
      </c>
      <c r="E503" s="22" t="s">
        <v>189</v>
      </c>
      <c r="F503" s="19"/>
      <c r="G503" s="15"/>
      <c r="H503" s="15"/>
      <c r="I503" s="15"/>
      <c r="J503" s="15"/>
      <c r="K503" s="15"/>
      <c r="L503" s="15"/>
      <c r="M503" s="15"/>
    </row>
    <row r="504" spans="1:13" ht="53.25" customHeight="1" x14ac:dyDescent="0.25">
      <c r="A504" s="19"/>
      <c r="B504" s="19"/>
      <c r="C504" s="19"/>
      <c r="D504" s="19"/>
      <c r="E504" s="22" t="s">
        <v>71</v>
      </c>
      <c r="F504" s="19"/>
      <c r="G504" s="15"/>
      <c r="H504" s="15"/>
      <c r="I504" s="15"/>
      <c r="J504" s="15"/>
      <c r="K504" s="15"/>
      <c r="L504" s="15"/>
      <c r="M504" s="15"/>
    </row>
    <row r="505" spans="1:13" x14ac:dyDescent="0.25">
      <c r="A505" s="19"/>
      <c r="B505" s="19"/>
      <c r="C505" s="19"/>
      <c r="D505" s="19"/>
      <c r="E505" s="22" t="s">
        <v>72</v>
      </c>
      <c r="F505" s="19"/>
      <c r="G505" s="15"/>
      <c r="H505" s="15"/>
      <c r="I505" s="15"/>
      <c r="J505" s="15"/>
      <c r="K505" s="15"/>
      <c r="L505" s="15"/>
      <c r="M505" s="15"/>
    </row>
    <row r="506" spans="1:13" x14ac:dyDescent="0.25">
      <c r="A506" s="19"/>
      <c r="B506" s="19"/>
      <c r="C506" s="19"/>
      <c r="D506" s="19"/>
      <c r="E506" s="22" t="s">
        <v>72</v>
      </c>
      <c r="F506" s="19"/>
      <c r="G506" s="15"/>
      <c r="H506" s="15"/>
      <c r="I506" s="15"/>
      <c r="J506" s="15"/>
      <c r="K506" s="15"/>
      <c r="L506" s="15"/>
      <c r="M506" s="15"/>
    </row>
    <row r="507" spans="1:13" ht="40.5" customHeight="1" x14ac:dyDescent="0.25">
      <c r="A507" s="19">
        <v>2734</v>
      </c>
      <c r="B507" s="19" t="s">
        <v>8</v>
      </c>
      <c r="C507" s="19">
        <v>3</v>
      </c>
      <c r="D507" s="19">
        <v>4</v>
      </c>
      <c r="E507" s="22" t="s">
        <v>190</v>
      </c>
      <c r="F507" s="19"/>
      <c r="G507" s="15"/>
      <c r="H507" s="15"/>
      <c r="I507" s="15"/>
      <c r="J507" s="15"/>
      <c r="K507" s="15"/>
      <c r="L507" s="15"/>
      <c r="M507" s="15"/>
    </row>
    <row r="508" spans="1:13" ht="52.5" customHeight="1" x14ac:dyDescent="0.25">
      <c r="A508" s="19"/>
      <c r="B508" s="19"/>
      <c r="C508" s="19"/>
      <c r="D508" s="19"/>
      <c r="E508" s="22" t="s">
        <v>71</v>
      </c>
      <c r="F508" s="19"/>
      <c r="G508" s="15"/>
      <c r="H508" s="15"/>
      <c r="I508" s="15"/>
      <c r="J508" s="15"/>
      <c r="K508" s="15"/>
      <c r="L508" s="15"/>
      <c r="M508" s="15"/>
    </row>
    <row r="509" spans="1:13" x14ac:dyDescent="0.25">
      <c r="A509" s="19"/>
      <c r="B509" s="19"/>
      <c r="C509" s="19"/>
      <c r="D509" s="19"/>
      <c r="E509" s="22" t="s">
        <v>72</v>
      </c>
      <c r="F509" s="19"/>
      <c r="G509" s="15"/>
      <c r="H509" s="15"/>
      <c r="I509" s="15"/>
      <c r="J509" s="15"/>
      <c r="K509" s="15"/>
      <c r="L509" s="15"/>
      <c r="M509" s="15"/>
    </row>
    <row r="510" spans="1:13" x14ac:dyDescent="0.25">
      <c r="A510" s="19"/>
      <c r="B510" s="19"/>
      <c r="C510" s="19"/>
      <c r="D510" s="19"/>
      <c r="E510" s="22" t="s">
        <v>72</v>
      </c>
      <c r="F510" s="19"/>
      <c r="G510" s="15"/>
      <c r="H510" s="15"/>
      <c r="I510" s="15"/>
      <c r="J510" s="15"/>
      <c r="K510" s="15"/>
      <c r="L510" s="15"/>
      <c r="M510" s="15"/>
    </row>
    <row r="511" spans="1:13" x14ac:dyDescent="0.25">
      <c r="A511" s="19">
        <v>2740</v>
      </c>
      <c r="B511" s="19" t="s">
        <v>8</v>
      </c>
      <c r="C511" s="19">
        <v>4</v>
      </c>
      <c r="D511" s="19">
        <v>0</v>
      </c>
      <c r="E511" s="22" t="s">
        <v>191</v>
      </c>
      <c r="F511" s="19"/>
      <c r="G511" s="15"/>
      <c r="H511" s="15"/>
      <c r="I511" s="15"/>
      <c r="J511" s="15"/>
      <c r="K511" s="15"/>
      <c r="L511" s="15"/>
      <c r="M511" s="15"/>
    </row>
    <row r="512" spans="1:13" x14ac:dyDescent="0.25">
      <c r="A512" s="19"/>
      <c r="B512" s="19"/>
      <c r="C512" s="19"/>
      <c r="D512" s="19"/>
      <c r="E512" s="22" t="s">
        <v>48</v>
      </c>
      <c r="F512" s="19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9">
        <v>2741</v>
      </c>
      <c r="B513" s="19" t="s">
        <v>8</v>
      </c>
      <c r="C513" s="19">
        <v>4</v>
      </c>
      <c r="D513" s="19">
        <v>1</v>
      </c>
      <c r="E513" s="22" t="s">
        <v>191</v>
      </c>
      <c r="F513" s="19"/>
      <c r="G513" s="15"/>
      <c r="H513" s="15"/>
      <c r="I513" s="15"/>
      <c r="J513" s="15"/>
      <c r="K513" s="15"/>
      <c r="L513" s="15"/>
      <c r="M513" s="15"/>
    </row>
    <row r="514" spans="1:13" ht="53.25" customHeight="1" x14ac:dyDescent="0.25">
      <c r="A514" s="19"/>
      <c r="B514" s="19"/>
      <c r="C514" s="19"/>
      <c r="D514" s="19"/>
      <c r="E514" s="22" t="s">
        <v>71</v>
      </c>
      <c r="F514" s="19"/>
      <c r="G514" s="15"/>
      <c r="H514" s="15"/>
      <c r="I514" s="15"/>
      <c r="J514" s="15"/>
      <c r="K514" s="15"/>
      <c r="L514" s="15"/>
      <c r="M514" s="15"/>
    </row>
    <row r="515" spans="1:13" x14ac:dyDescent="0.25">
      <c r="A515" s="19"/>
      <c r="B515" s="19"/>
      <c r="C515" s="19"/>
      <c r="D515" s="19"/>
      <c r="E515" s="22" t="s">
        <v>72</v>
      </c>
      <c r="F515" s="19"/>
      <c r="G515" s="15"/>
      <c r="H515" s="15"/>
      <c r="I515" s="15"/>
      <c r="J515" s="15"/>
      <c r="K515" s="15"/>
      <c r="L515" s="15"/>
      <c r="M515" s="15"/>
    </row>
    <row r="516" spans="1:13" x14ac:dyDescent="0.25">
      <c r="A516" s="19"/>
      <c r="B516" s="19"/>
      <c r="C516" s="19"/>
      <c r="D516" s="19"/>
      <c r="E516" s="22" t="s">
        <v>72</v>
      </c>
      <c r="F516" s="19"/>
      <c r="G516" s="15"/>
      <c r="H516" s="15"/>
      <c r="I516" s="15"/>
      <c r="J516" s="15"/>
      <c r="K516" s="15"/>
      <c r="L516" s="15"/>
      <c r="M516" s="15"/>
    </row>
    <row r="517" spans="1:13" ht="39.75" customHeight="1" x14ac:dyDescent="0.25">
      <c r="A517" s="19">
        <v>2750</v>
      </c>
      <c r="B517" s="19" t="s">
        <v>8</v>
      </c>
      <c r="C517" s="19">
        <v>5</v>
      </c>
      <c r="D517" s="19">
        <v>0</v>
      </c>
      <c r="E517" s="22" t="s">
        <v>192</v>
      </c>
      <c r="F517" s="19"/>
      <c r="G517" s="15"/>
      <c r="H517" s="15"/>
      <c r="I517" s="15"/>
      <c r="J517" s="15"/>
      <c r="K517" s="15"/>
      <c r="L517" s="15"/>
      <c r="M517" s="15"/>
    </row>
    <row r="518" spans="1:13" x14ac:dyDescent="0.25">
      <c r="A518" s="19"/>
      <c r="B518" s="19"/>
      <c r="C518" s="19"/>
      <c r="D518" s="19"/>
      <c r="E518" s="22" t="s">
        <v>48</v>
      </c>
      <c r="F518" s="19"/>
      <c r="G518" s="15"/>
      <c r="H518" s="15"/>
      <c r="I518" s="15"/>
      <c r="J518" s="15"/>
      <c r="K518" s="15"/>
      <c r="L518" s="15"/>
      <c r="M518" s="15"/>
    </row>
    <row r="519" spans="1:13" ht="42.75" customHeight="1" x14ac:dyDescent="0.25">
      <c r="A519" s="19">
        <v>2751</v>
      </c>
      <c r="B519" s="19" t="s">
        <v>8</v>
      </c>
      <c r="C519" s="19">
        <v>5</v>
      </c>
      <c r="D519" s="19">
        <v>1</v>
      </c>
      <c r="E519" s="22" t="s">
        <v>192</v>
      </c>
      <c r="F519" s="19"/>
      <c r="G519" s="15"/>
      <c r="H519" s="15"/>
      <c r="I519" s="15"/>
      <c r="J519" s="15"/>
      <c r="K519" s="15"/>
      <c r="L519" s="15"/>
      <c r="M519" s="15"/>
    </row>
    <row r="520" spans="1:13" ht="51" customHeight="1" x14ac:dyDescent="0.25">
      <c r="A520" s="19"/>
      <c r="B520" s="19"/>
      <c r="C520" s="19"/>
      <c r="D520" s="19"/>
      <c r="E520" s="22" t="s">
        <v>71</v>
      </c>
      <c r="F520" s="19"/>
      <c r="G520" s="15"/>
      <c r="H520" s="15"/>
      <c r="I520" s="15"/>
      <c r="J520" s="15"/>
      <c r="K520" s="15"/>
      <c r="L520" s="15"/>
      <c r="M520" s="15"/>
    </row>
    <row r="521" spans="1:13" x14ac:dyDescent="0.25">
      <c r="A521" s="19"/>
      <c r="B521" s="19"/>
      <c r="C521" s="19"/>
      <c r="D521" s="19"/>
      <c r="E521" s="22" t="s">
        <v>72</v>
      </c>
      <c r="F521" s="19"/>
      <c r="G521" s="15"/>
      <c r="H521" s="15"/>
      <c r="I521" s="15"/>
      <c r="J521" s="15"/>
      <c r="K521" s="15"/>
      <c r="L521" s="15"/>
      <c r="M521" s="15"/>
    </row>
    <row r="522" spans="1:13" x14ac:dyDescent="0.25">
      <c r="A522" s="19"/>
      <c r="B522" s="19"/>
      <c r="C522" s="19"/>
      <c r="D522" s="19"/>
      <c r="E522" s="22" t="s">
        <v>72</v>
      </c>
      <c r="F522" s="19"/>
      <c r="G522" s="15"/>
      <c r="H522" s="15"/>
      <c r="I522" s="15"/>
      <c r="J522" s="15"/>
      <c r="K522" s="15"/>
      <c r="L522" s="15"/>
      <c r="M522" s="15"/>
    </row>
    <row r="523" spans="1:13" x14ac:dyDescent="0.25">
      <c r="A523" s="19">
        <v>2760</v>
      </c>
      <c r="B523" s="19" t="s">
        <v>8</v>
      </c>
      <c r="C523" s="19">
        <v>6</v>
      </c>
      <c r="D523" s="19">
        <v>0</v>
      </c>
      <c r="E523" s="22" t="s">
        <v>193</v>
      </c>
      <c r="F523" s="19"/>
      <c r="G523" s="15"/>
      <c r="H523" s="15"/>
      <c r="I523" s="15"/>
      <c r="J523" s="15"/>
      <c r="K523" s="15"/>
      <c r="L523" s="15"/>
      <c r="M523" s="15"/>
    </row>
    <row r="524" spans="1:13" x14ac:dyDescent="0.25">
      <c r="A524" s="19"/>
      <c r="B524" s="19"/>
      <c r="C524" s="19"/>
      <c r="D524" s="19"/>
      <c r="E524" s="22" t="s">
        <v>48</v>
      </c>
      <c r="F524" s="19"/>
      <c r="G524" s="15"/>
      <c r="H524" s="15"/>
      <c r="I524" s="15"/>
      <c r="J524" s="15"/>
      <c r="K524" s="15"/>
      <c r="L524" s="15"/>
      <c r="M524" s="15"/>
    </row>
    <row r="525" spans="1:13" ht="39" customHeight="1" x14ac:dyDescent="0.25">
      <c r="A525" s="19">
        <v>2761</v>
      </c>
      <c r="B525" s="19" t="s">
        <v>8</v>
      </c>
      <c r="C525" s="19">
        <v>6</v>
      </c>
      <c r="D525" s="19">
        <v>1</v>
      </c>
      <c r="E525" s="22" t="s">
        <v>194</v>
      </c>
      <c r="F525" s="19"/>
      <c r="G525" s="15"/>
      <c r="H525" s="15"/>
      <c r="I525" s="15"/>
      <c r="J525" s="15"/>
      <c r="K525" s="15"/>
      <c r="L525" s="15"/>
      <c r="M525" s="15"/>
    </row>
    <row r="526" spans="1:13" ht="51" customHeight="1" x14ac:dyDescent="0.25">
      <c r="A526" s="19"/>
      <c r="B526" s="19"/>
      <c r="C526" s="19"/>
      <c r="D526" s="19"/>
      <c r="E526" s="22" t="s">
        <v>71</v>
      </c>
      <c r="F526" s="19"/>
      <c r="G526" s="15"/>
      <c r="H526" s="15"/>
      <c r="I526" s="15"/>
      <c r="J526" s="15"/>
      <c r="K526" s="15"/>
      <c r="L526" s="15"/>
      <c r="M526" s="15"/>
    </row>
    <row r="527" spans="1:13" x14ac:dyDescent="0.25">
      <c r="A527" s="19"/>
      <c r="B527" s="19"/>
      <c r="C527" s="19"/>
      <c r="D527" s="19"/>
      <c r="E527" s="22" t="s">
        <v>72</v>
      </c>
      <c r="F527" s="19"/>
      <c r="G527" s="15"/>
      <c r="H527" s="15"/>
      <c r="I527" s="15"/>
      <c r="J527" s="15"/>
      <c r="K527" s="15"/>
      <c r="L527" s="15"/>
      <c r="M527" s="15"/>
    </row>
    <row r="528" spans="1:13" x14ac:dyDescent="0.25">
      <c r="A528" s="19"/>
      <c r="B528" s="19"/>
      <c r="C528" s="19"/>
      <c r="D528" s="19"/>
      <c r="E528" s="22" t="s">
        <v>72</v>
      </c>
      <c r="F528" s="19"/>
      <c r="G528" s="15"/>
      <c r="H528" s="15"/>
      <c r="I528" s="15"/>
      <c r="J528" s="15"/>
      <c r="K528" s="15"/>
      <c r="L528" s="15"/>
      <c r="M528" s="15"/>
    </row>
    <row r="529" spans="1:15" x14ac:dyDescent="0.25">
      <c r="A529" s="19">
        <v>2762</v>
      </c>
      <c r="B529" s="19" t="s">
        <v>8</v>
      </c>
      <c r="C529" s="19">
        <v>6</v>
      </c>
      <c r="D529" s="19">
        <v>2</v>
      </c>
      <c r="E529" s="22" t="s">
        <v>193</v>
      </c>
      <c r="F529" s="19"/>
      <c r="G529" s="15"/>
      <c r="H529" s="15"/>
      <c r="I529" s="15"/>
      <c r="J529" s="15"/>
      <c r="K529" s="15"/>
      <c r="L529" s="15"/>
      <c r="M529" s="15"/>
    </row>
    <row r="530" spans="1:15" ht="57.75" customHeight="1" x14ac:dyDescent="0.25">
      <c r="A530" s="19"/>
      <c r="B530" s="19"/>
      <c r="C530" s="19"/>
      <c r="D530" s="19"/>
      <c r="E530" s="22" t="s">
        <v>71</v>
      </c>
      <c r="F530" s="19"/>
      <c r="G530" s="15"/>
      <c r="H530" s="15"/>
      <c r="I530" s="15"/>
      <c r="J530" s="15"/>
      <c r="K530" s="15"/>
      <c r="L530" s="15"/>
      <c r="M530" s="15"/>
    </row>
    <row r="531" spans="1:15" x14ac:dyDescent="0.25">
      <c r="A531" s="19"/>
      <c r="B531" s="19"/>
      <c r="C531" s="19"/>
      <c r="D531" s="19"/>
      <c r="E531" s="22" t="s">
        <v>72</v>
      </c>
      <c r="F531" s="19"/>
      <c r="G531" s="15"/>
      <c r="H531" s="15"/>
      <c r="I531" s="15"/>
      <c r="J531" s="15"/>
      <c r="K531" s="15"/>
      <c r="L531" s="15"/>
      <c r="M531" s="15"/>
    </row>
    <row r="532" spans="1:15" x14ac:dyDescent="0.25">
      <c r="A532" s="19"/>
      <c r="B532" s="19"/>
      <c r="C532" s="19"/>
      <c r="D532" s="19"/>
      <c r="E532" s="22" t="s">
        <v>72</v>
      </c>
      <c r="F532" s="19"/>
      <c r="G532" s="15"/>
      <c r="H532" s="15"/>
      <c r="I532" s="15"/>
      <c r="J532" s="15"/>
      <c r="K532" s="15"/>
      <c r="L532" s="15"/>
      <c r="M532" s="15"/>
    </row>
    <row r="533" spans="1:15" ht="60.75" customHeight="1" x14ac:dyDescent="0.25">
      <c r="A533" s="19">
        <v>2800</v>
      </c>
      <c r="B533" s="19" t="s">
        <v>9</v>
      </c>
      <c r="C533" s="19">
        <v>0</v>
      </c>
      <c r="D533" s="19">
        <v>0</v>
      </c>
      <c r="E533" s="22" t="s">
        <v>195</v>
      </c>
      <c r="F533" s="19"/>
      <c r="G533" s="15">
        <f t="shared" ref="G533:M533" si="38">+G535+G548+G590+G603+G623</f>
        <v>1474737</v>
      </c>
      <c r="H533" s="15">
        <f t="shared" si="38"/>
        <v>1393073.4</v>
      </c>
      <c r="I533" s="15">
        <f t="shared" si="38"/>
        <v>81663.600000000006</v>
      </c>
      <c r="J533" s="15">
        <f t="shared" si="38"/>
        <v>376636.8352362205</v>
      </c>
      <c r="K533" s="15">
        <f t="shared" si="38"/>
        <v>762716.3381889764</v>
      </c>
      <c r="L533" s="15">
        <f t="shared" si="38"/>
        <v>1120181.9275590552</v>
      </c>
      <c r="M533" s="15">
        <f t="shared" si="38"/>
        <v>1474737</v>
      </c>
    </row>
    <row r="534" spans="1:15" x14ac:dyDescent="0.25">
      <c r="A534" s="19"/>
      <c r="B534" s="19"/>
      <c r="C534" s="19"/>
      <c r="D534" s="19"/>
      <c r="E534" s="22" t="s">
        <v>46</v>
      </c>
      <c r="F534" s="19"/>
      <c r="G534" s="15"/>
      <c r="H534" s="15"/>
      <c r="I534" s="15"/>
      <c r="J534" s="15"/>
      <c r="K534" s="15"/>
      <c r="L534" s="15"/>
      <c r="M534" s="15"/>
    </row>
    <row r="535" spans="1:15" x14ac:dyDescent="0.25">
      <c r="A535" s="19">
        <v>2810</v>
      </c>
      <c r="B535" s="19" t="s">
        <v>9</v>
      </c>
      <c r="C535" s="19">
        <v>1</v>
      </c>
      <c r="D535" s="19">
        <v>0</v>
      </c>
      <c r="E535" s="22" t="s">
        <v>196</v>
      </c>
      <c r="F535" s="19"/>
      <c r="G535" s="15">
        <f t="shared" ref="G535:M535" si="39">G537</f>
        <v>612395.80000000005</v>
      </c>
      <c r="H535" s="15">
        <f t="shared" si="39"/>
        <v>612395.80000000005</v>
      </c>
      <c r="I535" s="15">
        <f t="shared" si="39"/>
        <v>0</v>
      </c>
      <c r="J535" s="15">
        <f t="shared" si="39"/>
        <v>152396.29763779527</v>
      </c>
      <c r="K535" s="15">
        <f t="shared" si="39"/>
        <v>319524.41811023618</v>
      </c>
      <c r="L535" s="15">
        <f t="shared" si="39"/>
        <v>464806.8000000001</v>
      </c>
      <c r="M535" s="15">
        <f t="shared" si="39"/>
        <v>612395.80000000005</v>
      </c>
    </row>
    <row r="536" spans="1:15" x14ac:dyDescent="0.25">
      <c r="A536" s="19"/>
      <c r="B536" s="19"/>
      <c r="C536" s="19"/>
      <c r="D536" s="19"/>
      <c r="E536" s="22" t="s">
        <v>48</v>
      </c>
      <c r="F536" s="19"/>
      <c r="G536" s="15"/>
      <c r="H536" s="15"/>
      <c r="I536" s="15"/>
      <c r="J536" s="15"/>
      <c r="K536" s="15"/>
      <c r="L536" s="15"/>
      <c r="M536" s="15"/>
    </row>
    <row r="537" spans="1:15" x14ac:dyDescent="0.25">
      <c r="A537" s="19">
        <v>2811</v>
      </c>
      <c r="B537" s="19" t="s">
        <v>9</v>
      </c>
      <c r="C537" s="19">
        <v>1</v>
      </c>
      <c r="D537" s="19">
        <v>1</v>
      </c>
      <c r="E537" s="22" t="s">
        <v>196</v>
      </c>
      <c r="F537" s="19"/>
      <c r="G537" s="15">
        <f t="shared" ref="G537:M537" si="40">SUM(G539:G546)</f>
        <v>612395.80000000005</v>
      </c>
      <c r="H537" s="15">
        <f t="shared" si="40"/>
        <v>612395.80000000005</v>
      </c>
      <c r="I537" s="15">
        <f t="shared" si="40"/>
        <v>0</v>
      </c>
      <c r="J537" s="15">
        <f t="shared" si="40"/>
        <v>152396.29763779527</v>
      </c>
      <c r="K537" s="15">
        <f t="shared" si="40"/>
        <v>319524.41811023618</v>
      </c>
      <c r="L537" s="15">
        <f t="shared" si="40"/>
        <v>464806.8000000001</v>
      </c>
      <c r="M537" s="15">
        <f t="shared" si="40"/>
        <v>612395.80000000005</v>
      </c>
    </row>
    <row r="538" spans="1:15" ht="58.5" customHeight="1" x14ac:dyDescent="0.25">
      <c r="A538" s="19"/>
      <c r="B538" s="19"/>
      <c r="C538" s="19"/>
      <c r="D538" s="19"/>
      <c r="E538" s="22" t="s">
        <v>71</v>
      </c>
      <c r="F538" s="19"/>
      <c r="G538" s="15"/>
      <c r="H538" s="15"/>
      <c r="I538" s="15"/>
      <c r="J538" s="15"/>
      <c r="K538" s="15"/>
      <c r="L538" s="15"/>
      <c r="M538" s="15"/>
    </row>
    <row r="539" spans="1:15" x14ac:dyDescent="0.25">
      <c r="A539" s="19"/>
      <c r="B539" s="19"/>
      <c r="C539" s="19"/>
      <c r="D539" s="19"/>
      <c r="E539" s="22" t="s">
        <v>275</v>
      </c>
      <c r="F539" s="19">
        <v>4221</v>
      </c>
      <c r="G539" s="15">
        <v>30950</v>
      </c>
      <c r="H539" s="15">
        <f>+G539</f>
        <v>30950</v>
      </c>
      <c r="I539" s="15"/>
      <c r="J539" s="32">
        <v>8153.3464566929133</v>
      </c>
      <c r="K539" s="32">
        <v>16707.677165354329</v>
      </c>
      <c r="L539" s="32">
        <v>22262.007874015701</v>
      </c>
      <c r="M539" s="32">
        <f>+G539</f>
        <v>30950</v>
      </c>
    </row>
    <row r="540" spans="1:15" x14ac:dyDescent="0.25">
      <c r="A540" s="19"/>
      <c r="B540" s="19"/>
      <c r="C540" s="19"/>
      <c r="D540" s="19"/>
      <c r="E540" s="22" t="s">
        <v>276</v>
      </c>
      <c r="F540" s="19">
        <v>4222</v>
      </c>
      <c r="G540" s="15">
        <v>1500</v>
      </c>
      <c r="H540" s="15">
        <f t="shared" ref="H540:H546" si="41">+G540</f>
        <v>1500</v>
      </c>
      <c r="I540" s="15"/>
      <c r="J540" s="32">
        <v>360.23622047244095</v>
      </c>
      <c r="K540" s="32">
        <v>738.18897637795283</v>
      </c>
      <c r="L540" s="32">
        <v>1116.1417322834645</v>
      </c>
      <c r="M540" s="32">
        <f t="shared" ref="M540:M546" si="42">+G540</f>
        <v>1500</v>
      </c>
    </row>
    <row r="541" spans="1:15" x14ac:dyDescent="0.25">
      <c r="A541" s="19"/>
      <c r="B541" s="19"/>
      <c r="C541" s="19"/>
      <c r="D541" s="19"/>
      <c r="E541" s="22" t="s">
        <v>277</v>
      </c>
      <c r="F541" s="19">
        <v>4511</v>
      </c>
      <c r="G541" s="15">
        <v>498665.8</v>
      </c>
      <c r="H541" s="15">
        <f t="shared" si="41"/>
        <v>498665.8</v>
      </c>
      <c r="I541" s="15"/>
      <c r="J541" s="32">
        <v>117627.9</v>
      </c>
      <c r="K541" s="32">
        <v>255255.8</v>
      </c>
      <c r="L541" s="32">
        <v>377199.37874015758</v>
      </c>
      <c r="M541" s="32">
        <f t="shared" si="42"/>
        <v>498665.8</v>
      </c>
      <c r="O541" s="16"/>
    </row>
    <row r="542" spans="1:15" x14ac:dyDescent="0.25">
      <c r="A542" s="19"/>
      <c r="B542" s="19"/>
      <c r="C542" s="19"/>
      <c r="D542" s="19"/>
      <c r="E542" s="22" t="s">
        <v>278</v>
      </c>
      <c r="F542" s="19">
        <v>4729</v>
      </c>
      <c r="G542" s="15">
        <v>18000</v>
      </c>
      <c r="H542" s="15">
        <f t="shared" si="41"/>
        <v>18000</v>
      </c>
      <c r="I542" s="15"/>
      <c r="J542" s="32">
        <v>3602.3622047244094</v>
      </c>
      <c r="K542" s="32">
        <v>7381.889763779528</v>
      </c>
      <c r="L542" s="32">
        <v>18000</v>
      </c>
      <c r="M542" s="32">
        <f t="shared" si="42"/>
        <v>18000</v>
      </c>
    </row>
    <row r="543" spans="1:15" ht="27" x14ac:dyDescent="0.25">
      <c r="A543" s="19"/>
      <c r="B543" s="19"/>
      <c r="C543" s="19"/>
      <c r="D543" s="19"/>
      <c r="E543" s="22" t="s">
        <v>283</v>
      </c>
      <c r="F543" s="19">
        <v>4819</v>
      </c>
      <c r="G543" s="15">
        <v>50186</v>
      </c>
      <c r="H543" s="15">
        <f t="shared" si="41"/>
        <v>50186</v>
      </c>
      <c r="I543" s="15"/>
      <c r="J543" s="32">
        <v>18965.303149606298</v>
      </c>
      <c r="K543" s="32">
        <v>32634.34251968504</v>
      </c>
      <c r="L543" s="32">
        <v>36303.381889763798</v>
      </c>
      <c r="M543" s="32">
        <f t="shared" si="42"/>
        <v>50186</v>
      </c>
    </row>
    <row r="544" spans="1:15" x14ac:dyDescent="0.25">
      <c r="A544" s="19"/>
      <c r="B544" s="19"/>
      <c r="C544" s="19"/>
      <c r="D544" s="19"/>
      <c r="E544" s="22" t="s">
        <v>261</v>
      </c>
      <c r="F544" s="19">
        <v>4861</v>
      </c>
      <c r="G544" s="15">
        <v>2714</v>
      </c>
      <c r="H544" s="15">
        <f t="shared" si="41"/>
        <v>2714</v>
      </c>
      <c r="I544" s="15"/>
      <c r="J544" s="32">
        <v>1194.3149606299212</v>
      </c>
      <c r="K544" s="32">
        <v>1698.251968503937</v>
      </c>
      <c r="L544" s="32">
        <v>2202.1889763779527</v>
      </c>
      <c r="M544" s="32">
        <f t="shared" si="42"/>
        <v>2714</v>
      </c>
    </row>
    <row r="545" spans="1:13" x14ac:dyDescent="0.25">
      <c r="A545" s="19"/>
      <c r="B545" s="19"/>
      <c r="C545" s="19"/>
      <c r="D545" s="19"/>
      <c r="E545" s="22" t="s">
        <v>279</v>
      </c>
      <c r="F545" s="19">
        <v>4216</v>
      </c>
      <c r="G545" s="15">
        <v>3380</v>
      </c>
      <c r="H545" s="15">
        <f t="shared" si="41"/>
        <v>3380</v>
      </c>
      <c r="I545" s="15"/>
      <c r="J545" s="32">
        <v>811.73228346456688</v>
      </c>
      <c r="K545" s="32">
        <v>1663.3858267716535</v>
      </c>
      <c r="L545" s="32">
        <v>2515.0393700787399</v>
      </c>
      <c r="M545" s="32">
        <f t="shared" si="42"/>
        <v>3380</v>
      </c>
    </row>
    <row r="546" spans="1:13" ht="27" x14ac:dyDescent="0.25">
      <c r="A546" s="19"/>
      <c r="B546" s="19"/>
      <c r="C546" s="19"/>
      <c r="D546" s="19"/>
      <c r="E546" s="22" t="s">
        <v>281</v>
      </c>
      <c r="F546" s="19">
        <v>4727</v>
      </c>
      <c r="G546" s="15">
        <v>7000</v>
      </c>
      <c r="H546" s="15">
        <f t="shared" si="41"/>
        <v>7000</v>
      </c>
      <c r="I546" s="15"/>
      <c r="J546" s="32">
        <v>1681.1023622047244</v>
      </c>
      <c r="K546" s="32">
        <v>3444.8818897637798</v>
      </c>
      <c r="L546" s="32">
        <v>5208.6614173228345</v>
      </c>
      <c r="M546" s="32">
        <f t="shared" si="42"/>
        <v>7000</v>
      </c>
    </row>
    <row r="547" spans="1:13" x14ac:dyDescent="0.25">
      <c r="A547" s="19"/>
      <c r="B547" s="19"/>
      <c r="C547" s="19"/>
      <c r="D547" s="19"/>
      <c r="E547" s="22" t="s">
        <v>72</v>
      </c>
      <c r="F547" s="19"/>
      <c r="G547" s="15"/>
      <c r="H547" s="15"/>
      <c r="I547" s="15"/>
      <c r="J547" s="15"/>
      <c r="K547" s="15"/>
      <c r="L547" s="15"/>
      <c r="M547" s="15"/>
    </row>
    <row r="548" spans="1:13" x14ac:dyDescent="0.25">
      <c r="A548" s="19">
        <v>2820</v>
      </c>
      <c r="B548" s="19" t="s">
        <v>9</v>
      </c>
      <c r="C548" s="19">
        <v>2</v>
      </c>
      <c r="D548" s="19">
        <v>0</v>
      </c>
      <c r="E548" s="22" t="s">
        <v>197</v>
      </c>
      <c r="F548" s="19"/>
      <c r="G548" s="15">
        <f t="shared" ref="G548:M548" si="43">G550+G556+G562+G568+G573+G577+G581</f>
        <v>812312.19999999984</v>
      </c>
      <c r="H548" s="15">
        <f t="shared" si="43"/>
        <v>730648.59999999986</v>
      </c>
      <c r="I548" s="15">
        <f t="shared" si="43"/>
        <v>81663.600000000006</v>
      </c>
      <c r="J548" s="15">
        <f t="shared" si="43"/>
        <v>207203.66358267717</v>
      </c>
      <c r="K548" s="15">
        <f t="shared" si="43"/>
        <v>418556.62086614175</v>
      </c>
      <c r="L548" s="15">
        <f t="shared" si="43"/>
        <v>618141.40314960631</v>
      </c>
      <c r="M548" s="15">
        <f t="shared" si="43"/>
        <v>812312.19999999984</v>
      </c>
    </row>
    <row r="549" spans="1:13" x14ac:dyDescent="0.25">
      <c r="A549" s="19"/>
      <c r="B549" s="19"/>
      <c r="C549" s="19"/>
      <c r="D549" s="19"/>
      <c r="E549" s="22" t="s">
        <v>48</v>
      </c>
      <c r="F549" s="19"/>
      <c r="G549" s="15"/>
      <c r="H549" s="15"/>
      <c r="I549" s="15"/>
      <c r="J549" s="15"/>
      <c r="K549" s="15"/>
      <c r="L549" s="15"/>
      <c r="M549" s="15"/>
    </row>
    <row r="550" spans="1:13" x14ac:dyDescent="0.25">
      <c r="A550" s="19">
        <v>2821</v>
      </c>
      <c r="B550" s="19" t="s">
        <v>9</v>
      </c>
      <c r="C550" s="19">
        <v>2</v>
      </c>
      <c r="D550" s="19">
        <v>1</v>
      </c>
      <c r="E550" s="22" t="s">
        <v>198</v>
      </c>
      <c r="F550" s="19"/>
      <c r="G550" s="15">
        <f>G552+G553+G554+G555</f>
        <v>55601.5</v>
      </c>
      <c r="H550" s="15">
        <f t="shared" ref="H550:M550" si="44">H552+H553+H554+H555</f>
        <v>55601.5</v>
      </c>
      <c r="I550" s="15">
        <f t="shared" si="44"/>
        <v>0</v>
      </c>
      <c r="J550" s="15">
        <f t="shared" si="44"/>
        <v>14176.636220472441</v>
      </c>
      <c r="K550" s="15">
        <f t="shared" si="44"/>
        <v>27013.888976377952</v>
      </c>
      <c r="L550" s="15">
        <f t="shared" si="44"/>
        <v>42758.341732283465</v>
      </c>
      <c r="M550" s="15">
        <f t="shared" si="44"/>
        <v>55601.5</v>
      </c>
    </row>
    <row r="551" spans="1:13" ht="54.75" customHeight="1" x14ac:dyDescent="0.25">
      <c r="A551" s="19"/>
      <c r="B551" s="19"/>
      <c r="C551" s="19"/>
      <c r="D551" s="19"/>
      <c r="E551" s="22" t="s">
        <v>71</v>
      </c>
      <c r="F551" s="19"/>
      <c r="G551" s="15"/>
      <c r="H551" s="15"/>
      <c r="I551" s="15"/>
      <c r="J551" s="15"/>
      <c r="K551" s="15"/>
      <c r="L551" s="15"/>
      <c r="M551" s="15"/>
    </row>
    <row r="552" spans="1:13" ht="27" x14ac:dyDescent="0.25">
      <c r="A552" s="19"/>
      <c r="B552" s="19"/>
      <c r="C552" s="19"/>
      <c r="D552" s="19"/>
      <c r="E552" s="22" t="s">
        <v>282</v>
      </c>
      <c r="F552" s="19">
        <v>4511</v>
      </c>
      <c r="G552" s="15">
        <v>52744.4</v>
      </c>
      <c r="H552" s="15">
        <f>+G552</f>
        <v>52744.4</v>
      </c>
      <c r="I552" s="15"/>
      <c r="J552" s="32">
        <v>12459.3</v>
      </c>
      <c r="K552" s="32">
        <v>24918.6</v>
      </c>
      <c r="L552" s="32">
        <v>40285.1</v>
      </c>
      <c r="M552" s="32">
        <f>+G552</f>
        <v>52744.4</v>
      </c>
    </row>
    <row r="553" spans="1:13" x14ac:dyDescent="0.25">
      <c r="A553" s="19"/>
      <c r="B553" s="19"/>
      <c r="C553" s="19"/>
      <c r="D553" s="19"/>
      <c r="E553" s="22" t="s">
        <v>279</v>
      </c>
      <c r="F553" s="19">
        <v>4216</v>
      </c>
      <c r="G553" s="15">
        <v>1200</v>
      </c>
      <c r="H553" s="15">
        <f>+G553</f>
        <v>1200</v>
      </c>
      <c r="I553" s="15"/>
      <c r="J553" s="32">
        <v>1200</v>
      </c>
      <c r="K553" s="32">
        <v>1200</v>
      </c>
      <c r="L553" s="32">
        <v>1200</v>
      </c>
      <c r="M553" s="32">
        <f>+G553</f>
        <v>1200</v>
      </c>
    </row>
    <row r="554" spans="1:13" ht="27" x14ac:dyDescent="0.25">
      <c r="A554" s="19"/>
      <c r="B554" s="19"/>
      <c r="C554" s="19"/>
      <c r="D554" s="19"/>
      <c r="E554" s="22" t="s">
        <v>283</v>
      </c>
      <c r="F554" s="19">
        <v>4819</v>
      </c>
      <c r="G554" s="15">
        <v>1657.1</v>
      </c>
      <c r="H554" s="15">
        <f>+G554</f>
        <v>1657.1</v>
      </c>
      <c r="I554" s="15"/>
      <c r="J554" s="32">
        <v>517.33622047244091</v>
      </c>
      <c r="K554" s="32">
        <v>895.28897637795285</v>
      </c>
      <c r="L554" s="32">
        <v>1273.2417322834644</v>
      </c>
      <c r="M554" s="32">
        <f>+G554</f>
        <v>1657.1</v>
      </c>
    </row>
    <row r="555" spans="1:13" x14ac:dyDescent="0.25">
      <c r="A555" s="19"/>
      <c r="B555" s="19"/>
      <c r="C555" s="19"/>
      <c r="D555" s="19"/>
      <c r="E555" s="22" t="s">
        <v>79</v>
      </c>
      <c r="F555" s="19" t="s">
        <v>32</v>
      </c>
      <c r="G555" s="15">
        <v>0</v>
      </c>
      <c r="H555" s="15"/>
      <c r="I555" s="15">
        <f>+G555</f>
        <v>0</v>
      </c>
      <c r="J555" s="32">
        <v>0</v>
      </c>
      <c r="K555" s="32">
        <v>0</v>
      </c>
      <c r="L555" s="32">
        <v>0</v>
      </c>
      <c r="M555" s="32">
        <f>+G555</f>
        <v>0</v>
      </c>
    </row>
    <row r="556" spans="1:13" x14ac:dyDescent="0.25">
      <c r="A556" s="19">
        <v>2822</v>
      </c>
      <c r="B556" s="19" t="s">
        <v>9</v>
      </c>
      <c r="C556" s="19">
        <v>2</v>
      </c>
      <c r="D556" s="19">
        <v>2</v>
      </c>
      <c r="E556" s="22" t="s">
        <v>199</v>
      </c>
      <c r="F556" s="19"/>
      <c r="G556" s="15">
        <f>SUM(G558:G559)</f>
        <v>100328.79999999999</v>
      </c>
      <c r="H556" s="15">
        <f t="shared" ref="H556:M556" si="45">SUM(H558:H559)</f>
        <v>100328.79999999999</v>
      </c>
      <c r="I556" s="15">
        <f t="shared" si="45"/>
        <v>0</v>
      </c>
      <c r="J556" s="15">
        <f t="shared" si="45"/>
        <v>27101.056889763779</v>
      </c>
      <c r="K556" s="15">
        <f t="shared" si="45"/>
        <v>51343.255511810996</v>
      </c>
      <c r="L556" s="15">
        <f t="shared" si="45"/>
        <v>79398.729133858302</v>
      </c>
      <c r="M556" s="15">
        <f t="shared" si="45"/>
        <v>100328.79999999999</v>
      </c>
    </row>
    <row r="557" spans="1:13" ht="46.5" customHeight="1" x14ac:dyDescent="0.25">
      <c r="A557" s="19"/>
      <c r="B557" s="19"/>
      <c r="C557" s="19"/>
      <c r="D557" s="19"/>
      <c r="E557" s="22" t="s">
        <v>71</v>
      </c>
      <c r="F557" s="19"/>
      <c r="G557" s="15"/>
      <c r="H557" s="15"/>
      <c r="I557" s="15"/>
      <c r="J557" s="15"/>
      <c r="K557" s="15"/>
      <c r="L557" s="15"/>
      <c r="M557" s="15"/>
    </row>
    <row r="558" spans="1:13" ht="25.5" customHeight="1" x14ac:dyDescent="0.25">
      <c r="A558" s="19"/>
      <c r="B558" s="19"/>
      <c r="C558" s="19"/>
      <c r="D558" s="19"/>
      <c r="E558" s="22" t="s">
        <v>283</v>
      </c>
      <c r="F558" s="19">
        <v>4819</v>
      </c>
      <c r="G558" s="15">
        <v>18360.599999999999</v>
      </c>
      <c r="H558" s="15">
        <f>+G558</f>
        <v>18360.599999999999</v>
      </c>
      <c r="I558" s="15"/>
      <c r="J558" s="32">
        <v>6481.0818897637801</v>
      </c>
      <c r="K558" s="32">
        <v>9103.3055118110005</v>
      </c>
      <c r="L558" s="32">
        <v>12725.529133858299</v>
      </c>
      <c r="M558" s="32">
        <f>+G558</f>
        <v>18360.599999999999</v>
      </c>
    </row>
    <row r="559" spans="1:13" ht="21.75" customHeight="1" x14ac:dyDescent="0.25">
      <c r="A559" s="19"/>
      <c r="B559" s="19"/>
      <c r="C559" s="19"/>
      <c r="D559" s="19"/>
      <c r="E559" s="22" t="s">
        <v>307</v>
      </c>
      <c r="F559" s="19">
        <v>4511</v>
      </c>
      <c r="G559" s="15">
        <v>81968.2</v>
      </c>
      <c r="H559" s="15">
        <f>+G559</f>
        <v>81968.2</v>
      </c>
      <c r="I559" s="15"/>
      <c r="J559" s="32">
        <v>20619.974999999999</v>
      </c>
      <c r="K559" s="32">
        <v>42239.95</v>
      </c>
      <c r="L559" s="32">
        <v>66673.2</v>
      </c>
      <c r="M559" s="32">
        <f>+G559</f>
        <v>81968.2</v>
      </c>
    </row>
    <row r="560" spans="1:13" x14ac:dyDescent="0.25">
      <c r="A560" s="19"/>
      <c r="B560" s="19"/>
      <c r="C560" s="19"/>
      <c r="D560" s="19"/>
      <c r="E560" s="22" t="s">
        <v>72</v>
      </c>
      <c r="F560" s="19"/>
      <c r="G560" s="15"/>
      <c r="H560" s="15"/>
      <c r="I560" s="15"/>
      <c r="J560" s="15"/>
      <c r="K560" s="15"/>
      <c r="L560" s="15"/>
      <c r="M560" s="15"/>
    </row>
    <row r="561" spans="1:13" x14ac:dyDescent="0.25">
      <c r="A561" s="19"/>
      <c r="B561" s="19"/>
      <c r="C561" s="19"/>
      <c r="D561" s="19"/>
      <c r="E561" s="22" t="s">
        <v>72</v>
      </c>
      <c r="F561" s="19"/>
      <c r="G561" s="15"/>
      <c r="H561" s="15"/>
      <c r="I561" s="15"/>
      <c r="J561" s="15"/>
      <c r="K561" s="15"/>
      <c r="L561" s="15"/>
      <c r="M561" s="15"/>
    </row>
    <row r="562" spans="1:13" x14ac:dyDescent="0.25">
      <c r="A562" s="19">
        <v>2823</v>
      </c>
      <c r="B562" s="19" t="s">
        <v>9</v>
      </c>
      <c r="C562" s="19">
        <v>2</v>
      </c>
      <c r="D562" s="19">
        <v>3</v>
      </c>
      <c r="E562" s="22" t="s">
        <v>200</v>
      </c>
      <c r="F562" s="19"/>
      <c r="G562" s="15">
        <f t="shared" ref="G562:M562" si="46">SUM(G564:G565)</f>
        <v>570768.29999999993</v>
      </c>
      <c r="H562" s="15">
        <f t="shared" si="46"/>
        <v>570768.29999999993</v>
      </c>
      <c r="I562" s="15">
        <f t="shared" si="46"/>
        <v>0</v>
      </c>
      <c r="J562" s="15">
        <f t="shared" si="46"/>
        <v>139499.26023622046</v>
      </c>
      <c r="K562" s="15">
        <f t="shared" si="46"/>
        <v>292156.38818897639</v>
      </c>
      <c r="L562" s="15">
        <f t="shared" si="46"/>
        <v>426324.86614173232</v>
      </c>
      <c r="M562" s="15">
        <f t="shared" si="46"/>
        <v>570768.29999999993</v>
      </c>
    </row>
    <row r="563" spans="1:13" ht="45.75" customHeight="1" x14ac:dyDescent="0.25">
      <c r="A563" s="19"/>
      <c r="B563" s="19"/>
      <c r="C563" s="19"/>
      <c r="D563" s="19"/>
      <c r="E563" s="22" t="s">
        <v>71</v>
      </c>
      <c r="F563" s="19"/>
      <c r="G563" s="15"/>
      <c r="H563" s="15"/>
      <c r="I563" s="15"/>
      <c r="J563" s="15"/>
      <c r="K563" s="15"/>
      <c r="L563" s="15"/>
      <c r="M563" s="15"/>
    </row>
    <row r="564" spans="1:13" ht="30.75" customHeight="1" x14ac:dyDescent="0.25">
      <c r="A564" s="19"/>
      <c r="B564" s="19"/>
      <c r="C564" s="19"/>
      <c r="D564" s="19"/>
      <c r="E564" s="22" t="s">
        <v>336</v>
      </c>
      <c r="F564" s="19">
        <v>4819</v>
      </c>
      <c r="G564" s="15">
        <v>50556.2</v>
      </c>
      <c r="H564" s="15">
        <f>+G564</f>
        <v>50556.2</v>
      </c>
      <c r="I564" s="15"/>
      <c r="J564" s="32">
        <v>16985.310236220474</v>
      </c>
      <c r="K564" s="32">
        <v>31433.688188976379</v>
      </c>
      <c r="L564" s="32">
        <v>40882.066141732299</v>
      </c>
      <c r="M564" s="32">
        <f>+G564</f>
        <v>50556.2</v>
      </c>
    </row>
    <row r="565" spans="1:13" ht="25.5" customHeight="1" x14ac:dyDescent="0.25">
      <c r="A565" s="19"/>
      <c r="B565" s="19"/>
      <c r="C565" s="19"/>
      <c r="D565" s="19"/>
      <c r="E565" s="22" t="s">
        <v>306</v>
      </c>
      <c r="F565" s="19">
        <v>4511</v>
      </c>
      <c r="G565" s="15">
        <v>520212.1</v>
      </c>
      <c r="H565" s="15">
        <f>+G565</f>
        <v>520212.1</v>
      </c>
      <c r="I565" s="15"/>
      <c r="J565" s="32">
        <v>122513.95</v>
      </c>
      <c r="K565" s="32">
        <v>260722.7</v>
      </c>
      <c r="L565" s="32">
        <v>385442.8</v>
      </c>
      <c r="M565" s="32">
        <f>+G565</f>
        <v>520212.1</v>
      </c>
    </row>
    <row r="566" spans="1:13" x14ac:dyDescent="0.25">
      <c r="A566" s="19"/>
      <c r="B566" s="19"/>
      <c r="C566" s="19"/>
      <c r="D566" s="19"/>
      <c r="E566" s="22"/>
      <c r="F566" s="19"/>
      <c r="G566" s="15"/>
      <c r="H566" s="15"/>
      <c r="I566" s="15"/>
      <c r="J566" s="15"/>
      <c r="K566" s="15"/>
      <c r="L566" s="15"/>
      <c r="M566" s="15"/>
    </row>
    <row r="567" spans="1:13" x14ac:dyDescent="0.25">
      <c r="A567" s="19"/>
      <c r="B567" s="19"/>
      <c r="C567" s="19"/>
      <c r="D567" s="19"/>
      <c r="E567" s="22" t="s">
        <v>72</v>
      </c>
      <c r="F567" s="19"/>
      <c r="G567" s="15"/>
      <c r="H567" s="15"/>
      <c r="I567" s="15"/>
      <c r="J567" s="15"/>
      <c r="K567" s="15"/>
      <c r="L567" s="15"/>
      <c r="M567" s="15"/>
    </row>
    <row r="568" spans="1:13" x14ac:dyDescent="0.25">
      <c r="A568" s="19">
        <v>2824</v>
      </c>
      <c r="B568" s="19" t="s">
        <v>9</v>
      </c>
      <c r="C568" s="19">
        <v>2</v>
      </c>
      <c r="D568" s="19">
        <v>4</v>
      </c>
      <c r="E568" s="22" t="s">
        <v>201</v>
      </c>
      <c r="F568" s="19"/>
      <c r="G568" s="15"/>
      <c r="H568" s="15"/>
      <c r="I568" s="15"/>
      <c r="J568" s="15"/>
      <c r="K568" s="15"/>
      <c r="L568" s="15"/>
      <c r="M568" s="15"/>
    </row>
    <row r="569" spans="1:13" ht="51.75" customHeight="1" x14ac:dyDescent="0.25">
      <c r="A569" s="19"/>
      <c r="B569" s="19"/>
      <c r="C569" s="19"/>
      <c r="D569" s="19"/>
      <c r="E569" s="22" t="s">
        <v>71</v>
      </c>
      <c r="F569" s="19"/>
      <c r="G569" s="15"/>
      <c r="H569" s="15"/>
      <c r="I569" s="15"/>
      <c r="J569" s="15"/>
      <c r="K569" s="15"/>
      <c r="L569" s="15"/>
      <c r="M569" s="15"/>
    </row>
    <row r="570" spans="1:13" x14ac:dyDescent="0.25">
      <c r="A570" s="19"/>
      <c r="B570" s="19"/>
      <c r="C570" s="19"/>
      <c r="D570" s="19"/>
      <c r="E570" s="22"/>
      <c r="F570" s="19"/>
      <c r="G570" s="15"/>
      <c r="H570" s="15"/>
      <c r="I570" s="15"/>
      <c r="J570" s="15"/>
      <c r="K570" s="15"/>
      <c r="L570" s="15"/>
      <c r="M570" s="15"/>
    </row>
    <row r="571" spans="1:13" x14ac:dyDescent="0.25">
      <c r="A571" s="19"/>
      <c r="B571" s="19"/>
      <c r="C571" s="19"/>
      <c r="D571" s="19"/>
      <c r="E571" s="22" t="s">
        <v>72</v>
      </c>
      <c r="F571" s="19"/>
      <c r="G571" s="15"/>
      <c r="H571" s="15"/>
      <c r="I571" s="15"/>
      <c r="J571" s="15"/>
      <c r="K571" s="15"/>
      <c r="L571" s="15"/>
      <c r="M571" s="15"/>
    </row>
    <row r="572" spans="1:13" x14ac:dyDescent="0.25">
      <c r="A572" s="19"/>
      <c r="B572" s="19"/>
      <c r="C572" s="19"/>
      <c r="D572" s="19"/>
      <c r="E572" s="22" t="s">
        <v>72</v>
      </c>
      <c r="F572" s="19"/>
      <c r="G572" s="15"/>
      <c r="H572" s="15"/>
      <c r="I572" s="15"/>
      <c r="J572" s="15"/>
      <c r="K572" s="15"/>
      <c r="L572" s="15"/>
      <c r="M572" s="15"/>
    </row>
    <row r="573" spans="1:13" x14ac:dyDescent="0.25">
      <c r="A573" s="19">
        <v>2825</v>
      </c>
      <c r="B573" s="19" t="s">
        <v>9</v>
      </c>
      <c r="C573" s="19">
        <v>2</v>
      </c>
      <c r="D573" s="19">
        <v>5</v>
      </c>
      <c r="E573" s="22" t="s">
        <v>202</v>
      </c>
      <c r="F573" s="19"/>
      <c r="G573" s="15"/>
      <c r="H573" s="15"/>
      <c r="I573" s="15"/>
      <c r="J573" s="15"/>
      <c r="K573" s="15"/>
      <c r="L573" s="15"/>
      <c r="M573" s="15"/>
    </row>
    <row r="574" spans="1:13" ht="51" customHeight="1" x14ac:dyDescent="0.25">
      <c r="A574" s="19"/>
      <c r="B574" s="19"/>
      <c r="C574" s="19"/>
      <c r="D574" s="19"/>
      <c r="E574" s="22" t="s">
        <v>71</v>
      </c>
      <c r="F574" s="19"/>
      <c r="G574" s="15"/>
      <c r="H574" s="15"/>
      <c r="I574" s="15"/>
      <c r="J574" s="15"/>
      <c r="K574" s="15"/>
      <c r="L574" s="15"/>
      <c r="M574" s="15"/>
    </row>
    <row r="575" spans="1:13" x14ac:dyDescent="0.25">
      <c r="A575" s="19"/>
      <c r="B575" s="19"/>
      <c r="C575" s="19"/>
      <c r="D575" s="19"/>
      <c r="E575" s="22" t="s">
        <v>72</v>
      </c>
      <c r="F575" s="19"/>
      <c r="G575" s="15"/>
      <c r="H575" s="15"/>
      <c r="I575" s="15"/>
      <c r="J575" s="15"/>
      <c r="K575" s="15"/>
      <c r="L575" s="15"/>
      <c r="M575" s="15"/>
    </row>
    <row r="576" spans="1:13" x14ac:dyDescent="0.25">
      <c r="A576" s="19"/>
      <c r="B576" s="19"/>
      <c r="C576" s="19"/>
      <c r="D576" s="19"/>
      <c r="E576" s="22" t="s">
        <v>72</v>
      </c>
      <c r="F576" s="19"/>
      <c r="G576" s="15"/>
      <c r="H576" s="15"/>
      <c r="I576" s="15"/>
      <c r="J576" s="15"/>
      <c r="K576" s="15"/>
      <c r="L576" s="15"/>
      <c r="M576" s="15"/>
    </row>
    <row r="577" spans="1:13" x14ac:dyDescent="0.25">
      <c r="A577" s="19">
        <v>2826</v>
      </c>
      <c r="B577" s="19" t="s">
        <v>9</v>
      </c>
      <c r="C577" s="19">
        <v>2</v>
      </c>
      <c r="D577" s="19">
        <v>6</v>
      </c>
      <c r="E577" s="22" t="s">
        <v>203</v>
      </c>
      <c r="F577" s="19"/>
      <c r="G577" s="15"/>
      <c r="H577" s="15"/>
      <c r="I577" s="15"/>
      <c r="J577" s="15"/>
      <c r="K577" s="15"/>
      <c r="L577" s="15"/>
      <c r="M577" s="15"/>
    </row>
    <row r="578" spans="1:13" ht="52.5" customHeight="1" x14ac:dyDescent="0.25">
      <c r="A578" s="19"/>
      <c r="B578" s="19"/>
      <c r="C578" s="19"/>
      <c r="D578" s="19"/>
      <c r="E578" s="22" t="s">
        <v>71</v>
      </c>
      <c r="F578" s="19"/>
      <c r="G578" s="15"/>
      <c r="H578" s="15"/>
      <c r="I578" s="15"/>
      <c r="J578" s="15"/>
      <c r="K578" s="15"/>
      <c r="L578" s="15"/>
      <c r="M578" s="15"/>
    </row>
    <row r="579" spans="1:13" x14ac:dyDescent="0.25">
      <c r="A579" s="19"/>
      <c r="B579" s="19"/>
      <c r="C579" s="19"/>
      <c r="D579" s="19"/>
      <c r="E579" s="22" t="s">
        <v>72</v>
      </c>
      <c r="F579" s="19"/>
      <c r="G579" s="15"/>
      <c r="H579" s="15"/>
      <c r="I579" s="15"/>
      <c r="J579" s="15"/>
      <c r="K579" s="15"/>
      <c r="L579" s="15"/>
      <c r="M579" s="15"/>
    </row>
    <row r="580" spans="1:13" x14ac:dyDescent="0.25">
      <c r="A580" s="19"/>
      <c r="B580" s="19"/>
      <c r="C580" s="19"/>
      <c r="D580" s="19"/>
      <c r="E580" s="22" t="s">
        <v>72</v>
      </c>
      <c r="F580" s="19"/>
      <c r="G580" s="15"/>
      <c r="H580" s="15"/>
      <c r="I580" s="15"/>
      <c r="J580" s="15"/>
      <c r="K580" s="15"/>
      <c r="L580" s="15"/>
      <c r="M580" s="15"/>
    </row>
    <row r="581" spans="1:13" ht="38.25" customHeight="1" x14ac:dyDescent="0.25">
      <c r="A581" s="19">
        <v>2827</v>
      </c>
      <c r="B581" s="19" t="s">
        <v>9</v>
      </c>
      <c r="C581" s="19">
        <v>2</v>
      </c>
      <c r="D581" s="19">
        <v>7</v>
      </c>
      <c r="E581" s="22" t="s">
        <v>204</v>
      </c>
      <c r="F581" s="19"/>
      <c r="G581" s="15">
        <f t="shared" ref="G581:M581" si="47">G583+G585+G586+G587+G584</f>
        <v>85613.6</v>
      </c>
      <c r="H581" s="15">
        <f t="shared" si="47"/>
        <v>3950</v>
      </c>
      <c r="I581" s="15">
        <f t="shared" si="47"/>
        <v>81663.600000000006</v>
      </c>
      <c r="J581" s="15">
        <f t="shared" si="47"/>
        <v>26426.710236220468</v>
      </c>
      <c r="K581" s="15">
        <f t="shared" si="47"/>
        <v>48043.088188976377</v>
      </c>
      <c r="L581" s="15">
        <f t="shared" si="47"/>
        <v>69659.466141732279</v>
      </c>
      <c r="M581" s="15">
        <f t="shared" si="47"/>
        <v>85613.6</v>
      </c>
    </row>
    <row r="582" spans="1:13" ht="55.5" customHeight="1" x14ac:dyDescent="0.25">
      <c r="A582" s="19"/>
      <c r="B582" s="19"/>
      <c r="C582" s="19"/>
      <c r="D582" s="19"/>
      <c r="E582" s="22" t="s">
        <v>71</v>
      </c>
      <c r="F582" s="19"/>
      <c r="G582" s="15"/>
      <c r="H582" s="15"/>
      <c r="I582" s="15"/>
      <c r="J582" s="15"/>
      <c r="K582" s="15"/>
      <c r="L582" s="15"/>
      <c r="M582" s="15"/>
    </row>
    <row r="583" spans="1:13" x14ac:dyDescent="0.25">
      <c r="A583" s="19"/>
      <c r="B583" s="19"/>
      <c r="C583" s="19"/>
      <c r="D583" s="19"/>
      <c r="E583" s="28" t="s">
        <v>418</v>
      </c>
      <c r="F583" s="6">
        <v>5411</v>
      </c>
      <c r="G583" s="15">
        <v>0</v>
      </c>
      <c r="H583" s="15"/>
      <c r="I583" s="15">
        <f>+G583</f>
        <v>0</v>
      </c>
      <c r="J583" s="32">
        <v>0</v>
      </c>
      <c r="K583" s="32">
        <v>0</v>
      </c>
      <c r="L583" s="32">
        <v>0</v>
      </c>
      <c r="M583" s="32">
        <f>+G583</f>
        <v>0</v>
      </c>
    </row>
    <row r="584" spans="1:13" x14ac:dyDescent="0.25">
      <c r="A584" s="19"/>
      <c r="B584" s="19"/>
      <c r="C584" s="19"/>
      <c r="D584" s="19"/>
      <c r="E584" s="22" t="s">
        <v>305</v>
      </c>
      <c r="F584" s="19">
        <v>4251</v>
      </c>
      <c r="G584" s="15">
        <v>2500</v>
      </c>
      <c r="H584" s="15">
        <f>+G584</f>
        <v>2500</v>
      </c>
      <c r="I584" s="15"/>
      <c r="J584" s="32">
        <v>600.3937007874016</v>
      </c>
      <c r="K584" s="32">
        <v>1230.3149606299212</v>
      </c>
      <c r="L584" s="32">
        <v>1860.2362204724409</v>
      </c>
      <c r="M584" s="32">
        <f>+G584</f>
        <v>2500</v>
      </c>
    </row>
    <row r="585" spans="1:13" x14ac:dyDescent="0.25">
      <c r="A585" s="19"/>
      <c r="B585" s="19"/>
      <c r="C585" s="19"/>
      <c r="D585" s="19"/>
      <c r="E585" s="22" t="s">
        <v>304</v>
      </c>
      <c r="F585" s="19">
        <v>4269</v>
      </c>
      <c r="G585" s="15">
        <v>1450</v>
      </c>
      <c r="H585" s="15">
        <f>+G585</f>
        <v>1450</v>
      </c>
      <c r="I585" s="15"/>
      <c r="J585" s="32">
        <v>348.22834645669292</v>
      </c>
      <c r="K585" s="32">
        <v>713.58267716535431</v>
      </c>
      <c r="L585" s="32">
        <v>1078.9370078740158</v>
      </c>
      <c r="M585" s="32">
        <f>+G585</f>
        <v>1450</v>
      </c>
    </row>
    <row r="586" spans="1:13" x14ac:dyDescent="0.25">
      <c r="A586" s="19"/>
      <c r="B586" s="19"/>
      <c r="C586" s="19"/>
      <c r="D586" s="19"/>
      <c r="E586" s="22" t="s">
        <v>317</v>
      </c>
      <c r="F586" s="19">
        <v>5112</v>
      </c>
      <c r="G586" s="15">
        <v>74823.600000000006</v>
      </c>
      <c r="H586" s="15"/>
      <c r="I586" s="15">
        <f>+G586</f>
        <v>74823.600000000006</v>
      </c>
      <c r="J586" s="32">
        <v>23835.411023622044</v>
      </c>
      <c r="K586" s="32">
        <v>42733.048818897638</v>
      </c>
      <c r="L586" s="32">
        <v>61630.686614173224</v>
      </c>
      <c r="M586" s="32">
        <f>+G586</f>
        <v>74823.600000000006</v>
      </c>
    </row>
    <row r="587" spans="1:13" ht="36.75" customHeight="1" x14ac:dyDescent="0.25">
      <c r="A587" s="19"/>
      <c r="B587" s="19"/>
      <c r="C587" s="19"/>
      <c r="D587" s="19"/>
      <c r="E587" s="22" t="s">
        <v>303</v>
      </c>
      <c r="F587" s="19">
        <v>5113</v>
      </c>
      <c r="G587" s="15">
        <v>6840</v>
      </c>
      <c r="H587" s="15"/>
      <c r="I587" s="15">
        <f>+G587</f>
        <v>6840</v>
      </c>
      <c r="J587" s="32">
        <v>1642.6771653543306</v>
      </c>
      <c r="K587" s="32">
        <v>3366.1417322834645</v>
      </c>
      <c r="L587" s="32">
        <v>5089.6062992125981</v>
      </c>
      <c r="M587" s="32">
        <f>+G587</f>
        <v>6840</v>
      </c>
    </row>
    <row r="588" spans="1:13" x14ac:dyDescent="0.25">
      <c r="A588" s="19"/>
      <c r="B588" s="19"/>
      <c r="C588" s="19"/>
      <c r="D588" s="19"/>
      <c r="E588" s="22"/>
      <c r="F588" s="19"/>
      <c r="G588" s="15"/>
      <c r="H588" s="15"/>
      <c r="I588" s="15"/>
      <c r="J588" s="15"/>
      <c r="K588" s="15"/>
      <c r="L588" s="15"/>
      <c r="M588" s="15"/>
    </row>
    <row r="589" spans="1:13" x14ac:dyDescent="0.25">
      <c r="A589" s="19">
        <v>2830</v>
      </c>
      <c r="B589" s="19" t="s">
        <v>9</v>
      </c>
      <c r="C589" s="19">
        <v>3</v>
      </c>
      <c r="D589" s="19">
        <v>0</v>
      </c>
      <c r="E589" s="30"/>
      <c r="F589" s="19"/>
      <c r="G589" s="15"/>
      <c r="H589" s="15"/>
      <c r="I589" s="15"/>
      <c r="J589" s="15"/>
      <c r="K589" s="15"/>
      <c r="L589" s="15"/>
      <c r="M589" s="15"/>
    </row>
    <row r="590" spans="1:13" ht="58.5" customHeight="1" x14ac:dyDescent="0.25">
      <c r="A590" s="19">
        <v>2830</v>
      </c>
      <c r="B590" s="19" t="s">
        <v>9</v>
      </c>
      <c r="C590" s="19">
        <v>3</v>
      </c>
      <c r="D590" s="19">
        <v>0</v>
      </c>
      <c r="E590" s="22" t="s">
        <v>205</v>
      </c>
      <c r="F590" s="19"/>
      <c r="G590" s="15"/>
      <c r="H590" s="15"/>
      <c r="I590" s="15"/>
      <c r="J590" s="15"/>
      <c r="K590" s="15"/>
      <c r="L590" s="15"/>
      <c r="M590" s="15"/>
    </row>
    <row r="591" spans="1:13" x14ac:dyDescent="0.25">
      <c r="A591" s="19">
        <v>2831</v>
      </c>
      <c r="B591" s="19" t="s">
        <v>9</v>
      </c>
      <c r="C591" s="19">
        <v>3</v>
      </c>
      <c r="D591" s="19">
        <v>1</v>
      </c>
      <c r="E591" s="22" t="s">
        <v>48</v>
      </c>
      <c r="F591" s="19"/>
      <c r="G591" s="15"/>
      <c r="H591" s="15"/>
      <c r="I591" s="15"/>
      <c r="J591" s="15"/>
      <c r="K591" s="15"/>
      <c r="L591" s="15"/>
      <c r="M591" s="15"/>
    </row>
    <row r="592" spans="1:13" x14ac:dyDescent="0.25">
      <c r="A592" s="19"/>
      <c r="B592" s="19"/>
      <c r="C592" s="19"/>
      <c r="D592" s="19"/>
      <c r="E592" s="22" t="s">
        <v>206</v>
      </c>
      <c r="F592" s="19"/>
      <c r="G592" s="15"/>
      <c r="H592" s="15"/>
      <c r="I592" s="15"/>
      <c r="J592" s="15"/>
      <c r="K592" s="15"/>
      <c r="L592" s="15"/>
      <c r="M592" s="15"/>
    </row>
    <row r="593" spans="1:13" ht="54" customHeight="1" x14ac:dyDescent="0.25">
      <c r="A593" s="19"/>
      <c r="B593" s="19"/>
      <c r="C593" s="19"/>
      <c r="D593" s="19"/>
      <c r="E593" s="22" t="s">
        <v>71</v>
      </c>
      <c r="F593" s="19"/>
      <c r="G593" s="15"/>
      <c r="H593" s="15"/>
      <c r="I593" s="15"/>
      <c r="J593" s="15"/>
      <c r="K593" s="15"/>
      <c r="L593" s="15"/>
      <c r="M593" s="15"/>
    </row>
    <row r="594" spans="1:13" x14ac:dyDescent="0.25">
      <c r="A594" s="19"/>
      <c r="B594" s="19"/>
      <c r="C594" s="19"/>
      <c r="D594" s="19"/>
      <c r="E594" s="22" t="s">
        <v>72</v>
      </c>
      <c r="F594" s="19"/>
      <c r="G594" s="15"/>
      <c r="H594" s="15"/>
      <c r="I594" s="15"/>
      <c r="J594" s="15"/>
      <c r="K594" s="15"/>
      <c r="L594" s="15"/>
      <c r="M594" s="15"/>
    </row>
    <row r="595" spans="1:13" x14ac:dyDescent="0.25">
      <c r="A595" s="19">
        <v>2832</v>
      </c>
      <c r="B595" s="19" t="s">
        <v>9</v>
      </c>
      <c r="C595" s="19">
        <v>3</v>
      </c>
      <c r="D595" s="19">
        <v>2</v>
      </c>
      <c r="E595" s="22" t="s">
        <v>72</v>
      </c>
      <c r="F595" s="19"/>
      <c r="G595" s="15"/>
      <c r="H595" s="15"/>
      <c r="I595" s="15"/>
      <c r="J595" s="15"/>
      <c r="K595" s="15"/>
      <c r="L595" s="15"/>
      <c r="M595" s="15"/>
    </row>
    <row r="596" spans="1:13" x14ac:dyDescent="0.25">
      <c r="A596" s="19"/>
      <c r="B596" s="19"/>
      <c r="C596" s="19"/>
      <c r="D596" s="19"/>
      <c r="E596" s="22" t="s">
        <v>207</v>
      </c>
      <c r="F596" s="19"/>
      <c r="G596" s="15"/>
      <c r="H596" s="15"/>
      <c r="I596" s="15"/>
      <c r="J596" s="15"/>
      <c r="K596" s="15"/>
      <c r="L596" s="15"/>
      <c r="M596" s="15"/>
    </row>
    <row r="597" spans="1:13" ht="57.75" customHeight="1" x14ac:dyDescent="0.25">
      <c r="A597" s="19"/>
      <c r="B597" s="19"/>
      <c r="C597" s="19"/>
      <c r="D597" s="19"/>
      <c r="E597" s="22" t="s">
        <v>71</v>
      </c>
      <c r="F597" s="19"/>
      <c r="G597" s="15"/>
      <c r="H597" s="15"/>
      <c r="I597" s="15"/>
      <c r="J597" s="15"/>
      <c r="K597" s="15"/>
      <c r="L597" s="15"/>
      <c r="M597" s="15"/>
    </row>
    <row r="598" spans="1:13" x14ac:dyDescent="0.25">
      <c r="A598" s="19"/>
      <c r="B598" s="19"/>
      <c r="C598" s="19"/>
      <c r="D598" s="19"/>
      <c r="E598" s="22" t="s">
        <v>72</v>
      </c>
      <c r="F598" s="19"/>
      <c r="G598" s="15"/>
      <c r="H598" s="15"/>
      <c r="I598" s="15"/>
      <c r="J598" s="15"/>
      <c r="K598" s="15"/>
      <c r="L598" s="15"/>
      <c r="M598" s="15"/>
    </row>
    <row r="599" spans="1:13" x14ac:dyDescent="0.25">
      <c r="A599" s="19">
        <v>2833</v>
      </c>
      <c r="B599" s="19" t="s">
        <v>9</v>
      </c>
      <c r="C599" s="19">
        <v>3</v>
      </c>
      <c r="D599" s="19">
        <v>3</v>
      </c>
      <c r="E599" s="22" t="s">
        <v>72</v>
      </c>
      <c r="F599" s="19"/>
      <c r="G599" s="15"/>
      <c r="H599" s="15"/>
      <c r="I599" s="15"/>
      <c r="J599" s="15"/>
      <c r="K599" s="15"/>
      <c r="L599" s="15"/>
      <c r="M599" s="15"/>
    </row>
    <row r="600" spans="1:13" x14ac:dyDescent="0.25">
      <c r="A600" s="19">
        <v>2833</v>
      </c>
      <c r="B600" s="19" t="s">
        <v>9</v>
      </c>
      <c r="C600" s="19">
        <v>3</v>
      </c>
      <c r="D600" s="19">
        <v>3</v>
      </c>
      <c r="E600" s="22" t="s">
        <v>208</v>
      </c>
      <c r="F600" s="19"/>
      <c r="G600" s="15"/>
      <c r="H600" s="15"/>
      <c r="I600" s="15"/>
      <c r="J600" s="15"/>
      <c r="K600" s="15"/>
      <c r="L600" s="15"/>
      <c r="M600" s="15"/>
    </row>
    <row r="601" spans="1:13" ht="57" customHeight="1" x14ac:dyDescent="0.25">
      <c r="A601" s="19"/>
      <c r="B601" s="19"/>
      <c r="C601" s="19"/>
      <c r="D601" s="19"/>
      <c r="E601" s="22" t="s">
        <v>71</v>
      </c>
      <c r="F601" s="19"/>
      <c r="G601" s="15"/>
      <c r="H601" s="15"/>
      <c r="I601" s="15"/>
      <c r="J601" s="15"/>
      <c r="K601" s="15"/>
      <c r="L601" s="15"/>
      <c r="M601" s="15"/>
    </row>
    <row r="602" spans="1:13" x14ac:dyDescent="0.25">
      <c r="A602" s="19"/>
      <c r="B602" s="19"/>
      <c r="C602" s="19"/>
      <c r="D602" s="19"/>
      <c r="E602" s="22" t="s">
        <v>72</v>
      </c>
      <c r="F602" s="19"/>
      <c r="G602" s="15"/>
      <c r="H602" s="15"/>
      <c r="I602" s="15"/>
      <c r="J602" s="15"/>
      <c r="K602" s="15"/>
      <c r="L602" s="15"/>
      <c r="M602" s="15"/>
    </row>
    <row r="603" spans="1:13" ht="42" customHeight="1" x14ac:dyDescent="0.25">
      <c r="A603" s="19">
        <v>2840</v>
      </c>
      <c r="B603" s="19" t="s">
        <v>9</v>
      </c>
      <c r="C603" s="19">
        <v>4</v>
      </c>
      <c r="D603" s="19">
        <v>0</v>
      </c>
      <c r="E603" s="22" t="s">
        <v>209</v>
      </c>
      <c r="F603" s="19"/>
      <c r="G603" s="15">
        <f t="shared" ref="G603:M603" si="48">+G608</f>
        <v>19875</v>
      </c>
      <c r="H603" s="15">
        <f t="shared" si="48"/>
        <v>19875</v>
      </c>
      <c r="I603" s="15">
        <f t="shared" si="48"/>
        <v>0</v>
      </c>
      <c r="J603" s="15">
        <f t="shared" si="48"/>
        <v>9678.1496062992119</v>
      </c>
      <c r="K603" s="15">
        <f t="shared" si="48"/>
        <v>9717.5196850394004</v>
      </c>
      <c r="L603" s="15">
        <f t="shared" si="48"/>
        <v>14756.8897637795</v>
      </c>
      <c r="M603" s="15">
        <f t="shared" si="48"/>
        <v>19875</v>
      </c>
    </row>
    <row r="604" spans="1:13" x14ac:dyDescent="0.25">
      <c r="A604" s="19">
        <v>2841</v>
      </c>
      <c r="B604" s="19" t="s">
        <v>9</v>
      </c>
      <c r="C604" s="19">
        <v>4</v>
      </c>
      <c r="D604" s="19">
        <v>1</v>
      </c>
      <c r="E604" s="22" t="s">
        <v>48</v>
      </c>
      <c r="F604" s="19"/>
      <c r="G604" s="15"/>
      <c r="H604" s="15"/>
      <c r="I604" s="15"/>
      <c r="J604" s="15"/>
      <c r="K604" s="15"/>
      <c r="L604" s="15"/>
      <c r="M604" s="15"/>
    </row>
    <row r="605" spans="1:13" x14ac:dyDescent="0.25">
      <c r="A605" s="19"/>
      <c r="B605" s="19"/>
      <c r="C605" s="19"/>
      <c r="D605" s="19"/>
      <c r="E605" s="22" t="s">
        <v>210</v>
      </c>
      <c r="F605" s="19"/>
      <c r="G605" s="15"/>
      <c r="H605" s="15"/>
      <c r="I605" s="15"/>
      <c r="J605" s="15"/>
      <c r="K605" s="15"/>
      <c r="L605" s="15"/>
      <c r="M605" s="15"/>
    </row>
    <row r="606" spans="1:13" ht="59.25" customHeight="1" x14ac:dyDescent="0.25">
      <c r="A606" s="19"/>
      <c r="B606" s="19"/>
      <c r="C606" s="19"/>
      <c r="D606" s="19"/>
      <c r="E606" s="22" t="s">
        <v>71</v>
      </c>
      <c r="F606" s="19"/>
      <c r="G606" s="15"/>
      <c r="H606" s="15"/>
      <c r="I606" s="15"/>
      <c r="J606" s="15"/>
      <c r="K606" s="15"/>
      <c r="L606" s="15"/>
      <c r="M606" s="15"/>
    </row>
    <row r="607" spans="1:13" x14ac:dyDescent="0.25">
      <c r="A607" s="19"/>
      <c r="B607" s="19"/>
      <c r="C607" s="19"/>
      <c r="D607" s="19"/>
      <c r="E607" s="22" t="s">
        <v>72</v>
      </c>
      <c r="F607" s="19"/>
      <c r="G607" s="15"/>
      <c r="H607" s="15"/>
      <c r="I607" s="15"/>
      <c r="J607" s="15"/>
      <c r="K607" s="15"/>
      <c r="L607" s="15"/>
      <c r="M607" s="15"/>
    </row>
    <row r="608" spans="1:13" ht="53.25" customHeight="1" x14ac:dyDescent="0.25">
      <c r="A608" s="19">
        <v>2842</v>
      </c>
      <c r="B608" s="19" t="s">
        <v>9</v>
      </c>
      <c r="C608" s="19">
        <v>4</v>
      </c>
      <c r="D608" s="19">
        <v>2</v>
      </c>
      <c r="E608" s="22" t="s">
        <v>211</v>
      </c>
      <c r="F608" s="19"/>
      <c r="G608" s="15">
        <f>+G609+G610</f>
        <v>19875</v>
      </c>
      <c r="H608" s="15">
        <f t="shared" ref="H608:M608" si="49">+H609+H610</f>
        <v>19875</v>
      </c>
      <c r="I608" s="15">
        <f t="shared" si="49"/>
        <v>0</v>
      </c>
      <c r="J608" s="15">
        <f t="shared" si="49"/>
        <v>9678.1496062992119</v>
      </c>
      <c r="K608" s="15">
        <f t="shared" si="49"/>
        <v>9717.5196850394004</v>
      </c>
      <c r="L608" s="15">
        <f t="shared" si="49"/>
        <v>14756.8897637795</v>
      </c>
      <c r="M608" s="15">
        <f t="shared" si="49"/>
        <v>19875</v>
      </c>
    </row>
    <row r="609" spans="1:13" ht="45.75" customHeight="1" x14ac:dyDescent="0.25">
      <c r="A609" s="19"/>
      <c r="B609" s="19"/>
      <c r="C609" s="19"/>
      <c r="D609" s="19"/>
      <c r="E609" s="22" t="s">
        <v>336</v>
      </c>
      <c r="F609" s="19">
        <v>4819</v>
      </c>
      <c r="G609" s="15">
        <v>19518</v>
      </c>
      <c r="H609" s="15">
        <f>+G609</f>
        <v>19518</v>
      </c>
      <c r="I609" s="15"/>
      <c r="J609" s="32">
        <v>9678.1496062992119</v>
      </c>
      <c r="K609" s="32">
        <v>9717.5196850394004</v>
      </c>
      <c r="L609" s="32">
        <v>14756.8897637795</v>
      </c>
      <c r="M609" s="32">
        <f>+G609</f>
        <v>19518</v>
      </c>
    </row>
    <row r="610" spans="1:13" ht="40.5" x14ac:dyDescent="0.25">
      <c r="A610" s="19"/>
      <c r="B610" s="19"/>
      <c r="C610" s="19"/>
      <c r="D610" s="19"/>
      <c r="E610" s="22" t="s">
        <v>424</v>
      </c>
      <c r="F610" s="19" t="s">
        <v>26</v>
      </c>
      <c r="G610" s="15">
        <v>357</v>
      </c>
      <c r="H610" s="15">
        <f>+G610</f>
        <v>357</v>
      </c>
      <c r="I610" s="15"/>
      <c r="J610" s="15"/>
      <c r="K610" s="15"/>
      <c r="L610" s="15"/>
      <c r="M610" s="15">
        <f>+G610</f>
        <v>357</v>
      </c>
    </row>
    <row r="611" spans="1:13" x14ac:dyDescent="0.25">
      <c r="A611" s="19"/>
      <c r="B611" s="19"/>
      <c r="C611" s="19"/>
      <c r="D611" s="19"/>
      <c r="E611" s="22" t="s">
        <v>72</v>
      </c>
      <c r="F611" s="19"/>
      <c r="G611" s="15"/>
      <c r="H611" s="15"/>
      <c r="I611" s="15"/>
      <c r="J611" s="15"/>
      <c r="K611" s="15"/>
      <c r="L611" s="15"/>
      <c r="M611" s="15"/>
    </row>
    <row r="612" spans="1:13" x14ac:dyDescent="0.25">
      <c r="A612" s="19">
        <v>2843</v>
      </c>
      <c r="B612" s="19" t="s">
        <v>9</v>
      </c>
      <c r="C612" s="19">
        <v>4</v>
      </c>
      <c r="D612" s="19">
        <v>3</v>
      </c>
      <c r="E612" s="22" t="s">
        <v>72</v>
      </c>
      <c r="F612" s="19"/>
      <c r="G612" s="15"/>
      <c r="H612" s="15"/>
      <c r="I612" s="15"/>
      <c r="J612" s="15"/>
      <c r="K612" s="15"/>
      <c r="L612" s="15"/>
      <c r="M612" s="15"/>
    </row>
    <row r="613" spans="1:13" ht="39" customHeight="1" x14ac:dyDescent="0.25">
      <c r="A613" s="19"/>
      <c r="B613" s="19"/>
      <c r="C613" s="19"/>
      <c r="D613" s="19"/>
      <c r="E613" s="22" t="s">
        <v>209</v>
      </c>
      <c r="F613" s="19"/>
      <c r="G613" s="15"/>
      <c r="H613" s="15"/>
      <c r="I613" s="15"/>
      <c r="J613" s="15"/>
      <c r="K613" s="15"/>
      <c r="L613" s="15"/>
      <c r="M613" s="15"/>
    </row>
    <row r="614" spans="1:13" ht="57" customHeight="1" x14ac:dyDescent="0.25">
      <c r="A614" s="19"/>
      <c r="B614" s="19"/>
      <c r="C614" s="19"/>
      <c r="D614" s="19"/>
      <c r="E614" s="22" t="s">
        <v>71</v>
      </c>
      <c r="F614" s="19"/>
      <c r="G614" s="15"/>
      <c r="H614" s="15"/>
      <c r="I614" s="15"/>
      <c r="J614" s="15"/>
      <c r="K614" s="15"/>
      <c r="L614" s="15"/>
      <c r="M614" s="15"/>
    </row>
    <row r="615" spans="1:13" x14ac:dyDescent="0.25">
      <c r="A615" s="19"/>
      <c r="B615" s="19"/>
      <c r="C615" s="19"/>
      <c r="D615" s="19"/>
      <c r="E615" s="22" t="s">
        <v>72</v>
      </c>
      <c r="F615" s="19"/>
      <c r="G615" s="15"/>
      <c r="H615" s="15"/>
      <c r="I615" s="15"/>
      <c r="J615" s="15"/>
      <c r="K615" s="15"/>
      <c r="L615" s="15"/>
      <c r="M615" s="15"/>
    </row>
    <row r="616" spans="1:13" x14ac:dyDescent="0.25">
      <c r="A616" s="19">
        <v>2850</v>
      </c>
      <c r="B616" s="19" t="s">
        <v>9</v>
      </c>
      <c r="C616" s="19">
        <v>5</v>
      </c>
      <c r="D616" s="19">
        <v>0</v>
      </c>
      <c r="E616" s="22" t="s">
        <v>72</v>
      </c>
      <c r="F616" s="19"/>
      <c r="G616" s="15"/>
      <c r="H616" s="15"/>
      <c r="I616" s="15"/>
      <c r="J616" s="15"/>
      <c r="K616" s="15"/>
      <c r="L616" s="15"/>
      <c r="M616" s="15"/>
    </row>
    <row r="617" spans="1:13" ht="27" x14ac:dyDescent="0.25">
      <c r="A617" s="19"/>
      <c r="B617" s="19"/>
      <c r="C617" s="19"/>
      <c r="D617" s="19"/>
      <c r="E617" s="29" t="s">
        <v>212</v>
      </c>
      <c r="F617" s="19"/>
      <c r="G617" s="15"/>
      <c r="H617" s="15"/>
      <c r="I617" s="15"/>
      <c r="J617" s="15"/>
      <c r="K617" s="15"/>
      <c r="L617" s="15"/>
      <c r="M617" s="15"/>
    </row>
    <row r="618" spans="1:13" x14ac:dyDescent="0.25">
      <c r="A618" s="19">
        <v>2851</v>
      </c>
      <c r="B618" s="19" t="s">
        <v>9</v>
      </c>
      <c r="C618" s="19">
        <v>5</v>
      </c>
      <c r="D618" s="19">
        <v>1</v>
      </c>
      <c r="E618" s="22" t="s">
        <v>48</v>
      </c>
      <c r="F618" s="19"/>
      <c r="G618" s="15"/>
      <c r="H618" s="15"/>
      <c r="I618" s="15"/>
      <c r="J618" s="15"/>
      <c r="K618" s="15"/>
      <c r="L618" s="15"/>
      <c r="M618" s="15"/>
    </row>
    <row r="619" spans="1:13" ht="27" x14ac:dyDescent="0.25">
      <c r="A619" s="19"/>
      <c r="B619" s="19"/>
      <c r="C619" s="19"/>
      <c r="D619" s="19"/>
      <c r="E619" s="29" t="s">
        <v>212</v>
      </c>
      <c r="F619" s="19"/>
      <c r="G619" s="15"/>
      <c r="H619" s="15"/>
      <c r="I619" s="15"/>
      <c r="J619" s="15"/>
      <c r="K619" s="15"/>
      <c r="L619" s="15"/>
      <c r="M619" s="15"/>
    </row>
    <row r="620" spans="1:13" ht="58.5" customHeight="1" x14ac:dyDescent="0.25">
      <c r="A620" s="19"/>
      <c r="B620" s="19"/>
      <c r="C620" s="19"/>
      <c r="D620" s="19"/>
      <c r="E620" s="22" t="s">
        <v>71</v>
      </c>
      <c r="F620" s="19"/>
      <c r="G620" s="15"/>
      <c r="H620" s="15"/>
      <c r="I620" s="15"/>
      <c r="J620" s="15"/>
      <c r="K620" s="15"/>
      <c r="L620" s="15"/>
      <c r="M620" s="15"/>
    </row>
    <row r="621" spans="1:13" x14ac:dyDescent="0.25">
      <c r="A621" s="19"/>
      <c r="B621" s="19"/>
      <c r="C621" s="19"/>
      <c r="D621" s="19"/>
      <c r="E621" s="22" t="s">
        <v>72</v>
      </c>
      <c r="F621" s="19"/>
      <c r="G621" s="15"/>
      <c r="H621" s="15"/>
      <c r="I621" s="15"/>
      <c r="J621" s="15"/>
      <c r="K621" s="15"/>
      <c r="L621" s="15"/>
      <c r="M621" s="15"/>
    </row>
    <row r="622" spans="1:13" x14ac:dyDescent="0.25">
      <c r="A622" s="19"/>
      <c r="B622" s="19"/>
      <c r="C622" s="19"/>
      <c r="D622" s="19"/>
      <c r="E622" s="22"/>
      <c r="F622" s="19"/>
      <c r="G622" s="15"/>
      <c r="H622" s="15"/>
      <c r="I622" s="15"/>
      <c r="J622" s="15"/>
      <c r="K622" s="15"/>
      <c r="L622" s="15"/>
      <c r="M622" s="15"/>
    </row>
    <row r="623" spans="1:13" ht="35.25" customHeight="1" x14ac:dyDescent="0.25">
      <c r="A623" s="19">
        <v>2860</v>
      </c>
      <c r="B623" s="19" t="s">
        <v>9</v>
      </c>
      <c r="C623" s="19">
        <v>6</v>
      </c>
      <c r="D623" s="19">
        <v>0</v>
      </c>
      <c r="E623" s="29" t="s">
        <v>213</v>
      </c>
      <c r="F623" s="19"/>
      <c r="G623" s="15">
        <f>G624</f>
        <v>30154</v>
      </c>
      <c r="H623" s="15">
        <f t="shared" ref="H623:M623" si="50">H624</f>
        <v>30154</v>
      </c>
      <c r="I623" s="15">
        <f t="shared" si="50"/>
        <v>0</v>
      </c>
      <c r="J623" s="15">
        <f t="shared" si="50"/>
        <v>7358.7244094488187</v>
      </c>
      <c r="K623" s="15">
        <f t="shared" si="50"/>
        <v>14917.779527559056</v>
      </c>
      <c r="L623" s="15">
        <f t="shared" si="50"/>
        <v>22476.834645669293</v>
      </c>
      <c r="M623" s="15">
        <f t="shared" si="50"/>
        <v>30154</v>
      </c>
    </row>
    <row r="624" spans="1:13" ht="39" customHeight="1" x14ac:dyDescent="0.25">
      <c r="A624" s="19">
        <v>2861</v>
      </c>
      <c r="B624" s="19" t="s">
        <v>9</v>
      </c>
      <c r="C624" s="19">
        <v>6</v>
      </c>
      <c r="D624" s="19">
        <v>1</v>
      </c>
      <c r="E624" s="22" t="s">
        <v>302</v>
      </c>
      <c r="F624" s="19"/>
      <c r="G624" s="15">
        <f t="shared" ref="G624:M624" si="51">SUM(G627:G629)</f>
        <v>30154</v>
      </c>
      <c r="H624" s="15">
        <f t="shared" si="51"/>
        <v>30154</v>
      </c>
      <c r="I624" s="15">
        <f t="shared" si="51"/>
        <v>0</v>
      </c>
      <c r="J624" s="15">
        <f t="shared" si="51"/>
        <v>7358.7244094488187</v>
      </c>
      <c r="K624" s="15">
        <f t="shared" si="51"/>
        <v>14917.779527559056</v>
      </c>
      <c r="L624" s="15">
        <f t="shared" si="51"/>
        <v>22476.834645669293</v>
      </c>
      <c r="M624" s="15">
        <f t="shared" si="51"/>
        <v>30154</v>
      </c>
    </row>
    <row r="625" spans="1:13" x14ac:dyDescent="0.25">
      <c r="A625" s="19"/>
      <c r="B625" s="19"/>
      <c r="C625" s="19"/>
      <c r="D625" s="19"/>
      <c r="E625" s="29"/>
      <c r="F625" s="19"/>
      <c r="G625" s="15"/>
      <c r="H625" s="15"/>
      <c r="I625" s="15"/>
      <c r="J625" s="15"/>
      <c r="K625" s="15"/>
      <c r="L625" s="15"/>
      <c r="M625" s="15"/>
    </row>
    <row r="626" spans="1:13" ht="51.75" customHeight="1" x14ac:dyDescent="0.25">
      <c r="A626" s="19"/>
      <c r="B626" s="19"/>
      <c r="C626" s="19"/>
      <c r="D626" s="19"/>
      <c r="E626" s="22" t="s">
        <v>71</v>
      </c>
      <c r="F626" s="19"/>
      <c r="G626" s="15"/>
      <c r="H626" s="15"/>
      <c r="I626" s="15"/>
      <c r="J626" s="15"/>
      <c r="K626" s="15"/>
      <c r="L626" s="15"/>
      <c r="M626" s="15"/>
    </row>
    <row r="627" spans="1:13" x14ac:dyDescent="0.25">
      <c r="A627" s="19"/>
      <c r="B627" s="19"/>
      <c r="C627" s="19"/>
      <c r="D627" s="19"/>
      <c r="E627" s="22" t="s">
        <v>284</v>
      </c>
      <c r="F627" s="19">
        <v>4861</v>
      </c>
      <c r="G627" s="15">
        <v>30154</v>
      </c>
      <c r="H627" s="15">
        <f>+G627</f>
        <v>30154</v>
      </c>
      <c r="I627" s="15"/>
      <c r="J627" s="32">
        <v>7358.7244094488187</v>
      </c>
      <c r="K627" s="32">
        <v>14917.779527559056</v>
      </c>
      <c r="L627" s="32">
        <v>22476.834645669293</v>
      </c>
      <c r="M627" s="32">
        <f>+G627</f>
        <v>30154</v>
      </c>
    </row>
    <row r="628" spans="1:13" ht="27" x14ac:dyDescent="0.25">
      <c r="A628" s="19"/>
      <c r="B628" s="19"/>
      <c r="C628" s="19"/>
      <c r="D628" s="19"/>
      <c r="E628" s="22" t="s">
        <v>280</v>
      </c>
      <c r="F628" s="19">
        <v>4819</v>
      </c>
      <c r="G628" s="15">
        <v>0</v>
      </c>
      <c r="H628" s="15">
        <f>+G628</f>
        <v>0</v>
      </c>
      <c r="I628" s="15"/>
      <c r="J628" s="32">
        <v>0</v>
      </c>
      <c r="K628" s="32">
        <v>0</v>
      </c>
      <c r="L628" s="32">
        <v>0</v>
      </c>
      <c r="M628" s="32">
        <f>+G628</f>
        <v>0</v>
      </c>
    </row>
    <row r="629" spans="1:13" ht="36" customHeight="1" x14ac:dyDescent="0.25">
      <c r="A629" s="19"/>
      <c r="B629" s="19"/>
      <c r="C629" s="19"/>
      <c r="D629" s="19"/>
      <c r="E629" s="27" t="s">
        <v>285</v>
      </c>
      <c r="F629" s="19">
        <v>4727</v>
      </c>
      <c r="G629" s="15">
        <v>0</v>
      </c>
      <c r="H629" s="15">
        <f>+G629</f>
        <v>0</v>
      </c>
      <c r="I629" s="15"/>
      <c r="J629" s="32">
        <v>0</v>
      </c>
      <c r="K629" s="32">
        <v>0</v>
      </c>
      <c r="L629" s="32">
        <v>0</v>
      </c>
      <c r="M629" s="32">
        <f>+G629</f>
        <v>0</v>
      </c>
    </row>
    <row r="630" spans="1:13" x14ac:dyDescent="0.25">
      <c r="A630" s="19"/>
      <c r="B630" s="19"/>
      <c r="C630" s="19"/>
      <c r="D630" s="19"/>
      <c r="E630" s="22" t="s">
        <v>278</v>
      </c>
      <c r="F630" s="19">
        <v>4729</v>
      </c>
      <c r="G630" s="15">
        <v>0</v>
      </c>
      <c r="H630" s="15">
        <f>+G630</f>
        <v>0</v>
      </c>
      <c r="I630" s="15"/>
      <c r="J630" s="32">
        <v>0</v>
      </c>
      <c r="K630" s="32">
        <v>0</v>
      </c>
      <c r="L630" s="32">
        <v>0</v>
      </c>
      <c r="M630" s="32">
        <f>+G630</f>
        <v>0</v>
      </c>
    </row>
    <row r="631" spans="1:13" ht="54.75" customHeight="1" x14ac:dyDescent="0.25">
      <c r="A631" s="19">
        <v>2900</v>
      </c>
      <c r="B631" s="19" t="s">
        <v>10</v>
      </c>
      <c r="C631" s="19">
        <v>0</v>
      </c>
      <c r="D631" s="19">
        <v>0</v>
      </c>
      <c r="E631" s="22" t="s">
        <v>214</v>
      </c>
      <c r="F631" s="19"/>
      <c r="G631" s="15">
        <f t="shared" ref="G631:M631" si="52">+G633+G643+G654+G664+G673+G683+G689+G695</f>
        <v>773228.89999999991</v>
      </c>
      <c r="H631" s="15">
        <f t="shared" si="52"/>
        <v>773228.89999999991</v>
      </c>
      <c r="I631" s="15">
        <f t="shared" si="52"/>
        <v>0</v>
      </c>
      <c r="J631" s="15">
        <f t="shared" si="52"/>
        <v>210373.0468503937</v>
      </c>
      <c r="K631" s="15">
        <f t="shared" si="52"/>
        <v>391246.50748031499</v>
      </c>
      <c r="L631" s="15">
        <f t="shared" si="52"/>
        <v>582119.96811023611</v>
      </c>
      <c r="M631" s="15">
        <f t="shared" si="52"/>
        <v>773228.89999999991</v>
      </c>
    </row>
    <row r="632" spans="1:13" x14ac:dyDescent="0.25">
      <c r="A632" s="19"/>
      <c r="B632" s="19"/>
      <c r="C632" s="19"/>
      <c r="D632" s="19"/>
      <c r="E632" s="22" t="s">
        <v>46</v>
      </c>
      <c r="F632" s="19"/>
      <c r="G632" s="15"/>
      <c r="H632" s="15"/>
      <c r="I632" s="15"/>
      <c r="J632" s="15"/>
      <c r="K632" s="15"/>
      <c r="L632" s="15"/>
      <c r="M632" s="15"/>
    </row>
    <row r="633" spans="1:13" ht="34.5" customHeight="1" x14ac:dyDescent="0.25">
      <c r="A633" s="19">
        <v>2910</v>
      </c>
      <c r="B633" s="19" t="s">
        <v>10</v>
      </c>
      <c r="C633" s="19">
        <v>1</v>
      </c>
      <c r="D633" s="19">
        <v>0</v>
      </c>
      <c r="E633" s="22" t="s">
        <v>215</v>
      </c>
      <c r="F633" s="19"/>
      <c r="G633" s="15">
        <f t="shared" ref="G633:M633" si="53">+G635</f>
        <v>718972.2</v>
      </c>
      <c r="H633" s="15">
        <f t="shared" si="53"/>
        <v>718972.2</v>
      </c>
      <c r="I633" s="15">
        <f t="shared" si="53"/>
        <v>0</v>
      </c>
      <c r="J633" s="15">
        <f t="shared" si="53"/>
        <v>191562.3</v>
      </c>
      <c r="K633" s="15">
        <f t="shared" si="53"/>
        <v>367365.6</v>
      </c>
      <c r="L633" s="15">
        <f t="shared" si="53"/>
        <v>543168.89999999991</v>
      </c>
      <c r="M633" s="15">
        <f t="shared" si="53"/>
        <v>718972.2</v>
      </c>
    </row>
    <row r="634" spans="1:13" x14ac:dyDescent="0.25">
      <c r="A634" s="19"/>
      <c r="B634" s="19"/>
      <c r="C634" s="19"/>
      <c r="D634" s="19"/>
      <c r="E634" s="22" t="s">
        <v>48</v>
      </c>
      <c r="F634" s="19"/>
      <c r="G634" s="15"/>
      <c r="H634" s="15"/>
      <c r="I634" s="15"/>
      <c r="J634" s="15"/>
      <c r="K634" s="15"/>
      <c r="L634" s="15"/>
      <c r="M634" s="15"/>
    </row>
    <row r="635" spans="1:13" x14ac:dyDescent="0.25">
      <c r="A635" s="19">
        <v>2911</v>
      </c>
      <c r="B635" s="19" t="s">
        <v>10</v>
      </c>
      <c r="C635" s="19">
        <v>1</v>
      </c>
      <c r="D635" s="19">
        <v>1</v>
      </c>
      <c r="E635" s="22" t="s">
        <v>216</v>
      </c>
      <c r="F635" s="19"/>
      <c r="G635" s="15">
        <f>+G636</f>
        <v>718972.2</v>
      </c>
      <c r="H635" s="15">
        <f t="shared" ref="H635:M635" si="54">+H636</f>
        <v>718972.2</v>
      </c>
      <c r="I635" s="15">
        <f t="shared" si="54"/>
        <v>0</v>
      </c>
      <c r="J635" s="15">
        <f t="shared" si="54"/>
        <v>191562.3</v>
      </c>
      <c r="K635" s="15">
        <f t="shared" si="54"/>
        <v>367365.6</v>
      </c>
      <c r="L635" s="15">
        <f t="shared" si="54"/>
        <v>543168.89999999991</v>
      </c>
      <c r="M635" s="15">
        <f t="shared" si="54"/>
        <v>718972.2</v>
      </c>
    </row>
    <row r="636" spans="1:13" ht="36.75" customHeight="1" x14ac:dyDescent="0.25">
      <c r="A636" s="19"/>
      <c r="B636" s="19"/>
      <c r="C636" s="19"/>
      <c r="D636" s="19"/>
      <c r="E636" s="22" t="s">
        <v>301</v>
      </c>
      <c r="F636" s="19">
        <v>4511</v>
      </c>
      <c r="G636" s="15">
        <v>718972.2</v>
      </c>
      <c r="H636" s="15">
        <f>+G636</f>
        <v>718972.2</v>
      </c>
      <c r="I636" s="15"/>
      <c r="J636" s="32">
        <v>191562.3</v>
      </c>
      <c r="K636" s="32">
        <v>367365.6</v>
      </c>
      <c r="L636" s="32">
        <v>543168.89999999991</v>
      </c>
      <c r="M636" s="32">
        <f>+G636</f>
        <v>718972.2</v>
      </c>
    </row>
    <row r="637" spans="1:13" x14ac:dyDescent="0.25">
      <c r="A637" s="19"/>
      <c r="B637" s="19"/>
      <c r="C637" s="19"/>
      <c r="D637" s="19"/>
      <c r="E637" s="22"/>
      <c r="F637" s="19"/>
      <c r="G637" s="15"/>
      <c r="H637" s="15"/>
      <c r="I637" s="15"/>
      <c r="J637" s="15"/>
      <c r="K637" s="15"/>
      <c r="L637" s="15"/>
      <c r="M637" s="15"/>
    </row>
    <row r="638" spans="1:13" x14ac:dyDescent="0.25">
      <c r="A638" s="19"/>
      <c r="B638" s="19"/>
      <c r="C638" s="19"/>
      <c r="D638" s="19"/>
      <c r="E638" s="22" t="s">
        <v>72</v>
      </c>
      <c r="F638" s="19"/>
      <c r="G638" s="15"/>
      <c r="H638" s="15"/>
      <c r="I638" s="15"/>
      <c r="J638" s="15"/>
      <c r="K638" s="15"/>
      <c r="L638" s="15"/>
      <c r="M638" s="15"/>
    </row>
    <row r="639" spans="1:13" x14ac:dyDescent="0.25">
      <c r="A639" s="19">
        <v>2912</v>
      </c>
      <c r="B639" s="19" t="s">
        <v>10</v>
      </c>
      <c r="C639" s="19">
        <v>1</v>
      </c>
      <c r="D639" s="19">
        <v>2</v>
      </c>
      <c r="E639" s="22" t="s">
        <v>72</v>
      </c>
      <c r="F639" s="19"/>
      <c r="G639" s="15"/>
      <c r="H639" s="15"/>
      <c r="I639" s="15"/>
      <c r="J639" s="15"/>
      <c r="K639" s="15"/>
      <c r="L639" s="15"/>
      <c r="M639" s="15"/>
    </row>
    <row r="640" spans="1:13" x14ac:dyDescent="0.25">
      <c r="A640" s="19"/>
      <c r="B640" s="19"/>
      <c r="C640" s="19"/>
      <c r="D640" s="19"/>
      <c r="E640" s="22" t="s">
        <v>217</v>
      </c>
      <c r="F640" s="19"/>
      <c r="G640" s="15"/>
      <c r="H640" s="15"/>
      <c r="I640" s="15"/>
      <c r="J640" s="15"/>
      <c r="K640" s="15"/>
      <c r="L640" s="15"/>
      <c r="M640" s="15"/>
    </row>
    <row r="641" spans="1:13" ht="56.25" customHeight="1" x14ac:dyDescent="0.25">
      <c r="A641" s="19"/>
      <c r="B641" s="19"/>
      <c r="C641" s="19"/>
      <c r="D641" s="19"/>
      <c r="E641" s="22" t="s">
        <v>71</v>
      </c>
      <c r="F641" s="19"/>
      <c r="G641" s="15"/>
      <c r="H641" s="15"/>
      <c r="I641" s="15"/>
      <c r="J641" s="15"/>
      <c r="K641" s="15"/>
      <c r="L641" s="15"/>
      <c r="M641" s="15"/>
    </row>
    <row r="642" spans="1:13" x14ac:dyDescent="0.25">
      <c r="A642" s="19"/>
      <c r="B642" s="19"/>
      <c r="C642" s="19"/>
      <c r="D642" s="19"/>
      <c r="E642" s="22" t="s">
        <v>72</v>
      </c>
      <c r="F642" s="19"/>
      <c r="G642" s="15"/>
      <c r="H642" s="15"/>
      <c r="I642" s="15"/>
      <c r="J642" s="15"/>
      <c r="K642" s="15"/>
      <c r="L642" s="15"/>
      <c r="M642" s="15"/>
    </row>
    <row r="643" spans="1:13" x14ac:dyDescent="0.25">
      <c r="A643" s="19">
        <v>2920</v>
      </c>
      <c r="B643" s="19" t="s">
        <v>10</v>
      </c>
      <c r="C643" s="19">
        <v>2</v>
      </c>
      <c r="D643" s="19">
        <v>0</v>
      </c>
      <c r="E643" s="22" t="s">
        <v>72</v>
      </c>
      <c r="F643" s="19"/>
      <c r="G643" s="15"/>
      <c r="H643" s="15"/>
      <c r="I643" s="15"/>
      <c r="J643" s="15"/>
      <c r="K643" s="15"/>
      <c r="L643" s="15"/>
      <c r="M643" s="15"/>
    </row>
    <row r="644" spans="1:13" x14ac:dyDescent="0.25">
      <c r="A644" s="19"/>
      <c r="B644" s="19"/>
      <c r="C644" s="19"/>
      <c r="D644" s="19"/>
      <c r="E644" s="22" t="s">
        <v>218</v>
      </c>
      <c r="F644" s="19"/>
      <c r="G644" s="15"/>
      <c r="H644" s="15"/>
      <c r="I644" s="15"/>
      <c r="J644" s="15"/>
      <c r="K644" s="15"/>
      <c r="L644" s="15"/>
      <c r="M644" s="15"/>
    </row>
    <row r="645" spans="1:13" x14ac:dyDescent="0.25">
      <c r="A645" s="19">
        <v>2921</v>
      </c>
      <c r="B645" s="19" t="s">
        <v>10</v>
      </c>
      <c r="C645" s="19">
        <v>2</v>
      </c>
      <c r="D645" s="19">
        <v>1</v>
      </c>
      <c r="E645" s="22" t="s">
        <v>48</v>
      </c>
      <c r="F645" s="19"/>
      <c r="G645" s="15"/>
      <c r="H645" s="15"/>
      <c r="I645" s="15"/>
      <c r="J645" s="15"/>
      <c r="K645" s="15"/>
      <c r="L645" s="15"/>
      <c r="M645" s="15"/>
    </row>
    <row r="646" spans="1:13" x14ac:dyDescent="0.25">
      <c r="A646" s="19"/>
      <c r="B646" s="19"/>
      <c r="C646" s="19"/>
      <c r="D646" s="19"/>
      <c r="E646" s="22" t="s">
        <v>219</v>
      </c>
      <c r="F646" s="19"/>
      <c r="G646" s="15"/>
      <c r="H646" s="15"/>
      <c r="I646" s="15"/>
      <c r="J646" s="15"/>
      <c r="K646" s="15"/>
      <c r="L646" s="15"/>
      <c r="M646" s="15"/>
    </row>
    <row r="647" spans="1:13" x14ac:dyDescent="0.25">
      <c r="A647" s="19"/>
      <c r="B647" s="19"/>
      <c r="C647" s="19"/>
      <c r="D647" s="19"/>
      <c r="E647" s="22" t="s">
        <v>278</v>
      </c>
      <c r="F647" s="19"/>
      <c r="G647" s="15"/>
      <c r="H647" s="15"/>
      <c r="I647" s="15"/>
      <c r="J647" s="15"/>
      <c r="K647" s="15"/>
      <c r="L647" s="15"/>
      <c r="M647" s="15"/>
    </row>
    <row r="648" spans="1:13" x14ac:dyDescent="0.25">
      <c r="A648" s="19"/>
      <c r="B648" s="19"/>
      <c r="C648" s="19"/>
      <c r="D648" s="19"/>
      <c r="E648" s="22"/>
      <c r="F648" s="19"/>
      <c r="G648" s="15"/>
      <c r="H648" s="15"/>
      <c r="I648" s="15"/>
      <c r="J648" s="15"/>
      <c r="K648" s="15"/>
      <c r="L648" s="15"/>
      <c r="M648" s="15"/>
    </row>
    <row r="649" spans="1:13" x14ac:dyDescent="0.25">
      <c r="A649" s="19">
        <v>2922</v>
      </c>
      <c r="B649" s="19" t="s">
        <v>10</v>
      </c>
      <c r="C649" s="19">
        <v>2</v>
      </c>
      <c r="D649" s="19">
        <v>2</v>
      </c>
      <c r="E649" s="22" t="s">
        <v>72</v>
      </c>
      <c r="F649" s="19"/>
      <c r="G649" s="15"/>
      <c r="H649" s="15"/>
      <c r="I649" s="15"/>
      <c r="J649" s="15"/>
      <c r="K649" s="15"/>
      <c r="L649" s="15"/>
      <c r="M649" s="15"/>
    </row>
    <row r="650" spans="1:13" x14ac:dyDescent="0.25">
      <c r="A650" s="19"/>
      <c r="B650" s="19"/>
      <c r="C650" s="19"/>
      <c r="D650" s="19"/>
      <c r="E650" s="22" t="s">
        <v>220</v>
      </c>
      <c r="F650" s="19"/>
      <c r="G650" s="15"/>
      <c r="H650" s="15"/>
      <c r="I650" s="15"/>
      <c r="J650" s="15"/>
      <c r="K650" s="15"/>
      <c r="L650" s="15"/>
      <c r="M650" s="15"/>
    </row>
    <row r="651" spans="1:13" ht="52.5" customHeight="1" x14ac:dyDescent="0.25">
      <c r="A651" s="19"/>
      <c r="B651" s="19"/>
      <c r="C651" s="19"/>
      <c r="D651" s="19"/>
      <c r="E651" s="22" t="s">
        <v>71</v>
      </c>
      <c r="F651" s="19"/>
      <c r="G651" s="15"/>
      <c r="H651" s="15"/>
      <c r="I651" s="15"/>
      <c r="J651" s="15"/>
      <c r="K651" s="15"/>
      <c r="L651" s="15"/>
      <c r="M651" s="15"/>
    </row>
    <row r="652" spans="1:13" x14ac:dyDescent="0.25">
      <c r="A652" s="19"/>
      <c r="B652" s="19"/>
      <c r="C652" s="19"/>
      <c r="D652" s="19"/>
      <c r="E652" s="22"/>
      <c r="F652" s="19"/>
      <c r="G652" s="15"/>
      <c r="H652" s="15"/>
      <c r="I652" s="15"/>
      <c r="J652" s="15"/>
      <c r="K652" s="15"/>
      <c r="L652" s="15"/>
      <c r="M652" s="15"/>
    </row>
    <row r="653" spans="1:13" x14ac:dyDescent="0.25">
      <c r="A653" s="19"/>
      <c r="B653" s="19"/>
      <c r="C653" s="19"/>
      <c r="D653" s="19"/>
      <c r="E653" s="22" t="s">
        <v>72</v>
      </c>
      <c r="F653" s="19"/>
      <c r="G653" s="15"/>
      <c r="H653" s="15"/>
      <c r="I653" s="15"/>
      <c r="J653" s="15"/>
      <c r="K653" s="15"/>
      <c r="L653" s="15"/>
      <c r="M653" s="15"/>
    </row>
    <row r="654" spans="1:13" x14ac:dyDescent="0.25">
      <c r="A654" s="19">
        <v>2930</v>
      </c>
      <c r="B654" s="19" t="s">
        <v>10</v>
      </c>
      <c r="C654" s="19">
        <v>3</v>
      </c>
      <c r="D654" s="19">
        <v>0</v>
      </c>
      <c r="E654" s="22" t="s">
        <v>72</v>
      </c>
      <c r="F654" s="19"/>
      <c r="G654" s="15"/>
      <c r="H654" s="15"/>
      <c r="I654" s="15"/>
      <c r="J654" s="15"/>
      <c r="K654" s="15"/>
      <c r="L654" s="15"/>
      <c r="M654" s="15"/>
    </row>
    <row r="655" spans="1:13" ht="57" customHeight="1" x14ac:dyDescent="0.25">
      <c r="A655" s="19"/>
      <c r="B655" s="19"/>
      <c r="C655" s="19"/>
      <c r="D655" s="19"/>
      <c r="E655" s="22" t="s">
        <v>221</v>
      </c>
      <c r="F655" s="19"/>
      <c r="G655" s="15"/>
      <c r="H655" s="15"/>
      <c r="I655" s="15"/>
      <c r="J655" s="15"/>
      <c r="K655" s="15"/>
      <c r="L655" s="15"/>
      <c r="M655" s="15"/>
    </row>
    <row r="656" spans="1:13" x14ac:dyDescent="0.25">
      <c r="A656" s="19">
        <v>2931</v>
      </c>
      <c r="B656" s="19" t="s">
        <v>10</v>
      </c>
      <c r="C656" s="19">
        <v>3</v>
      </c>
      <c r="D656" s="19">
        <v>1</v>
      </c>
      <c r="E656" s="22" t="s">
        <v>48</v>
      </c>
      <c r="F656" s="19"/>
      <c r="G656" s="15"/>
      <c r="H656" s="15"/>
      <c r="I656" s="15"/>
      <c r="J656" s="15"/>
      <c r="K656" s="15"/>
      <c r="L656" s="15"/>
      <c r="M656" s="15"/>
    </row>
    <row r="657" spans="1:13" ht="35.25" customHeight="1" x14ac:dyDescent="0.25">
      <c r="A657" s="19"/>
      <c r="B657" s="19"/>
      <c r="C657" s="19"/>
      <c r="D657" s="19"/>
      <c r="E657" s="22" t="s">
        <v>300</v>
      </c>
      <c r="F657" s="19"/>
      <c r="G657" s="15"/>
      <c r="H657" s="15"/>
      <c r="I657" s="15"/>
      <c r="J657" s="15"/>
      <c r="K657" s="15"/>
      <c r="L657" s="15"/>
      <c r="M657" s="15"/>
    </row>
    <row r="658" spans="1:13" ht="55.5" customHeight="1" x14ac:dyDescent="0.25">
      <c r="A658" s="19"/>
      <c r="B658" s="19"/>
      <c r="C658" s="19"/>
      <c r="D658" s="19"/>
      <c r="E658" s="22" t="s">
        <v>71</v>
      </c>
      <c r="F658" s="19"/>
      <c r="G658" s="15"/>
      <c r="H658" s="15"/>
      <c r="I658" s="15"/>
      <c r="J658" s="15"/>
      <c r="K658" s="15"/>
      <c r="L658" s="15"/>
      <c r="M658" s="15"/>
    </row>
    <row r="659" spans="1:13" x14ac:dyDescent="0.25">
      <c r="A659" s="19"/>
      <c r="B659" s="19"/>
      <c r="C659" s="19"/>
      <c r="D659" s="19"/>
      <c r="E659" s="22" t="s">
        <v>72</v>
      </c>
      <c r="F659" s="19"/>
      <c r="G659" s="15"/>
      <c r="H659" s="15"/>
      <c r="I659" s="15"/>
      <c r="J659" s="15"/>
      <c r="K659" s="15"/>
      <c r="L659" s="15"/>
      <c r="M659" s="15"/>
    </row>
    <row r="660" spans="1:13" x14ac:dyDescent="0.25">
      <c r="A660" s="19">
        <v>2932</v>
      </c>
      <c r="B660" s="19" t="s">
        <v>10</v>
      </c>
      <c r="C660" s="19">
        <v>3</v>
      </c>
      <c r="D660" s="19">
        <v>2</v>
      </c>
      <c r="E660" s="22" t="s">
        <v>72</v>
      </c>
      <c r="F660" s="19"/>
      <c r="G660" s="15"/>
      <c r="H660" s="15"/>
      <c r="I660" s="15"/>
      <c r="J660" s="15"/>
      <c r="K660" s="15"/>
      <c r="L660" s="15"/>
      <c r="M660" s="15"/>
    </row>
    <row r="661" spans="1:13" x14ac:dyDescent="0.25">
      <c r="A661" s="19"/>
      <c r="B661" s="19"/>
      <c r="C661" s="19"/>
      <c r="D661" s="19"/>
      <c r="E661" s="22" t="s">
        <v>222</v>
      </c>
      <c r="F661" s="19"/>
      <c r="G661" s="15"/>
      <c r="H661" s="15"/>
      <c r="I661" s="15"/>
      <c r="J661" s="15"/>
      <c r="K661" s="15"/>
      <c r="L661" s="15"/>
      <c r="M661" s="15"/>
    </row>
    <row r="662" spans="1:13" ht="57.75" customHeight="1" x14ac:dyDescent="0.25">
      <c r="A662" s="19"/>
      <c r="B662" s="19"/>
      <c r="C662" s="19"/>
      <c r="D662" s="19"/>
      <c r="E662" s="22" t="s">
        <v>71</v>
      </c>
      <c r="F662" s="19"/>
      <c r="G662" s="15"/>
      <c r="H662" s="15"/>
      <c r="I662" s="15"/>
      <c r="J662" s="15"/>
      <c r="K662" s="15"/>
      <c r="L662" s="15"/>
      <c r="M662" s="15"/>
    </row>
    <row r="663" spans="1:13" x14ac:dyDescent="0.25">
      <c r="A663" s="19"/>
      <c r="B663" s="19"/>
      <c r="C663" s="19"/>
      <c r="D663" s="19"/>
      <c r="E663" s="22" t="s">
        <v>72</v>
      </c>
      <c r="F663" s="19"/>
      <c r="G663" s="15"/>
      <c r="H663" s="15"/>
      <c r="I663" s="15"/>
      <c r="J663" s="15"/>
      <c r="K663" s="15"/>
      <c r="L663" s="15"/>
      <c r="M663" s="15"/>
    </row>
    <row r="664" spans="1:13" x14ac:dyDescent="0.25">
      <c r="A664" s="19">
        <v>2940</v>
      </c>
      <c r="B664" s="19" t="s">
        <v>10</v>
      </c>
      <c r="C664" s="19">
        <v>4</v>
      </c>
      <c r="D664" s="19">
        <v>0</v>
      </c>
      <c r="E664" s="22" t="s">
        <v>72</v>
      </c>
      <c r="F664" s="19"/>
      <c r="G664" s="15"/>
      <c r="H664" s="15"/>
      <c r="I664" s="15"/>
      <c r="J664" s="15"/>
      <c r="K664" s="15"/>
      <c r="L664" s="15"/>
      <c r="M664" s="15"/>
    </row>
    <row r="665" spans="1:13" x14ac:dyDescent="0.25">
      <c r="A665" s="19"/>
      <c r="B665" s="19"/>
      <c r="C665" s="19"/>
      <c r="D665" s="19"/>
      <c r="E665" s="22" t="s">
        <v>223</v>
      </c>
      <c r="F665" s="19"/>
      <c r="G665" s="15"/>
      <c r="H665" s="15"/>
      <c r="I665" s="15"/>
      <c r="J665" s="15"/>
      <c r="K665" s="15"/>
      <c r="L665" s="15"/>
      <c r="M665" s="15"/>
    </row>
    <row r="666" spans="1:13" x14ac:dyDescent="0.25">
      <c r="A666" s="19">
        <v>2941</v>
      </c>
      <c r="B666" s="19" t="s">
        <v>10</v>
      </c>
      <c r="C666" s="19">
        <v>4</v>
      </c>
      <c r="D666" s="19">
        <v>1</v>
      </c>
      <c r="E666" s="22" t="s">
        <v>48</v>
      </c>
      <c r="F666" s="19"/>
      <c r="G666" s="15"/>
      <c r="H666" s="15"/>
      <c r="I666" s="15"/>
      <c r="J666" s="15"/>
      <c r="K666" s="15"/>
      <c r="L666" s="15"/>
      <c r="M666" s="15"/>
    </row>
    <row r="667" spans="1:13" x14ac:dyDescent="0.25">
      <c r="A667" s="19"/>
      <c r="B667" s="19"/>
      <c r="C667" s="19"/>
      <c r="D667" s="19"/>
      <c r="E667" s="22" t="s">
        <v>224</v>
      </c>
      <c r="F667" s="19"/>
      <c r="G667" s="15"/>
      <c r="H667" s="15"/>
      <c r="I667" s="15"/>
      <c r="J667" s="15"/>
      <c r="K667" s="15"/>
      <c r="L667" s="15"/>
      <c r="M667" s="15"/>
    </row>
    <row r="668" spans="1:13" ht="54" customHeight="1" x14ac:dyDescent="0.25">
      <c r="A668" s="19"/>
      <c r="B668" s="19"/>
      <c r="C668" s="19"/>
      <c r="D668" s="19"/>
      <c r="E668" s="22" t="s">
        <v>71</v>
      </c>
      <c r="F668" s="19"/>
      <c r="G668" s="15"/>
      <c r="H668" s="15"/>
      <c r="I668" s="15"/>
      <c r="J668" s="15"/>
      <c r="K668" s="15"/>
      <c r="L668" s="15"/>
      <c r="M668" s="15"/>
    </row>
    <row r="669" spans="1:13" x14ac:dyDescent="0.25">
      <c r="A669" s="19"/>
      <c r="B669" s="19"/>
      <c r="C669" s="19"/>
      <c r="D669" s="19"/>
      <c r="E669" s="22" t="s">
        <v>72</v>
      </c>
      <c r="F669" s="19"/>
      <c r="G669" s="15"/>
      <c r="H669" s="15"/>
      <c r="I669" s="15"/>
      <c r="J669" s="15"/>
      <c r="K669" s="15"/>
      <c r="L669" s="15"/>
      <c r="M669" s="15"/>
    </row>
    <row r="670" spans="1:13" x14ac:dyDescent="0.25">
      <c r="A670" s="19">
        <v>2942</v>
      </c>
      <c r="B670" s="19" t="s">
        <v>10</v>
      </c>
      <c r="C670" s="19">
        <v>4</v>
      </c>
      <c r="D670" s="19">
        <v>2</v>
      </c>
      <c r="E670" s="22" t="s">
        <v>225</v>
      </c>
      <c r="F670" s="19"/>
      <c r="G670" s="15"/>
      <c r="H670" s="15"/>
      <c r="I670" s="15"/>
      <c r="J670" s="15"/>
      <c r="K670" s="15"/>
      <c r="L670" s="15"/>
      <c r="M670" s="15"/>
    </row>
    <row r="671" spans="1:13" ht="56.25" customHeight="1" x14ac:dyDescent="0.25">
      <c r="A671" s="19"/>
      <c r="B671" s="19"/>
      <c r="C671" s="19"/>
      <c r="D671" s="19"/>
      <c r="E671" s="22" t="s">
        <v>71</v>
      </c>
      <c r="F671" s="19"/>
      <c r="G671" s="15"/>
      <c r="H671" s="15"/>
      <c r="I671" s="15"/>
      <c r="J671" s="15"/>
      <c r="K671" s="15"/>
      <c r="L671" s="15"/>
      <c r="M671" s="15"/>
    </row>
    <row r="672" spans="1:13" x14ac:dyDescent="0.25">
      <c r="A672" s="19"/>
      <c r="B672" s="19"/>
      <c r="C672" s="19"/>
      <c r="D672" s="19"/>
      <c r="E672" s="22" t="s">
        <v>72</v>
      </c>
      <c r="F672" s="19"/>
      <c r="G672" s="15"/>
      <c r="H672" s="15"/>
      <c r="I672" s="15"/>
      <c r="J672" s="15"/>
      <c r="K672" s="15"/>
      <c r="L672" s="15"/>
      <c r="M672" s="15"/>
    </row>
    <row r="673" spans="1:13" ht="41.25" customHeight="1" x14ac:dyDescent="0.25">
      <c r="A673" s="19">
        <v>2950</v>
      </c>
      <c r="B673" s="19" t="s">
        <v>10</v>
      </c>
      <c r="C673" s="19">
        <v>5</v>
      </c>
      <c r="D673" s="19">
        <v>0</v>
      </c>
      <c r="E673" s="22" t="s">
        <v>229</v>
      </c>
      <c r="F673" s="19"/>
      <c r="G673" s="15"/>
      <c r="H673" s="15"/>
      <c r="I673" s="15"/>
      <c r="J673" s="15"/>
      <c r="K673" s="15"/>
      <c r="L673" s="15"/>
      <c r="M673" s="15"/>
    </row>
    <row r="674" spans="1:13" x14ac:dyDescent="0.25">
      <c r="A674" s="19"/>
      <c r="B674" s="19"/>
      <c r="C674" s="19"/>
      <c r="D674" s="19"/>
      <c r="E674" s="22" t="s">
        <v>48</v>
      </c>
      <c r="F674" s="19"/>
      <c r="G674" s="15"/>
      <c r="H674" s="15"/>
      <c r="I674" s="15"/>
      <c r="J674" s="15"/>
      <c r="K674" s="15"/>
      <c r="L674" s="15"/>
      <c r="M674" s="15"/>
    </row>
    <row r="675" spans="1:13" x14ac:dyDescent="0.25">
      <c r="A675" s="19">
        <v>2951</v>
      </c>
      <c r="B675" s="19" t="s">
        <v>10</v>
      </c>
      <c r="C675" s="19">
        <v>5</v>
      </c>
      <c r="D675" s="19">
        <v>1</v>
      </c>
      <c r="E675" s="22" t="s">
        <v>226</v>
      </c>
      <c r="F675" s="19"/>
      <c r="G675" s="15"/>
      <c r="H675" s="15"/>
      <c r="I675" s="15"/>
      <c r="J675" s="15"/>
      <c r="K675" s="15"/>
      <c r="L675" s="15"/>
      <c r="M675" s="15"/>
    </row>
    <row r="676" spans="1:13" ht="62.25" customHeight="1" x14ac:dyDescent="0.25">
      <c r="A676" s="19"/>
      <c r="B676" s="19"/>
      <c r="C676" s="19"/>
      <c r="D676" s="19"/>
      <c r="E676" s="22" t="s">
        <v>71</v>
      </c>
      <c r="F676" s="19"/>
      <c r="G676" s="15"/>
      <c r="H676" s="15"/>
      <c r="I676" s="15"/>
      <c r="J676" s="15"/>
      <c r="K676" s="15"/>
      <c r="L676" s="15"/>
      <c r="M676" s="15"/>
    </row>
    <row r="677" spans="1:13" x14ac:dyDescent="0.25">
      <c r="A677" s="19"/>
      <c r="B677" s="19"/>
      <c r="C677" s="19"/>
      <c r="D677" s="19"/>
      <c r="E677" s="22"/>
      <c r="F677" s="19"/>
      <c r="G677" s="15"/>
      <c r="H677" s="15"/>
      <c r="I677" s="15"/>
      <c r="J677" s="15"/>
      <c r="K677" s="15"/>
      <c r="L677" s="15"/>
      <c r="M677" s="15"/>
    </row>
    <row r="678" spans="1:13" x14ac:dyDescent="0.25">
      <c r="A678" s="19"/>
      <c r="B678" s="19"/>
      <c r="C678" s="19"/>
      <c r="D678" s="19"/>
      <c r="E678" s="22" t="s">
        <v>72</v>
      </c>
      <c r="F678" s="19"/>
      <c r="G678" s="15"/>
      <c r="H678" s="15"/>
      <c r="I678" s="15"/>
      <c r="J678" s="15"/>
      <c r="K678" s="15"/>
      <c r="L678" s="15"/>
      <c r="M678" s="15"/>
    </row>
    <row r="679" spans="1:13" x14ac:dyDescent="0.25">
      <c r="A679" s="19">
        <v>2952</v>
      </c>
      <c r="B679" s="19" t="s">
        <v>10</v>
      </c>
      <c r="C679" s="19">
        <v>5</v>
      </c>
      <c r="D679" s="19">
        <v>2</v>
      </c>
      <c r="E679" s="22" t="s">
        <v>72</v>
      </c>
      <c r="F679" s="19"/>
      <c r="G679" s="15"/>
      <c r="H679" s="15"/>
      <c r="I679" s="15"/>
      <c r="J679" s="15"/>
      <c r="K679" s="15"/>
      <c r="L679" s="15"/>
      <c r="M679" s="15"/>
    </row>
    <row r="680" spans="1:13" x14ac:dyDescent="0.25">
      <c r="A680" s="19"/>
      <c r="B680" s="19"/>
      <c r="C680" s="19"/>
      <c r="D680" s="19"/>
      <c r="E680" s="22" t="s">
        <v>227</v>
      </c>
      <c r="F680" s="19"/>
      <c r="G680" s="15"/>
      <c r="H680" s="15"/>
      <c r="I680" s="15"/>
      <c r="J680" s="15"/>
      <c r="K680" s="15"/>
      <c r="L680" s="15"/>
      <c r="M680" s="15"/>
    </row>
    <row r="681" spans="1:13" ht="59.25" customHeight="1" x14ac:dyDescent="0.25">
      <c r="A681" s="19"/>
      <c r="B681" s="19"/>
      <c r="C681" s="19"/>
      <c r="D681" s="19"/>
      <c r="E681" s="22" t="s">
        <v>71</v>
      </c>
      <c r="F681" s="19"/>
      <c r="G681" s="15"/>
      <c r="H681" s="15"/>
      <c r="I681" s="15"/>
      <c r="J681" s="15"/>
      <c r="K681" s="15"/>
      <c r="L681" s="15"/>
      <c r="M681" s="15"/>
    </row>
    <row r="682" spans="1:13" x14ac:dyDescent="0.25">
      <c r="A682" s="19"/>
      <c r="B682" s="19"/>
      <c r="C682" s="19"/>
      <c r="D682" s="19"/>
      <c r="E682" s="22" t="s">
        <v>72</v>
      </c>
      <c r="F682" s="19"/>
      <c r="G682" s="15"/>
      <c r="H682" s="15"/>
      <c r="I682" s="15"/>
      <c r="J682" s="15"/>
      <c r="K682" s="15"/>
      <c r="L682" s="15"/>
      <c r="M682" s="15"/>
    </row>
    <row r="683" spans="1:13" ht="38.25" customHeight="1" x14ac:dyDescent="0.25">
      <c r="A683" s="19">
        <v>2960</v>
      </c>
      <c r="B683" s="19" t="s">
        <v>10</v>
      </c>
      <c r="C683" s="19">
        <v>6</v>
      </c>
      <c r="D683" s="19">
        <v>0</v>
      </c>
      <c r="E683" s="22" t="s">
        <v>228</v>
      </c>
      <c r="F683" s="19"/>
      <c r="G683" s="15">
        <f t="shared" ref="G683:M683" si="55">G686</f>
        <v>54256.7</v>
      </c>
      <c r="H683" s="15">
        <f t="shared" si="55"/>
        <v>54256.7</v>
      </c>
      <c r="I683" s="15">
        <f t="shared" si="55"/>
        <v>0</v>
      </c>
      <c r="J683" s="15">
        <f t="shared" si="55"/>
        <v>18810.746850393702</v>
      </c>
      <c r="K683" s="15">
        <f t="shared" si="55"/>
        <v>23880.907480315</v>
      </c>
      <c r="L683" s="15">
        <f t="shared" si="55"/>
        <v>38951.0681102362</v>
      </c>
      <c r="M683" s="15">
        <f t="shared" si="55"/>
        <v>54256.7</v>
      </c>
    </row>
    <row r="684" spans="1:13" x14ac:dyDescent="0.25">
      <c r="A684" s="19"/>
      <c r="B684" s="19"/>
      <c r="C684" s="19"/>
      <c r="D684" s="19"/>
      <c r="E684" s="22" t="s">
        <v>48</v>
      </c>
      <c r="F684" s="19"/>
      <c r="G684" s="15"/>
      <c r="H684" s="15"/>
      <c r="I684" s="15"/>
      <c r="J684" s="15"/>
      <c r="K684" s="15"/>
      <c r="L684" s="15"/>
      <c r="M684" s="15"/>
    </row>
    <row r="685" spans="1:13" x14ac:dyDescent="0.25">
      <c r="A685" s="19"/>
      <c r="B685" s="19"/>
      <c r="C685" s="19"/>
      <c r="D685" s="19"/>
      <c r="E685" s="22" t="s">
        <v>81</v>
      </c>
      <c r="F685" s="19"/>
      <c r="G685" s="15"/>
      <c r="H685" s="15"/>
      <c r="I685" s="15"/>
      <c r="J685" s="15"/>
      <c r="K685" s="15"/>
      <c r="L685" s="15"/>
      <c r="M685" s="15"/>
    </row>
    <row r="686" spans="1:13" ht="38.25" customHeight="1" x14ac:dyDescent="0.25">
      <c r="A686" s="19">
        <v>2961</v>
      </c>
      <c r="B686" s="19" t="s">
        <v>10</v>
      </c>
      <c r="C686" s="19">
        <v>6</v>
      </c>
      <c r="D686" s="19">
        <v>1</v>
      </c>
      <c r="E686" s="22" t="s">
        <v>318</v>
      </c>
      <c r="F686" s="19">
        <v>4819</v>
      </c>
      <c r="G686" s="15">
        <v>54256.7</v>
      </c>
      <c r="H686" s="15">
        <f>+G686</f>
        <v>54256.7</v>
      </c>
      <c r="I686" s="15"/>
      <c r="J686" s="32">
        <v>18810.746850393702</v>
      </c>
      <c r="K686" s="32">
        <v>23880.907480315</v>
      </c>
      <c r="L686" s="32">
        <v>38951.0681102362</v>
      </c>
      <c r="M686" s="32">
        <f>+G686</f>
        <v>54256.7</v>
      </c>
    </row>
    <row r="687" spans="1:13" ht="56.25" customHeight="1" x14ac:dyDescent="0.25">
      <c r="A687" s="19"/>
      <c r="B687" s="19"/>
      <c r="C687" s="19"/>
      <c r="D687" s="19"/>
      <c r="E687" s="22" t="s">
        <v>71</v>
      </c>
      <c r="F687" s="19"/>
      <c r="G687" s="15"/>
      <c r="H687" s="15"/>
      <c r="I687" s="15"/>
      <c r="J687" s="15"/>
      <c r="K687" s="15"/>
      <c r="L687" s="15"/>
      <c r="M687" s="15"/>
    </row>
    <row r="688" spans="1:13" ht="40.5" customHeight="1" x14ac:dyDescent="0.25">
      <c r="A688" s="19"/>
      <c r="B688" s="19"/>
      <c r="C688" s="19"/>
      <c r="D688" s="19"/>
      <c r="E688" s="22"/>
      <c r="F688" s="19"/>
      <c r="G688" s="15"/>
      <c r="H688" s="15"/>
      <c r="I688" s="15"/>
      <c r="J688" s="15"/>
      <c r="K688" s="15"/>
      <c r="L688" s="15"/>
      <c r="M688" s="15"/>
    </row>
    <row r="689" spans="1:13" ht="44.25" customHeight="1" x14ac:dyDescent="0.25">
      <c r="A689" s="19">
        <v>2970</v>
      </c>
      <c r="B689" s="19" t="s">
        <v>10</v>
      </c>
      <c r="C689" s="19">
        <v>7</v>
      </c>
      <c r="D689" s="19">
        <v>0</v>
      </c>
      <c r="E689" s="22" t="s">
        <v>229</v>
      </c>
      <c r="F689" s="19"/>
      <c r="G689" s="15"/>
      <c r="H689" s="15"/>
      <c r="I689" s="15"/>
      <c r="J689" s="15"/>
      <c r="K689" s="15"/>
      <c r="L689" s="15"/>
      <c r="M689" s="15"/>
    </row>
    <row r="690" spans="1:13" x14ac:dyDescent="0.25">
      <c r="A690" s="19"/>
      <c r="B690" s="19"/>
      <c r="C690" s="19"/>
      <c r="D690" s="19"/>
      <c r="E690" s="22" t="s">
        <v>48</v>
      </c>
      <c r="F690" s="19"/>
      <c r="G690" s="15"/>
      <c r="H690" s="15"/>
      <c r="I690" s="15"/>
      <c r="J690" s="15"/>
      <c r="K690" s="15"/>
      <c r="L690" s="15"/>
      <c r="M690" s="15"/>
    </row>
    <row r="691" spans="1:13" x14ac:dyDescent="0.25">
      <c r="A691" s="19"/>
      <c r="B691" s="19"/>
      <c r="C691" s="19"/>
      <c r="D691" s="19"/>
      <c r="F691" s="19"/>
      <c r="G691" s="15"/>
      <c r="H691" s="15"/>
      <c r="I691" s="15"/>
      <c r="J691" s="15"/>
      <c r="K691" s="15"/>
      <c r="L691" s="15"/>
      <c r="M691" s="15"/>
    </row>
    <row r="692" spans="1:13" ht="36.75" customHeight="1" x14ac:dyDescent="0.25">
      <c r="A692" s="19">
        <v>2971</v>
      </c>
      <c r="B692" s="19" t="s">
        <v>10</v>
      </c>
      <c r="C692" s="19">
        <v>7</v>
      </c>
      <c r="D692" s="19">
        <v>1</v>
      </c>
      <c r="E692" s="22" t="s">
        <v>229</v>
      </c>
      <c r="F692" s="19"/>
      <c r="G692" s="15"/>
      <c r="H692" s="15"/>
      <c r="I692" s="15"/>
      <c r="J692" s="15"/>
      <c r="K692" s="15"/>
      <c r="L692" s="15"/>
      <c r="M692" s="15"/>
    </row>
    <row r="693" spans="1:13" ht="54" customHeight="1" x14ac:dyDescent="0.25">
      <c r="A693" s="19"/>
      <c r="B693" s="19"/>
      <c r="C693" s="19"/>
      <c r="D693" s="19"/>
      <c r="E693" s="22" t="s">
        <v>71</v>
      </c>
      <c r="F693" s="19"/>
      <c r="G693" s="15"/>
      <c r="H693" s="15"/>
      <c r="I693" s="15"/>
      <c r="J693" s="15"/>
      <c r="K693" s="15"/>
      <c r="L693" s="15"/>
      <c r="M693" s="15"/>
    </row>
    <row r="694" spans="1:13" x14ac:dyDescent="0.25">
      <c r="A694" s="19"/>
      <c r="B694" s="19"/>
      <c r="C694" s="19"/>
      <c r="D694" s="19"/>
      <c r="E694" s="22" t="s">
        <v>72</v>
      </c>
      <c r="F694" s="19"/>
      <c r="G694" s="15"/>
      <c r="H694" s="15"/>
      <c r="I694" s="15"/>
      <c r="J694" s="15"/>
      <c r="K694" s="15"/>
      <c r="L694" s="15"/>
      <c r="M694" s="15"/>
    </row>
    <row r="695" spans="1:13" x14ac:dyDescent="0.25">
      <c r="A695" s="19">
        <v>2980</v>
      </c>
      <c r="B695" s="19" t="s">
        <v>10</v>
      </c>
      <c r="C695" s="19">
        <v>8</v>
      </c>
      <c r="D695" s="19">
        <v>0</v>
      </c>
      <c r="E695" s="22" t="s">
        <v>230</v>
      </c>
      <c r="F695" s="19"/>
      <c r="G695" s="15"/>
      <c r="H695" s="15"/>
      <c r="I695" s="15"/>
      <c r="J695" s="15"/>
      <c r="K695" s="15"/>
      <c r="L695" s="15"/>
      <c r="M695" s="15"/>
    </row>
    <row r="696" spans="1:13" x14ac:dyDescent="0.25">
      <c r="A696" s="19"/>
      <c r="B696" s="19"/>
      <c r="C696" s="19"/>
      <c r="D696" s="19"/>
      <c r="E696" s="22" t="s">
        <v>48</v>
      </c>
      <c r="F696" s="19"/>
      <c r="G696" s="15"/>
      <c r="H696" s="15"/>
      <c r="I696" s="15"/>
      <c r="J696" s="15"/>
      <c r="K696" s="15"/>
      <c r="L696" s="15"/>
      <c r="M696" s="15"/>
    </row>
    <row r="697" spans="1:13" x14ac:dyDescent="0.25">
      <c r="A697" s="19">
        <v>2981</v>
      </c>
      <c r="B697" s="19" t="s">
        <v>10</v>
      </c>
      <c r="C697" s="19">
        <v>8</v>
      </c>
      <c r="D697" s="19">
        <v>1</v>
      </c>
      <c r="E697" s="22" t="s">
        <v>230</v>
      </c>
      <c r="F697" s="19"/>
      <c r="G697" s="15"/>
      <c r="H697" s="15"/>
      <c r="I697" s="15"/>
      <c r="J697" s="15"/>
      <c r="K697" s="15"/>
      <c r="L697" s="15"/>
      <c r="M697" s="15"/>
    </row>
    <row r="698" spans="1:13" ht="57.75" customHeight="1" x14ac:dyDescent="0.25">
      <c r="A698" s="19"/>
      <c r="B698" s="19"/>
      <c r="C698" s="19"/>
      <c r="D698" s="19"/>
      <c r="E698" s="22" t="s">
        <v>71</v>
      </c>
      <c r="F698" s="19"/>
      <c r="G698" s="15"/>
      <c r="H698" s="15"/>
      <c r="I698" s="15"/>
      <c r="J698" s="15"/>
      <c r="K698" s="15"/>
      <c r="L698" s="15"/>
      <c r="M698" s="15"/>
    </row>
    <row r="699" spans="1:13" x14ac:dyDescent="0.25">
      <c r="A699" s="19"/>
      <c r="B699" s="19"/>
      <c r="C699" s="19"/>
      <c r="D699" s="19"/>
      <c r="E699" s="22" t="s">
        <v>72</v>
      </c>
      <c r="F699" s="19"/>
      <c r="G699" s="15"/>
      <c r="H699" s="15"/>
      <c r="I699" s="15"/>
      <c r="J699" s="15"/>
      <c r="K699" s="15"/>
      <c r="L699" s="15"/>
      <c r="M699" s="15"/>
    </row>
    <row r="700" spans="1:13" ht="40.5" x14ac:dyDescent="0.25">
      <c r="A700" s="19">
        <v>3000</v>
      </c>
      <c r="B700" s="19" t="s">
        <v>11</v>
      </c>
      <c r="C700" s="19">
        <v>0</v>
      </c>
      <c r="D700" s="19">
        <v>0</v>
      </c>
      <c r="E700" s="22" t="s">
        <v>231</v>
      </c>
      <c r="F700" s="19"/>
      <c r="G700" s="15">
        <f t="shared" ref="G700:M700" si="56">G701+G710+G715+G719+G725+G730+G737+G750</f>
        <v>67587</v>
      </c>
      <c r="H700" s="15">
        <f t="shared" si="56"/>
        <v>62587</v>
      </c>
      <c r="I700" s="15">
        <f t="shared" si="56"/>
        <v>5000</v>
      </c>
      <c r="J700" s="15">
        <f t="shared" si="56"/>
        <v>21086.488188976378</v>
      </c>
      <c r="K700" s="15">
        <f t="shared" si="56"/>
        <v>40605.149606299216</v>
      </c>
      <c r="L700" s="15">
        <f t="shared" si="56"/>
        <v>60866.921259842515</v>
      </c>
      <c r="M700" s="15">
        <f t="shared" si="56"/>
        <v>67587</v>
      </c>
    </row>
    <row r="701" spans="1:13" x14ac:dyDescent="0.25">
      <c r="A701" s="19"/>
      <c r="B701" s="19"/>
      <c r="C701" s="19"/>
      <c r="D701" s="19"/>
      <c r="E701" s="22" t="s">
        <v>46</v>
      </c>
      <c r="F701" s="19"/>
      <c r="G701" s="15"/>
      <c r="H701" s="15"/>
      <c r="I701" s="15"/>
      <c r="J701" s="15"/>
      <c r="K701" s="15"/>
      <c r="L701" s="15"/>
      <c r="M701" s="15"/>
    </row>
    <row r="702" spans="1:13" x14ac:dyDescent="0.25">
      <c r="A702" s="19">
        <v>3010</v>
      </c>
      <c r="B702" s="19" t="s">
        <v>11</v>
      </c>
      <c r="C702" s="19">
        <v>1</v>
      </c>
      <c r="D702" s="19">
        <v>0</v>
      </c>
      <c r="E702" s="22" t="s">
        <v>232</v>
      </c>
      <c r="F702" s="19"/>
      <c r="G702" s="15"/>
      <c r="H702" s="15"/>
      <c r="I702" s="15"/>
      <c r="J702" s="15"/>
      <c r="K702" s="15"/>
      <c r="L702" s="15"/>
      <c r="M702" s="15"/>
    </row>
    <row r="703" spans="1:13" x14ac:dyDescent="0.25">
      <c r="A703" s="19"/>
      <c r="B703" s="19"/>
      <c r="C703" s="19"/>
      <c r="D703" s="19"/>
      <c r="E703" s="22" t="s">
        <v>48</v>
      </c>
      <c r="F703" s="19"/>
      <c r="G703" s="15"/>
      <c r="H703" s="15"/>
      <c r="I703" s="15"/>
      <c r="J703" s="15"/>
      <c r="K703" s="15"/>
      <c r="L703" s="15"/>
      <c r="M703" s="15"/>
    </row>
    <row r="704" spans="1:13" x14ac:dyDescent="0.25">
      <c r="A704" s="19">
        <v>3011</v>
      </c>
      <c r="B704" s="19" t="s">
        <v>11</v>
      </c>
      <c r="C704" s="19">
        <v>1</v>
      </c>
      <c r="D704" s="19">
        <v>1</v>
      </c>
      <c r="E704" s="22" t="s">
        <v>233</v>
      </c>
      <c r="F704" s="19"/>
      <c r="G704" s="15"/>
      <c r="H704" s="15"/>
      <c r="I704" s="15"/>
      <c r="J704" s="15"/>
      <c r="K704" s="15"/>
      <c r="L704" s="15"/>
      <c r="M704" s="15"/>
    </row>
    <row r="705" spans="1:13" ht="55.5" customHeight="1" x14ac:dyDescent="0.25">
      <c r="A705" s="19"/>
      <c r="B705" s="19"/>
      <c r="C705" s="19"/>
      <c r="D705" s="19"/>
      <c r="E705" s="22" t="s">
        <v>71</v>
      </c>
      <c r="F705" s="19"/>
      <c r="G705" s="15"/>
      <c r="H705" s="15"/>
      <c r="I705" s="15"/>
      <c r="J705" s="15"/>
      <c r="K705" s="15"/>
      <c r="L705" s="15"/>
      <c r="M705" s="15"/>
    </row>
    <row r="706" spans="1:13" x14ac:dyDescent="0.25">
      <c r="A706" s="19">
        <v>3012</v>
      </c>
      <c r="B706" s="19"/>
      <c r="C706" s="19"/>
      <c r="D706" s="19"/>
      <c r="E706" s="22" t="s">
        <v>72</v>
      </c>
      <c r="F706" s="19"/>
      <c r="G706" s="15"/>
      <c r="H706" s="15"/>
      <c r="I706" s="15"/>
      <c r="J706" s="15"/>
      <c r="K706" s="15"/>
      <c r="L706" s="15"/>
      <c r="M706" s="15"/>
    </row>
    <row r="707" spans="1:13" x14ac:dyDescent="0.25">
      <c r="A707" s="19"/>
      <c r="B707" s="19" t="s">
        <v>11</v>
      </c>
      <c r="C707" s="19">
        <v>1</v>
      </c>
      <c r="D707" s="19">
        <v>2</v>
      </c>
      <c r="E707" s="22" t="s">
        <v>234</v>
      </c>
      <c r="F707" s="19"/>
      <c r="G707" s="15"/>
      <c r="H707" s="15"/>
      <c r="I707" s="15"/>
      <c r="J707" s="15"/>
      <c r="K707" s="15"/>
      <c r="L707" s="15"/>
      <c r="M707" s="15"/>
    </row>
    <row r="708" spans="1:13" ht="51.75" customHeight="1" x14ac:dyDescent="0.25">
      <c r="A708" s="19"/>
      <c r="B708" s="19"/>
      <c r="C708" s="19"/>
      <c r="D708" s="19"/>
      <c r="E708" s="22" t="s">
        <v>71</v>
      </c>
      <c r="F708" s="19"/>
      <c r="G708" s="15"/>
      <c r="H708" s="15"/>
      <c r="I708" s="15"/>
      <c r="J708" s="15"/>
      <c r="K708" s="15"/>
      <c r="L708" s="15"/>
      <c r="M708" s="15"/>
    </row>
    <row r="709" spans="1:13" x14ac:dyDescent="0.25">
      <c r="A709" s="19"/>
      <c r="B709" s="19"/>
      <c r="C709" s="19"/>
      <c r="D709" s="19"/>
      <c r="E709" s="22" t="s">
        <v>72</v>
      </c>
      <c r="F709" s="19"/>
      <c r="G709" s="15"/>
      <c r="H709" s="15"/>
      <c r="I709" s="15"/>
      <c r="J709" s="15"/>
      <c r="K709" s="15"/>
      <c r="L709" s="15"/>
      <c r="M709" s="15"/>
    </row>
    <row r="710" spans="1:13" x14ac:dyDescent="0.25">
      <c r="A710" s="19">
        <v>3020</v>
      </c>
      <c r="B710" s="19" t="s">
        <v>11</v>
      </c>
      <c r="C710" s="19">
        <v>2</v>
      </c>
      <c r="D710" s="19">
        <v>0</v>
      </c>
      <c r="E710" s="22" t="s">
        <v>235</v>
      </c>
      <c r="F710" s="19"/>
      <c r="G710" s="15"/>
      <c r="H710" s="15"/>
      <c r="I710" s="15"/>
      <c r="J710" s="15"/>
      <c r="K710" s="15"/>
      <c r="L710" s="15"/>
      <c r="M710" s="15"/>
    </row>
    <row r="711" spans="1:13" x14ac:dyDescent="0.25">
      <c r="A711" s="19"/>
      <c r="B711" s="19"/>
      <c r="C711" s="19"/>
      <c r="D711" s="19"/>
      <c r="E711" s="22" t="s">
        <v>48</v>
      </c>
      <c r="F711" s="19"/>
      <c r="G711" s="15"/>
      <c r="H711" s="15"/>
      <c r="I711" s="15"/>
      <c r="J711" s="15"/>
      <c r="K711" s="15"/>
      <c r="L711" s="15"/>
      <c r="M711" s="15"/>
    </row>
    <row r="712" spans="1:13" x14ac:dyDescent="0.25">
      <c r="A712" s="19">
        <v>3021</v>
      </c>
      <c r="B712" s="19" t="s">
        <v>11</v>
      </c>
      <c r="C712" s="19">
        <v>2</v>
      </c>
      <c r="D712" s="19">
        <v>1</v>
      </c>
      <c r="E712" s="22" t="s">
        <v>235</v>
      </c>
      <c r="F712" s="19"/>
      <c r="G712" s="15"/>
      <c r="H712" s="15"/>
      <c r="I712" s="15"/>
      <c r="J712" s="15"/>
      <c r="K712" s="15"/>
      <c r="L712" s="15"/>
      <c r="M712" s="15"/>
    </row>
    <row r="713" spans="1:13" ht="57" customHeight="1" x14ac:dyDescent="0.25">
      <c r="A713" s="19"/>
      <c r="B713" s="19"/>
      <c r="C713" s="19"/>
      <c r="D713" s="19"/>
      <c r="E713" s="22" t="s">
        <v>71</v>
      </c>
      <c r="F713" s="19"/>
      <c r="G713" s="15"/>
      <c r="H713" s="15"/>
      <c r="I713" s="15"/>
      <c r="J713" s="15"/>
      <c r="K713" s="15"/>
      <c r="L713" s="15"/>
      <c r="M713" s="15"/>
    </row>
    <row r="714" spans="1:13" x14ac:dyDescent="0.25">
      <c r="A714" s="19"/>
      <c r="B714" s="19"/>
      <c r="C714" s="19"/>
      <c r="D714" s="19"/>
      <c r="E714" s="22" t="s">
        <v>72</v>
      </c>
      <c r="F714" s="19"/>
      <c r="G714" s="15"/>
      <c r="H714" s="15"/>
      <c r="I714" s="15"/>
      <c r="J714" s="15"/>
      <c r="K714" s="15"/>
      <c r="L714" s="15"/>
      <c r="M714" s="15"/>
    </row>
    <row r="715" spans="1:13" x14ac:dyDescent="0.25">
      <c r="A715" s="19">
        <v>3030</v>
      </c>
      <c r="B715" s="19" t="s">
        <v>11</v>
      </c>
      <c r="C715" s="19">
        <v>3</v>
      </c>
      <c r="D715" s="19">
        <v>0</v>
      </c>
      <c r="E715" s="22" t="s">
        <v>236</v>
      </c>
      <c r="F715" s="19"/>
      <c r="G715" s="15">
        <f t="shared" ref="G715:M715" si="57">G717</f>
        <v>2727</v>
      </c>
      <c r="H715" s="15">
        <f t="shared" si="57"/>
        <v>2727</v>
      </c>
      <c r="I715" s="15">
        <f t="shared" si="57"/>
        <v>0</v>
      </c>
      <c r="J715" s="15">
        <f t="shared" si="57"/>
        <v>827.3937007874016</v>
      </c>
      <c r="K715" s="15">
        <f t="shared" si="57"/>
        <v>1457.3149606299212</v>
      </c>
      <c r="L715" s="15">
        <f t="shared" si="57"/>
        <v>2087.2362204724409</v>
      </c>
      <c r="M715" s="15">
        <f t="shared" si="57"/>
        <v>2727</v>
      </c>
    </row>
    <row r="716" spans="1:13" x14ac:dyDescent="0.25">
      <c r="A716" s="19"/>
      <c r="B716" s="19"/>
      <c r="C716" s="19"/>
      <c r="D716" s="19"/>
      <c r="E716" s="22" t="s">
        <v>48</v>
      </c>
      <c r="F716" s="19"/>
      <c r="G716" s="15"/>
      <c r="H716" s="15"/>
      <c r="I716" s="15"/>
      <c r="J716" s="15"/>
      <c r="K716" s="15"/>
      <c r="L716" s="15"/>
      <c r="M716" s="15"/>
    </row>
    <row r="717" spans="1:13" x14ac:dyDescent="0.25">
      <c r="A717" s="19">
        <v>3031</v>
      </c>
      <c r="B717" s="19" t="s">
        <v>11</v>
      </c>
      <c r="C717" s="19">
        <v>3</v>
      </c>
      <c r="D717" s="19">
        <v>1</v>
      </c>
      <c r="E717" s="22" t="s">
        <v>236</v>
      </c>
      <c r="F717" s="19">
        <v>4239</v>
      </c>
      <c r="G717" s="15">
        <v>2727</v>
      </c>
      <c r="H717" s="15">
        <f>+G717</f>
        <v>2727</v>
      </c>
      <c r="I717" s="15"/>
      <c r="J717" s="32">
        <v>827.3937007874016</v>
      </c>
      <c r="K717" s="32">
        <v>1457.3149606299212</v>
      </c>
      <c r="L717" s="32">
        <v>2087.2362204724409</v>
      </c>
      <c r="M717" s="32">
        <f>+G717</f>
        <v>2727</v>
      </c>
    </row>
    <row r="718" spans="1:13" x14ac:dyDescent="0.25">
      <c r="A718" s="19"/>
      <c r="B718" s="19"/>
      <c r="C718" s="19"/>
      <c r="D718" s="19"/>
      <c r="E718" s="22"/>
      <c r="F718" s="19"/>
      <c r="G718" s="15"/>
      <c r="H718" s="15"/>
      <c r="I718" s="15"/>
      <c r="J718" s="15"/>
      <c r="K718" s="15"/>
      <c r="L718" s="15"/>
      <c r="M718" s="15"/>
    </row>
    <row r="719" spans="1:13" x14ac:dyDescent="0.25">
      <c r="A719" s="19">
        <v>3040</v>
      </c>
      <c r="B719" s="19" t="s">
        <v>11</v>
      </c>
      <c r="C719" s="19">
        <v>4</v>
      </c>
      <c r="D719" s="19">
        <v>0</v>
      </c>
      <c r="E719" s="22" t="s">
        <v>237</v>
      </c>
      <c r="F719" s="19"/>
      <c r="G719" s="15">
        <f>+G721</f>
        <v>32390</v>
      </c>
      <c r="H719" s="15">
        <f t="shared" ref="H719:M719" si="58">+H721</f>
        <v>32390</v>
      </c>
      <c r="I719" s="15">
        <f t="shared" si="58"/>
        <v>0</v>
      </c>
      <c r="J719" s="15">
        <f t="shared" si="58"/>
        <v>13502.401574803149</v>
      </c>
      <c r="K719" s="15">
        <f t="shared" si="58"/>
        <v>23744.921259842518</v>
      </c>
      <c r="L719" s="15">
        <f t="shared" si="58"/>
        <v>32390</v>
      </c>
      <c r="M719" s="15">
        <f t="shared" si="58"/>
        <v>32390</v>
      </c>
    </row>
    <row r="720" spans="1:13" x14ac:dyDescent="0.25">
      <c r="A720" s="19"/>
      <c r="B720" s="19"/>
      <c r="C720" s="19"/>
      <c r="D720" s="19"/>
      <c r="E720" s="22" t="s">
        <v>48</v>
      </c>
      <c r="F720" s="19"/>
      <c r="G720" s="15"/>
      <c r="H720" s="15"/>
      <c r="I720" s="15"/>
      <c r="J720" s="15"/>
      <c r="K720" s="15"/>
      <c r="L720" s="15"/>
      <c r="M720" s="15"/>
    </row>
    <row r="721" spans="1:17" x14ac:dyDescent="0.25">
      <c r="A721" s="19">
        <v>3041</v>
      </c>
      <c r="B721" s="19" t="s">
        <v>11</v>
      </c>
      <c r="C721" s="19">
        <v>4</v>
      </c>
      <c r="D721" s="19">
        <v>1</v>
      </c>
      <c r="E721" s="22" t="s">
        <v>237</v>
      </c>
      <c r="F721" s="19"/>
      <c r="G721" s="15">
        <f>+G723</f>
        <v>32390</v>
      </c>
      <c r="H721" s="15">
        <f t="shared" ref="H721:M721" si="59">+H723</f>
        <v>32390</v>
      </c>
      <c r="I721" s="15">
        <f t="shared" si="59"/>
        <v>0</v>
      </c>
      <c r="J721" s="15">
        <f t="shared" si="59"/>
        <v>13502.401574803149</v>
      </c>
      <c r="K721" s="15">
        <f t="shared" si="59"/>
        <v>23744.921259842518</v>
      </c>
      <c r="L721" s="15">
        <f t="shared" si="59"/>
        <v>32390</v>
      </c>
      <c r="M721" s="15">
        <f t="shared" si="59"/>
        <v>32390</v>
      </c>
    </row>
    <row r="722" spans="1:17" ht="56.25" customHeight="1" x14ac:dyDescent="0.25">
      <c r="A722" s="19"/>
      <c r="B722" s="19"/>
      <c r="C722" s="19"/>
      <c r="D722" s="19"/>
      <c r="E722" s="22" t="s">
        <v>71</v>
      </c>
      <c r="F722" s="19"/>
      <c r="G722" s="15"/>
      <c r="H722" s="15"/>
      <c r="I722" s="15"/>
      <c r="J722" s="15"/>
      <c r="K722" s="15"/>
      <c r="L722" s="15"/>
      <c r="M722" s="15"/>
    </row>
    <row r="723" spans="1:17" x14ac:dyDescent="0.25">
      <c r="A723" s="19"/>
      <c r="B723" s="19"/>
      <c r="C723" s="19"/>
      <c r="D723" s="19"/>
      <c r="E723" s="22" t="s">
        <v>299</v>
      </c>
      <c r="F723" s="19">
        <v>4729</v>
      </c>
      <c r="G723" s="15">
        <v>32390</v>
      </c>
      <c r="H723" s="15">
        <f>+G723</f>
        <v>32390</v>
      </c>
      <c r="I723" s="15"/>
      <c r="J723" s="32">
        <v>13502.401574803149</v>
      </c>
      <c r="K723" s="32">
        <v>23744.921259842518</v>
      </c>
      <c r="L723" s="32">
        <v>32390</v>
      </c>
      <c r="M723" s="32">
        <f>+G723</f>
        <v>32390</v>
      </c>
      <c r="O723" s="16"/>
      <c r="P723" s="16">
        <f>+M723-L723</f>
        <v>0</v>
      </c>
      <c r="Q723" s="16">
        <f>+L723+P723</f>
        <v>32390</v>
      </c>
    </row>
    <row r="724" spans="1:17" x14ac:dyDescent="0.25">
      <c r="A724" s="19"/>
      <c r="B724" s="19"/>
      <c r="C724" s="19"/>
      <c r="D724" s="19"/>
      <c r="E724" s="22" t="s">
        <v>72</v>
      </c>
      <c r="F724" s="19"/>
      <c r="G724" s="15"/>
      <c r="H724" s="15"/>
      <c r="I724" s="15"/>
      <c r="J724" s="15"/>
      <c r="K724" s="15"/>
      <c r="L724" s="15"/>
      <c r="M724" s="15"/>
      <c r="P724" s="16"/>
    </row>
    <row r="725" spans="1:17" x14ac:dyDescent="0.25">
      <c r="A725" s="19">
        <v>3050</v>
      </c>
      <c r="B725" s="19" t="s">
        <v>11</v>
      </c>
      <c r="C725" s="19">
        <v>5</v>
      </c>
      <c r="D725" s="19">
        <v>0</v>
      </c>
      <c r="E725" s="22" t="s">
        <v>238</v>
      </c>
      <c r="F725" s="19"/>
      <c r="G725" s="15"/>
      <c r="H725" s="15"/>
      <c r="I725" s="15"/>
      <c r="J725" s="15"/>
      <c r="K725" s="15"/>
      <c r="L725" s="15"/>
      <c r="M725" s="15"/>
    </row>
    <row r="726" spans="1:17" x14ac:dyDescent="0.25">
      <c r="A726" s="19"/>
      <c r="B726" s="19"/>
      <c r="C726" s="19"/>
      <c r="D726" s="19"/>
      <c r="E726" s="22" t="s">
        <v>48</v>
      </c>
      <c r="F726" s="19"/>
      <c r="G726" s="15"/>
      <c r="H726" s="15"/>
      <c r="I726" s="15"/>
      <c r="J726" s="15"/>
      <c r="K726" s="15"/>
      <c r="L726" s="15"/>
      <c r="M726" s="15"/>
    </row>
    <row r="727" spans="1:17" x14ac:dyDescent="0.25">
      <c r="A727" s="19">
        <v>3051</v>
      </c>
      <c r="B727" s="19" t="s">
        <v>11</v>
      </c>
      <c r="C727" s="19">
        <v>5</v>
      </c>
      <c r="D727" s="19">
        <v>1</v>
      </c>
      <c r="E727" s="22" t="s">
        <v>238</v>
      </c>
      <c r="F727" s="19"/>
      <c r="G727" s="15"/>
      <c r="H727" s="15"/>
      <c r="I727" s="15"/>
      <c r="J727" s="15"/>
      <c r="K727" s="15"/>
      <c r="L727" s="15"/>
      <c r="M727" s="15"/>
    </row>
    <row r="728" spans="1:17" ht="60.75" customHeight="1" x14ac:dyDescent="0.25">
      <c r="A728" s="19"/>
      <c r="B728" s="19"/>
      <c r="C728" s="19"/>
      <c r="D728" s="19"/>
      <c r="E728" s="22" t="s">
        <v>71</v>
      </c>
      <c r="F728" s="19"/>
      <c r="G728" s="15"/>
      <c r="H728" s="15"/>
      <c r="I728" s="15"/>
      <c r="J728" s="15"/>
      <c r="K728" s="15"/>
      <c r="L728" s="15"/>
      <c r="M728" s="15"/>
    </row>
    <row r="729" spans="1:17" x14ac:dyDescent="0.25">
      <c r="A729" s="19"/>
      <c r="B729" s="19"/>
      <c r="C729" s="19"/>
      <c r="D729" s="19"/>
      <c r="E729" s="22" t="s">
        <v>72</v>
      </c>
      <c r="F729" s="19"/>
      <c r="G729" s="15"/>
      <c r="H729" s="15"/>
      <c r="I729" s="15"/>
      <c r="J729" s="15"/>
      <c r="K729" s="15"/>
      <c r="L729" s="15"/>
      <c r="M729" s="15"/>
    </row>
    <row r="730" spans="1:17" x14ac:dyDescent="0.25">
      <c r="A730" s="19">
        <v>3060</v>
      </c>
      <c r="B730" s="19" t="s">
        <v>11</v>
      </c>
      <c r="C730" s="19">
        <v>6</v>
      </c>
      <c r="D730" s="19">
        <v>0</v>
      </c>
      <c r="E730" s="22" t="s">
        <v>239</v>
      </c>
      <c r="F730" s="19"/>
      <c r="G730" s="15">
        <f t="shared" ref="G730:M730" si="60">G732</f>
        <v>6450</v>
      </c>
      <c r="H730" s="15">
        <f t="shared" si="60"/>
        <v>1450</v>
      </c>
      <c r="I730" s="15">
        <f t="shared" si="60"/>
        <v>5000</v>
      </c>
      <c r="J730" s="15">
        <f t="shared" si="60"/>
        <v>492.59842519685037</v>
      </c>
      <c r="K730" s="15">
        <f t="shared" si="60"/>
        <v>810.0787401574803</v>
      </c>
      <c r="L730" s="15">
        <f t="shared" si="60"/>
        <v>6127.5590551181103</v>
      </c>
      <c r="M730" s="15">
        <f t="shared" si="60"/>
        <v>6450</v>
      </c>
    </row>
    <row r="731" spans="1:17" x14ac:dyDescent="0.25">
      <c r="A731" s="19"/>
      <c r="B731" s="19"/>
      <c r="C731" s="19"/>
      <c r="D731" s="19"/>
      <c r="E731" s="22" t="s">
        <v>48</v>
      </c>
      <c r="F731" s="19"/>
      <c r="G731" s="15"/>
      <c r="H731" s="15"/>
      <c r="I731" s="15"/>
      <c r="J731" s="15"/>
      <c r="K731" s="15"/>
      <c r="L731" s="15"/>
      <c r="M731" s="15"/>
    </row>
    <row r="732" spans="1:17" x14ac:dyDescent="0.25">
      <c r="A732" s="19">
        <v>3061</v>
      </c>
      <c r="B732" s="19" t="s">
        <v>11</v>
      </c>
      <c r="C732" s="19">
        <v>6</v>
      </c>
      <c r="D732" s="19">
        <v>1</v>
      </c>
      <c r="E732" s="22" t="s">
        <v>239</v>
      </c>
      <c r="F732" s="19"/>
      <c r="G732" s="15">
        <f>+G734+G735+G736</f>
        <v>6450</v>
      </c>
      <c r="H732" s="15">
        <f t="shared" ref="H732:M732" si="61">+H734+H735+H736</f>
        <v>1450</v>
      </c>
      <c r="I732" s="15">
        <f t="shared" si="61"/>
        <v>5000</v>
      </c>
      <c r="J732" s="15">
        <f t="shared" si="61"/>
        <v>492.59842519685037</v>
      </c>
      <c r="K732" s="15">
        <f t="shared" si="61"/>
        <v>810.0787401574803</v>
      </c>
      <c r="L732" s="15">
        <f t="shared" si="61"/>
        <v>6127.5590551181103</v>
      </c>
      <c r="M732" s="15">
        <f t="shared" si="61"/>
        <v>6450</v>
      </c>
    </row>
    <row r="733" spans="1:17" ht="57.75" customHeight="1" x14ac:dyDescent="0.25">
      <c r="A733" s="19"/>
      <c r="B733" s="19"/>
      <c r="C733" s="19"/>
      <c r="D733" s="19"/>
      <c r="E733" s="22" t="s">
        <v>71</v>
      </c>
      <c r="F733" s="19"/>
      <c r="G733" s="15"/>
      <c r="H733" s="15"/>
      <c r="I733" s="15"/>
      <c r="J733" s="15"/>
      <c r="K733" s="15"/>
      <c r="L733" s="15"/>
      <c r="M733" s="15"/>
    </row>
    <row r="734" spans="1:17" x14ac:dyDescent="0.25">
      <c r="A734" s="19"/>
      <c r="B734" s="19"/>
      <c r="C734" s="19"/>
      <c r="D734" s="19"/>
      <c r="E734" s="22" t="s">
        <v>298</v>
      </c>
      <c r="F734" s="19">
        <v>4728</v>
      </c>
      <c r="G734" s="15">
        <v>1450</v>
      </c>
      <c r="H734" s="15">
        <f>+G734</f>
        <v>1450</v>
      </c>
      <c r="I734" s="15"/>
      <c r="J734" s="32">
        <v>492.59842519685037</v>
      </c>
      <c r="K734" s="32">
        <v>810.0787401574803</v>
      </c>
      <c r="L734" s="32">
        <v>1127.5590551181103</v>
      </c>
      <c r="M734" s="32">
        <f>+G734</f>
        <v>1450</v>
      </c>
    </row>
    <row r="735" spans="1:17" x14ac:dyDescent="0.25">
      <c r="A735" s="19"/>
      <c r="B735" s="19"/>
      <c r="C735" s="19"/>
      <c r="D735" s="19"/>
      <c r="E735" s="7" t="s">
        <v>253</v>
      </c>
      <c r="F735" s="19" t="s">
        <v>29</v>
      </c>
      <c r="G735" s="15">
        <v>5000</v>
      </c>
      <c r="H735" s="15"/>
      <c r="I735" s="15">
        <f>+G735</f>
        <v>5000</v>
      </c>
      <c r="J735" s="32"/>
      <c r="K735" s="32"/>
      <c r="L735" s="32">
        <v>5000</v>
      </c>
      <c r="M735" s="32">
        <f>+G735</f>
        <v>5000</v>
      </c>
    </row>
    <row r="736" spans="1:17" ht="27" x14ac:dyDescent="0.25">
      <c r="A736" s="19"/>
      <c r="B736" s="19"/>
      <c r="C736" s="19"/>
      <c r="D736" s="19"/>
      <c r="E736" s="22" t="s">
        <v>318</v>
      </c>
      <c r="F736" s="19" t="s">
        <v>27</v>
      </c>
      <c r="G736" s="15">
        <v>0</v>
      </c>
      <c r="H736" s="15">
        <f>+G736</f>
        <v>0</v>
      </c>
      <c r="I736" s="15"/>
      <c r="J736" s="32">
        <v>0</v>
      </c>
      <c r="K736" s="32">
        <v>0</v>
      </c>
      <c r="L736" s="32">
        <v>0</v>
      </c>
      <c r="M736" s="32">
        <f>+G736</f>
        <v>0</v>
      </c>
    </row>
    <row r="737" spans="1:13" ht="37.5" customHeight="1" x14ac:dyDescent="0.25">
      <c r="A737" s="19">
        <v>3070</v>
      </c>
      <c r="B737" s="19" t="s">
        <v>11</v>
      </c>
      <c r="C737" s="19">
        <v>7</v>
      </c>
      <c r="D737" s="19">
        <v>0</v>
      </c>
      <c r="E737" s="22" t="s">
        <v>240</v>
      </c>
      <c r="F737" s="19"/>
      <c r="G737" s="15">
        <f t="shared" ref="G737:M737" si="62">G739+G740</f>
        <v>26020</v>
      </c>
      <c r="H737" s="15">
        <f t="shared" si="62"/>
        <v>26020</v>
      </c>
      <c r="I737" s="15">
        <f t="shared" si="62"/>
        <v>0</v>
      </c>
      <c r="J737" s="15">
        <f t="shared" si="62"/>
        <v>6264.0944881889773</v>
      </c>
      <c r="K737" s="15">
        <f t="shared" si="62"/>
        <v>14592.834645669291</v>
      </c>
      <c r="L737" s="15">
        <f t="shared" si="62"/>
        <v>20262.125984251965</v>
      </c>
      <c r="M737" s="15">
        <f t="shared" si="62"/>
        <v>26020</v>
      </c>
    </row>
    <row r="738" spans="1:13" x14ac:dyDescent="0.25">
      <c r="A738" s="19"/>
      <c r="B738" s="19"/>
      <c r="C738" s="19"/>
      <c r="D738" s="19"/>
      <c r="E738" s="22" t="s">
        <v>48</v>
      </c>
      <c r="F738" s="19"/>
      <c r="G738" s="15"/>
      <c r="H738" s="15"/>
      <c r="I738" s="15"/>
      <c r="J738" s="15"/>
      <c r="K738" s="15"/>
      <c r="L738" s="15"/>
      <c r="M738" s="15"/>
    </row>
    <row r="739" spans="1:13" ht="36" customHeight="1" x14ac:dyDescent="0.25">
      <c r="A739" s="19">
        <v>3071</v>
      </c>
      <c r="B739" s="19" t="s">
        <v>11</v>
      </c>
      <c r="C739" s="19">
        <v>7</v>
      </c>
      <c r="D739" s="19">
        <v>1</v>
      </c>
      <c r="E739" s="22" t="s">
        <v>297</v>
      </c>
      <c r="F739" s="19"/>
      <c r="G739" s="15">
        <f t="shared" ref="G739:M739" si="63">G741+G742+G743+G744</f>
        <v>26020</v>
      </c>
      <c r="H739" s="15">
        <f t="shared" si="63"/>
        <v>26020</v>
      </c>
      <c r="I739" s="15">
        <f t="shared" si="63"/>
        <v>0</v>
      </c>
      <c r="J739" s="15">
        <f t="shared" si="63"/>
        <v>6264.0944881889773</v>
      </c>
      <c r="K739" s="15">
        <f t="shared" si="63"/>
        <v>14592.834645669291</v>
      </c>
      <c r="L739" s="15">
        <f t="shared" si="63"/>
        <v>20262.125984251965</v>
      </c>
      <c r="M739" s="15">
        <f t="shared" si="63"/>
        <v>26020</v>
      </c>
    </row>
    <row r="740" spans="1:13" ht="55.5" customHeight="1" x14ac:dyDescent="0.25">
      <c r="A740" s="19"/>
      <c r="B740" s="19"/>
      <c r="C740" s="19"/>
      <c r="D740" s="19"/>
      <c r="E740" s="22" t="s">
        <v>71</v>
      </c>
      <c r="F740" s="19"/>
      <c r="G740" s="15"/>
      <c r="H740" s="15"/>
      <c r="I740" s="15"/>
      <c r="J740" s="15"/>
      <c r="K740" s="15"/>
      <c r="L740" s="15"/>
      <c r="M740" s="15"/>
    </row>
    <row r="741" spans="1:13" x14ac:dyDescent="0.25">
      <c r="A741" s="19"/>
      <c r="B741" s="19"/>
      <c r="C741" s="19"/>
      <c r="D741" s="19"/>
      <c r="E741" s="22" t="s">
        <v>59</v>
      </c>
      <c r="F741" s="19">
        <v>4239</v>
      </c>
      <c r="G741" s="15">
        <v>0</v>
      </c>
      <c r="H741" s="15">
        <f>+G741</f>
        <v>0</v>
      </c>
      <c r="I741" s="15"/>
      <c r="J741" s="32">
        <v>0</v>
      </c>
      <c r="K741" s="32">
        <v>0</v>
      </c>
      <c r="L741" s="32">
        <v>0</v>
      </c>
      <c r="M741" s="32">
        <f>+G741</f>
        <v>0</v>
      </c>
    </row>
    <row r="742" spans="1:13" x14ac:dyDescent="0.25">
      <c r="A742" s="19"/>
      <c r="B742" s="19"/>
      <c r="C742" s="19"/>
      <c r="D742" s="19"/>
      <c r="E742" s="25" t="s">
        <v>295</v>
      </c>
      <c r="F742" s="19">
        <v>4261</v>
      </c>
      <c r="G742" s="15">
        <v>3700</v>
      </c>
      <c r="H742" s="15">
        <f>+G742</f>
        <v>3700</v>
      </c>
      <c r="I742" s="15"/>
      <c r="J742" s="32">
        <v>840.55118110236219</v>
      </c>
      <c r="K742" s="32">
        <v>3500</v>
      </c>
      <c r="L742" s="32">
        <v>3700</v>
      </c>
      <c r="M742" s="32">
        <f>+G742</f>
        <v>3700</v>
      </c>
    </row>
    <row r="743" spans="1:13" x14ac:dyDescent="0.25">
      <c r="A743" s="19"/>
      <c r="B743" s="19"/>
      <c r="C743" s="19"/>
      <c r="D743" s="19"/>
      <c r="E743" s="22" t="s">
        <v>296</v>
      </c>
      <c r="F743" s="19">
        <v>4729</v>
      </c>
      <c r="G743" s="15">
        <v>20820</v>
      </c>
      <c r="H743" s="15">
        <f>+G743</f>
        <v>20820</v>
      </c>
      <c r="I743" s="15"/>
      <c r="J743" s="32">
        <v>5063.3070866141734</v>
      </c>
      <c r="K743" s="32">
        <v>10354.645669291338</v>
      </c>
      <c r="L743" s="32">
        <v>15445.984251968501</v>
      </c>
      <c r="M743" s="32">
        <f>+G743</f>
        <v>20820</v>
      </c>
    </row>
    <row r="744" spans="1:13" ht="27" x14ac:dyDescent="0.25">
      <c r="A744" s="19"/>
      <c r="B744" s="19"/>
      <c r="C744" s="19"/>
      <c r="D744" s="19"/>
      <c r="E744" s="22" t="s">
        <v>318</v>
      </c>
      <c r="F744" s="19" t="s">
        <v>27</v>
      </c>
      <c r="G744" s="15">
        <v>1500</v>
      </c>
      <c r="H744" s="15">
        <f>+G744</f>
        <v>1500</v>
      </c>
      <c r="I744" s="15"/>
      <c r="J744" s="32">
        <v>360.23622047244095</v>
      </c>
      <c r="K744" s="32">
        <v>738.18897637795283</v>
      </c>
      <c r="L744" s="32">
        <v>1116.1417322834645</v>
      </c>
      <c r="M744" s="32">
        <f>+G744</f>
        <v>1500</v>
      </c>
    </row>
    <row r="745" spans="1:13" x14ac:dyDescent="0.25">
      <c r="A745" s="19"/>
      <c r="B745" s="19"/>
      <c r="C745" s="19"/>
      <c r="D745" s="19"/>
      <c r="E745" s="22"/>
      <c r="F745" s="19"/>
      <c r="G745" s="15"/>
      <c r="H745" s="15"/>
      <c r="I745" s="15"/>
      <c r="J745" s="15"/>
      <c r="K745" s="15"/>
      <c r="L745" s="15"/>
      <c r="M745" s="15"/>
    </row>
    <row r="746" spans="1:13" x14ac:dyDescent="0.25">
      <c r="A746" s="19">
        <v>3080</v>
      </c>
      <c r="B746" s="19" t="s">
        <v>11</v>
      </c>
      <c r="C746" s="19">
        <v>8</v>
      </c>
      <c r="D746" s="19">
        <v>0</v>
      </c>
      <c r="E746" s="22" t="s">
        <v>290</v>
      </c>
      <c r="F746" s="19"/>
      <c r="G746" s="15"/>
      <c r="H746" s="15"/>
      <c r="I746" s="15"/>
      <c r="J746" s="15"/>
      <c r="K746" s="15"/>
      <c r="L746" s="15"/>
      <c r="M746" s="15"/>
    </row>
    <row r="747" spans="1:13" ht="54.75" customHeight="1" x14ac:dyDescent="0.25">
      <c r="A747" s="19"/>
      <c r="B747" s="19"/>
      <c r="C747" s="19"/>
      <c r="D747" s="19"/>
      <c r="E747" s="22" t="s">
        <v>241</v>
      </c>
      <c r="F747" s="19"/>
      <c r="G747" s="15"/>
      <c r="H747" s="15"/>
      <c r="I747" s="15"/>
      <c r="J747" s="15"/>
      <c r="K747" s="15"/>
      <c r="L747" s="15"/>
      <c r="M747" s="15"/>
    </row>
    <row r="748" spans="1:13" x14ac:dyDescent="0.25">
      <c r="A748" s="19">
        <v>3081</v>
      </c>
      <c r="B748" s="19" t="s">
        <v>11</v>
      </c>
      <c r="C748" s="19">
        <v>8</v>
      </c>
      <c r="D748" s="19">
        <v>1</v>
      </c>
      <c r="E748" s="22" t="s">
        <v>48</v>
      </c>
      <c r="F748" s="19"/>
      <c r="G748" s="15"/>
      <c r="H748" s="15"/>
      <c r="I748" s="15"/>
      <c r="J748" s="15"/>
      <c r="K748" s="15"/>
      <c r="L748" s="15"/>
      <c r="M748" s="15"/>
    </row>
    <row r="749" spans="1:13" ht="27" x14ac:dyDescent="0.25">
      <c r="A749" s="19"/>
      <c r="B749" s="19"/>
      <c r="C749" s="19"/>
      <c r="D749" s="19"/>
      <c r="E749" s="22" t="s">
        <v>241</v>
      </c>
      <c r="F749" s="19"/>
      <c r="G749" s="15"/>
      <c r="H749" s="15"/>
      <c r="I749" s="15"/>
      <c r="J749" s="15"/>
      <c r="K749" s="15"/>
      <c r="L749" s="15"/>
      <c r="M749" s="15"/>
    </row>
    <row r="750" spans="1:13" ht="35.25" customHeight="1" x14ac:dyDescent="0.25">
      <c r="A750" s="19">
        <v>3090</v>
      </c>
      <c r="B750" s="19" t="s">
        <v>11</v>
      </c>
      <c r="C750" s="19">
        <v>9</v>
      </c>
      <c r="D750" s="19">
        <v>0</v>
      </c>
      <c r="E750" s="22" t="s">
        <v>242</v>
      </c>
      <c r="F750" s="19"/>
      <c r="G750" s="15">
        <f>+G752</f>
        <v>0</v>
      </c>
      <c r="H750" s="15">
        <f t="shared" ref="H750:M750" si="64">+H752</f>
        <v>0</v>
      </c>
      <c r="I750" s="15">
        <f t="shared" si="64"/>
        <v>0</v>
      </c>
      <c r="J750" s="15">
        <f t="shared" si="64"/>
        <v>0</v>
      </c>
      <c r="K750" s="15">
        <f t="shared" si="64"/>
        <v>0</v>
      </c>
      <c r="L750" s="15">
        <f t="shared" si="64"/>
        <v>0</v>
      </c>
      <c r="M750" s="15">
        <f t="shared" si="64"/>
        <v>0</v>
      </c>
    </row>
    <row r="751" spans="1:13" x14ac:dyDescent="0.25">
      <c r="A751" s="19"/>
      <c r="B751" s="19"/>
      <c r="C751" s="19"/>
      <c r="D751" s="19"/>
      <c r="E751" s="22" t="s">
        <v>48</v>
      </c>
      <c r="F751" s="19"/>
      <c r="G751" s="15"/>
      <c r="H751" s="15"/>
      <c r="I751" s="15"/>
      <c r="J751" s="15"/>
      <c r="K751" s="15"/>
      <c r="L751" s="15"/>
      <c r="M751" s="15"/>
    </row>
    <row r="752" spans="1:13" ht="34.5" customHeight="1" x14ac:dyDescent="0.25">
      <c r="A752" s="19">
        <v>3091</v>
      </c>
      <c r="B752" s="19" t="s">
        <v>11</v>
      </c>
      <c r="C752" s="19">
        <v>9</v>
      </c>
      <c r="D752" s="19">
        <v>1</v>
      </c>
      <c r="E752" s="22" t="s">
        <v>242</v>
      </c>
      <c r="F752" s="19"/>
      <c r="G752" s="15">
        <f>SUM(G754:G761)</f>
        <v>0</v>
      </c>
      <c r="H752" s="15">
        <f t="shared" ref="H752:M752" si="65">SUM(H754:H761)</f>
        <v>0</v>
      </c>
      <c r="I752" s="15">
        <f t="shared" si="65"/>
        <v>0</v>
      </c>
      <c r="J752" s="15">
        <f t="shared" si="65"/>
        <v>0</v>
      </c>
      <c r="K752" s="15">
        <f t="shared" si="65"/>
        <v>0</v>
      </c>
      <c r="L752" s="15">
        <f t="shared" si="65"/>
        <v>0</v>
      </c>
      <c r="M752" s="15">
        <f t="shared" si="65"/>
        <v>0</v>
      </c>
    </row>
    <row r="753" spans="1:13" ht="57" customHeight="1" x14ac:dyDescent="0.25">
      <c r="A753" s="19"/>
      <c r="B753" s="19"/>
      <c r="C753" s="19"/>
      <c r="D753" s="19"/>
      <c r="E753" s="22" t="s">
        <v>71</v>
      </c>
      <c r="F753" s="19"/>
      <c r="G753" s="15"/>
      <c r="H753" s="15"/>
      <c r="I753" s="15"/>
      <c r="J753" s="15"/>
      <c r="K753" s="15"/>
      <c r="L753" s="15"/>
      <c r="M753" s="15"/>
    </row>
    <row r="754" spans="1:13" x14ac:dyDescent="0.25">
      <c r="A754" s="19"/>
      <c r="B754" s="19"/>
      <c r="C754" s="19"/>
      <c r="D754" s="19"/>
      <c r="E754" s="22" t="s">
        <v>289</v>
      </c>
      <c r="F754" s="19">
        <v>4111</v>
      </c>
      <c r="G754" s="15">
        <v>0</v>
      </c>
      <c r="H754" s="15">
        <f>+G754</f>
        <v>0</v>
      </c>
      <c r="I754" s="15"/>
      <c r="J754" s="32">
        <f>+H754/4</f>
        <v>0</v>
      </c>
      <c r="K754" s="32">
        <f>+H754/4*2</f>
        <v>0</v>
      </c>
      <c r="L754" s="32">
        <f>+H754/4*3</f>
        <v>0</v>
      </c>
      <c r="M754" s="32">
        <f>+G754</f>
        <v>0</v>
      </c>
    </row>
    <row r="755" spans="1:13" x14ac:dyDescent="0.25">
      <c r="A755" s="19"/>
      <c r="B755" s="19"/>
      <c r="C755" s="19"/>
      <c r="D755" s="19"/>
      <c r="E755" s="22" t="s">
        <v>290</v>
      </c>
      <c r="F755" s="19">
        <v>4212</v>
      </c>
      <c r="G755" s="15">
        <v>0</v>
      </c>
      <c r="H755" s="15">
        <f t="shared" ref="H755:H761" si="66">+G755</f>
        <v>0</v>
      </c>
      <c r="I755" s="15"/>
      <c r="J755" s="32">
        <f t="shared" ref="J755:J761" si="67">+G755/4</f>
        <v>0</v>
      </c>
      <c r="K755" s="32">
        <f t="shared" ref="K755:K761" si="68">+G755/4*2</f>
        <v>0</v>
      </c>
      <c r="L755" s="32">
        <f t="shared" ref="L755:L761" si="69">+G755/4*3</f>
        <v>0</v>
      </c>
      <c r="M755" s="32">
        <f t="shared" ref="M755:M761" si="70">+G755</f>
        <v>0</v>
      </c>
    </row>
    <row r="756" spans="1:13" x14ac:dyDescent="0.25">
      <c r="A756" s="19"/>
      <c r="B756" s="19"/>
      <c r="C756" s="19"/>
      <c r="D756" s="19"/>
      <c r="E756" s="22" t="s">
        <v>291</v>
      </c>
      <c r="F756" s="19">
        <v>4214</v>
      </c>
      <c r="G756" s="15">
        <v>0</v>
      </c>
      <c r="H756" s="15">
        <f t="shared" si="66"/>
        <v>0</v>
      </c>
      <c r="I756" s="15"/>
      <c r="J756" s="32">
        <f t="shared" si="67"/>
        <v>0</v>
      </c>
      <c r="K756" s="32">
        <f t="shared" si="68"/>
        <v>0</v>
      </c>
      <c r="L756" s="32">
        <f t="shared" si="69"/>
        <v>0</v>
      </c>
      <c r="M756" s="32">
        <f t="shared" si="70"/>
        <v>0</v>
      </c>
    </row>
    <row r="757" spans="1:13" x14ac:dyDescent="0.25">
      <c r="A757" s="19"/>
      <c r="B757" s="19"/>
      <c r="C757" s="19"/>
      <c r="D757" s="19"/>
      <c r="E757" s="22" t="s">
        <v>334</v>
      </c>
      <c r="F757" s="19" t="s">
        <v>21</v>
      </c>
      <c r="G757" s="15">
        <v>0</v>
      </c>
      <c r="H757" s="15">
        <f t="shared" si="66"/>
        <v>0</v>
      </c>
      <c r="I757" s="15"/>
      <c r="J757" s="32">
        <f t="shared" si="67"/>
        <v>0</v>
      </c>
      <c r="K757" s="32">
        <f t="shared" si="68"/>
        <v>0</v>
      </c>
      <c r="L757" s="32">
        <f t="shared" si="69"/>
        <v>0</v>
      </c>
      <c r="M757" s="32">
        <f t="shared" si="70"/>
        <v>0</v>
      </c>
    </row>
    <row r="758" spans="1:13" x14ac:dyDescent="0.25">
      <c r="A758" s="19"/>
      <c r="B758" s="19"/>
      <c r="C758" s="19"/>
      <c r="D758" s="19"/>
      <c r="E758" s="22" t="s">
        <v>292</v>
      </c>
      <c r="F758" s="19">
        <v>4216</v>
      </c>
      <c r="G758" s="15">
        <v>0</v>
      </c>
      <c r="H758" s="15">
        <f t="shared" si="66"/>
        <v>0</v>
      </c>
      <c r="I758" s="15"/>
      <c r="J758" s="32">
        <f t="shared" si="67"/>
        <v>0</v>
      </c>
      <c r="K758" s="32">
        <f t="shared" si="68"/>
        <v>0</v>
      </c>
      <c r="L758" s="32">
        <f t="shared" si="69"/>
        <v>0</v>
      </c>
      <c r="M758" s="32">
        <f t="shared" si="70"/>
        <v>0</v>
      </c>
    </row>
    <row r="759" spans="1:13" x14ac:dyDescent="0.25">
      <c r="A759" s="19"/>
      <c r="B759" s="19"/>
      <c r="C759" s="19"/>
      <c r="D759" s="19"/>
      <c r="E759" s="25" t="s">
        <v>293</v>
      </c>
      <c r="F759" s="19">
        <v>4261</v>
      </c>
      <c r="G759" s="15">
        <v>0</v>
      </c>
      <c r="H759" s="15">
        <f t="shared" si="66"/>
        <v>0</v>
      </c>
      <c r="I759" s="15"/>
      <c r="J759" s="32">
        <f t="shared" si="67"/>
        <v>0</v>
      </c>
      <c r="K759" s="32">
        <f t="shared" si="68"/>
        <v>0</v>
      </c>
      <c r="L759" s="32">
        <f t="shared" si="69"/>
        <v>0</v>
      </c>
      <c r="M759" s="32">
        <f t="shared" si="70"/>
        <v>0</v>
      </c>
    </row>
    <row r="760" spans="1:13" x14ac:dyDescent="0.25">
      <c r="A760" s="19"/>
      <c r="B760" s="19"/>
      <c r="C760" s="19"/>
      <c r="D760" s="19"/>
      <c r="E760" s="22" t="s">
        <v>275</v>
      </c>
      <c r="F760" s="19" t="s">
        <v>333</v>
      </c>
      <c r="G760" s="15">
        <v>0</v>
      </c>
      <c r="H760" s="15">
        <f t="shared" si="66"/>
        <v>0</v>
      </c>
      <c r="I760" s="15"/>
      <c r="J760" s="32">
        <f t="shared" si="67"/>
        <v>0</v>
      </c>
      <c r="K760" s="32">
        <f t="shared" si="68"/>
        <v>0</v>
      </c>
      <c r="L760" s="32">
        <f t="shared" si="69"/>
        <v>0</v>
      </c>
      <c r="M760" s="32">
        <f t="shared" si="70"/>
        <v>0</v>
      </c>
    </row>
    <row r="761" spans="1:13" x14ac:dyDescent="0.25">
      <c r="A761" s="19"/>
      <c r="B761" s="19"/>
      <c r="C761" s="19"/>
      <c r="D761" s="19"/>
      <c r="E761" s="22" t="s">
        <v>294</v>
      </c>
      <c r="F761" s="19">
        <v>4264</v>
      </c>
      <c r="G761" s="15">
        <v>0</v>
      </c>
      <c r="H761" s="15">
        <f t="shared" si="66"/>
        <v>0</v>
      </c>
      <c r="I761" s="15"/>
      <c r="J761" s="32">
        <f t="shared" si="67"/>
        <v>0</v>
      </c>
      <c r="K761" s="32">
        <f t="shared" si="68"/>
        <v>0</v>
      </c>
      <c r="L761" s="32">
        <f t="shared" si="69"/>
        <v>0</v>
      </c>
      <c r="M761" s="32">
        <f t="shared" si="70"/>
        <v>0</v>
      </c>
    </row>
    <row r="762" spans="1:13" ht="55.5" customHeight="1" x14ac:dyDescent="0.25">
      <c r="A762" s="19">
        <v>3092</v>
      </c>
      <c r="B762" s="19" t="s">
        <v>11</v>
      </c>
      <c r="C762" s="19">
        <v>9</v>
      </c>
      <c r="D762" s="19">
        <v>2</v>
      </c>
      <c r="E762" s="22" t="s">
        <v>243</v>
      </c>
      <c r="F762" s="19"/>
      <c r="G762" s="15"/>
      <c r="H762" s="15"/>
      <c r="I762" s="15"/>
      <c r="J762" s="15"/>
      <c r="K762" s="15"/>
      <c r="L762" s="15"/>
      <c r="M762" s="15"/>
    </row>
    <row r="763" spans="1:13" ht="54" customHeight="1" x14ac:dyDescent="0.25">
      <c r="A763" s="19"/>
      <c r="B763" s="19"/>
      <c r="C763" s="19"/>
      <c r="D763" s="19"/>
      <c r="E763" s="22" t="s">
        <v>71</v>
      </c>
      <c r="F763" s="19"/>
      <c r="G763" s="15"/>
      <c r="H763" s="15"/>
      <c r="I763" s="15"/>
      <c r="J763" s="15"/>
      <c r="K763" s="15"/>
      <c r="L763" s="15"/>
      <c r="M763" s="15"/>
    </row>
    <row r="764" spans="1:13" x14ac:dyDescent="0.25">
      <c r="A764" s="19"/>
      <c r="B764" s="19"/>
      <c r="C764" s="19"/>
      <c r="D764" s="19"/>
      <c r="E764" s="28"/>
      <c r="F764" s="19"/>
      <c r="G764" s="15"/>
      <c r="H764" s="15"/>
      <c r="I764" s="15"/>
      <c r="J764" s="15"/>
      <c r="K764" s="15"/>
      <c r="L764" s="15"/>
      <c r="M764" s="15"/>
    </row>
    <row r="765" spans="1:13" x14ac:dyDescent="0.25">
      <c r="A765" s="19"/>
      <c r="B765" s="19"/>
      <c r="C765" s="19"/>
      <c r="D765" s="19"/>
      <c r="E765" s="28"/>
      <c r="F765" s="19"/>
      <c r="G765" s="15"/>
      <c r="H765" s="15"/>
      <c r="I765" s="15"/>
      <c r="J765" s="15"/>
      <c r="K765" s="15"/>
      <c r="L765" s="15"/>
      <c r="M765" s="15"/>
    </row>
    <row r="766" spans="1:13" x14ac:dyDescent="0.25">
      <c r="A766" s="19">
        <v>3100</v>
      </c>
      <c r="B766" s="19" t="s">
        <v>12</v>
      </c>
      <c r="C766" s="19">
        <v>0</v>
      </c>
      <c r="D766" s="19">
        <v>0</v>
      </c>
      <c r="E766" s="22" t="s">
        <v>72</v>
      </c>
      <c r="F766" s="19"/>
      <c r="G766" s="15"/>
      <c r="H766" s="15"/>
      <c r="I766" s="15"/>
      <c r="J766" s="15"/>
      <c r="K766" s="15"/>
      <c r="L766" s="15"/>
      <c r="M766" s="15"/>
    </row>
    <row r="767" spans="1:13" ht="46.5" customHeight="1" x14ac:dyDescent="0.25">
      <c r="A767" s="19">
        <v>3100</v>
      </c>
      <c r="B767" s="19" t="s">
        <v>12</v>
      </c>
      <c r="C767" s="19">
        <v>0</v>
      </c>
      <c r="D767" s="19">
        <v>0</v>
      </c>
      <c r="E767" s="29" t="s">
        <v>244</v>
      </c>
      <c r="F767" s="19"/>
      <c r="G767" s="15"/>
      <c r="H767" s="15">
        <f t="shared" ref="H767:M767" si="71">+H769</f>
        <v>609828.69500000123</v>
      </c>
      <c r="I767" s="15">
        <f t="shared" si="71"/>
        <v>609828.69500000123</v>
      </c>
      <c r="J767" s="15">
        <f t="shared" si="71"/>
        <v>146454.69486220591</v>
      </c>
      <c r="K767" s="15">
        <f t="shared" si="71"/>
        <v>300112.39438976499</v>
      </c>
      <c r="L767" s="15">
        <f t="shared" si="71"/>
        <v>453770.09391732351</v>
      </c>
      <c r="M767" s="15">
        <f t="shared" si="71"/>
        <v>609828.69500000123</v>
      </c>
    </row>
    <row r="768" spans="1:13" x14ac:dyDescent="0.25">
      <c r="A768" s="19"/>
      <c r="B768" s="19"/>
      <c r="C768" s="19"/>
      <c r="D768" s="19"/>
      <c r="E768" s="22" t="s">
        <v>46</v>
      </c>
      <c r="F768" s="19"/>
      <c r="G768" s="15"/>
      <c r="H768" s="15"/>
      <c r="I768" s="15"/>
      <c r="J768" s="15"/>
      <c r="K768" s="15"/>
      <c r="L768" s="15"/>
      <c r="M768" s="15"/>
    </row>
    <row r="769" spans="1:13" ht="27" x14ac:dyDescent="0.25">
      <c r="A769" s="19">
        <v>3112</v>
      </c>
      <c r="B769" s="19" t="s">
        <v>12</v>
      </c>
      <c r="C769" s="19">
        <v>1</v>
      </c>
      <c r="D769" s="19">
        <v>2</v>
      </c>
      <c r="E769" s="29" t="s">
        <v>245</v>
      </c>
      <c r="F769" s="19"/>
      <c r="G769" s="15"/>
      <c r="H769" s="15">
        <f t="shared" ref="H769:M769" si="72">+H772</f>
        <v>609828.69500000123</v>
      </c>
      <c r="I769" s="15">
        <f t="shared" si="72"/>
        <v>609828.69500000123</v>
      </c>
      <c r="J769" s="15">
        <f t="shared" si="72"/>
        <v>146454.69486220591</v>
      </c>
      <c r="K769" s="15">
        <f t="shared" si="72"/>
        <v>300112.39438976499</v>
      </c>
      <c r="L769" s="15">
        <f t="shared" si="72"/>
        <v>453770.09391732351</v>
      </c>
      <c r="M769" s="15">
        <f t="shared" si="72"/>
        <v>609828.69500000123</v>
      </c>
    </row>
    <row r="770" spans="1:13" x14ac:dyDescent="0.25">
      <c r="A770" s="19"/>
      <c r="B770" s="19"/>
      <c r="C770" s="19"/>
      <c r="D770" s="19"/>
      <c r="E770" s="22" t="s">
        <v>48</v>
      </c>
      <c r="F770" s="19"/>
      <c r="G770" s="15"/>
      <c r="H770" s="15"/>
      <c r="I770" s="15"/>
      <c r="J770" s="15"/>
      <c r="K770" s="15"/>
      <c r="L770" s="15"/>
      <c r="M770" s="15"/>
    </row>
    <row r="771" spans="1:13" ht="55.5" customHeight="1" x14ac:dyDescent="0.25">
      <c r="A771" s="19"/>
      <c r="B771" s="19"/>
      <c r="C771" s="19"/>
      <c r="D771" s="19"/>
      <c r="E771" s="22" t="s">
        <v>71</v>
      </c>
      <c r="F771" s="19"/>
      <c r="G771" s="15"/>
      <c r="H771" s="15"/>
      <c r="I771" s="15"/>
      <c r="J771" s="15"/>
      <c r="K771" s="15"/>
      <c r="L771" s="15"/>
      <c r="M771" s="15"/>
    </row>
    <row r="772" spans="1:13" x14ac:dyDescent="0.25">
      <c r="A772" s="19"/>
      <c r="B772" s="19"/>
      <c r="C772" s="19"/>
      <c r="D772" s="19"/>
      <c r="E772" s="22" t="s">
        <v>288</v>
      </c>
      <c r="F772" s="19">
        <v>4891</v>
      </c>
      <c r="G772" s="15"/>
      <c r="H772" s="15">
        <f>+I772</f>
        <v>609828.69500000123</v>
      </c>
      <c r="I772" s="15">
        <v>609828.69500000123</v>
      </c>
      <c r="J772" s="15">
        <v>146454.69486220591</v>
      </c>
      <c r="K772" s="15">
        <v>300112.39438976499</v>
      </c>
      <c r="L772" s="15">
        <v>453770.09391732351</v>
      </c>
      <c r="M772" s="15">
        <v>609828.69500000123</v>
      </c>
    </row>
    <row r="773" spans="1:13" x14ac:dyDescent="0.25">
      <c r="H773" s="2"/>
      <c r="I773" s="102"/>
      <c r="J773" s="2"/>
      <c r="K773" s="2"/>
      <c r="L773" s="2"/>
      <c r="M773" s="2"/>
    </row>
    <row r="775" spans="1:13" x14ac:dyDescent="0.25">
      <c r="G775" s="20"/>
    </row>
    <row r="776" spans="1:13" x14ac:dyDescent="0.25">
      <c r="I776" s="16"/>
      <c r="J776" s="16"/>
      <c r="K776" s="16"/>
      <c r="L776" s="16"/>
      <c r="M776" s="16"/>
    </row>
    <row r="779" spans="1:13" x14ac:dyDescent="0.25">
      <c r="G779" s="16"/>
      <c r="H779" s="16"/>
      <c r="I779" s="16"/>
      <c r="J779" s="16"/>
      <c r="K779" s="16"/>
      <c r="L779" s="16"/>
      <c r="M779" s="16"/>
    </row>
  </sheetData>
  <protectedRanges>
    <protectedRange sqref="J101:M101 J105:M105 J109:L109 J346:M346 J609:M609 J686:M686 J717:M717 J723:M723 J76:M76 J754:M754 J636:M636 M755:M761 J21:M45 M77:M83 J94:M95 J102:L102 M102:M109 J154:M158 J279:M284 J356:M367 J396:M401 J427:M432 J443:M457 J539:M546 J552:M555 J558:M559 J564:M565 J583:M587 J627:M630 J741:M744 J734:M736" name="Range1"/>
    <protectedRange sqref="J77:L83 J755:L761" name="Range1_3"/>
  </protectedRanges>
  <mergeCells count="19">
    <mergeCell ref="J5:M5"/>
    <mergeCell ref="J6:M6"/>
    <mergeCell ref="J7:M7"/>
    <mergeCell ref="J8:M8"/>
    <mergeCell ref="A12:A13"/>
    <mergeCell ref="B12:B13"/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</mergeCells>
  <pageMargins left="0.7" right="0.2" top="0.25" bottom="0.25" header="0" footer="0"/>
  <pageSetup paperSize="9" scale="57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4.Devicit</vt:lpstr>
      <vt:lpstr>5.Havelurd</vt:lpstr>
      <vt:lpstr>4.Devicit </vt:lpstr>
      <vt:lpstr>5.Havelurd </vt:lpstr>
      <vt:lpstr>6.Gorcarakan ev tntesagitakan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2022-11-24T08:41:13Z</cp:lastPrinted>
  <dcterms:created xsi:type="dcterms:W3CDTF">2014-12-23T06:44:04Z</dcterms:created>
  <dcterms:modified xsi:type="dcterms:W3CDTF">2022-12-02T12:08:21Z</dcterms:modified>
</cp:coreProperties>
</file>