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2\09.2022\20.09.22\Tex 45-N\45-Ն\"/>
    </mc:Choice>
  </mc:AlternateContent>
  <xr:revisionPtr revIDLastSave="0" documentId="13_ncr:1_{779AF7A6-86A7-4DEE-A44C-F3FB5B638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  <sheet name="Лист1" sheetId="8" r:id="rId6"/>
  </sheets>
  <definedNames>
    <definedName name="_xlnm.Print_Area" localSheetId="0">Sheet1!$A$1:$G$141</definedName>
    <definedName name="_xlnm.Print_Titles" localSheetId="0">Sheet1!$4:$7</definedName>
    <definedName name="_xlnm.Print_Titles" localSheetId="1">Sheet2!$5:$7</definedName>
    <definedName name="_xlnm.Print_Titles" localSheetId="2">Sheet3!$5:$7</definedName>
    <definedName name="_xlnm.Print_Titles" localSheetId="4">Sheet5!$2:$4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5" i="8" l="1"/>
  <c r="J309" i="8"/>
  <c r="J299" i="8"/>
  <c r="J336" i="8"/>
  <c r="J285" i="8"/>
  <c r="I244" i="8"/>
  <c r="J68" i="8" l="1"/>
  <c r="J65" i="8"/>
  <c r="J66" i="8"/>
  <c r="J35" i="8"/>
  <c r="I16" i="8"/>
  <c r="F26" i="6"/>
  <c r="F35" i="6"/>
  <c r="E31" i="6"/>
  <c r="G179" i="4"/>
  <c r="G190" i="4"/>
  <c r="F119" i="4"/>
  <c r="F50" i="4"/>
  <c r="F30" i="4"/>
  <c r="I116" i="3"/>
  <c r="I97" i="3"/>
  <c r="I13" i="3"/>
  <c r="G178" i="4" l="1"/>
  <c r="J33" i="3"/>
  <c r="J181" i="3"/>
  <c r="J216" i="3"/>
  <c r="J245" i="3"/>
  <c r="J13" i="3"/>
  <c r="J172" i="3"/>
  <c r="I321" i="8" l="1"/>
  <c r="H334" i="8"/>
  <c r="I28" i="8"/>
  <c r="F67" i="4"/>
  <c r="F60" i="4"/>
  <c r="I245" i="3"/>
  <c r="J294" i="8" l="1"/>
  <c r="H300" i="8"/>
  <c r="J286" i="8"/>
  <c r="J37" i="8"/>
  <c r="G183" i="4"/>
  <c r="G180" i="4" s="1"/>
  <c r="J221" i="3" l="1"/>
  <c r="J179" i="3"/>
  <c r="I249" i="8" l="1"/>
  <c r="I58" i="8"/>
  <c r="I108" i="3"/>
  <c r="I33" i="3"/>
  <c r="I245" i="8" l="1"/>
  <c r="I60" i="8"/>
  <c r="F53" i="4"/>
  <c r="I31" i="3"/>
  <c r="I251" i="8" l="1"/>
  <c r="H254" i="8"/>
  <c r="I293" i="8"/>
  <c r="H116" i="3"/>
  <c r="I175" i="3"/>
  <c r="I173" i="3" s="1"/>
  <c r="H175" i="3" l="1"/>
  <c r="I247" i="8"/>
  <c r="H247" i="8" s="1"/>
  <c r="H249" i="8"/>
  <c r="I29" i="8"/>
  <c r="E119" i="4"/>
  <c r="F63" i="4"/>
  <c r="I11" i="3"/>
  <c r="H108" i="3"/>
  <c r="I101" i="3"/>
  <c r="H101" i="3" s="1"/>
  <c r="I246" i="8" l="1"/>
  <c r="H246" i="8" s="1"/>
  <c r="J302" i="8" l="1"/>
  <c r="J301" i="8" s="1"/>
  <c r="J31" i="3"/>
  <c r="I241" i="8" l="1"/>
  <c r="J275" i="8" l="1"/>
  <c r="J321" i="8" l="1"/>
  <c r="H338" i="8"/>
  <c r="E190" i="4"/>
  <c r="H97" i="3"/>
  <c r="H299" i="8"/>
  <c r="H286" i="8"/>
  <c r="D18" i="5" l="1"/>
  <c r="J317" i="8" l="1"/>
  <c r="J273" i="8"/>
  <c r="H285" i="8"/>
  <c r="H172" i="3" l="1"/>
  <c r="H170" i="3" s="1"/>
  <c r="H13" i="3"/>
  <c r="H11" i="3" s="1"/>
  <c r="J243" i="3"/>
  <c r="J241" i="3" s="1"/>
  <c r="H310" i="8"/>
  <c r="J54" i="8"/>
  <c r="J52" i="8" s="1"/>
  <c r="J13" i="8"/>
  <c r="J11" i="8" s="1"/>
  <c r="D26" i="6"/>
  <c r="E28" i="6"/>
  <c r="C9" i="5"/>
  <c r="G185" i="4"/>
  <c r="E185" i="4" s="1"/>
  <c r="G175" i="4"/>
  <c r="I9" i="3"/>
  <c r="H221" i="3"/>
  <c r="H245" i="3"/>
  <c r="H173" i="3"/>
  <c r="H50" i="3"/>
  <c r="H52" i="3"/>
  <c r="H31" i="3"/>
  <c r="H33" i="3"/>
  <c r="D134" i="2"/>
  <c r="J89" i="3"/>
  <c r="I95" i="3"/>
  <c r="I114" i="3"/>
  <c r="H114" i="3" s="1"/>
  <c r="I159" i="3"/>
  <c r="I142" i="3" s="1"/>
  <c r="I170" i="3"/>
  <c r="I162" i="3" s="1"/>
  <c r="I179" i="3"/>
  <c r="J211" i="3"/>
  <c r="I216" i="3"/>
  <c r="H216" i="3" s="1"/>
  <c r="H211" i="3" s="1"/>
  <c r="I230" i="3"/>
  <c r="I243" i="3"/>
  <c r="I241" i="3" s="1"/>
  <c r="I293" i="3"/>
  <c r="I272" i="3" s="1"/>
  <c r="H241" i="3" l="1"/>
  <c r="I89" i="3"/>
  <c r="H89" i="3" s="1"/>
  <c r="H95" i="3"/>
  <c r="H243" i="3"/>
  <c r="J9" i="8"/>
  <c r="J8" i="8" s="1"/>
  <c r="G173" i="4"/>
  <c r="G8" i="4" s="1"/>
  <c r="J170" i="3"/>
  <c r="J162" i="3" s="1"/>
  <c r="J11" i="3"/>
  <c r="J9" i="3" s="1"/>
  <c r="I211" i="3"/>
  <c r="F10" i="4"/>
  <c r="E147" i="4"/>
  <c r="E133" i="4"/>
  <c r="E64" i="4"/>
  <c r="E66" i="4"/>
  <c r="E56" i="4"/>
  <c r="I54" i="8"/>
  <c r="I221" i="8"/>
  <c r="H223" i="8"/>
  <c r="I304" i="8"/>
  <c r="I302" i="8" s="1"/>
  <c r="I277" i="8"/>
  <c r="H281" i="8"/>
  <c r="I289" i="8"/>
  <c r="I43" i="8"/>
  <c r="I39" i="8" s="1"/>
  <c r="H62" i="8"/>
  <c r="H162" i="3" l="1"/>
  <c r="J8" i="3"/>
  <c r="H9" i="3"/>
  <c r="I13" i="8"/>
  <c r="E118" i="2"/>
  <c r="D118" i="2" s="1"/>
  <c r="E119" i="2"/>
  <c r="D119" i="2" s="1"/>
  <c r="E117" i="2"/>
  <c r="D117" i="2" s="1"/>
  <c r="F115" i="2"/>
  <c r="F13" i="2"/>
  <c r="I296" i="8" l="1"/>
  <c r="H296" i="8" s="1"/>
  <c r="H298" i="8"/>
  <c r="I351" i="8" l="1"/>
  <c r="I347" i="8" s="1"/>
  <c r="I342" i="8"/>
  <c r="I340" i="8" s="1"/>
  <c r="H340" i="8" s="1"/>
  <c r="H337" i="8"/>
  <c r="H336" i="8"/>
  <c r="I294" i="8"/>
  <c r="H294" i="8"/>
  <c r="I313" i="8"/>
  <c r="I311" i="8" s="1"/>
  <c r="H311" i="8" s="1"/>
  <c r="H309" i="8"/>
  <c r="I287" i="8"/>
  <c r="H292" i="8"/>
  <c r="I275" i="8"/>
  <c r="I268" i="8"/>
  <c r="I260" i="8"/>
  <c r="I258" i="8" s="1"/>
  <c r="I250" i="8"/>
  <c r="H250" i="8" s="1"/>
  <c r="I273" i="8" l="1"/>
  <c r="H273" i="8" s="1"/>
  <c r="H321" i="8"/>
  <c r="H304" i="8"/>
  <c r="H277" i="8"/>
  <c r="H275" i="8"/>
  <c r="H255" i="8" l="1"/>
  <c r="H265" i="8"/>
  <c r="H221" i="8"/>
  <c r="H225" i="8"/>
  <c r="H54" i="8"/>
  <c r="H43" i="8"/>
  <c r="H37" i="8"/>
  <c r="H35" i="8"/>
  <c r="I11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3" i="8"/>
  <c r="H39" i="8"/>
  <c r="H46" i="8"/>
  <c r="H47" i="8"/>
  <c r="H50" i="8"/>
  <c r="H56" i="8"/>
  <c r="H58" i="8"/>
  <c r="H60" i="8"/>
  <c r="H61" i="8"/>
  <c r="H63" i="8"/>
  <c r="H64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24" i="8"/>
  <c r="H226" i="8"/>
  <c r="H229" i="8"/>
  <c r="H230" i="8"/>
  <c r="H231" i="8"/>
  <c r="H232" i="8"/>
  <c r="H233" i="8"/>
  <c r="H234" i="8"/>
  <c r="H235" i="8"/>
  <c r="H236" i="8"/>
  <c r="H237" i="8"/>
  <c r="H238" i="8"/>
  <c r="H241" i="8"/>
  <c r="H245" i="8"/>
  <c r="H243" i="8"/>
  <c r="H253" i="8"/>
  <c r="H262" i="8"/>
  <c r="H263" i="8"/>
  <c r="H264" i="8"/>
  <c r="H268" i="8"/>
  <c r="H269" i="8"/>
  <c r="H270" i="8"/>
  <c r="H271" i="8"/>
  <c r="H272" i="8"/>
  <c r="H276" i="8"/>
  <c r="H279" i="8"/>
  <c r="H280" i="8"/>
  <c r="H282" i="8"/>
  <c r="H283" i="8"/>
  <c r="H287" i="8"/>
  <c r="H288" i="8"/>
  <c r="H289" i="8"/>
  <c r="H290" i="8"/>
  <c r="H291" i="8"/>
  <c r="H293" i="8"/>
  <c r="H303" i="8"/>
  <c r="H305" i="8"/>
  <c r="H306" i="8"/>
  <c r="H307" i="8"/>
  <c r="H308" i="8"/>
  <c r="H312" i="8"/>
  <c r="H313" i="8"/>
  <c r="H314" i="8"/>
  <c r="H316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15" i="8"/>
  <c r="I52" i="8"/>
  <c r="I339" i="8"/>
  <c r="H339" i="8" s="1"/>
  <c r="I317" i="8"/>
  <c r="H317" i="8" s="1"/>
  <c r="I301" i="8"/>
  <c r="H302" i="8"/>
  <c r="I266" i="8"/>
  <c r="I256" i="8" s="1"/>
  <c r="H260" i="8"/>
  <c r="H258" i="8" s="1"/>
  <c r="I239" i="8"/>
  <c r="I227" i="8" s="1"/>
  <c r="H239" i="8" l="1"/>
  <c r="I9" i="8"/>
  <c r="H266" i="8"/>
  <c r="H227" i="8"/>
  <c r="H52" i="8"/>
  <c r="I219" i="8"/>
  <c r="H251" i="8"/>
  <c r="H13" i="8"/>
  <c r="H11" i="8"/>
  <c r="H256" i="8"/>
  <c r="H9" i="8" l="1"/>
  <c r="H301" i="8"/>
  <c r="I217" i="8"/>
  <c r="H217" i="8" s="1"/>
  <c r="H219" i="8"/>
  <c r="I8" i="8" l="1"/>
  <c r="H8" i="8" s="1"/>
  <c r="E138" i="4" l="1"/>
  <c r="E49" i="4"/>
  <c r="E115" i="2"/>
  <c r="F71" i="2"/>
  <c r="E31" i="2"/>
  <c r="D31" i="2" s="1"/>
  <c r="F33" i="2"/>
  <c r="E33" i="2" s="1"/>
  <c r="D33" i="2" s="1"/>
  <c r="F20" i="2"/>
  <c r="E20" i="2" s="1"/>
  <c r="D20" i="2" s="1"/>
  <c r="E23" i="2"/>
  <c r="D23" i="2" s="1"/>
  <c r="E16" i="2"/>
  <c r="D16" i="2" s="1"/>
  <c r="E13" i="2"/>
  <c r="D13" i="2" s="1"/>
  <c r="E60" i="4"/>
  <c r="E63" i="4"/>
  <c r="F18" i="2"/>
  <c r="F41" i="4"/>
  <c r="E41" i="4" s="1"/>
  <c r="F27" i="4"/>
  <c r="F58" i="4"/>
  <c r="F127" i="4"/>
  <c r="E127" i="4" s="1"/>
  <c r="E175" i="4"/>
  <c r="E183" i="4"/>
  <c r="E180" i="4" s="1"/>
  <c r="E179" i="4"/>
  <c r="E178" i="4"/>
  <c r="E167" i="4"/>
  <c r="E164" i="4" s="1"/>
  <c r="F167" i="4"/>
  <c r="F164" i="4" s="1"/>
  <c r="E148" i="4"/>
  <c r="E152" i="4"/>
  <c r="F85" i="4"/>
  <c r="E87" i="4"/>
  <c r="E67" i="4"/>
  <c r="E57" i="4"/>
  <c r="E54" i="4" s="1"/>
  <c r="F51" i="4"/>
  <c r="E51" i="4" s="1"/>
  <c r="E53" i="4"/>
  <c r="E50" i="4"/>
  <c r="E46" i="4"/>
  <c r="E44" i="4"/>
  <c r="E31" i="4"/>
  <c r="E32" i="4"/>
  <c r="E33" i="4"/>
  <c r="E34" i="4"/>
  <c r="E30" i="4"/>
  <c r="E38" i="4"/>
  <c r="E36" i="4"/>
  <c r="I306" i="3"/>
  <c r="I304" i="3"/>
  <c r="I8" i="3" s="1"/>
  <c r="H8" i="3" s="1"/>
  <c r="F112" i="2"/>
  <c r="F138" i="2"/>
  <c r="E138" i="2" s="1"/>
  <c r="D138" i="2" s="1"/>
  <c r="E141" i="2"/>
  <c r="D141" i="2" s="1"/>
  <c r="E102" i="2"/>
  <c r="E104" i="2"/>
  <c r="D104" i="2" s="1"/>
  <c r="E57" i="2"/>
  <c r="D57" i="2" s="1"/>
  <c r="E19" i="2"/>
  <c r="F100" i="2"/>
  <c r="F144" i="4"/>
  <c r="E144" i="4"/>
  <c r="F54" i="4"/>
  <c r="E134" i="2"/>
  <c r="G56" i="2"/>
  <c r="D57" i="6"/>
  <c r="D56" i="6"/>
  <c r="D53" i="6"/>
  <c r="D52" i="6"/>
  <c r="D47" i="6"/>
  <c r="D46" i="6"/>
  <c r="D25" i="6"/>
  <c r="D24" i="6"/>
  <c r="D21" i="6"/>
  <c r="D20" i="6"/>
  <c r="D19" i="6"/>
  <c r="D39" i="5"/>
  <c r="D38" i="5"/>
  <c r="D35" i="5"/>
  <c r="D34" i="5"/>
  <c r="D27" i="5"/>
  <c r="D26" i="5"/>
  <c r="F54" i="6"/>
  <c r="F50" i="6"/>
  <c r="D50" i="6" s="1"/>
  <c r="F44" i="6"/>
  <c r="D44" i="6" s="1"/>
  <c r="F22" i="6"/>
  <c r="F17" i="6"/>
  <c r="D17" i="6" s="1"/>
  <c r="F36" i="5"/>
  <c r="D36" i="5"/>
  <c r="F32" i="5"/>
  <c r="D32" i="5" s="1"/>
  <c r="F24" i="5"/>
  <c r="D24" i="5"/>
  <c r="E54" i="6"/>
  <c r="D54" i="6" s="1"/>
  <c r="E22" i="6"/>
  <c r="E28" i="5"/>
  <c r="E22" i="5" s="1"/>
  <c r="E173" i="4"/>
  <c r="D22" i="6" l="1"/>
  <c r="E58" i="4"/>
  <c r="F25" i="4"/>
  <c r="E18" i="2"/>
  <c r="D19" i="2"/>
  <c r="D18" i="2" s="1"/>
  <c r="D11" i="2" s="1"/>
  <c r="D8" i="2" s="1"/>
  <c r="F48" i="6"/>
  <c r="F42" i="6" s="1"/>
  <c r="E112" i="2"/>
  <c r="D115" i="2"/>
  <c r="D112" i="2" s="1"/>
  <c r="F30" i="5"/>
  <c r="E48" i="6"/>
  <c r="E100" i="2"/>
  <c r="D102" i="2"/>
  <c r="D100" i="2" s="1"/>
  <c r="E169" i="4"/>
  <c r="E85" i="4"/>
  <c r="E83" i="4" s="1"/>
  <c r="F83" i="4"/>
  <c r="F91" i="2"/>
  <c r="E91" i="2" s="1"/>
  <c r="D91" i="2" s="1"/>
  <c r="E27" i="4"/>
  <c r="E25" i="4" s="1"/>
  <c r="E171" i="4"/>
  <c r="F142" i="4"/>
  <c r="E142" i="4"/>
  <c r="F8" i="4"/>
  <c r="E74" i="2"/>
  <c r="F11" i="2"/>
  <c r="E11" i="2"/>
  <c r="D30" i="5" l="1"/>
  <c r="F28" i="5"/>
  <c r="E71" i="2"/>
  <c r="D74" i="2"/>
  <c r="D71" i="2" s="1"/>
  <c r="D48" i="6"/>
  <c r="E42" i="6"/>
  <c r="D42" i="6" s="1"/>
  <c r="F8" i="2"/>
  <c r="E8" i="2"/>
  <c r="E8" i="4"/>
  <c r="E10" i="4"/>
  <c r="D28" i="5" l="1"/>
  <c r="F22" i="5"/>
  <c r="D22" i="5" s="1"/>
</calcChain>
</file>

<file path=xl/sharedStrings.xml><?xml version="1.0" encoding="utf-8"?>
<sst xmlns="http://schemas.openxmlformats.org/spreadsheetml/2006/main" count="2329" uniqueCount="994">
  <si>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</si>
  <si>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</si>
  <si>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</si>
  <si>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</si>
  <si>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</si>
  <si>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</si>
  <si>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</si>
  <si>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</si>
  <si>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</si>
  <si>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</si>
  <si>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</si>
  <si>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</si>
  <si>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</si>
  <si>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</si>
  <si>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</si>
  <si>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</si>
  <si>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</si>
  <si>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</si>
  <si>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</si>
  <si>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</si>
  <si>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</si>
  <si>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</si>
  <si>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</si>
  <si>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</si>
  <si>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</si>
  <si>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</si>
  <si>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</si>
  <si>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</si>
  <si>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 -êáõµëÇ¹Ç³Ý»ñ áã å»ï³Ï³Ý (áã h³Ù³ÛÝù³ÛÇÝ) áã ýÇÝ³Ýë³Ï³Ý Ï³½Ù³Ï»ñåáõÃÛáõÝÝ»ñÇÝ </t>
  </si>
  <si>
    <t>2.3. Ð³Ù³ÛÝùÇ µÛáõç»Ç ÙÇçáóÝ»ñÇ ï³ñ»ëÏ½µÇ ³½³ï  ÙÝ³óáñ¹Á`  (ïáÕ 8191+ïáÕ 8194-ïáÕ 8193)</t>
  </si>
  <si>
    <t xml:space="preserve"> - í³ñã³Ï³Ý Ù³ëÇ ÙÇçáóÝ»ñÇ ï³ñ»ëÏ½µÇ ³½³ï ÙÝ³óáñ¹Çó ýáÝ¹³ÛÇÝ  Ù³ë Ùáõïù³·ñÙ³Ý »ÝÃ³Ï³ ·áõÙ³ñÁ (ïáÕ 8193)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</si>
  <si>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</si>
  <si>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</si>
  <si>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</si>
  <si>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</si>
  <si>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</si>
  <si>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</si>
  <si>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</si>
  <si>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</si>
  <si>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</si>
  <si>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</si>
  <si>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</si>
  <si>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</si>
  <si>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</si>
  <si>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</si>
  <si>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</si>
  <si>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</si>
  <si>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</si>
  <si>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</si>
  <si>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</si>
  <si>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</si>
  <si>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</si>
  <si>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</si>
  <si>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</si>
  <si>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</si>
  <si>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 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</si>
  <si>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</si>
  <si>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</si>
  <si>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</si>
  <si>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</si>
  <si>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</si>
  <si>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</si>
  <si>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</si>
  <si>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Armenian"/>
        <family val="2"/>
      </rPr>
      <t xml:space="preserve"> (ïáÕ4511+ïáÕ4512)</t>
    </r>
  </si>
  <si>
    <r>
      <t>¸ð²Ø²ÞÜàðÐÜºð ØÆæ²¼¶²ÚÆÜ Î²¼Ø²ÎºðäàôÂÚàôÜÜºðÆÜ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</si>
  <si>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</si>
  <si>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</si>
  <si>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t xml:space="preserve"> - ï»Õ³Ï³Ý ÇÝùÝ³Ï³é³íñÙ³Ý Ù³ñÙÇÝÝ»ñÇÝ                                 (ïáÕ  4535+ïáÕ 4536)</t>
  </si>
  <si>
    <r>
      <t>Î²äÆî²È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</si>
  <si>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</si>
  <si>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t xml:space="preserve"> - ï»Õ³Ï³Ý ÇÝùÝ³Ï³é³íñÙ³Ý Ù³ñÙÇÝÝ»ñÇÝ                                 (ïáÕ  4545+ïáÕ 4546)</t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</si>
  <si>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</si>
  <si>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</si>
  <si>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</si>
  <si>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Armenian"/>
        <family val="2"/>
      </rPr>
      <t>(ïáÕ4731)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</si>
  <si>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</si>
  <si>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 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</si>
  <si>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</si>
  <si>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Armenian"/>
        <family val="2"/>
      </rPr>
      <t>(ïáÕ4771)</t>
    </r>
  </si>
  <si>
    <r>
      <t xml:space="preserve">ÞºÜøºð ºì ÞÆÜàôÂÚàôÜÜºð                         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</si>
  <si>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</si>
  <si>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</si>
  <si>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1.2 ä²Þ²ðÜºð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</si>
  <si>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</si>
  <si>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</si>
  <si>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t>6000</t>
  </si>
  <si>
    <t>6100</t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</si>
  <si>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</si>
  <si>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t>6110</t>
  </si>
  <si>
    <t>6120</t>
  </si>
  <si>
    <t>6130</t>
  </si>
  <si>
    <t>6200</t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</si>
  <si>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</si>
  <si>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t>6210</t>
  </si>
  <si>
    <t>6220</t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</si>
  <si>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</si>
  <si>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t>6221</t>
  </si>
  <si>
    <t>6222</t>
  </si>
  <si>
    <t>6223</t>
  </si>
  <si>
    <t>6300</t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</si>
  <si>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</si>
  <si>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t>6310</t>
  </si>
  <si>
    <t>6400</t>
  </si>
  <si>
    <t>6410</t>
  </si>
  <si>
    <r>
      <t xml:space="preserve">1.6 êàòÆ²È²Î²Ü Üä²êîÜºð ºì ÎºÜê²ÂàÞ²ÎÜºð </t>
    </r>
    <r>
      <rPr>
        <sz val="8"/>
        <color indexed="8"/>
        <rFont val="Arial Armenian"/>
        <family val="2"/>
      </rPr>
      <t>(ïáÕ4610+ïáÕ4630+ïáÕ4640)</t>
    </r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</si>
  <si>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</si>
  <si>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</si>
  <si>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</si>
  <si>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</si>
  <si>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</si>
  <si>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t>6420</t>
  </si>
  <si>
    <t>6430</t>
  </si>
  <si>
    <t>6440</t>
  </si>
  <si>
    <r>
      <t xml:space="preserve">                ². ÜºðøÆÜ ²Ô´ÚàôðÜºð                       </t>
    </r>
    <r>
      <rPr>
        <sz val="9"/>
        <rFont val="Arial Armenian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</si>
  <si>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Armenian"/>
        <family val="2"/>
      </rPr>
      <t>(ïáÕ 8111+ïáÕ 8120)</t>
    </r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</si>
  <si>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</si>
  <si>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</si>
  <si>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</si>
  <si>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r>
      <t xml:space="preserve">1. öàÊ²èàô ØÆæàòÜºð                                                                              </t>
    </r>
    <r>
      <rPr>
        <i/>
        <sz val="9"/>
        <rFont val="Arial Armenian"/>
        <family val="2"/>
      </rPr>
      <t>(ïáÕ 8211+ïáÕ 8220)</t>
    </r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</si>
  <si>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</si>
  <si>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</si>
  <si>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</si>
  <si>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</si>
  <si>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</si>
  <si>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</si>
  <si>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</si>
  <si>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</si>
  <si>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</si>
  <si>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</si>
  <si>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</si>
  <si>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</si>
  <si>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</si>
  <si>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</si>
  <si>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</si>
  <si>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</si>
  <si>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</si>
  <si>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</si>
  <si>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</si>
  <si>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</si>
  <si>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</si>
  <si>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</si>
  <si>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</si>
  <si>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>6</t>
  </si>
  <si>
    <t>7</t>
  </si>
  <si>
    <t>8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</si>
  <si>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</si>
  <si>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</si>
  <si>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</si>
  <si>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</si>
  <si>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</si>
  <si>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</si>
  <si>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</si>
  <si>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</si>
  <si>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</si>
  <si>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</si>
  <si>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</si>
  <si>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</si>
  <si>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</si>
  <si>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</si>
  <si>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</si>
  <si>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</si>
  <si>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</si>
  <si>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</si>
  <si>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</si>
  <si>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</si>
  <si>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</si>
  <si>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</si>
  <si>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</si>
  <si>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</si>
  <si>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</si>
  <si>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</si>
  <si>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</si>
  <si>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</si>
  <si>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</si>
  <si>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</si>
  <si>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</si>
  <si>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</si>
  <si>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</si>
  <si>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</si>
  <si>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</si>
  <si>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</si>
  <si>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</si>
  <si>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</si>
  <si>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</si>
  <si>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</si>
  <si>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</si>
  <si>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</si>
  <si>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</si>
  <si>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(ïáÕ 1261 + ïáÕ 1262)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</si>
  <si>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</si>
  <si>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</si>
  <si>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</si>
  <si>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>(ïáÕ 1132 + ïáÕ 1135 + ïáÕ 1136 + ïáÕ 1137 + ïáÕ 1138 + ïáÕ 1139 + ïáÕ 1140 + ïáÕ 1141 + ïáÕ 1142 + ïáÕ 1143 + ïáÕ 1144+ïáÕ 1145)</t>
  </si>
  <si>
    <t xml:space="preserve"> -êáõµëÇ¹Ç³Ý»ñ ýÇÝ³Ýë³Ï³Ý å»ï³Ï³Ý (h³Ù³ÛÝù³ÛÇÝ) Ï³½Ù³Ï»ñåáõÃÛáõÝÝ»ñÇÝ 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</si>
  <si>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</si>
  <si>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</si>
  <si>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</si>
  <si>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</si>
  <si>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</si>
  <si>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</si>
  <si>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</si>
  <si>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</si>
  <si>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</si>
  <si>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</si>
  <si>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</si>
  <si>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</si>
  <si>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</si>
  <si>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</si>
  <si>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</si>
  <si>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</si>
  <si>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</si>
  <si>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</si>
  <si>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</si>
  <si>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</si>
  <si>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</si>
  <si>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</si>
  <si>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</si>
  <si>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</si>
  <si>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</si>
  <si>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</si>
  <si>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</si>
  <si>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</si>
  <si>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</si>
  <si>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</si>
  <si>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</si>
  <si>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</si>
  <si>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</si>
  <si>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</si>
  <si>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</si>
  <si>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</si>
  <si>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</si>
  <si>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</si>
  <si>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</si>
  <si>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</si>
  <si>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</si>
  <si>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</si>
  <si>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</si>
  <si>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</si>
  <si>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</si>
  <si>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</si>
  <si>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</si>
  <si>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</si>
  <si>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</si>
  <si>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</si>
  <si>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</si>
  <si>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</si>
  <si>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</si>
  <si>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</si>
  <si>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</si>
  <si>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</si>
  <si>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</si>
  <si>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</si>
  <si>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</si>
  <si>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</si>
  <si>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</si>
  <si>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</si>
  <si>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</si>
  <si>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</si>
  <si>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</si>
  <si>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</si>
  <si>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</si>
  <si>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</si>
  <si>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</si>
  <si>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r>
      <t xml:space="preserve"> ÎºÜê²ÂàÞ²ÎÜºð </t>
    </r>
    <r>
      <rPr>
        <sz val="8"/>
        <color indexed="8"/>
        <rFont val="Arial Armenian"/>
        <family val="2"/>
      </rPr>
      <t xml:space="preserve">(ïáÕ4641) 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</si>
  <si>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Armenian"/>
        <family val="2"/>
      </rPr>
      <t xml:space="preserve">(ïáÕ4631+ïáÕ4632+ïáÕ4633+ïáÕ4634) </t>
    </r>
  </si>
  <si>
    <t xml:space="preserve"> - êáóÇ³É³Ï³Ý ³å³ÑáíáõÃÛ³Ý µÝ»Õ»Ý Ýå³ëïÝ»ñ Í³é³ÛáõÃÛáõÝÝ»ñ Ù³ïáõóáÕÝ»ñÇÝ</t>
  </si>
  <si>
    <r>
      <t xml:space="preserve">                         ÀÜ¸²ØºÜÀ`                                </t>
    </r>
    <r>
      <rPr>
        <sz val="9"/>
        <rFont val="Arial Armenian"/>
        <family val="2"/>
      </rPr>
      <t xml:space="preserve"> (ïáÕ 8100+ïáÕ 8200), (ïáÕ 8000 Ñ³Ï³é³Ï Ýß³Ýáí)</t>
    </r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</si>
  <si>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</si>
  <si>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</si>
  <si>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</si>
  <si>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1.1. ²ñÅ»ÃÕÃ»ñ (µ³ó³éáõÃÛ³Ùµ µ³ÅÝ»ïáÙë»ñÇ ¨ Ï³åÇï³ÉáõÙ ³ÛÉ Ù³ëÝ³ÏóáõÃÛ³Ý)                                      ïáÕ 8112+ ïáÕ 8113</t>
  </si>
  <si>
    <r>
      <t>1.2. ì³ñÏ»ñ ¨ ÷áË³ïíáõÃÛáõÝÝ»ñ (ëï³óáõÙ ¨ Ù³ñáõÙ)                            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</si>
  <si>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t>1.2.1. ì³ñÏ»ñ                                          (ïáÕ 8122+ ïáÕ 8130)</t>
  </si>
  <si>
    <t>1.2.2. öáË³ïíáõÃÛáõÝÝ»ñ                                                                  (ïáÕ 8141+ ïáÕ 8150)</t>
  </si>
  <si>
    <t xml:space="preserve">  - µÛáõç»ï³ÛÇÝ ÷áË³ïíáõÃÛáõÝÝ»ñÇ ëï³óáõÙ                                     (ïáÕ 8142+ ïáÕ 8143)          </t>
  </si>
  <si>
    <t xml:space="preserve">  - ëï³óí³Í ÷áË³ïíáõÃÛáõÝÝ»ñÇ ·áõÙ³ñÇ Ù³ñáõÙ                           (ïáÕ 8151+ ïáÕ 8152)</t>
  </si>
  <si>
    <t>2. üÆÜ²Üê²Î²Ü ²ÎîÆìÜºð                                                                      (ïáÕ8161+ïáÕ8170+ïáÕ8190-ïáÕ8197+ïáÕ8198+ïáÕ8199)</t>
  </si>
  <si>
    <t>2.1. ´³ÅÝ»ïáÙë»ñ ¨ Ï³åÇï³ÉáõÙ ³ÛÉ Ù³ëÝ³ÏóáõÃÛáõÝ                           (ïáÕ 8162+ ïáÕ 8163 + ïáÕ 8164)</t>
  </si>
  <si>
    <t>2.2. öáË³ïíáõÃÛáõÝÝ»ñ                                                                              (ïáÕ 8171+ ïáÕ 8172)</t>
  </si>
  <si>
    <r>
      <t xml:space="preserve">2.6. Ð³Ù³ÛÝùÇ µÛáõç»Ç Ñ³ßíáõÙ ÙÇçáóÝ»ñÇ ÙÝ³óáñ¹Ý»ñÁ Ñ³ßí»ïáõ Å³Ù³Ý³Ï³Ñ³ïí³ÍáõÙ                                                                           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</si>
  <si>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r>
      <t xml:space="preserve">                       ´. ²ðî²øÆÜ ²Ô´ÚàôðÜºð                                                </t>
    </r>
    <r>
      <rPr>
        <sz val="9"/>
        <rFont val="Arial Armenian"/>
        <family val="2"/>
      </rPr>
      <t>(ïáÕ 8210)</t>
    </r>
  </si>
  <si>
    <t xml:space="preserve"> 1.1. ²ñÅ»ÃÕÃ»ñ (µ³ó³éáõÃÛ³Ùµ µ³ÅÝ»ïáÙë»ñÇ ¨ Ï³åÇï³ÉáõÙ ³ÛÉ Ù³ëÝ³ÏóáõÃÛ³Ý)                                                                                        ïáÕ 8212+ ïáÕ 8213</t>
  </si>
  <si>
    <r>
      <t xml:space="preserve">1.2. ì³ñÏ»ñ ¨ ÷áË³ïíáõÃÛáõÝÝ»ñ (ëï³óáõÙ ¨ Ù³ñáõÙ)                      </t>
    </r>
    <r>
      <rPr>
        <sz val="9"/>
        <rFont val="Arial Armenian"/>
        <family val="2"/>
      </rPr>
      <t>ïáÕ 8221+ïáÕ 8240</t>
    </r>
  </si>
  <si>
    <t>1.2.1. ì³ñÏ»ñ                                                                                             (ïáÕ 8222+ ïáÕ 8230)</t>
  </si>
  <si>
    <t>1.2.2. öáË³ïíáõÃÛáõÝÝ»ñ                                                                   (ïáÕ 8241+ ïáÕ 8250)</t>
  </si>
  <si>
    <r>
      <t xml:space="preserve"> ¶. àâ üÆÜ²Üê²Î²Ü ²ÎîÆìÜºðÆ Æð²òàôØÆò Øàôîøºð </t>
    </r>
    <r>
      <rPr>
        <b/>
        <sz val="10"/>
        <rFont val="Arial Armenian"/>
        <family val="2"/>
      </rPr>
      <t>(ïáÕ6100+ïáÕ6200+ïáÕ6300+ïáÕ6400)</t>
    </r>
  </si>
  <si>
    <t xml:space="preserve"> - ì»ñ³í³×³éùÇ Ñ³Ù³ñ Ý³Ë³ï»ëí³Í ³åñ³ÝùÝ»ñ</t>
  </si>
  <si>
    <r>
      <t xml:space="preserve"> </t>
    </r>
    <r>
      <rPr>
        <b/>
        <u/>
        <sz val="14"/>
        <rFont val="Arial Armenian"/>
        <family val="2"/>
      </rPr>
      <t>Ð²îì²Ì 6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</si>
  <si>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ºì îÜîºê²¶Æî²Î²Ü  ¸²ê²Î²ð¶Ø²Ü</t>
    </r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</si>
  <si>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</si>
  <si>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</si>
  <si>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</si>
  <si>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</si>
  <si>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</si>
  <si>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</si>
  <si>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</si>
  <si>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</si>
  <si>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r>
      <t xml:space="preserve"> </t>
    </r>
    <r>
      <rPr>
        <b/>
        <u/>
        <sz val="14"/>
        <rFont val="Arial Armenian"/>
        <family val="2"/>
      </rPr>
      <t>Ð²îì²Ì 2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</si>
  <si>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</si>
  <si>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</si>
  <si>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(Ñ³½³ñ ¹ñ³ÙÝ»ñáí)</t>
  </si>
  <si>
    <t>Ð²îì²Ì 3</t>
  </si>
  <si>
    <r>
      <t xml:space="preserve">       </t>
    </r>
    <r>
      <rPr>
        <b/>
        <sz val="12"/>
        <rFont val="Arial"/>
        <family val="2"/>
        <charset val="204"/>
      </rPr>
      <t xml:space="preserve">        </t>
    </r>
    <r>
      <rPr>
        <b/>
        <sz val="12"/>
        <rFont val="Arial Armenian"/>
        <family val="2"/>
      </rPr>
      <t xml:space="preserve">  </t>
    </r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</si>
  <si>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</si>
  <si>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</si>
  <si>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</si>
  <si>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</si>
  <si>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</si>
  <si>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</si>
  <si>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</si>
  <si>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</si>
  <si>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</si>
  <si>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</si>
  <si>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</si>
  <si>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</si>
  <si>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</si>
  <si>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</si>
  <si>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</si>
  <si>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</si>
  <si>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</si>
  <si>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</si>
  <si>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</si>
  <si>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</si>
  <si>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</si>
  <si>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</si>
  <si>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</si>
  <si>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</si>
  <si>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</si>
  <si>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</si>
  <si>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</si>
  <si>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</si>
  <si>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</si>
  <si>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</si>
  <si>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</si>
  <si>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</si>
  <si>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</si>
  <si>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</si>
  <si>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</si>
  <si>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</si>
  <si>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</si>
  <si>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</si>
  <si>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</si>
  <si>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</si>
  <si>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</si>
  <si>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</si>
  <si>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</si>
  <si>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</si>
  <si>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</si>
  <si>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</si>
  <si>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</si>
  <si>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</si>
  <si>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</si>
  <si>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</si>
  <si>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</si>
  <si>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</si>
  <si>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</si>
  <si>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</si>
  <si>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</si>
  <si>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</si>
  <si>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</si>
  <si>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</si>
  <si>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</si>
  <si>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</si>
  <si>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</si>
  <si>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</si>
  <si>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</si>
  <si>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</si>
  <si>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</si>
  <si>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</si>
  <si>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</si>
  <si>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</si>
  <si>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</si>
  <si>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</si>
  <si>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</si>
  <si>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</si>
  <si>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</si>
  <si>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</si>
  <si>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</si>
  <si>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</si>
  <si>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</si>
  <si>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</si>
  <si>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</si>
  <si>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</si>
  <si>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</si>
  <si>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</si>
  <si>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</si>
  <si>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</si>
  <si>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</si>
  <si>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</si>
  <si>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</si>
  <si>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</si>
  <si>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</si>
  <si>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</si>
  <si>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</si>
  <si>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</si>
  <si>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</si>
  <si>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</si>
  <si>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</si>
  <si>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</si>
  <si>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</si>
  <si>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</si>
  <si>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</si>
  <si>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</si>
  <si>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</si>
  <si>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</si>
  <si>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</si>
  <si>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</si>
  <si>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</si>
  <si>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</si>
  <si>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</si>
  <si>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</si>
  <si>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</si>
  <si>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</si>
  <si>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</si>
  <si>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</si>
  <si>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</si>
  <si>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</si>
  <si>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</si>
  <si>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</si>
  <si>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</si>
  <si>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</si>
  <si>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</si>
  <si>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</si>
  <si>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</si>
  <si>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</si>
  <si>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</si>
  <si>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</si>
  <si>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</si>
  <si>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</si>
  <si>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</si>
  <si>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</si>
  <si>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</si>
  <si>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</si>
  <si>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</si>
  <si>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</si>
  <si>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</si>
  <si>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</si>
  <si>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</si>
  <si>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</si>
  <si>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</si>
  <si>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</si>
  <si>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1342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</si>
  <si>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</si>
  <si>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</si>
  <si>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</si>
  <si>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</si>
  <si>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</si>
  <si>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</si>
  <si>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</si>
  <si>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</si>
  <si>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</si>
  <si>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</si>
  <si>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</si>
  <si>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</si>
  <si>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</si>
  <si>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</si>
  <si>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</si>
  <si>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</si>
  <si>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</si>
  <si>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</si>
  <si>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</si>
  <si>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</si>
  <si>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</si>
  <si>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</si>
  <si>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</si>
  <si>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</si>
  <si>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</si>
  <si>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</si>
  <si>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</si>
  <si>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</si>
  <si>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</si>
  <si>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</si>
  <si>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</si>
  <si>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</si>
  <si>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</si>
  <si>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</si>
  <si>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</si>
  <si>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</si>
  <si>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</si>
  <si>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</si>
  <si>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</si>
  <si>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</si>
  <si>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</si>
  <si>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</si>
  <si>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</si>
  <si>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</si>
  <si>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</si>
  <si>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</si>
  <si>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</si>
  <si>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</si>
  <si>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</si>
  <si>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</si>
  <si>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</si>
  <si>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</si>
  <si>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</si>
  <si>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</si>
  <si>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</si>
  <si>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</si>
  <si>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</si>
  <si>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</si>
  <si>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</si>
  <si>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</si>
  <si>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</si>
  <si>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</si>
  <si>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</si>
  <si>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</si>
  <si>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</si>
  <si>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</si>
  <si>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</si>
  <si>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</si>
  <si>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</si>
  <si>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</si>
  <si>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</si>
  <si>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</si>
  <si>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</si>
  <si>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</si>
  <si>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</si>
  <si>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</si>
  <si>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</si>
  <si>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</si>
  <si>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</si>
  <si>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</si>
  <si>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</si>
  <si>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</si>
  <si>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</si>
  <si>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</si>
  <si>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</si>
  <si>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</si>
  <si>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</si>
  <si>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</si>
  <si>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</si>
  <si>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</si>
  <si>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</si>
  <si>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</si>
  <si>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</si>
  <si>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</si>
  <si>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</si>
  <si>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</si>
  <si>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</si>
  <si>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</si>
  <si>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</si>
  <si>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</si>
  <si>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</si>
  <si>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</si>
  <si>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</si>
  <si>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</si>
  <si>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</si>
  <si>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</si>
  <si>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</si>
  <si>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</si>
  <si>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</si>
  <si>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</si>
  <si>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</si>
  <si>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</si>
  <si>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</si>
  <si>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</si>
  <si>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</si>
  <si>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</si>
  <si>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</si>
  <si>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</si>
  <si>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</si>
  <si>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</si>
  <si>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</si>
  <si>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</si>
  <si>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</si>
  <si>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</si>
  <si>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</si>
  <si>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</si>
  <si>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</si>
  <si>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</si>
  <si>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</si>
  <si>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</si>
  <si>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</si>
  <si>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</si>
  <si>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</si>
  <si>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</si>
  <si>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</si>
  <si>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</si>
  <si>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</si>
  <si>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</si>
  <si>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</si>
  <si>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</si>
  <si>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</si>
  <si>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</si>
  <si>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</si>
  <si>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</si>
  <si>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</si>
  <si>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</si>
  <si>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</si>
  <si>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</si>
  <si>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</si>
  <si>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</si>
  <si>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</si>
  <si>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</si>
  <si>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</si>
  <si>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</si>
  <si>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</si>
  <si>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</si>
  <si>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</si>
  <si>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</si>
  <si>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</si>
  <si>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</si>
  <si>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</si>
  <si>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</si>
  <si>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</si>
  <si>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</si>
  <si>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</si>
  <si>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</si>
  <si>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</si>
  <si>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</si>
  <si>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</si>
  <si>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</si>
  <si>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</si>
  <si>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</si>
  <si>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</si>
  <si>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</si>
  <si>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</si>
  <si>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</si>
  <si>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</si>
  <si>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</si>
  <si>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</si>
  <si>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</si>
  <si>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</si>
  <si>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</si>
  <si>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</si>
  <si>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</si>
  <si>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</si>
  <si>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</si>
  <si>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</si>
  <si>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</si>
  <si>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</si>
  <si>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</si>
  <si>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</si>
  <si>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</si>
  <si>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</si>
  <si>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</si>
  <si>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</si>
  <si>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</si>
  <si>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</si>
  <si>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</si>
  <si>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</si>
  <si>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</si>
  <si>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</si>
  <si>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</si>
  <si>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</si>
  <si>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</si>
  <si>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</si>
  <si>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</si>
  <si>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</si>
  <si>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</si>
  <si>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1.1 ¶áõÛù³ÛÇÝ Ñ³ñÏ»ñ ³Ýß³ñÅ ·áõÛùÇó                                    (ïáÕ 1111+ ïáÕ 1112)</t>
  </si>
  <si>
    <t>µ) ä»ï³Ï³Ý µÛáõç»Çó Ñ³Ù³ÛÝùÇ í³ñã³Ï³Ý µÛáõç»ÇÝ ïñ³Ù³¹ñíáÕ ³ÛÉ ¹áï³óÇ³Ý»ñ                                            (ïáÕ 1255+ ïáÕ 1256)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</si>
  <si>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</si>
  <si>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</si>
  <si>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</si>
  <si>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</si>
  <si>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</si>
  <si>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</si>
  <si>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</si>
  <si>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</si>
  <si>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</si>
  <si>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</si>
  <si>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</si>
  <si>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</si>
  <si>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</si>
  <si>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</si>
  <si>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</si>
  <si>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</si>
  <si>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</si>
  <si>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</si>
  <si>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</si>
  <si>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ÀÝ¹³Ù»ÝÁ ×ßïí³Í (ë.5+ë.6)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</si>
  <si>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</si>
  <si>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</si>
  <si>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</si>
  <si>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</si>
  <si>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</si>
  <si>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</si>
  <si>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</si>
  <si>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</si>
  <si>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</si>
  <si>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r>
      <t xml:space="preserve">ÀÜ¸²ØºÜÀ  ºÎ²ØàôîÜºð                          </t>
    </r>
    <r>
      <rPr>
        <sz val="10"/>
        <rFont val="Arial Armenian"/>
        <family val="2"/>
      </rPr>
      <t>(ïáÕ 1100 + ïáÕ 1200+ïáÕ 1300)</t>
    </r>
  </si>
  <si>
    <t>úñ»Ýùáí å»ï³Ï³Ý µÛáõç» ³Ùñ³·ñíáÕ Ñ³ñÏ»ñÇó ¨ ³ÛÉ å³ñï³¹Çñ í×³ñÝ»ñÇó  Ù³ëÑ³ÝáõÙÝ»ñ Ñ³Ù³ÛÝùÝ»ñÇ µÛáõç»Ý»ñ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</si>
  <si>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</si>
  <si>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µµ)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</si>
  <si>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</si>
  <si>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¹) ²ÛÉ Ñ³Ù³ÛÝùÝ»ñÇ µÛáõç»Ý»ñÇó ÁÝÃ³óÇÏ Í³Ëë»ñÇ ýÇÝ³Ýë³íáñÙ³Ý Ýå³ï³Ïáí ëï³óíáÕ å³ßïáÝ³Ï³Ý ¹ñ³Ù³ßÝáñÑÝ»ñ</t>
  </si>
  <si>
    <t>µ) ²ÛÉ Ñ³Ù³ÛÝùÝ»ñÇó Ï³åÇï³É Í³Ëë»ñÇ ýÇÝ³Ýë³íáñÙ³Ý Ýå³ï³Ïáí ëï³óíáÕ å³ßïáÝ³Ï³Ý ¹ñ³Ù³ßÝáñÑÝ»ñ</t>
  </si>
  <si>
    <t>(ïáÕ 1310 + ïáÕ 1320 + ïáÕ 1330 + ïáÕ 1340 + ïáÕ 1350 + ïáÕ 1360 + ïáÕ 1370 + ïáÕ 1380+ ïáÕ 1390)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</si>
  <si>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</si>
  <si>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</si>
  <si>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í³ñÓ³í×³ñÝ»ñ </t>
  </si>
  <si>
    <t xml:space="preserve">Ð³Ù³ÛÝùÇ í³ñã³Ï³Ý ï³ñ³ÍùáõÙ ·ïÝíáÕ å»ï³Ï³Ý ë»÷³Ï³ÝáõÃÛáõÝ Ñ³Ù³ñíáÕ ÑáÕ»ñÇ í³ñÓ³í×³ñÝ»ñ </t>
  </si>
  <si>
    <t>(ïáÕ 1341 + ïáÕ 1342+ ïáÕ 1343)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</si>
  <si>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</si>
  <si>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</si>
  <si>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(ïáÕ 1351 + ïáÕ 1352)</t>
  </si>
  <si>
    <t>Øáõïù»ñ Ñ³Ù³ÛÝùÇ µÛáõç»Ç ÝÏ³ïÙ³Ùµ ëï³ÝÓÝ³Í å³ÛÙ³Ý³·ñ³ÛÇÝ å³ñï³íáñáõÃÛáõÝÝ»ñÇ ãÏ³ï³ñÙ³Ý ¹ÇÙ³ó ·³ÝÓíáÕ ·Íáí ïáõÛÅ»ñÇó</t>
  </si>
  <si>
    <t>1372</t>
  </si>
  <si>
    <t>úñ»Ýùáí ¨ Çñ³í³Ï³Ý ³ÛÉ ³Ïï»ñáí ë³ÑÙ³Ýí³Í` Ñ³Ù³ÛÝùÇ µÛáõç» Ùáõïù³·ñÙ³Ý »ÝÃ³Ï³ ³ÛÉ »Ï³ÙáõïÝ»ñ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</si>
  <si>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</si>
  <si>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</si>
  <si>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</si>
  <si>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</si>
  <si>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</si>
  <si>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</si>
  <si>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 xml:space="preserve">  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</si>
  <si>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</si>
  <si>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</si>
  <si>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</si>
  <si>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</si>
  <si>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</si>
  <si>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</si>
  <si>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</si>
  <si>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</si>
  <si>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</si>
  <si>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</si>
  <si>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</si>
  <si>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</si>
  <si>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</si>
  <si>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</si>
  <si>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</si>
  <si>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</si>
  <si>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</si>
  <si>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</si>
  <si>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</si>
  <si>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</si>
  <si>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</si>
  <si>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</si>
  <si>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</si>
  <si>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</si>
  <si>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</si>
  <si>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</si>
  <si>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</si>
  <si>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</si>
  <si>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</si>
  <si>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</si>
  <si>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</si>
  <si>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</si>
  <si>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</si>
  <si>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</si>
  <si>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</si>
  <si>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</si>
  <si>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</si>
  <si>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</si>
  <si>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</si>
  <si>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</si>
  <si>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</si>
  <si>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</si>
  <si>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</si>
  <si>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</si>
  <si>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r>
      <t xml:space="preserve">1.1. ÐÆØÜ²Î²Ü ØÆæàòÜºð                                 </t>
    </r>
    <r>
      <rPr>
        <sz val="8"/>
        <color indexed="8"/>
        <rFont val="Arial Armenian"/>
        <family val="2"/>
      </rPr>
      <t>(ïáÕ5110+ïáÕ5120+ïáÕ5130)</t>
    </r>
  </si>
  <si>
    <r>
      <t xml:space="preserve">´. àâ üÆÜ²Üê²Î²Ü ²ÎîÆìÜºðÆ ¶Ìàì Ì²Êêºð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</si>
  <si>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</si>
  <si>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</si>
  <si>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</si>
  <si>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</si>
  <si>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</si>
  <si>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</si>
  <si>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</si>
  <si>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</si>
  <si>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</si>
  <si>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</si>
  <si>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</si>
  <si>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</si>
  <si>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</si>
  <si>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</si>
  <si>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</si>
  <si>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</si>
  <si>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</si>
  <si>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</si>
  <si>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</si>
  <si>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</si>
  <si>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</si>
  <si>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</si>
  <si>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</si>
  <si>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</si>
  <si>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</si>
  <si>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</si>
  <si>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</si>
  <si>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</si>
  <si>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</si>
  <si>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</si>
  <si>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</si>
  <si>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</si>
  <si>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</si>
  <si>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</si>
  <si>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</si>
  <si>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</si>
  <si>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</si>
  <si>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</si>
  <si>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</si>
  <si>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</si>
  <si>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</si>
  <si>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</si>
  <si>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</si>
  <si>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</si>
  <si>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</si>
  <si>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</si>
  <si>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</si>
  <si>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</si>
  <si>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</si>
  <si>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</si>
  <si>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</si>
  <si>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</si>
  <si>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</si>
  <si>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</si>
  <si>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</si>
  <si>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</si>
  <si>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</si>
  <si>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</si>
  <si>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</si>
  <si>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</si>
  <si>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</si>
  <si>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</si>
  <si>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</si>
  <si>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</si>
  <si>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</si>
  <si>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</si>
  <si>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</si>
  <si>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</si>
  <si>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</si>
  <si>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</si>
  <si>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</si>
  <si>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</si>
  <si>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</si>
  <si>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</si>
  <si>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</si>
  <si>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</si>
  <si>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</si>
  <si>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</si>
  <si>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</si>
  <si>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</si>
  <si>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</si>
  <si>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</si>
  <si>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</si>
  <si>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</si>
  <si>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</si>
  <si>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</si>
  <si>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</si>
  <si>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</si>
  <si>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</si>
  <si>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</si>
  <si>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(ïáÕ 1110 + ïáÕ 1120 + ïáÕ 1130 + ïáÕ 1150 + ïáÕ 1160)</t>
  </si>
  <si>
    <t>(ïáÕ 1152 + ïáÕ 1153 )</t>
  </si>
  <si>
    <t>(ïáÕ 1162 + ïáÕ 1163 + ïáÕ 1164)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</si>
  <si>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</si>
  <si>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</si>
  <si>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</si>
  <si>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</si>
  <si>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</si>
  <si>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</si>
  <si>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</si>
  <si>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</si>
  <si>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</si>
  <si>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</si>
  <si>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</si>
  <si>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</si>
  <si>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</si>
  <si>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</si>
  <si>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</si>
  <si>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</si>
  <si>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</si>
  <si>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</si>
  <si>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</si>
  <si>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</si>
  <si>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</si>
  <si>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</si>
  <si>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</si>
  <si>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</si>
  <si>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</si>
  <si>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</si>
  <si>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</si>
  <si>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</si>
  <si>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</si>
  <si>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</si>
  <si>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</si>
  <si>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</si>
  <si>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</si>
  <si>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</si>
  <si>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</si>
  <si>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</si>
  <si>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</si>
  <si>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</si>
  <si>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</si>
  <si>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</si>
  <si>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</si>
  <si>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</si>
  <si>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</si>
  <si>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</si>
  <si>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</si>
  <si>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</si>
  <si>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</si>
  <si>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</si>
  <si>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</si>
  <si>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</si>
  <si>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</si>
  <si>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</si>
  <si>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</si>
  <si>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</si>
  <si>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</si>
  <si>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</si>
  <si>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</si>
  <si>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</si>
  <si>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</si>
  <si>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</si>
  <si>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</si>
  <si>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</si>
  <si>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</si>
  <si>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</si>
  <si>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</si>
  <si>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</si>
  <si>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</si>
  <si>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</si>
  <si>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</si>
  <si>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</si>
  <si>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</si>
  <si>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</si>
  <si>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</si>
  <si>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</si>
  <si>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</si>
  <si>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</si>
  <si>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</si>
  <si>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</si>
  <si>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</si>
  <si>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</si>
  <si>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</si>
  <si>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</si>
  <si>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</si>
  <si>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</si>
  <si>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</si>
  <si>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</si>
  <si>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</si>
  <si>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</si>
  <si>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</si>
  <si>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</si>
  <si>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</si>
  <si>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</si>
  <si>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</si>
  <si>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</si>
  <si>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</si>
  <si>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</si>
  <si>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</si>
  <si>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</si>
  <si>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</si>
  <si>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</si>
  <si>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</si>
  <si>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</si>
  <si>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</si>
  <si>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</si>
  <si>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</si>
  <si>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</si>
  <si>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</si>
  <si>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</si>
  <si>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</si>
  <si>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</si>
  <si>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</si>
  <si>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</si>
  <si>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</si>
  <si>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</si>
  <si>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</si>
  <si>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</si>
  <si>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4729</t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</si>
  <si>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 </t>
    </r>
  </si>
  <si>
    <t>-å³ñï³¹Çñ í×³ñÝ»ñ</t>
  </si>
  <si>
    <r>
      <t xml:space="preserve">-ÜìÆð²îìàôÂÚàôÜÜºð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 </t>
    </r>
  </si>
  <si>
    <t>Ö³Ý³å³ñÑ³ÛÇÝ ïñ³Ýëåáñï</t>
  </si>
  <si>
    <t>.</t>
  </si>
  <si>
    <t xml:space="preserve"> -Հատուկ նպատակային  ÝÛáõÃ»ñ</t>
  </si>
  <si>
    <t>Ընդանուր բնույթի այլ ծառայություններ</t>
  </si>
  <si>
    <r>
      <t xml:space="preserve"> -</t>
    </r>
    <r>
      <rPr>
        <sz val="9"/>
        <rFont val="Arial Armenian"/>
        <family val="2"/>
      </rPr>
      <t>¾Ý»ñ·»ïÇÏ  Í³é³ÛáõÃÛáõÝÝ»ñ</t>
    </r>
  </si>
  <si>
    <t xml:space="preserve"> - ²ÛÉ ÁÝÃ³óÇÏ ¹ñ³Ù³ßÝáñÑÝ»ñ</t>
  </si>
  <si>
    <t>հատուկ նպատակային նյութեր</t>
  </si>
  <si>
    <t>Կապիտալ Վերանորոգում</t>
  </si>
  <si>
    <t>վարչական սարքավորումներ</t>
  </si>
  <si>
    <t>-Գրասենյակային ապրանքներ և հագուստ</t>
  </si>
  <si>
    <t>այդ թվում</t>
  </si>
  <si>
    <t>աղբահանության վարձավճարներ</t>
  </si>
  <si>
    <t>ծնողական միջոցներ</t>
  </si>
  <si>
    <t>ջրի վարձավճարներ</t>
  </si>
  <si>
    <t xml:space="preserve"> -Այլ կապիտալ դրամաշնորհներ                           </t>
  </si>
  <si>
    <t xml:space="preserve">   Î³éáõÛóÇ.ընթ.վերանորոգում</t>
  </si>
  <si>
    <t xml:space="preserve"> -Այլ կապիտալ դրամաշնորհներ</t>
  </si>
  <si>
    <t>72168</t>
  </si>
  <si>
    <t>9</t>
  </si>
  <si>
    <t xml:space="preserve">  ÀÝ¹³Ù»ÝÁ բյուջե</t>
  </si>
  <si>
    <t xml:space="preserve">  ÀÝ¹³Ù»ÝÁ ×ßïí³Í   (ë.8 +ë․9)</t>
  </si>
  <si>
    <t>ÀÝ¹³Ù»ÝÁ բյուջե</t>
  </si>
  <si>
    <t>ÀÝ¹³Ù»ÝÁ ×ßïí³Í (ë.6+ë.7)</t>
  </si>
  <si>
    <t xml:space="preserve">ÀÝ¹³Ù»ÝÁ </t>
  </si>
  <si>
    <t xml:space="preserve">  ÀÝ¹³Ù»ÝÁ   (ë.8 +ë.9)</t>
  </si>
  <si>
    <t>-հատուկ նպատակային նյութեր</t>
  </si>
  <si>
    <t xml:space="preserve">  - ëï³óí³Í í³ñÏ»ñÇ ÑÇÙÝ³Ï³Ý  ·áõÙ³ñÇ Ù³ñáõÙ                       (ïáÕ 8131+ ïáÕ 8132)</t>
  </si>
  <si>
    <t xml:space="preserve">  - í³ñÏ»ñÇ ëï³óáõÙ    (ïáÕ 8123+ ïáÕ 8124)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</si>
</sst>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"/>
    <numFmt numFmtId="167" formatCode="000.0"/>
  </numFmts>
  <fonts count="46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0"/>
      <name val="Arial"/>
      <family val="2"/>
      <charset val="204"/>
    </font>
    <font>
      <b/>
      <sz val="9"/>
      <color indexed="8"/>
      <name val="Arial Armenian"/>
      <family val="2"/>
    </font>
    <font>
      <i/>
      <sz val="9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9"/>
      <name val="Arial"/>
      <family val="2"/>
      <charset val="204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10"/>
      <color indexed="10"/>
      <name val="Arial Armenian"/>
      <family val="2"/>
    </font>
    <font>
      <b/>
      <sz val="12"/>
      <name val="Arial"/>
      <family val="2"/>
      <charset val="204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b/>
      <u/>
      <sz val="14"/>
      <name val="Arial Armenian"/>
      <family val="2"/>
    </font>
    <font>
      <sz val="10"/>
      <name val="Arial"/>
      <family val="2"/>
      <charset val="204"/>
    </font>
    <font>
      <b/>
      <sz val="14"/>
      <name val="Arial Armenian"/>
      <family val="2"/>
    </font>
    <font>
      <sz val="12"/>
      <name val="Arial"/>
      <family val="2"/>
      <charset val="204"/>
    </font>
    <font>
      <b/>
      <sz val="10.5"/>
      <name val="Arial Armenian"/>
      <family val="2"/>
    </font>
    <font>
      <b/>
      <sz val="12"/>
      <color indexed="8"/>
      <name val="Arial Armenian"/>
      <family val="2"/>
    </font>
    <font>
      <b/>
      <sz val="10"/>
      <color indexed="8"/>
      <name val="Arial Armenian"/>
      <family val="2"/>
    </font>
    <font>
      <i/>
      <sz val="12"/>
      <name val="Arial Armenian"/>
      <family val="2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164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0" xfId="0" applyFo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10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6" fillId="0" borderId="0" xfId="0" applyFont="1"/>
    <xf numFmtId="49" fontId="12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top"/>
    </xf>
    <xf numFmtId="49" fontId="13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/>
    </xf>
    <xf numFmtId="0" fontId="12" fillId="0" borderId="0" xfId="0" applyFont="1"/>
    <xf numFmtId="0" fontId="29" fillId="0" borderId="0" xfId="0" applyFont="1"/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1" xfId="0" applyFont="1" applyBorder="1"/>
    <xf numFmtId="0" fontId="1" fillId="0" borderId="16" xfId="0" applyFont="1" applyBorder="1"/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1" xfId="0" applyBorder="1"/>
    <xf numFmtId="0" fontId="0" fillId="0" borderId="16" xfId="0" applyBorder="1"/>
    <xf numFmtId="0" fontId="2" fillId="2" borderId="40" xfId="0" applyFont="1" applyFill="1" applyBorder="1" applyAlignment="1">
      <alignment horizontal="centerContinuous" vertical="center" wrapText="1"/>
    </xf>
    <xf numFmtId="0" fontId="2" fillId="2" borderId="41" xfId="0" applyFont="1" applyFill="1" applyBorder="1" applyAlignment="1">
      <alignment horizontal="centerContinuous" vertical="center" wrapText="1"/>
    </xf>
    <xf numFmtId="0" fontId="0" fillId="0" borderId="13" xfId="0" applyBorder="1"/>
    <xf numFmtId="49" fontId="21" fillId="0" borderId="2" xfId="0" applyNumberFormat="1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0" fontId="4" fillId="0" borderId="41" xfId="0" applyFont="1" applyBorder="1"/>
    <xf numFmtId="0" fontId="2" fillId="0" borderId="44" xfId="0" applyFont="1" applyBorder="1" applyAlignment="1">
      <alignment horizontal="center" wrapText="1"/>
    </xf>
    <xf numFmtId="0" fontId="2" fillId="0" borderId="24" xfId="0" applyFont="1" applyBorder="1"/>
    <xf numFmtId="0" fontId="1" fillId="0" borderId="13" xfId="0" applyFont="1" applyBorder="1" applyAlignment="1">
      <alignment vertical="center" wrapText="1"/>
    </xf>
    <xf numFmtId="0" fontId="29" fillId="0" borderId="13" xfId="0" applyFont="1" applyBorder="1"/>
    <xf numFmtId="0" fontId="4" fillId="0" borderId="47" xfId="0" applyFont="1" applyBorder="1"/>
    <xf numFmtId="0" fontId="4" fillId="0" borderId="42" xfId="0" applyFont="1" applyBorder="1"/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0" fontId="2" fillId="0" borderId="48" xfId="0" applyFont="1" applyBorder="1"/>
    <xf numFmtId="0" fontId="2" fillId="0" borderId="8" xfId="0" applyFont="1" applyBorder="1"/>
    <xf numFmtId="0" fontId="17" fillId="0" borderId="46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13" fillId="0" borderId="16" xfId="0" applyFont="1" applyBorder="1" applyAlignment="1">
      <alignment wrapText="1"/>
    </xf>
    <xf numFmtId="0" fontId="12" fillId="0" borderId="33" xfId="0" applyFont="1" applyBorder="1" applyAlignment="1">
      <alignment horizontal="left" wrapText="1"/>
    </xf>
    <xf numFmtId="0" fontId="17" fillId="0" borderId="16" xfId="0" applyFont="1" applyBorder="1" applyAlignment="1">
      <alignment wrapText="1"/>
    </xf>
    <xf numFmtId="0" fontId="22" fillId="0" borderId="16" xfId="0" applyFont="1" applyBorder="1"/>
    <xf numFmtId="0" fontId="22" fillId="0" borderId="16" xfId="0" applyFont="1" applyBorder="1" applyAlignment="1">
      <alignment wrapText="1"/>
    </xf>
    <xf numFmtId="0" fontId="2" fillId="0" borderId="49" xfId="0" applyFont="1" applyBorder="1"/>
    <xf numFmtId="0" fontId="2" fillId="0" borderId="1" xfId="0" applyFont="1" applyBorder="1"/>
    <xf numFmtId="0" fontId="1" fillId="0" borderId="2" xfId="0" applyFont="1" applyBorder="1"/>
    <xf numFmtId="0" fontId="1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" fillId="0" borderId="46" xfId="0" applyFont="1" applyBorder="1"/>
    <xf numFmtId="0" fontId="2" fillId="0" borderId="33" xfId="0" applyFont="1" applyBorder="1"/>
    <xf numFmtId="0" fontId="1" fillId="0" borderId="16" xfId="0" applyFont="1" applyBorder="1" applyAlignment="1">
      <alignment vertical="center" wrapText="1"/>
    </xf>
    <xf numFmtId="0" fontId="29" fillId="0" borderId="16" xfId="0" applyFont="1" applyBorder="1"/>
    <xf numFmtId="0" fontId="4" fillId="0" borderId="43" xfId="0" applyFont="1" applyBorder="1"/>
    <xf numFmtId="0" fontId="1" fillId="0" borderId="22" xfId="0" applyFont="1" applyBorder="1"/>
    <xf numFmtId="0" fontId="1" fillId="0" borderId="32" xfId="0" applyFont="1" applyBorder="1" applyAlignment="1">
      <alignment vertical="center" wrapText="1"/>
    </xf>
    <xf numFmtId="0" fontId="1" fillId="0" borderId="27" xfId="0" applyFont="1" applyBorder="1"/>
    <xf numFmtId="0" fontId="12" fillId="0" borderId="16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2" fillId="0" borderId="7" xfId="0" applyFont="1" applyBorder="1"/>
    <xf numFmtId="0" fontId="2" fillId="0" borderId="37" xfId="0" applyFont="1" applyBorder="1" applyAlignment="1">
      <alignment vertical="center" wrapText="1"/>
    </xf>
    <xf numFmtId="0" fontId="2" fillId="0" borderId="38" xfId="0" applyFont="1" applyBorder="1"/>
    <xf numFmtId="0" fontId="22" fillId="0" borderId="22" xfId="0" applyFont="1" applyBorder="1" applyAlignment="1">
      <alignment wrapText="1"/>
    </xf>
    <xf numFmtId="0" fontId="29" fillId="0" borderId="32" xfId="0" applyFont="1" applyBorder="1" applyAlignment="1">
      <alignment vertical="center" wrapText="1"/>
    </xf>
    <xf numFmtId="0" fontId="29" fillId="0" borderId="27" xfId="0" applyFont="1" applyBorder="1"/>
    <xf numFmtId="0" fontId="13" fillId="0" borderId="46" xfId="0" applyFont="1" applyBorder="1" applyAlignment="1">
      <alignment wrapText="1"/>
    </xf>
    <xf numFmtId="49" fontId="21" fillId="0" borderId="49" xfId="0" applyNumberFormat="1" applyFont="1" applyBorder="1" applyAlignment="1">
      <alignment horizontal="center" vertical="center" wrapText="1"/>
    </xf>
    <xf numFmtId="0" fontId="29" fillId="0" borderId="46" xfId="0" applyFont="1" applyBorder="1"/>
    <xf numFmtId="0" fontId="29" fillId="0" borderId="48" xfId="0" applyFont="1" applyBorder="1" applyAlignment="1">
      <alignment vertical="center" wrapText="1"/>
    </xf>
    <xf numFmtId="0" fontId="29" fillId="0" borderId="50" xfId="0" applyFont="1" applyBorder="1"/>
    <xf numFmtId="0" fontId="4" fillId="0" borderId="15" xfId="0" applyFont="1" applyBorder="1"/>
    <xf numFmtId="0" fontId="12" fillId="0" borderId="33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4" fillId="0" borderId="4" xfId="0" applyFont="1" applyBorder="1"/>
    <xf numFmtId="0" fontId="4" fillId="0" borderId="51" xfId="0" applyFont="1" applyBorder="1"/>
    <xf numFmtId="0" fontId="12" fillId="0" borderId="45" xfId="0" applyFont="1" applyBorder="1" applyAlignment="1">
      <alignment horizontal="left"/>
    </xf>
    <xf numFmtId="0" fontId="13" fillId="0" borderId="7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9" fillId="0" borderId="31" xfId="0" applyFont="1" applyBorder="1"/>
    <xf numFmtId="0" fontId="7" fillId="0" borderId="4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7" xfId="0" applyFont="1" applyBorder="1"/>
    <xf numFmtId="0" fontId="17" fillId="0" borderId="7" xfId="0" applyFont="1" applyBorder="1" applyAlignment="1">
      <alignment vertical="center" wrapText="1"/>
    </xf>
    <xf numFmtId="0" fontId="12" fillId="0" borderId="45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29" fillId="0" borderId="52" xfId="0" applyFont="1" applyBorder="1" applyAlignment="1">
      <alignment vertical="center" wrapText="1"/>
    </xf>
    <xf numFmtId="0" fontId="1" fillId="0" borderId="33" xfId="0" applyFont="1" applyBorder="1"/>
    <xf numFmtId="0" fontId="29" fillId="0" borderId="17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0" xfId="0" applyFont="1"/>
    <xf numFmtId="49" fontId="27" fillId="0" borderId="49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7" fillId="0" borderId="18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22" fillId="0" borderId="17" xfId="0" applyFont="1" applyBorder="1" applyAlignment="1">
      <alignment wrapText="1"/>
    </xf>
    <xf numFmtId="0" fontId="17" fillId="0" borderId="16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45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22" fillId="0" borderId="46" xfId="0" applyFont="1" applyBorder="1" applyAlignment="1">
      <alignment wrapText="1"/>
    </xf>
    <xf numFmtId="0" fontId="17" fillId="0" borderId="16" xfId="0" applyFont="1" applyBorder="1" applyAlignment="1">
      <alignment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/>
    </xf>
    <xf numFmtId="0" fontId="2" fillId="0" borderId="45" xfId="0" applyFont="1" applyBorder="1"/>
    <xf numFmtId="0" fontId="2" fillId="0" borderId="54" xfId="0" applyFont="1" applyBorder="1"/>
    <xf numFmtId="0" fontId="2" fillId="0" borderId="55" xfId="0" applyFont="1" applyBorder="1"/>
    <xf numFmtId="0" fontId="1" fillId="0" borderId="24" xfId="0" applyFont="1" applyBorder="1" applyAlignment="1">
      <alignment horizontal="center"/>
    </xf>
    <xf numFmtId="0" fontId="17" fillId="0" borderId="33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Continuous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37" fillId="0" borderId="12" xfId="0" quotePrefix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7" xfId="0" applyFont="1" applyBorder="1" applyAlignment="1">
      <alignment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57" xfId="0" applyFont="1" applyBorder="1" applyAlignment="1">
      <alignment vertical="center"/>
    </xf>
    <xf numFmtId="49" fontId="1" fillId="0" borderId="10" xfId="0" quotePrefix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vertical="center"/>
    </xf>
    <xf numFmtId="49" fontId="1" fillId="0" borderId="12" xfId="0" quotePrefix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horizontal="left" vertical="center" wrapText="1" indent="2"/>
    </xf>
    <xf numFmtId="49" fontId="1" fillId="0" borderId="10" xfId="0" applyNumberFormat="1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9" fontId="1" fillId="0" borderId="58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49" fontId="1" fillId="0" borderId="57" xfId="0" quotePrefix="1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2"/>
    </xf>
    <xf numFmtId="49" fontId="2" fillId="0" borderId="12" xfId="0" quotePrefix="1" applyNumberFormat="1" applyFont="1" applyBorder="1" applyAlignment="1">
      <alignment horizontal="center" vertical="center"/>
    </xf>
    <xf numFmtId="49" fontId="2" fillId="0" borderId="9" xfId="0" quotePrefix="1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1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5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58" xfId="0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57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66" fontId="1" fillId="0" borderId="57" xfId="0" applyNumberFormat="1" applyFont="1" applyBorder="1" applyAlignment="1">
      <alignment vertical="center"/>
    </xf>
    <xf numFmtId="166" fontId="1" fillId="0" borderId="54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16" xfId="0" applyFont="1" applyBorder="1" applyAlignment="1">
      <alignment wrapText="1"/>
    </xf>
    <xf numFmtId="0" fontId="2" fillId="0" borderId="25" xfId="0" applyFont="1" applyBorder="1"/>
    <xf numFmtId="166" fontId="1" fillId="0" borderId="11" xfId="0" applyNumberFormat="1" applyFont="1" applyBorder="1" applyAlignment="1">
      <alignment horizontal="center" vertical="center" wrapText="1"/>
    </xf>
    <xf numFmtId="0" fontId="44" fillId="0" borderId="0" xfId="0" applyFont="1"/>
    <xf numFmtId="0" fontId="45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6" fontId="14" fillId="3" borderId="10" xfId="0" applyNumberFormat="1" applyFont="1" applyFill="1" applyBorder="1"/>
    <xf numFmtId="49" fontId="7" fillId="0" borderId="4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/>
    <xf numFmtId="0" fontId="7" fillId="2" borderId="40" xfId="0" applyFont="1" applyFill="1" applyBorder="1" applyAlignment="1">
      <alignment horizontal="center"/>
    </xf>
    <xf numFmtId="0" fontId="1" fillId="0" borderId="10" xfId="0" applyFont="1" applyBorder="1"/>
    <xf numFmtId="165" fontId="16" fillId="0" borderId="67" xfId="0" applyNumberFormat="1" applyFont="1" applyBorder="1" applyAlignment="1">
      <alignment horizontal="center" vertical="center" wrapText="1"/>
    </xf>
    <xf numFmtId="165" fontId="16" fillId="0" borderId="44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66" fontId="1" fillId="0" borderId="13" xfId="0" applyNumberFormat="1" applyFont="1" applyBorder="1"/>
    <xf numFmtId="166" fontId="1" fillId="0" borderId="8" xfId="0" applyNumberFormat="1" applyFont="1" applyBorder="1"/>
    <xf numFmtId="166" fontId="2" fillId="0" borderId="7" xfId="0" applyNumberFormat="1" applyFont="1" applyBorder="1"/>
    <xf numFmtId="0" fontId="31" fillId="3" borderId="34" xfId="0" applyFont="1" applyFill="1" applyBorder="1" applyAlignment="1">
      <alignment horizontal="center" vertical="center" wrapText="1"/>
    </xf>
    <xf numFmtId="49" fontId="9" fillId="3" borderId="35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 readingOrder="1"/>
    </xf>
    <xf numFmtId="165" fontId="16" fillId="3" borderId="5" xfId="0" applyNumberFormat="1" applyFont="1" applyFill="1" applyBorder="1" applyAlignment="1">
      <alignment horizontal="center" vertical="center" wrapText="1"/>
    </xf>
    <xf numFmtId="166" fontId="19" fillId="3" borderId="2" xfId="0" applyNumberFormat="1" applyFont="1" applyFill="1" applyBorder="1"/>
    <xf numFmtId="166" fontId="19" fillId="3" borderId="11" xfId="0" applyNumberFormat="1" applyFont="1" applyFill="1" applyBorder="1"/>
    <xf numFmtId="166" fontId="14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9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 readingOrder="1"/>
    </xf>
    <xf numFmtId="165" fontId="6" fillId="3" borderId="1" xfId="0" applyNumberFormat="1" applyFont="1" applyFill="1" applyBorder="1" applyAlignment="1">
      <alignment horizontal="center" vertical="center" wrapText="1"/>
    </xf>
    <xf numFmtId="166" fontId="40" fillId="3" borderId="2" xfId="0" applyNumberFormat="1" applyFont="1" applyFill="1" applyBorder="1"/>
    <xf numFmtId="166" fontId="40" fillId="3" borderId="10" xfId="0" applyNumberFormat="1" applyFont="1" applyFill="1" applyBorder="1"/>
    <xf numFmtId="166" fontId="40" fillId="3" borderId="11" xfId="0" applyNumberFormat="1" applyFont="1" applyFill="1" applyBorder="1"/>
    <xf numFmtId="0" fontId="14" fillId="3" borderId="0" xfId="0" applyFont="1" applyFill="1" applyAlignment="1">
      <alignment horizontal="center" vertical="center"/>
    </xf>
    <xf numFmtId="0" fontId="4" fillId="3" borderId="23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top" wrapText="1" readingOrder="1"/>
    </xf>
    <xf numFmtId="165" fontId="6" fillId="3" borderId="1" xfId="0" applyNumberFormat="1" applyFont="1" applyFill="1" applyBorder="1" applyAlignment="1">
      <alignment vertical="top" wrapText="1"/>
    </xf>
    <xf numFmtId="0" fontId="14" fillId="3" borderId="42" xfId="0" applyFont="1" applyFill="1" applyBorder="1"/>
    <xf numFmtId="0" fontId="14" fillId="3" borderId="10" xfId="0" applyFont="1" applyFill="1" applyBorder="1"/>
    <xf numFmtId="0" fontId="14" fillId="3" borderId="8" xfId="0" applyFont="1" applyFill="1" applyBorder="1"/>
    <xf numFmtId="0" fontId="14" fillId="3" borderId="24" xfId="0" applyFont="1" applyFill="1" applyBorder="1"/>
    <xf numFmtId="0" fontId="14" fillId="3" borderId="0" xfId="0" applyFont="1" applyFill="1"/>
    <xf numFmtId="0" fontId="4" fillId="3" borderId="25" xfId="0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20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left" vertical="top" wrapText="1" readingOrder="1"/>
    </xf>
    <xf numFmtId="0" fontId="16" fillId="3" borderId="2" xfId="0" applyFont="1" applyFill="1" applyBorder="1" applyAlignment="1">
      <alignment horizontal="left" vertical="top" wrapText="1" readingOrder="1"/>
    </xf>
    <xf numFmtId="166" fontId="40" fillId="3" borderId="14" xfId="0" applyNumberFormat="1" applyFont="1" applyFill="1" applyBorder="1"/>
    <xf numFmtId="0" fontId="40" fillId="3" borderId="11" xfId="0" applyFont="1" applyFill="1" applyBorder="1"/>
    <xf numFmtId="0" fontId="18" fillId="3" borderId="0" xfId="0" applyFont="1" applyFill="1"/>
    <xf numFmtId="0" fontId="18" fillId="3" borderId="14" xfId="0" applyFont="1" applyFill="1" applyBorder="1"/>
    <xf numFmtId="0" fontId="18" fillId="3" borderId="10" xfId="0" applyFont="1" applyFill="1" applyBorder="1"/>
    <xf numFmtId="0" fontId="18" fillId="3" borderId="11" xfId="0" applyFont="1" applyFill="1" applyBorder="1"/>
    <xf numFmtId="0" fontId="18" fillId="3" borderId="13" xfId="0" applyFont="1" applyFill="1" applyBorder="1"/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165" fontId="15" fillId="3" borderId="2" xfId="0" applyNumberFormat="1" applyFont="1" applyFill="1" applyBorder="1" applyAlignment="1">
      <alignment vertical="top" wrapText="1"/>
    </xf>
    <xf numFmtId="0" fontId="14" fillId="3" borderId="14" xfId="0" applyFont="1" applyFill="1" applyBorder="1"/>
    <xf numFmtId="0" fontId="14" fillId="3" borderId="11" xfId="0" applyFont="1" applyFill="1" applyBorder="1"/>
    <xf numFmtId="0" fontId="14" fillId="3" borderId="13" xfId="0" applyFont="1" applyFill="1" applyBorder="1"/>
    <xf numFmtId="0" fontId="16" fillId="3" borderId="2" xfId="0" applyFont="1" applyFill="1" applyBorder="1" applyAlignment="1">
      <alignment horizontal="justify" vertical="top" wrapText="1" readingOrder="1"/>
    </xf>
    <xf numFmtId="0" fontId="12" fillId="3" borderId="16" xfId="0" applyFont="1" applyFill="1" applyBorder="1" applyAlignment="1">
      <alignment vertical="center" wrapText="1" readingOrder="1"/>
    </xf>
    <xf numFmtId="165" fontId="16" fillId="3" borderId="2" xfId="0" applyNumberFormat="1" applyFont="1" applyFill="1" applyBorder="1" applyAlignment="1">
      <alignment vertical="top" wrapText="1"/>
    </xf>
    <xf numFmtId="166" fontId="14" fillId="3" borderId="14" xfId="0" applyNumberFormat="1" applyFont="1" applyFill="1" applyBorder="1"/>
    <xf numFmtId="166" fontId="14" fillId="3" borderId="11" xfId="0" applyNumberFormat="1" applyFont="1" applyFill="1" applyBorder="1"/>
    <xf numFmtId="0" fontId="15" fillId="3" borderId="2" xfId="0" applyFont="1" applyFill="1" applyBorder="1" applyAlignment="1">
      <alignment vertical="top" wrapText="1"/>
    </xf>
    <xf numFmtId="0" fontId="40" fillId="3" borderId="14" xfId="0" applyFont="1" applyFill="1" applyBorder="1"/>
    <xf numFmtId="0" fontId="40" fillId="3" borderId="10" xfId="0" applyFont="1" applyFill="1" applyBorder="1"/>
    <xf numFmtId="0" fontId="12" fillId="3" borderId="33" xfId="0" applyFont="1" applyFill="1" applyBorder="1" applyAlignment="1">
      <alignment horizontal="left" vertical="top" wrapText="1" readingOrder="1"/>
    </xf>
    <xf numFmtId="0" fontId="4" fillId="3" borderId="2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top" wrapText="1"/>
    </xf>
    <xf numFmtId="0" fontId="14" fillId="3" borderId="14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49" fontId="7" fillId="3" borderId="11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 readingOrder="1"/>
    </xf>
    <xf numFmtId="49" fontId="4" fillId="3" borderId="11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 wrapText="1"/>
    </xf>
    <xf numFmtId="166" fontId="6" fillId="3" borderId="10" xfId="0" applyNumberFormat="1" applyFont="1" applyFill="1" applyBorder="1" applyAlignment="1">
      <alignment horizontal="center" vertical="center" wrapText="1"/>
    </xf>
    <xf numFmtId="166" fontId="14" fillId="3" borderId="11" xfId="0" applyNumberFormat="1" applyFont="1" applyFill="1" applyBorder="1" applyAlignment="1">
      <alignment horizontal="center" vertical="center"/>
    </xf>
    <xf numFmtId="166" fontId="14" fillId="3" borderId="10" xfId="0" applyNumberFormat="1" applyFont="1" applyFill="1" applyBorder="1" applyAlignment="1">
      <alignment horizontal="center" vertical="center"/>
    </xf>
    <xf numFmtId="166" fontId="14" fillId="3" borderId="0" xfId="0" applyNumberFormat="1" applyFont="1" applyFill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 wrapText="1"/>
    </xf>
    <xf numFmtId="166" fontId="18" fillId="3" borderId="11" xfId="0" applyNumberFormat="1" applyFont="1" applyFill="1" applyBorder="1"/>
    <xf numFmtId="164" fontId="15" fillId="3" borderId="2" xfId="0" applyNumberFormat="1" applyFont="1" applyFill="1" applyBorder="1" applyAlignment="1">
      <alignment vertical="top" wrapText="1"/>
    </xf>
    <xf numFmtId="166" fontId="40" fillId="3" borderId="2" xfId="0" applyNumberFormat="1" applyFont="1" applyFill="1" applyBorder="1" applyAlignment="1">
      <alignment horizontal="center" vertical="center"/>
    </xf>
    <xf numFmtId="166" fontId="40" fillId="3" borderId="10" xfId="0" applyNumberFormat="1" applyFont="1" applyFill="1" applyBorder="1" applyAlignment="1">
      <alignment horizontal="center" vertical="center"/>
    </xf>
    <xf numFmtId="166" fontId="40" fillId="3" borderId="11" xfId="0" applyNumberFormat="1" applyFont="1" applyFill="1" applyBorder="1" applyAlignment="1">
      <alignment horizontal="center" vertical="center"/>
    </xf>
    <xf numFmtId="0" fontId="40" fillId="3" borderId="42" xfId="0" applyFont="1" applyFill="1" applyBorder="1"/>
    <xf numFmtId="0" fontId="40" fillId="3" borderId="8" xfId="0" applyFont="1" applyFill="1" applyBorder="1"/>
    <xf numFmtId="0" fontId="14" fillId="3" borderId="20" xfId="0" applyFont="1" applyFill="1" applyBorder="1"/>
    <xf numFmtId="0" fontId="18" fillId="3" borderId="20" xfId="0" applyFont="1" applyFill="1" applyBorder="1"/>
    <xf numFmtId="0" fontId="18" fillId="3" borderId="56" xfId="0" applyFont="1" applyFill="1" applyBorder="1"/>
    <xf numFmtId="0" fontId="14" fillId="3" borderId="56" xfId="0" applyFont="1" applyFill="1" applyBorder="1"/>
    <xf numFmtId="0" fontId="40" fillId="3" borderId="1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top" wrapText="1" readingOrder="1"/>
    </xf>
    <xf numFmtId="2" fontId="40" fillId="3" borderId="14" xfId="0" applyNumberFormat="1" applyFont="1" applyFill="1" applyBorder="1"/>
    <xf numFmtId="2" fontId="40" fillId="3" borderId="10" xfId="0" applyNumberFormat="1" applyFont="1" applyFill="1" applyBorder="1"/>
    <xf numFmtId="2" fontId="18" fillId="3" borderId="11" xfId="0" applyNumberFormat="1" applyFont="1" applyFill="1" applyBorder="1"/>
    <xf numFmtId="166" fontId="18" fillId="3" borderId="13" xfId="0" applyNumberFormat="1" applyFont="1" applyFill="1" applyBorder="1"/>
    <xf numFmtId="166" fontId="40" fillId="3" borderId="13" xfId="0" applyNumberFormat="1" applyFont="1" applyFill="1" applyBorder="1"/>
    <xf numFmtId="0" fontId="13" fillId="3" borderId="16" xfId="0" applyFont="1" applyFill="1" applyBorder="1" applyAlignment="1">
      <alignment horizontal="left" vertical="top" wrapText="1"/>
    </xf>
    <xf numFmtId="0" fontId="12" fillId="3" borderId="16" xfId="0" applyFont="1" applyFill="1" applyBorder="1" applyAlignment="1">
      <alignment horizontal="left" vertical="top" wrapText="1"/>
    </xf>
    <xf numFmtId="166" fontId="40" fillId="3" borderId="11" xfId="0" applyNumberFormat="1" applyFont="1" applyFill="1" applyBorder="1" applyAlignment="1">
      <alignment vertical="center"/>
    </xf>
    <xf numFmtId="166" fontId="40" fillId="3" borderId="24" xfId="0" applyNumberFormat="1" applyFont="1" applyFill="1" applyBorder="1"/>
    <xf numFmtId="0" fontId="40" fillId="3" borderId="2" xfId="0" applyFont="1" applyFill="1" applyBorder="1"/>
    <xf numFmtId="0" fontId="18" fillId="3" borderId="2" xfId="0" applyFont="1" applyFill="1" applyBorder="1"/>
    <xf numFmtId="0" fontId="4" fillId="3" borderId="26" xfId="0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 vertical="top" wrapText="1" readingOrder="1"/>
    </xf>
    <xf numFmtId="0" fontId="15" fillId="3" borderId="3" xfId="0" applyFont="1" applyFill="1" applyBorder="1" applyAlignment="1">
      <alignment vertical="top" wrapText="1"/>
    </xf>
    <xf numFmtId="0" fontId="14" fillId="3" borderId="32" xfId="0" applyFont="1" applyFill="1" applyBorder="1"/>
    <xf numFmtId="0" fontId="14" fillId="3" borderId="27" xfId="0" applyFont="1" applyFill="1" applyBorder="1"/>
    <xf numFmtId="0" fontId="4" fillId="3" borderId="26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40" fillId="3" borderId="56" xfId="0" applyFont="1" applyFill="1" applyBorder="1"/>
    <xf numFmtId="49" fontId="4" fillId="3" borderId="10" xfId="0" applyNumberFormat="1" applyFont="1" applyFill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0" fontId="4" fillId="3" borderId="28" xfId="0" applyFont="1" applyFill="1" applyBorder="1" applyAlignment="1">
      <alignment vertical="center"/>
    </xf>
    <xf numFmtId="49" fontId="4" fillId="3" borderId="29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left" vertical="top" wrapText="1"/>
    </xf>
    <xf numFmtId="0" fontId="15" fillId="3" borderId="18" xfId="0" applyFont="1" applyFill="1" applyBorder="1" applyAlignment="1">
      <alignment vertical="top" wrapText="1"/>
    </xf>
    <xf numFmtId="0" fontId="14" fillId="3" borderId="31" xfId="0" applyFont="1" applyFill="1" applyBorder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36" fillId="3" borderId="0" xfId="0" applyFont="1" applyFill="1"/>
    <xf numFmtId="0" fontId="26" fillId="3" borderId="0" xfId="0" applyFont="1" applyFill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31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/>
    </xf>
    <xf numFmtId="49" fontId="17" fillId="3" borderId="10" xfId="0" applyNumberFormat="1" applyFont="1" applyFill="1" applyBorder="1" applyAlignment="1">
      <alignment horizontal="center"/>
    </xf>
    <xf numFmtId="167" fontId="19" fillId="3" borderId="11" xfId="0" applyNumberFormat="1" applyFont="1" applyFill="1" applyBorder="1"/>
    <xf numFmtId="166" fontId="0" fillId="3" borderId="0" xfId="0" applyNumberFormat="1" applyFill="1"/>
    <xf numFmtId="0" fontId="12" fillId="3" borderId="7" xfId="0" applyFont="1" applyFill="1" applyBorder="1" applyAlignment="1">
      <alignment horizontal="left" vertical="top" wrapText="1"/>
    </xf>
    <xf numFmtId="0" fontId="0" fillId="3" borderId="3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9" xfId="0" applyFill="1" applyBorder="1"/>
    <xf numFmtId="0" fontId="3" fillId="3" borderId="7" xfId="0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166" fontId="42" fillId="3" borderId="39" xfId="0" applyNumberFormat="1" applyFont="1" applyFill="1" applyBorder="1" applyAlignment="1">
      <alignment horizontal="center"/>
    </xf>
    <xf numFmtId="166" fontId="42" fillId="3" borderId="7" xfId="0" applyNumberFormat="1" applyFont="1" applyFill="1" applyBorder="1" applyAlignment="1">
      <alignment horizontal="center"/>
    </xf>
    <xf numFmtId="0" fontId="43" fillId="3" borderId="7" xfId="0" applyFont="1" applyFill="1" applyBorder="1" applyAlignment="1">
      <alignment horizontal="center"/>
    </xf>
    <xf numFmtId="2" fontId="0" fillId="3" borderId="0" xfId="0" applyNumberFormat="1" applyFill="1"/>
    <xf numFmtId="0" fontId="44" fillId="3" borderId="39" xfId="0" applyFont="1" applyFill="1" applyBorder="1" applyAlignment="1">
      <alignment horizontal="center"/>
    </xf>
    <xf numFmtId="0" fontId="44" fillId="3" borderId="7" xfId="0" applyFont="1" applyFill="1" applyBorder="1" applyAlignment="1">
      <alignment horizontal="center"/>
    </xf>
    <xf numFmtId="0" fontId="44" fillId="3" borderId="39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 wrapText="1"/>
    </xf>
    <xf numFmtId="49" fontId="19" fillId="3" borderId="39" xfId="0" applyNumberFormat="1" applyFont="1" applyFill="1" applyBorder="1" applyAlignment="1">
      <alignment horizontal="center" vertical="center" wrapText="1"/>
    </xf>
    <xf numFmtId="49" fontId="19" fillId="3" borderId="38" xfId="0" applyNumberFormat="1" applyFont="1" applyFill="1" applyBorder="1" applyAlignment="1">
      <alignment horizontal="center" vertical="center" wrapText="1"/>
    </xf>
    <xf numFmtId="0" fontId="45" fillId="3" borderId="59" xfId="0" applyFont="1" applyFill="1" applyBorder="1" applyAlignment="1">
      <alignment horizontal="center"/>
    </xf>
    <xf numFmtId="0" fontId="42" fillId="3" borderId="39" xfId="0" applyFont="1" applyFill="1" applyBorder="1" applyAlignment="1">
      <alignment horizontal="center"/>
    </xf>
    <xf numFmtId="0" fontId="42" fillId="3" borderId="7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42" fillId="3" borderId="59" xfId="0" applyFont="1" applyFill="1" applyBorder="1" applyAlignment="1">
      <alignment horizontal="center"/>
    </xf>
    <xf numFmtId="0" fontId="42" fillId="3" borderId="3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vertical="top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17" fillId="3" borderId="10" xfId="0" applyNumberFormat="1" applyFont="1" applyFill="1" applyBorder="1" applyAlignment="1">
      <alignment horizontal="center" vertical="center" wrapText="1"/>
    </xf>
    <xf numFmtId="0" fontId="45" fillId="3" borderId="56" xfId="0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 vertic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0" fontId="44" fillId="3" borderId="56" xfId="0" applyFont="1" applyFill="1" applyBorder="1" applyAlignment="1">
      <alignment horizontal="center"/>
    </xf>
    <xf numFmtId="0" fontId="44" fillId="3" borderId="16" xfId="0" applyFont="1" applyFill="1" applyBorder="1" applyAlignment="1">
      <alignment horizontal="center"/>
    </xf>
    <xf numFmtId="49" fontId="13" fillId="3" borderId="16" xfId="0" applyNumberFormat="1" applyFont="1" applyFill="1" applyBorder="1" applyAlignment="1">
      <alignment vertical="top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44" fillId="3" borderId="59" xfId="0" applyFont="1" applyFill="1" applyBorder="1" applyAlignment="1">
      <alignment horizontal="center"/>
    </xf>
    <xf numFmtId="0" fontId="44" fillId="3" borderId="3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vertical="top" wrapText="1"/>
    </xf>
    <xf numFmtId="49" fontId="17" fillId="3" borderId="18" xfId="0" applyNumberFormat="1" applyFont="1" applyFill="1" applyBorder="1" applyAlignment="1">
      <alignment horizontal="center" vertical="center" wrapText="1"/>
    </xf>
    <xf numFmtId="0" fontId="44" fillId="3" borderId="60" xfId="0" applyFont="1" applyFill="1" applyBorder="1" applyAlignment="1">
      <alignment horizontal="center"/>
    </xf>
    <xf numFmtId="0" fontId="44" fillId="3" borderId="17" xfId="0" applyFont="1" applyFill="1" applyBorder="1" applyAlignment="1">
      <alignment horizontal="center"/>
    </xf>
    <xf numFmtId="49" fontId="17" fillId="3" borderId="7" xfId="0" applyNumberFormat="1" applyFont="1" applyFill="1" applyBorder="1" applyAlignment="1">
      <alignment vertical="top" wrapText="1"/>
    </xf>
    <xf numFmtId="2" fontId="42" fillId="3" borderId="39" xfId="0" applyNumberFormat="1" applyFont="1" applyFill="1" applyBorder="1" applyAlignment="1">
      <alignment horizontal="center"/>
    </xf>
    <xf numFmtId="2" fontId="42" fillId="3" borderId="7" xfId="0" applyNumberFormat="1" applyFont="1" applyFill="1" applyBorder="1" applyAlignment="1">
      <alignment horizontal="center"/>
    </xf>
    <xf numFmtId="0" fontId="45" fillId="3" borderId="39" xfId="0" applyFont="1" applyFill="1" applyBorder="1" applyAlignment="1">
      <alignment horizontal="center"/>
    </xf>
    <xf numFmtId="49" fontId="13" fillId="3" borderId="33" xfId="0" applyNumberFormat="1" applyFont="1" applyFill="1" applyBorder="1" applyAlignment="1">
      <alignment vertical="top" wrapText="1"/>
    </xf>
    <xf numFmtId="166" fontId="42" fillId="3" borderId="59" xfId="0" applyNumberFormat="1" applyFont="1" applyFill="1" applyBorder="1" applyAlignment="1">
      <alignment horizontal="center"/>
    </xf>
    <xf numFmtId="166" fontId="42" fillId="3" borderId="33" xfId="0" applyNumberFormat="1" applyFont="1" applyFill="1" applyBorder="1" applyAlignment="1">
      <alignment horizontal="center"/>
    </xf>
    <xf numFmtId="166" fontId="42" fillId="3" borderId="56" xfId="0" applyNumberFormat="1" applyFont="1" applyFill="1" applyBorder="1" applyAlignment="1">
      <alignment horizontal="center"/>
    </xf>
    <xf numFmtId="166" fontId="42" fillId="3" borderId="16" xfId="0" applyNumberFormat="1" applyFont="1" applyFill="1" applyBorder="1" applyAlignment="1">
      <alignment horizontal="center"/>
    </xf>
    <xf numFmtId="0" fontId="42" fillId="3" borderId="16" xfId="0" applyFont="1" applyFill="1" applyBorder="1" applyAlignment="1">
      <alignment horizontal="center"/>
    </xf>
    <xf numFmtId="49" fontId="17" fillId="3" borderId="17" xfId="0" applyNumberFormat="1" applyFont="1" applyFill="1" applyBorder="1" applyAlignment="1">
      <alignment vertical="top" wrapText="1"/>
    </xf>
    <xf numFmtId="49" fontId="21" fillId="3" borderId="18" xfId="0" applyNumberFormat="1" applyFont="1" applyFill="1" applyBorder="1" applyAlignment="1">
      <alignment horizontal="center" vertical="center" wrapText="1"/>
    </xf>
    <xf numFmtId="0" fontId="45" fillId="3" borderId="60" xfId="0" applyFont="1" applyFill="1" applyBorder="1" applyAlignment="1">
      <alignment horizontal="center"/>
    </xf>
    <xf numFmtId="166" fontId="44" fillId="3" borderId="59" xfId="0" applyNumberFormat="1" applyFont="1" applyFill="1" applyBorder="1" applyAlignment="1">
      <alignment horizontal="center"/>
    </xf>
    <xf numFmtId="166" fontId="44" fillId="3" borderId="33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16" xfId="0" applyFont="1" applyFill="1" applyBorder="1" applyAlignment="1">
      <alignment vertical="top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42" fillId="3" borderId="56" xfId="0" applyFont="1" applyFill="1" applyBorder="1" applyAlignment="1">
      <alignment horizontal="center"/>
    </xf>
    <xf numFmtId="166" fontId="42" fillId="3" borderId="60" xfId="0" applyNumberFormat="1" applyFont="1" applyFill="1" applyBorder="1" applyAlignment="1">
      <alignment horizontal="center"/>
    </xf>
    <xf numFmtId="166" fontId="42" fillId="3" borderId="17" xfId="0" applyNumberFormat="1" applyFont="1" applyFill="1" applyBorder="1" applyAlignment="1">
      <alignment horizontal="center"/>
    </xf>
    <xf numFmtId="49" fontId="21" fillId="3" borderId="16" xfId="0" applyNumberFormat="1" applyFont="1" applyFill="1" applyBorder="1" applyAlignment="1">
      <alignment vertical="top" wrapText="1"/>
    </xf>
    <xf numFmtId="49" fontId="21" fillId="3" borderId="16" xfId="0" applyNumberFormat="1" applyFont="1" applyFill="1" applyBorder="1" applyAlignment="1">
      <alignment vertical="center" wrapText="1"/>
    </xf>
    <xf numFmtId="49" fontId="21" fillId="3" borderId="17" xfId="0" applyNumberFormat="1" applyFont="1" applyFill="1" applyBorder="1" applyAlignment="1">
      <alignment vertical="top" wrapText="1"/>
    </xf>
    <xf numFmtId="49" fontId="23" fillId="3" borderId="7" xfId="0" applyNumberFormat="1" applyFont="1" applyFill="1" applyBorder="1" applyAlignment="1">
      <alignment vertical="top" wrapText="1"/>
    </xf>
    <xf numFmtId="49" fontId="23" fillId="3" borderId="33" xfId="0" applyNumberFormat="1" applyFont="1" applyFill="1" applyBorder="1" applyAlignment="1">
      <alignment vertical="top" wrapText="1"/>
    </xf>
    <xf numFmtId="49" fontId="23" fillId="3" borderId="16" xfId="0" applyNumberFormat="1" applyFont="1" applyFill="1" applyBorder="1" applyAlignment="1">
      <alignment vertical="top" wrapText="1"/>
    </xf>
    <xf numFmtId="49" fontId="21" fillId="3" borderId="7" xfId="0" applyNumberFormat="1" applyFont="1" applyFill="1" applyBorder="1" applyAlignment="1">
      <alignment vertical="top" wrapText="1"/>
    </xf>
    <xf numFmtId="166" fontId="19" fillId="3" borderId="1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9" fontId="21" fillId="3" borderId="41" xfId="0" applyNumberFormat="1" applyFont="1" applyFill="1" applyBorder="1" applyAlignment="1">
      <alignment vertical="center" wrapText="1"/>
    </xf>
    <xf numFmtId="49" fontId="12" fillId="3" borderId="44" xfId="0" applyNumberFormat="1" applyFont="1" applyFill="1" applyBorder="1" applyAlignment="1">
      <alignment horizontal="center" vertical="center" wrapText="1"/>
    </xf>
    <xf numFmtId="0" fontId="44" fillId="3" borderId="61" xfId="0" applyFont="1" applyFill="1" applyBorder="1" applyAlignment="1">
      <alignment horizontal="center"/>
    </xf>
    <xf numFmtId="0" fontId="44" fillId="3" borderId="41" xfId="0" applyFont="1" applyFill="1" applyBorder="1" applyAlignment="1">
      <alignment horizontal="center"/>
    </xf>
    <xf numFmtId="0" fontId="45" fillId="3" borderId="61" xfId="0" applyFont="1" applyFill="1" applyBorder="1" applyAlignment="1">
      <alignment horizontal="center"/>
    </xf>
    <xf numFmtId="49" fontId="23" fillId="3" borderId="33" xfId="0" applyNumberFormat="1" applyFont="1" applyFill="1" applyBorder="1" applyAlignment="1">
      <alignment vertical="center" wrapText="1"/>
    </xf>
    <xf numFmtId="49" fontId="24" fillId="3" borderId="16" xfId="0" applyNumberFormat="1" applyFont="1" applyFill="1" applyBorder="1" applyAlignment="1">
      <alignment vertical="top" wrapText="1"/>
    </xf>
    <xf numFmtId="49" fontId="23" fillId="3" borderId="16" xfId="0" applyNumberFormat="1" applyFont="1" applyFill="1" applyBorder="1" applyAlignment="1">
      <alignment vertical="center" wrapText="1"/>
    </xf>
    <xf numFmtId="166" fontId="44" fillId="3" borderId="62" xfId="0" applyNumberFormat="1" applyFont="1" applyFill="1" applyBorder="1" applyAlignment="1">
      <alignment horizontal="center"/>
    </xf>
    <xf numFmtId="166" fontId="44" fillId="3" borderId="22" xfId="0" applyNumberFormat="1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vertical="top" wrapText="1"/>
    </xf>
    <xf numFmtId="49" fontId="21" fillId="3" borderId="3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top" wrapText="1"/>
    </xf>
    <xf numFmtId="166" fontId="44" fillId="3" borderId="56" xfId="0" applyNumberFormat="1" applyFont="1" applyFill="1" applyBorder="1" applyAlignment="1">
      <alignment horizontal="center"/>
    </xf>
    <xf numFmtId="166" fontId="44" fillId="3" borderId="16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2" fillId="3" borderId="16" xfId="0" applyFont="1" applyFill="1" applyBorder="1" applyAlignment="1">
      <alignment wrapText="1"/>
    </xf>
    <xf numFmtId="0" fontId="12" fillId="3" borderId="45" xfId="0" applyFont="1" applyFill="1" applyBorder="1" applyAlignment="1">
      <alignment vertical="top" wrapText="1"/>
    </xf>
    <xf numFmtId="0" fontId="45" fillId="3" borderId="62" xfId="0" applyFont="1" applyFill="1" applyBorder="1" applyAlignment="1">
      <alignment horizontal="center"/>
    </xf>
    <xf numFmtId="49" fontId="23" fillId="3" borderId="7" xfId="0" applyNumberFormat="1" applyFont="1" applyFill="1" applyBorder="1" applyAlignment="1">
      <alignment vertical="center" wrapText="1"/>
    </xf>
    <xf numFmtId="0" fontId="12" fillId="3" borderId="46" xfId="0" applyFont="1" applyFill="1" applyBorder="1" applyAlignment="1">
      <alignment horizontal="left" vertical="top" wrapText="1"/>
    </xf>
    <xf numFmtId="0" fontId="17" fillId="3" borderId="33" xfId="0" applyFont="1" applyFill="1" applyBorder="1" applyAlignment="1">
      <alignment vertical="top" wrapText="1"/>
    </xf>
    <xf numFmtId="0" fontId="45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vertical="top" wrapText="1"/>
    </xf>
    <xf numFmtId="0" fontId="45" fillId="3" borderId="17" xfId="0" applyFont="1" applyFill="1" applyBorder="1" applyAlignment="1">
      <alignment horizontal="center"/>
    </xf>
    <xf numFmtId="0" fontId="43" fillId="3" borderId="60" xfId="0" applyFont="1" applyFill="1" applyBorder="1" applyAlignment="1">
      <alignment horizontal="center"/>
    </xf>
    <xf numFmtId="0" fontId="12" fillId="3" borderId="33" xfId="0" applyFont="1" applyFill="1" applyBorder="1" applyAlignment="1">
      <alignment vertical="top" wrapText="1"/>
    </xf>
    <xf numFmtId="0" fontId="44" fillId="3" borderId="62" xfId="0" applyFont="1" applyFill="1" applyBorder="1" applyAlignment="1">
      <alignment horizontal="center"/>
    </xf>
    <xf numFmtId="0" fontId="44" fillId="3" borderId="22" xfId="0" applyFont="1" applyFill="1" applyBorder="1" applyAlignment="1">
      <alignment horizontal="center"/>
    </xf>
    <xf numFmtId="0" fontId="31" fillId="3" borderId="46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left" vertical="top" wrapText="1"/>
    </xf>
    <xf numFmtId="0" fontId="31" fillId="3" borderId="16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left" vertical="top" wrapText="1"/>
    </xf>
    <xf numFmtId="49" fontId="17" fillId="3" borderId="47" xfId="0" applyNumberFormat="1" applyFont="1" applyFill="1" applyBorder="1" applyAlignment="1">
      <alignment horizontal="center"/>
    </xf>
    <xf numFmtId="0" fontId="44" fillId="3" borderId="53" xfId="0" applyFont="1" applyFill="1" applyBorder="1" applyAlignment="1">
      <alignment horizontal="center"/>
    </xf>
    <xf numFmtId="0" fontId="44" fillId="3" borderId="46" xfId="0" applyFont="1" applyFill="1" applyBorder="1" applyAlignment="1">
      <alignment horizontal="center"/>
    </xf>
    <xf numFmtId="0" fontId="43" fillId="3" borderId="53" xfId="0" applyFont="1" applyFill="1" applyBorder="1" applyAlignment="1">
      <alignment horizontal="center"/>
    </xf>
    <xf numFmtId="0" fontId="31" fillId="3" borderId="3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top" wrapText="1"/>
    </xf>
    <xf numFmtId="49" fontId="17" fillId="3" borderId="14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vertical="top" wrapText="1"/>
    </xf>
    <xf numFmtId="49" fontId="17" fillId="3" borderId="42" xfId="0" applyNumberFormat="1" applyFont="1" applyFill="1" applyBorder="1" applyAlignment="1">
      <alignment horizontal="center"/>
    </xf>
    <xf numFmtId="49" fontId="39" fillId="3" borderId="1" xfId="0" applyNumberFormat="1" applyFont="1" applyFill="1" applyBorder="1" applyAlignment="1">
      <alignment vertical="top" wrapText="1"/>
    </xf>
    <xf numFmtId="0" fontId="4" fillId="3" borderId="33" xfId="0" applyFont="1" applyFill="1" applyBorder="1" applyAlignment="1">
      <alignment horizontal="center" vertical="center"/>
    </xf>
    <xf numFmtId="49" fontId="23" fillId="3" borderId="5" xfId="0" applyNumberFormat="1" applyFont="1" applyFill="1" applyBorder="1" applyAlignment="1">
      <alignment vertical="top" wrapText="1"/>
    </xf>
    <xf numFmtId="49" fontId="12" fillId="3" borderId="42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vertical="top" wrapText="1"/>
    </xf>
    <xf numFmtId="49" fontId="21" fillId="3" borderId="14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vertical="top" wrapText="1"/>
    </xf>
    <xf numFmtId="49" fontId="23" fillId="3" borderId="2" xfId="0" applyNumberFormat="1" applyFont="1" applyFill="1" applyBorder="1" applyAlignment="1">
      <alignment vertical="top" wrapText="1"/>
    </xf>
    <xf numFmtId="49" fontId="12" fillId="3" borderId="14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vertical="top" wrapText="1"/>
    </xf>
    <xf numFmtId="49" fontId="21" fillId="3" borderId="15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vertical="top" wrapText="1"/>
    </xf>
    <xf numFmtId="166" fontId="44" fillId="3" borderId="39" xfId="0" applyNumberFormat="1" applyFont="1" applyFill="1" applyBorder="1" applyAlignment="1">
      <alignment horizontal="center" vertical="center"/>
    </xf>
    <xf numFmtId="166" fontId="44" fillId="3" borderId="7" xfId="0" applyNumberFormat="1" applyFont="1" applyFill="1" applyBorder="1" applyAlignment="1">
      <alignment horizontal="center" vertical="center"/>
    </xf>
    <xf numFmtId="166" fontId="44" fillId="3" borderId="59" xfId="0" applyNumberFormat="1" applyFont="1" applyFill="1" applyBorder="1" applyAlignment="1">
      <alignment horizontal="center" vertical="center"/>
    </xf>
    <xf numFmtId="166" fontId="44" fillId="3" borderId="33" xfId="0" applyNumberFormat="1" applyFont="1" applyFill="1" applyBorder="1" applyAlignment="1">
      <alignment horizontal="center" vertical="center"/>
    </xf>
    <xf numFmtId="0" fontId="44" fillId="3" borderId="59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49" fontId="25" fillId="3" borderId="16" xfId="0" applyNumberFormat="1" applyFont="1" applyFill="1" applyBorder="1" applyAlignment="1">
      <alignment vertical="top" wrapText="1"/>
    </xf>
    <xf numFmtId="49" fontId="25" fillId="3" borderId="33" xfId="0" applyNumberFormat="1" applyFont="1" applyFill="1" applyBorder="1" applyAlignment="1">
      <alignment vertical="top" wrapText="1"/>
    </xf>
    <xf numFmtId="0" fontId="31" fillId="3" borderId="14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9" fontId="24" fillId="3" borderId="41" xfId="0" applyNumberFormat="1" applyFont="1" applyFill="1" applyBorder="1" applyAlignment="1">
      <alignment vertical="top" wrapText="1"/>
    </xf>
    <xf numFmtId="49" fontId="38" fillId="3" borderId="7" xfId="0" applyNumberFormat="1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166" fontId="41" fillId="3" borderId="7" xfId="0" applyNumberFormat="1" applyFont="1" applyFill="1" applyBorder="1" applyAlignment="1">
      <alignment horizontal="center" vertical="center"/>
    </xf>
    <xf numFmtId="49" fontId="21" fillId="3" borderId="33" xfId="0" applyNumberFormat="1" applyFont="1" applyFill="1" applyBorder="1" applyAlignment="1">
      <alignment vertical="top" wrapText="1"/>
    </xf>
    <xf numFmtId="166" fontId="45" fillId="3" borderId="39" xfId="0" applyNumberFormat="1" applyFont="1" applyFill="1" applyBorder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166" fontId="45" fillId="3" borderId="7" xfId="0" applyNumberFormat="1" applyFont="1" applyFill="1" applyBorder="1" applyAlignment="1">
      <alignment horizontal="center" vertical="center"/>
    </xf>
    <xf numFmtId="0" fontId="31" fillId="3" borderId="47" xfId="0" applyFont="1" applyFill="1" applyBorder="1" applyAlignment="1">
      <alignment horizontal="center" vertical="center"/>
    </xf>
    <xf numFmtId="49" fontId="17" fillId="3" borderId="49" xfId="0" applyNumberFormat="1" applyFont="1" applyFill="1" applyBorder="1" applyAlignment="1">
      <alignment horizontal="center"/>
    </xf>
    <xf numFmtId="0" fontId="44" fillId="3" borderId="53" xfId="0" applyFont="1" applyFill="1" applyBorder="1"/>
    <xf numFmtId="0" fontId="45" fillId="3" borderId="33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left" vertical="top" wrapText="1"/>
    </xf>
    <xf numFmtId="49" fontId="21" fillId="3" borderId="2" xfId="0" applyNumberFormat="1" applyFont="1" applyFill="1" applyBorder="1" applyAlignment="1">
      <alignment horizontal="center" vertical="top" wrapText="1"/>
    </xf>
    <xf numFmtId="49" fontId="21" fillId="3" borderId="10" xfId="0" applyNumberFormat="1" applyFont="1" applyFill="1" applyBorder="1" applyAlignment="1">
      <alignment horizontal="center" vertical="top" wrapText="1"/>
    </xf>
    <xf numFmtId="0" fontId="44" fillId="3" borderId="56" xfId="0" applyFont="1" applyFill="1" applyBorder="1"/>
    <xf numFmtId="166" fontId="45" fillId="3" borderId="56" xfId="0" applyNumberFormat="1" applyFont="1" applyFill="1" applyBorder="1" applyAlignment="1">
      <alignment horizontal="center"/>
    </xf>
    <xf numFmtId="166" fontId="45" fillId="3" borderId="16" xfId="0" applyNumberFormat="1" applyFont="1" applyFill="1" applyBorder="1" applyAlignment="1">
      <alignment horizontal="center"/>
    </xf>
    <xf numFmtId="2" fontId="45" fillId="3" borderId="56" xfId="0" applyNumberFormat="1" applyFont="1" applyFill="1" applyBorder="1" applyAlignment="1">
      <alignment horizontal="center"/>
    </xf>
    <xf numFmtId="2" fontId="45" fillId="3" borderId="16" xfId="0" applyNumberFormat="1" applyFont="1" applyFill="1" applyBorder="1" applyAlignment="1">
      <alignment horizontal="center"/>
    </xf>
    <xf numFmtId="49" fontId="12" fillId="3" borderId="16" xfId="0" applyNumberFormat="1" applyFont="1" applyFill="1" applyBorder="1" applyAlignment="1">
      <alignment wrapText="1"/>
    </xf>
    <xf numFmtId="166" fontId="44" fillId="3" borderId="56" xfId="0" applyNumberFormat="1" applyFont="1" applyFill="1" applyBorder="1"/>
    <xf numFmtId="49" fontId="21" fillId="3" borderId="1" xfId="0" applyNumberFormat="1" applyFont="1" applyFill="1" applyBorder="1" applyAlignment="1">
      <alignment horizontal="center" vertical="top" wrapText="1"/>
    </xf>
    <xf numFmtId="0" fontId="44" fillId="3" borderId="59" xfId="0" applyFont="1" applyFill="1" applyBorder="1"/>
    <xf numFmtId="0" fontId="21" fillId="3" borderId="17" xfId="0" applyFont="1" applyFill="1" applyBorder="1" applyAlignment="1">
      <alignment horizontal="left" vertical="top" wrapText="1"/>
    </xf>
    <xf numFmtId="49" fontId="21" fillId="3" borderId="18" xfId="0" applyNumberFormat="1" applyFont="1" applyFill="1" applyBorder="1" applyAlignment="1">
      <alignment horizontal="center" vertical="top" wrapText="1"/>
    </xf>
    <xf numFmtId="0" fontId="44" fillId="3" borderId="60" xfId="0" applyFont="1" applyFill="1" applyBorder="1"/>
    <xf numFmtId="49" fontId="2" fillId="3" borderId="14" xfId="0" applyNumberFormat="1" applyFont="1" applyFill="1" applyBorder="1" applyAlignment="1">
      <alignment horizontal="center" wrapText="1"/>
    </xf>
    <xf numFmtId="49" fontId="3" fillId="3" borderId="16" xfId="0" applyNumberFormat="1" applyFont="1" applyFill="1" applyBorder="1" applyAlignment="1">
      <alignment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10" xfId="0" applyNumberFormat="1" applyFont="1" applyFill="1" applyBorder="1" applyAlignment="1">
      <alignment horizontal="center" wrapText="1"/>
    </xf>
    <xf numFmtId="0" fontId="6" fillId="3" borderId="5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56" xfId="0" applyFont="1" applyFill="1" applyBorder="1"/>
    <xf numFmtId="0" fontId="2" fillId="3" borderId="0" xfId="0" applyFont="1" applyFill="1"/>
    <xf numFmtId="49" fontId="1" fillId="3" borderId="14" xfId="0" applyNumberFormat="1" applyFont="1" applyFill="1" applyBorder="1" applyAlignment="1">
      <alignment horizontal="center" wrapText="1"/>
    </xf>
    <xf numFmtId="49" fontId="1" fillId="3" borderId="16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horizontal="center" wrapText="1"/>
    </xf>
    <xf numFmtId="49" fontId="1" fillId="3" borderId="10" xfId="0" applyNumberFormat="1" applyFont="1" applyFill="1" applyBorder="1" applyAlignment="1">
      <alignment horizontal="center" wrapText="1"/>
    </xf>
    <xf numFmtId="0" fontId="15" fillId="3" borderId="5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3" borderId="56" xfId="0" applyFont="1" applyFill="1" applyBorder="1"/>
    <xf numFmtId="0" fontId="1" fillId="3" borderId="0" xfId="0" applyFont="1" applyFill="1"/>
    <xf numFmtId="49" fontId="1" fillId="3" borderId="14" xfId="0" applyNumberFormat="1" applyFont="1" applyFill="1" applyBorder="1" applyAlignment="1">
      <alignment horizontal="center" vertical="top" wrapText="1"/>
    </xf>
    <xf numFmtId="49" fontId="6" fillId="3" borderId="16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wrapText="1"/>
    </xf>
    <xf numFmtId="49" fontId="11" fillId="3" borderId="2" xfId="0" applyNumberFormat="1" applyFont="1" applyFill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0" fontId="16" fillId="3" borderId="56" xfId="0" applyFont="1" applyFill="1" applyBorder="1"/>
    <xf numFmtId="0" fontId="8" fillId="3" borderId="0" xfId="0" applyFont="1" applyFill="1"/>
    <xf numFmtId="49" fontId="1" fillId="3" borderId="14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49" fontId="11" fillId="3" borderId="10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wrapText="1"/>
    </xf>
    <xf numFmtId="49" fontId="11" fillId="3" borderId="2" xfId="0" applyNumberFormat="1" applyFont="1" applyFill="1" applyBorder="1" applyAlignment="1">
      <alignment horizontal="center" wrapText="1"/>
    </xf>
    <xf numFmtId="49" fontId="11" fillId="3" borderId="10" xfId="0" applyNumberFormat="1" applyFont="1" applyFill="1" applyBorder="1" applyAlignment="1">
      <alignment horizontal="center" wrapText="1"/>
    </xf>
    <xf numFmtId="49" fontId="1" fillId="3" borderId="15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wrapText="1"/>
    </xf>
    <xf numFmtId="49" fontId="11" fillId="3" borderId="18" xfId="0" applyNumberFormat="1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60" xfId="0" applyFont="1" applyFill="1" applyBorder="1"/>
    <xf numFmtId="49" fontId="7" fillId="3" borderId="34" xfId="0" applyNumberFormat="1" applyFont="1" applyFill="1" applyBorder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67" xfId="0" applyNumberFormat="1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49" fontId="7" fillId="3" borderId="38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167" fontId="16" fillId="3" borderId="10" xfId="0" applyNumberFormat="1" applyFont="1" applyFill="1" applyBorder="1" applyAlignment="1">
      <alignment wrapText="1"/>
    </xf>
    <xf numFmtId="0" fontId="7" fillId="3" borderId="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67" fontId="6" fillId="3" borderId="10" xfId="0" applyNumberFormat="1" applyFont="1" applyFill="1" applyBorder="1" applyAlignment="1">
      <alignment wrapText="1"/>
    </xf>
    <xf numFmtId="167" fontId="6" fillId="3" borderId="1" xfId="0" applyNumberFormat="1" applyFont="1" applyFill="1" applyBorder="1" applyAlignment="1">
      <alignment wrapText="1"/>
    </xf>
    <xf numFmtId="0" fontId="14" fillId="3" borderId="33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7" fontId="16" fillId="3" borderId="2" xfId="0" applyNumberFormat="1" applyFont="1" applyFill="1" applyBorder="1" applyAlignment="1">
      <alignment wrapText="1" readingOrder="1"/>
    </xf>
    <xf numFmtId="166" fontId="40" fillId="3" borderId="16" xfId="0" applyNumberFormat="1" applyFont="1" applyFill="1" applyBorder="1"/>
    <xf numFmtId="0" fontId="18" fillId="3" borderId="16" xfId="0" applyFont="1" applyFill="1" applyBorder="1"/>
    <xf numFmtId="0" fontId="4" fillId="3" borderId="1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top" wrapText="1" readingOrder="1"/>
    </xf>
    <xf numFmtId="167" fontId="15" fillId="3" borderId="2" xfId="0" applyNumberFormat="1" applyFont="1" applyFill="1" applyBorder="1" applyAlignment="1">
      <alignment wrapText="1"/>
    </xf>
    <xf numFmtId="166" fontId="14" fillId="3" borderId="13" xfId="0" applyNumberFormat="1" applyFont="1" applyFill="1" applyBorder="1"/>
    <xf numFmtId="49" fontId="12" fillId="3" borderId="16" xfId="0" applyNumberFormat="1" applyFont="1" applyFill="1" applyBorder="1" applyAlignment="1">
      <alignment vertical="top" wrapText="1"/>
    </xf>
    <xf numFmtId="166" fontId="14" fillId="3" borderId="16" xfId="0" applyNumberFormat="1" applyFont="1" applyFill="1" applyBorder="1"/>
    <xf numFmtId="49" fontId="22" fillId="3" borderId="16" xfId="0" applyNumberFormat="1" applyFont="1" applyFill="1" applyBorder="1" applyAlignment="1">
      <alignment vertical="top" wrapText="1"/>
    </xf>
    <xf numFmtId="167" fontId="21" fillId="3" borderId="2" xfId="0" applyNumberFormat="1" applyFont="1" applyFill="1" applyBorder="1" applyAlignment="1">
      <alignment wrapText="1"/>
    </xf>
    <xf numFmtId="49" fontId="12" fillId="3" borderId="17" xfId="0" applyNumberFormat="1" applyFont="1" applyFill="1" applyBorder="1" applyAlignment="1">
      <alignment vertical="top" wrapText="1"/>
    </xf>
    <xf numFmtId="49" fontId="24" fillId="3" borderId="17" xfId="0" applyNumberFormat="1" applyFont="1" applyFill="1" applyBorder="1" applyAlignment="1">
      <alignment vertical="top" wrapText="1"/>
    </xf>
    <xf numFmtId="49" fontId="22" fillId="3" borderId="33" xfId="0" applyNumberFormat="1" applyFont="1" applyFill="1" applyBorder="1" applyAlignment="1">
      <alignment vertical="top" wrapText="1"/>
    </xf>
    <xf numFmtId="49" fontId="24" fillId="3" borderId="10" xfId="0" applyNumberFormat="1" applyFont="1" applyFill="1" applyBorder="1" applyAlignment="1">
      <alignment vertical="top" wrapText="1"/>
    </xf>
    <xf numFmtId="166" fontId="14" fillId="3" borderId="56" xfId="0" applyNumberFormat="1" applyFont="1" applyFill="1" applyBorder="1"/>
    <xf numFmtId="167" fontId="16" fillId="3" borderId="2" xfId="0" applyNumberFormat="1" applyFont="1" applyFill="1" applyBorder="1" applyAlignment="1">
      <alignment wrapText="1"/>
    </xf>
    <xf numFmtId="49" fontId="24" fillId="3" borderId="22" xfId="0" applyNumberFormat="1" applyFont="1" applyFill="1" applyBorder="1" applyAlignment="1">
      <alignment vertical="top" wrapText="1"/>
    </xf>
    <xf numFmtId="0" fontId="12" fillId="3" borderId="10" xfId="0" applyFont="1" applyFill="1" applyBorder="1" applyAlignment="1">
      <alignment horizontal="left" vertical="top" wrapText="1" readingOrder="1"/>
    </xf>
    <xf numFmtId="166" fontId="14" fillId="3" borderId="2" xfId="0" applyNumberFormat="1" applyFont="1" applyFill="1" applyBorder="1"/>
    <xf numFmtId="0" fontId="14" fillId="3" borderId="16" xfId="0" applyFont="1" applyFill="1" applyBorder="1"/>
    <xf numFmtId="0" fontId="14" fillId="3" borderId="51" xfId="0" applyFont="1" applyFill="1" applyBorder="1"/>
    <xf numFmtId="167" fontId="6" fillId="3" borderId="2" xfId="0" applyNumberFormat="1" applyFont="1" applyFill="1" applyBorder="1" applyAlignment="1">
      <alignment wrapText="1"/>
    </xf>
    <xf numFmtId="0" fontId="14" fillId="3" borderId="13" xfId="0" applyFont="1" applyFill="1" applyBorder="1" applyAlignment="1">
      <alignment horizontal="center" vertical="center"/>
    </xf>
    <xf numFmtId="166" fontId="14" fillId="3" borderId="11" xfId="0" applyNumberFormat="1" applyFont="1" applyFill="1" applyBorder="1" applyAlignment="1">
      <alignment horizontal="right"/>
    </xf>
    <xf numFmtId="0" fontId="14" fillId="3" borderId="8" xfId="0" applyFont="1" applyFill="1" applyBorder="1" applyAlignment="1">
      <alignment horizontal="right"/>
    </xf>
    <xf numFmtId="166" fontId="18" fillId="3" borderId="11" xfId="0" applyNumberFormat="1" applyFont="1" applyFill="1" applyBorder="1" applyAlignment="1">
      <alignment horizontal="right"/>
    </xf>
    <xf numFmtId="0" fontId="14" fillId="3" borderId="2" xfId="0" applyFont="1" applyFill="1" applyBorder="1"/>
    <xf numFmtId="166" fontId="14" fillId="3" borderId="16" xfId="0" applyNumberFormat="1" applyFont="1" applyFill="1" applyBorder="1" applyAlignment="1">
      <alignment vertical="center"/>
    </xf>
    <xf numFmtId="166" fontId="14" fillId="3" borderId="16" xfId="0" applyNumberFormat="1" applyFont="1" applyFill="1" applyBorder="1" applyAlignment="1">
      <alignment horizontal="right" vertical="center"/>
    </xf>
    <xf numFmtId="166" fontId="14" fillId="3" borderId="13" xfId="0" applyNumberFormat="1" applyFont="1" applyFill="1" applyBorder="1" applyAlignment="1">
      <alignment horizontal="center" vertical="center"/>
    </xf>
    <xf numFmtId="49" fontId="24" fillId="3" borderId="16" xfId="0" applyNumberFormat="1" applyFont="1" applyFill="1" applyBorder="1" applyAlignment="1">
      <alignment vertical="center" wrapText="1"/>
    </xf>
    <xf numFmtId="0" fontId="14" fillId="3" borderId="13" xfId="0" applyFont="1" applyFill="1" applyBorder="1" applyAlignment="1">
      <alignment horizontal="center"/>
    </xf>
    <xf numFmtId="166" fontId="14" fillId="3" borderId="13" xfId="0" applyNumberFormat="1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167" fontId="19" fillId="3" borderId="2" xfId="0" applyNumberFormat="1" applyFont="1" applyFill="1" applyBorder="1" applyAlignment="1">
      <alignment wrapText="1" readingOrder="1"/>
    </xf>
    <xf numFmtId="49" fontId="12" fillId="3" borderId="22" xfId="0" applyNumberFormat="1" applyFont="1" applyFill="1" applyBorder="1" applyAlignment="1">
      <alignment vertical="top" wrapText="1"/>
    </xf>
    <xf numFmtId="49" fontId="12" fillId="3" borderId="10" xfId="0" applyNumberFormat="1" applyFont="1" applyFill="1" applyBorder="1" applyAlignment="1">
      <alignment vertical="top" wrapText="1"/>
    </xf>
    <xf numFmtId="49" fontId="24" fillId="3" borderId="45" xfId="0" applyNumberFormat="1" applyFont="1" applyFill="1" applyBorder="1" applyAlignment="1">
      <alignment vertical="top" wrapText="1"/>
    </xf>
    <xf numFmtId="0" fontId="16" fillId="3" borderId="16" xfId="0" applyFont="1" applyFill="1" applyBorder="1" applyAlignment="1">
      <alignment horizontal="left" vertical="top" wrapText="1" readingOrder="1"/>
    </xf>
    <xf numFmtId="166" fontId="14" fillId="3" borderId="11" xfId="0" applyNumberFormat="1" applyFont="1" applyFill="1" applyBorder="1" applyAlignment="1">
      <alignment horizontal="center"/>
    </xf>
    <xf numFmtId="166" fontId="40" fillId="3" borderId="11" xfId="0" applyNumberFormat="1" applyFont="1" applyFill="1" applyBorder="1" applyAlignment="1">
      <alignment horizontal="center"/>
    </xf>
    <xf numFmtId="0" fontId="40" fillId="3" borderId="16" xfId="0" applyFont="1" applyFill="1" applyBorder="1"/>
    <xf numFmtId="0" fontId="12" fillId="3" borderId="0" xfId="0" applyFont="1" applyFill="1"/>
    <xf numFmtId="166" fontId="18" fillId="3" borderId="11" xfId="0" applyNumberFormat="1" applyFont="1" applyFill="1" applyBorder="1" applyAlignment="1">
      <alignment horizontal="center" vertical="center"/>
    </xf>
    <xf numFmtId="166" fontId="40" fillId="3" borderId="13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67" fontId="15" fillId="3" borderId="3" xfId="0" applyNumberFormat="1" applyFont="1" applyFill="1" applyBorder="1" applyAlignment="1">
      <alignment wrapText="1"/>
    </xf>
    <xf numFmtId="0" fontId="40" fillId="3" borderId="32" xfId="0" applyFont="1" applyFill="1" applyBorder="1"/>
    <xf numFmtId="166" fontId="18" fillId="3" borderId="1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4" fillId="0" borderId="44" xfId="0" applyFont="1" applyBorder="1" applyAlignment="1">
      <alignment horizontal="center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 readingOrder="1"/>
    </xf>
    <xf numFmtId="0" fontId="2" fillId="0" borderId="17" xfId="0" applyFont="1" applyBorder="1" applyAlignment="1">
      <alignment horizontal="center" vertical="center" wrapText="1" readingOrder="1"/>
    </xf>
    <xf numFmtId="165" fontId="16" fillId="0" borderId="49" xfId="0" applyNumberFormat="1" applyFont="1" applyBorder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textRotation="90" wrapText="1"/>
    </xf>
    <xf numFmtId="0" fontId="34" fillId="0" borderId="64" xfId="0" applyFont="1" applyBorder="1" applyAlignment="1">
      <alignment horizontal="center" vertical="center" textRotation="90" wrapText="1"/>
    </xf>
    <xf numFmtId="165" fontId="8" fillId="0" borderId="63" xfId="0" applyNumberFormat="1" applyFont="1" applyBorder="1" applyAlignment="1">
      <alignment horizontal="center" vertical="center" textRotation="90" wrapText="1"/>
    </xf>
    <xf numFmtId="165" fontId="8" fillId="0" borderId="68" xfId="0" applyNumberFormat="1" applyFont="1" applyBorder="1" applyAlignment="1">
      <alignment horizontal="center" vertical="center" textRotation="90" wrapText="1"/>
    </xf>
    <xf numFmtId="0" fontId="34" fillId="0" borderId="69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 wrapText="1"/>
    </xf>
    <xf numFmtId="0" fontId="34" fillId="3" borderId="6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1"/>
  <sheetViews>
    <sheetView tabSelected="1" zoomScale="86" zoomScaleNormal="86" workbookViewId="0">
      <selection sqref="A1:G1"/>
    </sheetView>
  </sheetViews>
  <sheetFormatPr defaultColWidth="9.140625" defaultRowHeight="12.75" x14ac:dyDescent="0.2"/>
  <cols>
    <col min="1" max="1" width="7" style="201" customWidth="1"/>
    <col min="2" max="2" width="48.42578125" style="201" customWidth="1"/>
    <col min="3" max="3" width="7.5703125" style="201" customWidth="1"/>
    <col min="4" max="4" width="9.85546875" style="201" customWidth="1"/>
    <col min="5" max="5" width="10.28515625" style="201" customWidth="1"/>
    <col min="6" max="6" width="8.85546875" style="201" customWidth="1"/>
    <col min="7" max="8" width="9.140625" style="201"/>
    <col min="9" max="9" width="13.85546875" style="201" customWidth="1"/>
    <col min="10" max="16384" width="9.140625" style="201"/>
  </cols>
  <sheetData>
    <row r="1" spans="1:15" s="1" customFormat="1" ht="18" x14ac:dyDescent="0.25">
      <c r="A1" s="716" t="s">
        <v>205</v>
      </c>
      <c r="B1" s="716"/>
      <c r="C1" s="716"/>
      <c r="D1" s="716"/>
      <c r="E1" s="716"/>
      <c r="F1" s="716"/>
      <c r="G1" s="716"/>
    </row>
    <row r="2" spans="1:15" s="8" customFormat="1" ht="15" x14ac:dyDescent="0.2">
      <c r="A2" s="717" t="s">
        <v>866</v>
      </c>
      <c r="B2" s="717"/>
      <c r="C2" s="717"/>
      <c r="D2" s="717"/>
      <c r="E2" s="717"/>
      <c r="F2" s="717"/>
      <c r="G2" s="717"/>
    </row>
    <row r="3" spans="1:15" s="1" customFormat="1" x14ac:dyDescent="0.2">
      <c r="A3" s="4"/>
      <c r="B3" s="66"/>
      <c r="C3" s="199"/>
      <c r="D3" s="199"/>
      <c r="E3" s="66"/>
    </row>
    <row r="4" spans="1:15" x14ac:dyDescent="0.2">
      <c r="A4" s="200"/>
      <c r="B4" s="200"/>
      <c r="C4" s="200"/>
      <c r="D4" s="200"/>
      <c r="G4" s="202" t="s">
        <v>529</v>
      </c>
    </row>
    <row r="5" spans="1:15" ht="12.75" customHeight="1" x14ac:dyDescent="0.2">
      <c r="A5" s="714" t="s">
        <v>292</v>
      </c>
      <c r="B5" s="714" t="s">
        <v>813</v>
      </c>
      <c r="C5" s="714" t="s">
        <v>291</v>
      </c>
      <c r="D5" s="714" t="s">
        <v>987</v>
      </c>
      <c r="E5" s="714" t="s">
        <v>988</v>
      </c>
      <c r="F5" s="205" t="s">
        <v>197</v>
      </c>
      <c r="G5" s="205"/>
    </row>
    <row r="6" spans="1:15" ht="34.9" customHeight="1" x14ac:dyDescent="0.2">
      <c r="A6" s="715"/>
      <c r="B6" s="715"/>
      <c r="C6" s="715"/>
      <c r="D6" s="715"/>
      <c r="E6" s="715"/>
      <c r="F6" s="204" t="s">
        <v>293</v>
      </c>
      <c r="G6" s="204" t="s">
        <v>294</v>
      </c>
      <c r="I6" s="713"/>
    </row>
    <row r="7" spans="1:15" s="200" customFormat="1" x14ac:dyDescent="0.2">
      <c r="A7" s="207">
        <v>1</v>
      </c>
      <c r="B7" s="204">
        <v>2</v>
      </c>
      <c r="C7" s="203">
        <v>3</v>
      </c>
      <c r="D7" s="203">
        <v>4</v>
      </c>
      <c r="E7" s="203">
        <v>5</v>
      </c>
      <c r="F7" s="203">
        <v>6</v>
      </c>
      <c r="G7" s="204">
        <v>7</v>
      </c>
      <c r="I7" s="713"/>
      <c r="J7" s="201"/>
      <c r="K7" s="201"/>
      <c r="L7" s="201"/>
      <c r="M7" s="201"/>
      <c r="N7" s="201"/>
      <c r="O7" s="201"/>
    </row>
    <row r="8" spans="1:15" s="252" customFormat="1" ht="27.75" x14ac:dyDescent="0.2">
      <c r="A8" s="208" t="s">
        <v>525</v>
      </c>
      <c r="B8" s="251" t="s">
        <v>681</v>
      </c>
      <c r="C8" s="209"/>
      <c r="D8" s="272">
        <f>D11+D57+D91</f>
        <v>238021.69999999998</v>
      </c>
      <c r="E8" s="272">
        <f>E11+E57+E91</f>
        <v>238021.69999999998</v>
      </c>
      <c r="F8" s="272">
        <f>F11+F57+F91</f>
        <v>238021.69999999998</v>
      </c>
      <c r="G8" s="209"/>
      <c r="H8" s="201"/>
      <c r="I8" s="713"/>
      <c r="J8" s="201"/>
      <c r="K8" s="201"/>
      <c r="L8" s="201"/>
      <c r="M8" s="201"/>
      <c r="N8" s="201"/>
      <c r="O8" s="201"/>
    </row>
    <row r="9" spans="1:15" x14ac:dyDescent="0.2">
      <c r="A9" s="210"/>
      <c r="B9" s="239" t="s">
        <v>814</v>
      </c>
      <c r="C9" s="209"/>
      <c r="D9" s="237"/>
      <c r="E9" s="237"/>
      <c r="F9" s="209"/>
      <c r="G9" s="209"/>
      <c r="I9" s="713"/>
    </row>
    <row r="10" spans="1:15" x14ac:dyDescent="0.2">
      <c r="A10" s="211" t="s">
        <v>526</v>
      </c>
      <c r="B10" s="240" t="s">
        <v>815</v>
      </c>
      <c r="C10" s="215">
        <v>7100</v>
      </c>
      <c r="D10" s="242"/>
      <c r="E10" s="242"/>
      <c r="F10" s="242"/>
      <c r="G10" s="215" t="s">
        <v>534</v>
      </c>
      <c r="H10" s="200"/>
      <c r="I10" s="713"/>
      <c r="J10" s="200"/>
      <c r="K10" s="200"/>
      <c r="L10" s="200"/>
      <c r="M10" s="200"/>
      <c r="N10" s="200"/>
      <c r="O10" s="200"/>
    </row>
    <row r="11" spans="1:15" s="216" customFormat="1" ht="25.5" x14ac:dyDescent="0.2">
      <c r="A11" s="210"/>
      <c r="B11" s="241" t="s">
        <v>843</v>
      </c>
      <c r="C11" s="219"/>
      <c r="D11" s="272">
        <f>D13+D18+D20</f>
        <v>51071.4</v>
      </c>
      <c r="E11" s="272">
        <f>E13+E18+E20</f>
        <v>51071.4</v>
      </c>
      <c r="F11" s="272">
        <f>F13+F18+F20</f>
        <v>51071.4</v>
      </c>
      <c r="G11" s="219"/>
      <c r="H11" s="279" t="s">
        <v>967</v>
      </c>
      <c r="I11" s="713"/>
      <c r="J11" s="201"/>
      <c r="K11" s="201"/>
      <c r="L11" s="201"/>
      <c r="M11" s="252"/>
      <c r="N11" s="201"/>
      <c r="O11" s="201"/>
    </row>
    <row r="12" spans="1:15" x14ac:dyDescent="0.2">
      <c r="A12" s="210"/>
      <c r="B12" s="241" t="s">
        <v>816</v>
      </c>
      <c r="C12" s="236"/>
      <c r="D12" s="237"/>
      <c r="E12" s="237"/>
      <c r="F12" s="237"/>
      <c r="G12" s="219"/>
    </row>
    <row r="13" spans="1:15" s="216" customFormat="1" ht="25.5" x14ac:dyDescent="0.2">
      <c r="A13" s="211" t="s">
        <v>325</v>
      </c>
      <c r="B13" s="212" t="s">
        <v>650</v>
      </c>
      <c r="C13" s="215">
        <v>7131</v>
      </c>
      <c r="D13" s="270">
        <f>E13</f>
        <v>28814</v>
      </c>
      <c r="E13" s="270">
        <f>F13</f>
        <v>28814</v>
      </c>
      <c r="F13" s="270">
        <f>F15+F16</f>
        <v>28814</v>
      </c>
      <c r="G13" s="215" t="s">
        <v>534</v>
      </c>
      <c r="J13" s="201"/>
      <c r="K13" s="201"/>
      <c r="L13" s="201"/>
      <c r="M13" s="252"/>
      <c r="N13" s="201"/>
      <c r="O13" s="201"/>
    </row>
    <row r="14" spans="1:15" x14ac:dyDescent="0.2">
      <c r="A14" s="210"/>
      <c r="B14" s="217" t="s">
        <v>816</v>
      </c>
      <c r="C14" s="236"/>
      <c r="D14" s="209"/>
      <c r="E14" s="209"/>
      <c r="F14" s="209"/>
      <c r="G14" s="219"/>
    </row>
    <row r="15" spans="1:15" ht="38.25" x14ac:dyDescent="0.2">
      <c r="A15" s="220" t="s">
        <v>867</v>
      </c>
      <c r="B15" s="221" t="s">
        <v>817</v>
      </c>
      <c r="C15" s="203"/>
      <c r="D15" s="203"/>
      <c r="E15" s="203"/>
      <c r="F15" s="268">
        <v>97</v>
      </c>
      <c r="G15" s="203" t="s">
        <v>534</v>
      </c>
      <c r="M15" s="252"/>
    </row>
    <row r="16" spans="1:15" ht="25.5" x14ac:dyDescent="0.2">
      <c r="A16" s="220" t="s">
        <v>868</v>
      </c>
      <c r="B16" s="221" t="s">
        <v>818</v>
      </c>
      <c r="C16" s="203"/>
      <c r="D16" s="270">
        <f>E16</f>
        <v>28717</v>
      </c>
      <c r="E16" s="270">
        <f>F16</f>
        <v>28717</v>
      </c>
      <c r="F16" s="270">
        <v>28717</v>
      </c>
      <c r="G16" s="203" t="s">
        <v>534</v>
      </c>
      <c r="H16" s="280"/>
    </row>
    <row r="17" spans="1:15" s="216" customFormat="1" x14ac:dyDescent="0.2">
      <c r="A17" s="211" t="s">
        <v>326</v>
      </c>
      <c r="B17" s="212" t="s">
        <v>819</v>
      </c>
      <c r="C17" s="213">
        <v>7136</v>
      </c>
      <c r="D17" s="254"/>
      <c r="E17" s="254"/>
      <c r="F17" s="214"/>
      <c r="G17" s="215" t="s">
        <v>534</v>
      </c>
      <c r="M17" s="201"/>
    </row>
    <row r="18" spans="1:15" x14ac:dyDescent="0.2">
      <c r="A18" s="210"/>
      <c r="B18" s="217" t="s">
        <v>816</v>
      </c>
      <c r="D18" s="206">
        <f>D19</f>
        <v>21503.8</v>
      </c>
      <c r="E18" s="206">
        <f>E19</f>
        <v>21503.8</v>
      </c>
      <c r="F18" s="206">
        <f>F19</f>
        <v>21503.8</v>
      </c>
      <c r="G18" s="219"/>
      <c r="H18" s="280"/>
      <c r="M18" s="216"/>
    </row>
    <row r="19" spans="1:15" x14ac:dyDescent="0.2">
      <c r="A19" s="220" t="s">
        <v>869</v>
      </c>
      <c r="B19" s="221" t="s">
        <v>820</v>
      </c>
      <c r="C19" s="255"/>
      <c r="D19" s="209">
        <f>E19</f>
        <v>21503.8</v>
      </c>
      <c r="E19" s="209">
        <f>F19</f>
        <v>21503.8</v>
      </c>
      <c r="F19" s="209">
        <v>21503.8</v>
      </c>
      <c r="G19" s="203" t="s">
        <v>534</v>
      </c>
      <c r="J19" s="216"/>
      <c r="K19" s="216"/>
      <c r="L19" s="216"/>
      <c r="N19" s="216"/>
      <c r="O19" s="216"/>
    </row>
    <row r="20" spans="1:15" s="216" customFormat="1" ht="38.25" x14ac:dyDescent="0.2">
      <c r="A20" s="211" t="s">
        <v>329</v>
      </c>
      <c r="B20" s="212" t="s">
        <v>821</v>
      </c>
      <c r="C20" s="213">
        <v>7145</v>
      </c>
      <c r="D20" s="214">
        <f>E20</f>
        <v>753.6</v>
      </c>
      <c r="E20" s="214">
        <f>F20</f>
        <v>753.6</v>
      </c>
      <c r="F20" s="214">
        <f>F23</f>
        <v>753.6</v>
      </c>
      <c r="G20" s="215" t="s">
        <v>534</v>
      </c>
      <c r="J20" s="252"/>
      <c r="K20" s="252"/>
      <c r="L20" s="252"/>
      <c r="M20" s="252"/>
      <c r="N20" s="252"/>
      <c r="O20" s="252"/>
    </row>
    <row r="21" spans="1:15" ht="13.5" x14ac:dyDescent="0.2">
      <c r="A21" s="210"/>
      <c r="B21" s="217" t="s">
        <v>816</v>
      </c>
      <c r="C21" s="258"/>
      <c r="D21" s="209"/>
      <c r="E21" s="209"/>
      <c r="F21" s="209"/>
      <c r="G21" s="219"/>
      <c r="J21" s="252"/>
      <c r="K21" s="252"/>
      <c r="L21" s="252"/>
      <c r="M21" s="252"/>
      <c r="N21" s="252"/>
      <c r="O21" s="252"/>
    </row>
    <row r="22" spans="1:15" ht="13.5" x14ac:dyDescent="0.2">
      <c r="A22" s="223" t="s">
        <v>870</v>
      </c>
      <c r="B22" s="224" t="s">
        <v>822</v>
      </c>
      <c r="C22" s="200">
        <v>71452</v>
      </c>
      <c r="D22" s="225"/>
      <c r="E22" s="225"/>
      <c r="F22" s="225"/>
      <c r="G22" s="225" t="s">
        <v>534</v>
      </c>
      <c r="M22" s="252"/>
    </row>
    <row r="23" spans="1:15" ht="38.25" x14ac:dyDescent="0.2">
      <c r="A23" s="243"/>
      <c r="B23" s="244" t="s">
        <v>192</v>
      </c>
      <c r="D23" s="209">
        <f>E23</f>
        <v>753.6</v>
      </c>
      <c r="E23" s="209">
        <f>F23</f>
        <v>753.6</v>
      </c>
      <c r="F23" s="218">
        <v>753.6</v>
      </c>
      <c r="G23" s="218"/>
      <c r="H23" s="280"/>
    </row>
    <row r="24" spans="1:15" x14ac:dyDescent="0.2">
      <c r="A24" s="226"/>
      <c r="B24" s="227" t="s">
        <v>816</v>
      </c>
      <c r="C24" s="258"/>
      <c r="D24" s="206"/>
      <c r="E24" s="206"/>
      <c r="F24" s="228"/>
      <c r="G24" s="228"/>
    </row>
    <row r="25" spans="1:15" ht="51" x14ac:dyDescent="0.2">
      <c r="A25" s="223" t="s">
        <v>871</v>
      </c>
      <c r="B25" s="245" t="s">
        <v>872</v>
      </c>
      <c r="C25" s="259"/>
      <c r="D25" s="225"/>
      <c r="E25" s="225"/>
      <c r="F25" s="225"/>
      <c r="G25" s="225" t="s">
        <v>534</v>
      </c>
    </row>
    <row r="26" spans="1:15" x14ac:dyDescent="0.2">
      <c r="A26" s="236"/>
      <c r="B26" s="231" t="s">
        <v>198</v>
      </c>
      <c r="C26" s="258"/>
      <c r="D26" s="228"/>
      <c r="E26" s="228"/>
      <c r="F26" s="228"/>
      <c r="G26" s="228"/>
    </row>
    <row r="27" spans="1:15" x14ac:dyDescent="0.2">
      <c r="A27" s="220" t="s">
        <v>873</v>
      </c>
      <c r="B27" s="230" t="s">
        <v>823</v>
      </c>
      <c r="C27" s="255"/>
      <c r="D27" s="203"/>
      <c r="E27" s="203"/>
      <c r="F27" s="203"/>
      <c r="G27" s="203" t="s">
        <v>534</v>
      </c>
    </row>
    <row r="28" spans="1:15" x14ac:dyDescent="0.2">
      <c r="A28" s="220" t="s">
        <v>874</v>
      </c>
      <c r="B28" s="230" t="s">
        <v>824</v>
      </c>
      <c r="C28" s="255"/>
      <c r="D28" s="203"/>
      <c r="E28" s="203"/>
      <c r="F28" s="203"/>
      <c r="G28" s="203" t="s">
        <v>534</v>
      </c>
    </row>
    <row r="29" spans="1:15" ht="102" x14ac:dyDescent="0.2">
      <c r="A29" s="220" t="s">
        <v>875</v>
      </c>
      <c r="B29" s="229" t="s">
        <v>826</v>
      </c>
      <c r="C29" s="255"/>
      <c r="D29" s="203"/>
      <c r="E29" s="203"/>
      <c r="F29" s="203"/>
      <c r="G29" s="203" t="s">
        <v>534</v>
      </c>
    </row>
    <row r="30" spans="1:15" ht="38.25" x14ac:dyDescent="0.2">
      <c r="A30" s="207" t="s">
        <v>876</v>
      </c>
      <c r="B30" s="229" t="s">
        <v>827</v>
      </c>
      <c r="C30" s="255"/>
      <c r="D30" s="203"/>
      <c r="E30" s="203"/>
      <c r="F30" s="203"/>
      <c r="G30" s="203" t="s">
        <v>534</v>
      </c>
    </row>
    <row r="31" spans="1:15" ht="63.75" x14ac:dyDescent="0.2">
      <c r="A31" s="220" t="s">
        <v>877</v>
      </c>
      <c r="B31" s="229" t="s">
        <v>433</v>
      </c>
      <c r="C31" s="255"/>
      <c r="D31" s="203">
        <f>E31</f>
        <v>327.2</v>
      </c>
      <c r="E31" s="203">
        <f>F31</f>
        <v>327.2</v>
      </c>
      <c r="F31" s="203">
        <v>327.2</v>
      </c>
      <c r="G31" s="203" t="s">
        <v>534</v>
      </c>
    </row>
    <row r="32" spans="1:15" ht="25.5" x14ac:dyDescent="0.2">
      <c r="A32" s="220" t="s">
        <v>878</v>
      </c>
      <c r="B32" s="229" t="s">
        <v>828</v>
      </c>
      <c r="C32" s="255"/>
      <c r="D32" s="203"/>
      <c r="E32" s="203"/>
      <c r="F32" s="203"/>
      <c r="G32" s="203" t="s">
        <v>534</v>
      </c>
    </row>
    <row r="33" spans="1:7" ht="76.5" x14ac:dyDescent="0.2">
      <c r="A33" s="220" t="s">
        <v>879</v>
      </c>
      <c r="B33" s="229" t="s">
        <v>434</v>
      </c>
      <c r="C33" s="255"/>
      <c r="D33" s="203">
        <f>E33</f>
        <v>520</v>
      </c>
      <c r="E33" s="203">
        <f>F33</f>
        <v>520</v>
      </c>
      <c r="F33" s="203">
        <f>120+400</f>
        <v>520</v>
      </c>
      <c r="G33" s="203" t="s">
        <v>534</v>
      </c>
    </row>
    <row r="34" spans="1:7" ht="63.75" x14ac:dyDescent="0.2">
      <c r="A34" s="220" t="s">
        <v>880</v>
      </c>
      <c r="B34" s="229" t="s">
        <v>435</v>
      </c>
      <c r="C34" s="255"/>
      <c r="D34" s="203"/>
      <c r="E34" s="203"/>
      <c r="F34" s="203"/>
      <c r="G34" s="203" t="s">
        <v>534</v>
      </c>
    </row>
    <row r="35" spans="1:7" ht="51" x14ac:dyDescent="0.2">
      <c r="A35" s="220" t="s">
        <v>881</v>
      </c>
      <c r="B35" s="229" t="s">
        <v>436</v>
      </c>
      <c r="C35" s="255"/>
      <c r="D35" s="203"/>
      <c r="E35" s="203"/>
      <c r="F35" s="203"/>
      <c r="G35" s="203" t="s">
        <v>534</v>
      </c>
    </row>
    <row r="36" spans="1:7" ht="25.5" x14ac:dyDescent="0.2">
      <c r="A36" s="220" t="s">
        <v>882</v>
      </c>
      <c r="B36" s="229" t="s">
        <v>437</v>
      </c>
      <c r="C36" s="255"/>
      <c r="D36" s="203"/>
      <c r="E36" s="203"/>
      <c r="F36" s="203"/>
      <c r="G36" s="203" t="s">
        <v>534</v>
      </c>
    </row>
    <row r="37" spans="1:7" ht="38.25" x14ac:dyDescent="0.2">
      <c r="A37" s="220" t="s">
        <v>883</v>
      </c>
      <c r="B37" s="229" t="s">
        <v>438</v>
      </c>
      <c r="C37" s="255"/>
      <c r="D37" s="203"/>
      <c r="E37" s="203"/>
      <c r="F37" s="203"/>
      <c r="G37" s="203" t="s">
        <v>534</v>
      </c>
    </row>
    <row r="38" spans="1:7" s="216" customFormat="1" ht="63.75" x14ac:dyDescent="0.2">
      <c r="A38" s="220" t="s">
        <v>884</v>
      </c>
      <c r="B38" s="229" t="s">
        <v>439</v>
      </c>
      <c r="C38" s="255"/>
      <c r="D38" s="203"/>
      <c r="E38" s="203"/>
      <c r="F38" s="203"/>
      <c r="G38" s="203" t="s">
        <v>534</v>
      </c>
    </row>
    <row r="39" spans="1:7" ht="38.25" x14ac:dyDescent="0.2">
      <c r="A39" s="220" t="s">
        <v>191</v>
      </c>
      <c r="B39" s="229" t="s">
        <v>440</v>
      </c>
      <c r="C39" s="255"/>
      <c r="D39" s="203"/>
      <c r="E39" s="203"/>
      <c r="F39" s="203"/>
      <c r="G39" s="203" t="s">
        <v>534</v>
      </c>
    </row>
    <row r="40" spans="1:7" ht="38.25" x14ac:dyDescent="0.2">
      <c r="A40" s="211" t="s">
        <v>885</v>
      </c>
      <c r="B40" s="212" t="s">
        <v>829</v>
      </c>
      <c r="C40" s="213">
        <v>7146</v>
      </c>
      <c r="D40" s="214"/>
      <c r="E40" s="214"/>
      <c r="F40" s="214"/>
      <c r="G40" s="215" t="s">
        <v>534</v>
      </c>
    </row>
    <row r="41" spans="1:7" x14ac:dyDescent="0.2">
      <c r="A41" s="210"/>
      <c r="B41" s="217" t="s">
        <v>816</v>
      </c>
      <c r="D41" s="209"/>
      <c r="E41" s="209"/>
      <c r="F41" s="209"/>
      <c r="G41" s="219"/>
    </row>
    <row r="42" spans="1:7" x14ac:dyDescent="0.2">
      <c r="A42" s="223" t="s">
        <v>886</v>
      </c>
      <c r="B42" s="224" t="s">
        <v>830</v>
      </c>
      <c r="C42" s="259"/>
      <c r="D42" s="225"/>
      <c r="E42" s="225"/>
      <c r="F42" s="225"/>
      <c r="G42" s="225" t="s">
        <v>534</v>
      </c>
    </row>
    <row r="43" spans="1:7" x14ac:dyDescent="0.2">
      <c r="A43" s="243"/>
      <c r="B43" s="244" t="s">
        <v>844</v>
      </c>
      <c r="C43" s="257"/>
      <c r="D43" s="209"/>
      <c r="E43" s="209"/>
      <c r="F43" s="218"/>
      <c r="G43" s="218"/>
    </row>
    <row r="44" spans="1:7" s="216" customFormat="1" x14ac:dyDescent="0.2">
      <c r="A44" s="226"/>
      <c r="B44" s="227" t="s">
        <v>816</v>
      </c>
      <c r="C44" s="258"/>
      <c r="D44" s="206"/>
      <c r="E44" s="206"/>
      <c r="F44" s="228"/>
      <c r="G44" s="228"/>
    </row>
    <row r="45" spans="1:7" ht="89.25" x14ac:dyDescent="0.2">
      <c r="A45" s="226" t="s">
        <v>887</v>
      </c>
      <c r="B45" s="231" t="s">
        <v>831</v>
      </c>
      <c r="C45" s="260"/>
      <c r="D45" s="228"/>
      <c r="E45" s="228"/>
      <c r="F45" s="228"/>
      <c r="G45" s="228" t="s">
        <v>534</v>
      </c>
    </row>
    <row r="46" spans="1:7" ht="89.25" x14ac:dyDescent="0.2">
      <c r="A46" s="207" t="s">
        <v>888</v>
      </c>
      <c r="B46" s="229" t="s">
        <v>832</v>
      </c>
      <c r="C46" s="255"/>
      <c r="D46" s="228"/>
      <c r="E46" s="228"/>
      <c r="F46" s="203"/>
      <c r="G46" s="203" t="s">
        <v>534</v>
      </c>
    </row>
    <row r="47" spans="1:7" x14ac:dyDescent="0.2">
      <c r="A47" s="211" t="s">
        <v>889</v>
      </c>
      <c r="B47" s="212" t="s">
        <v>833</v>
      </c>
      <c r="C47" s="256">
        <v>7161</v>
      </c>
      <c r="D47" s="214"/>
      <c r="E47" s="214"/>
      <c r="F47" s="214"/>
      <c r="G47" s="215" t="s">
        <v>534</v>
      </c>
    </row>
    <row r="48" spans="1:7" x14ac:dyDescent="0.2">
      <c r="A48" s="243"/>
      <c r="B48" s="244" t="s">
        <v>609</v>
      </c>
      <c r="C48" s="257"/>
      <c r="D48" s="209"/>
      <c r="E48" s="209"/>
      <c r="F48" s="209"/>
      <c r="G48" s="218"/>
    </row>
    <row r="49" spans="1:8" x14ac:dyDescent="0.2">
      <c r="A49" s="210"/>
      <c r="B49" s="244" t="s">
        <v>816</v>
      </c>
      <c r="C49" s="258"/>
      <c r="D49" s="209"/>
      <c r="E49" s="209"/>
      <c r="F49" s="209"/>
      <c r="G49" s="219"/>
    </row>
    <row r="50" spans="1:8" ht="38.25" x14ac:dyDescent="0.2">
      <c r="A50" s="223" t="s">
        <v>890</v>
      </c>
      <c r="B50" s="224" t="s">
        <v>682</v>
      </c>
      <c r="C50" s="200"/>
      <c r="D50" s="225"/>
      <c r="E50" s="225"/>
      <c r="F50" s="225"/>
      <c r="G50" s="225" t="s">
        <v>534</v>
      </c>
    </row>
    <row r="51" spans="1:8" s="216" customFormat="1" x14ac:dyDescent="0.2">
      <c r="A51" s="226"/>
      <c r="B51" s="227" t="s">
        <v>845</v>
      </c>
      <c r="C51" s="201"/>
      <c r="D51" s="206"/>
      <c r="E51" s="206"/>
      <c r="F51" s="228"/>
      <c r="G51" s="228"/>
    </row>
    <row r="52" spans="1:8" x14ac:dyDescent="0.2">
      <c r="A52" s="232" t="s">
        <v>891</v>
      </c>
      <c r="B52" s="229" t="s">
        <v>834</v>
      </c>
      <c r="C52" s="255"/>
      <c r="D52" s="203"/>
      <c r="E52" s="203"/>
      <c r="F52" s="203"/>
      <c r="G52" s="203" t="s">
        <v>534</v>
      </c>
    </row>
    <row r="53" spans="1:8" s="216" customFormat="1" x14ac:dyDescent="0.2">
      <c r="A53" s="232" t="s">
        <v>892</v>
      </c>
      <c r="B53" s="229" t="s">
        <v>835</v>
      </c>
      <c r="C53" s="255"/>
      <c r="D53" s="203"/>
      <c r="E53" s="203"/>
      <c r="F53" s="203"/>
      <c r="G53" s="203" t="s">
        <v>534</v>
      </c>
    </row>
    <row r="54" spans="1:8" ht="63.75" x14ac:dyDescent="0.2">
      <c r="A54" s="232" t="s">
        <v>893</v>
      </c>
      <c r="B54" s="229" t="s">
        <v>683</v>
      </c>
      <c r="C54" s="255"/>
      <c r="D54" s="203"/>
      <c r="E54" s="203"/>
      <c r="F54" s="203"/>
      <c r="G54" s="203" t="s">
        <v>534</v>
      </c>
    </row>
    <row r="55" spans="1:8" ht="76.5" x14ac:dyDescent="0.2">
      <c r="A55" s="232" t="s">
        <v>608</v>
      </c>
      <c r="B55" s="224" t="s">
        <v>18</v>
      </c>
      <c r="C55" s="255"/>
      <c r="D55" s="203"/>
      <c r="E55" s="203"/>
      <c r="F55" s="225"/>
      <c r="G55" s="203" t="s">
        <v>534</v>
      </c>
    </row>
    <row r="56" spans="1:8" s="216" customFormat="1" x14ac:dyDescent="0.2">
      <c r="A56" s="211" t="s">
        <v>527</v>
      </c>
      <c r="B56" s="212" t="s">
        <v>836</v>
      </c>
      <c r="C56" s="256">
        <v>7300</v>
      </c>
      <c r="D56" s="214"/>
      <c r="E56" s="214"/>
      <c r="F56" s="214"/>
      <c r="G56" s="215">
        <f>G62+G68+G83</f>
        <v>0</v>
      </c>
    </row>
    <row r="57" spans="1:8" s="216" customFormat="1" ht="25.5" x14ac:dyDescent="0.2">
      <c r="A57" s="210"/>
      <c r="B57" s="217" t="s">
        <v>894</v>
      </c>
      <c r="C57" s="201"/>
      <c r="D57" s="271">
        <f>E57</f>
        <v>164124.5</v>
      </c>
      <c r="E57" s="271">
        <f>F57</f>
        <v>164124.5</v>
      </c>
      <c r="F57" s="271">
        <v>164124.5</v>
      </c>
      <c r="G57" s="219"/>
      <c r="H57" s="279"/>
    </row>
    <row r="58" spans="1:8" x14ac:dyDescent="0.2">
      <c r="A58" s="210"/>
      <c r="B58" s="217" t="s">
        <v>816</v>
      </c>
      <c r="C58" s="258"/>
      <c r="D58" s="209"/>
      <c r="E58" s="209"/>
      <c r="F58" s="209"/>
      <c r="G58" s="219"/>
    </row>
    <row r="59" spans="1:8" s="216" customFormat="1" ht="38.25" x14ac:dyDescent="0.2">
      <c r="A59" s="211" t="s">
        <v>332</v>
      </c>
      <c r="B59" s="212" t="s">
        <v>837</v>
      </c>
      <c r="C59" s="213">
        <v>7311</v>
      </c>
      <c r="D59" s="214"/>
      <c r="E59" s="214"/>
      <c r="F59" s="214"/>
      <c r="G59" s="215" t="s">
        <v>534</v>
      </c>
    </row>
    <row r="60" spans="1:8" x14ac:dyDescent="0.2">
      <c r="A60" s="210"/>
      <c r="B60" s="248" t="s">
        <v>816</v>
      </c>
      <c r="D60" s="209"/>
      <c r="E60" s="209"/>
      <c r="F60" s="209"/>
      <c r="G60" s="219"/>
    </row>
    <row r="61" spans="1:8" s="216" customFormat="1" ht="63.75" x14ac:dyDescent="0.2">
      <c r="A61" s="220" t="s">
        <v>895</v>
      </c>
      <c r="B61" s="224" t="s">
        <v>186</v>
      </c>
      <c r="C61" s="261"/>
      <c r="D61" s="203"/>
      <c r="E61" s="203"/>
      <c r="F61" s="222"/>
      <c r="G61" s="203" t="s">
        <v>534</v>
      </c>
    </row>
    <row r="62" spans="1:8" ht="38.25" x14ac:dyDescent="0.2">
      <c r="A62" s="246" t="s">
        <v>333</v>
      </c>
      <c r="B62" s="212" t="s">
        <v>838</v>
      </c>
      <c r="C62" s="262">
        <v>7312</v>
      </c>
      <c r="D62" s="215"/>
      <c r="E62" s="215"/>
      <c r="F62" s="215" t="s">
        <v>534</v>
      </c>
      <c r="G62" s="225"/>
    </row>
    <row r="63" spans="1:8" s="216" customFormat="1" x14ac:dyDescent="0.2">
      <c r="A63" s="247"/>
      <c r="B63" s="248" t="s">
        <v>816</v>
      </c>
      <c r="C63" s="263"/>
      <c r="D63" s="238"/>
      <c r="E63" s="238"/>
      <c r="F63" s="249"/>
      <c r="G63" s="238"/>
    </row>
    <row r="64" spans="1:8" ht="63.75" x14ac:dyDescent="0.2">
      <c r="A64" s="207" t="s">
        <v>334</v>
      </c>
      <c r="B64" s="224" t="s">
        <v>187</v>
      </c>
      <c r="C64" s="261"/>
      <c r="D64" s="203"/>
      <c r="E64" s="203"/>
      <c r="F64" s="203" t="s">
        <v>534</v>
      </c>
      <c r="G64" s="203"/>
    </row>
    <row r="65" spans="1:9" ht="38.25" x14ac:dyDescent="0.2">
      <c r="A65" s="246" t="s">
        <v>896</v>
      </c>
      <c r="B65" s="212" t="s">
        <v>839</v>
      </c>
      <c r="C65" s="262">
        <v>7321</v>
      </c>
      <c r="D65" s="215"/>
      <c r="E65" s="215"/>
      <c r="F65" s="215"/>
      <c r="G65" s="215" t="s">
        <v>534</v>
      </c>
    </row>
    <row r="66" spans="1:9" x14ac:dyDescent="0.2">
      <c r="A66" s="247"/>
      <c r="B66" s="248" t="s">
        <v>816</v>
      </c>
      <c r="C66" s="263"/>
      <c r="D66" s="238"/>
      <c r="E66" s="238"/>
      <c r="F66" s="249"/>
      <c r="G66" s="238"/>
    </row>
    <row r="67" spans="1:9" ht="51" x14ac:dyDescent="0.2">
      <c r="A67" s="220" t="s">
        <v>897</v>
      </c>
      <c r="B67" s="224" t="s">
        <v>840</v>
      </c>
      <c r="C67" s="261"/>
      <c r="D67" s="203"/>
      <c r="E67" s="203"/>
      <c r="F67" s="203"/>
      <c r="G67" s="203" t="s">
        <v>534</v>
      </c>
    </row>
    <row r="68" spans="1:9" ht="38.25" x14ac:dyDescent="0.2">
      <c r="A68" s="246" t="s">
        <v>898</v>
      </c>
      <c r="B68" s="212" t="s">
        <v>841</v>
      </c>
      <c r="C68" s="262">
        <v>7322</v>
      </c>
      <c r="D68" s="215"/>
      <c r="E68" s="215"/>
      <c r="F68" s="215" t="s">
        <v>534</v>
      </c>
      <c r="G68" s="225"/>
    </row>
    <row r="69" spans="1:9" x14ac:dyDescent="0.2">
      <c r="A69" s="247"/>
      <c r="B69" s="248" t="s">
        <v>816</v>
      </c>
      <c r="C69" s="263"/>
      <c r="D69" s="238"/>
      <c r="E69" s="238"/>
      <c r="F69" s="249"/>
      <c r="G69" s="238"/>
    </row>
    <row r="70" spans="1:9" ht="51" x14ac:dyDescent="0.2">
      <c r="A70" s="220" t="s">
        <v>899</v>
      </c>
      <c r="B70" s="224" t="s">
        <v>842</v>
      </c>
      <c r="C70" s="261"/>
      <c r="D70" s="203"/>
      <c r="E70" s="203"/>
      <c r="F70" s="203" t="s">
        <v>534</v>
      </c>
      <c r="G70" s="203"/>
    </row>
    <row r="71" spans="1:9" ht="38.25" x14ac:dyDescent="0.2">
      <c r="A71" s="211" t="s">
        <v>900</v>
      </c>
      <c r="B71" s="212" t="s">
        <v>846</v>
      </c>
      <c r="C71" s="256">
        <v>7331</v>
      </c>
      <c r="D71" s="271">
        <f>D74</f>
        <v>164124.5</v>
      </c>
      <c r="E71" s="271">
        <f>E74</f>
        <v>164124.5</v>
      </c>
      <c r="F71" s="271">
        <f>F74</f>
        <v>164124.5</v>
      </c>
      <c r="G71" s="215" t="s">
        <v>534</v>
      </c>
    </row>
    <row r="72" spans="1:9" x14ac:dyDescent="0.2">
      <c r="A72" s="210"/>
      <c r="B72" s="217" t="s">
        <v>185</v>
      </c>
      <c r="D72" s="209"/>
      <c r="E72" s="209"/>
      <c r="F72" s="209"/>
      <c r="G72" s="219"/>
    </row>
    <row r="73" spans="1:9" x14ac:dyDescent="0.2">
      <c r="A73" s="210"/>
      <c r="B73" s="217" t="s">
        <v>198</v>
      </c>
      <c r="C73" s="258"/>
      <c r="G73" s="219"/>
    </row>
    <row r="74" spans="1:9" ht="38.25" x14ac:dyDescent="0.2">
      <c r="A74" s="223" t="s">
        <v>901</v>
      </c>
      <c r="B74" s="224" t="s">
        <v>847</v>
      </c>
      <c r="C74" s="200"/>
      <c r="D74" s="271">
        <f>E74</f>
        <v>164124.5</v>
      </c>
      <c r="E74" s="271">
        <f>F74</f>
        <v>164124.5</v>
      </c>
      <c r="F74" s="271">
        <v>164124.5</v>
      </c>
      <c r="G74" s="225" t="s">
        <v>534</v>
      </c>
    </row>
    <row r="75" spans="1:9" ht="38.25" x14ac:dyDescent="0.2">
      <c r="A75" s="223" t="s">
        <v>902</v>
      </c>
      <c r="B75" s="224" t="s">
        <v>651</v>
      </c>
      <c r="C75" s="264"/>
      <c r="D75" s="268"/>
      <c r="E75" s="268"/>
      <c r="F75" s="203"/>
      <c r="G75" s="225" t="s">
        <v>534</v>
      </c>
    </row>
    <row r="76" spans="1:9" s="216" customFormat="1" x14ac:dyDescent="0.2">
      <c r="A76" s="226"/>
      <c r="B76" s="231" t="s">
        <v>816</v>
      </c>
      <c r="C76" s="265"/>
      <c r="D76" s="228"/>
      <c r="E76" s="228"/>
      <c r="F76" s="228"/>
      <c r="G76" s="228"/>
    </row>
    <row r="77" spans="1:9" ht="63.75" x14ac:dyDescent="0.2">
      <c r="A77" s="220" t="s">
        <v>903</v>
      </c>
      <c r="B77" s="230" t="s">
        <v>848</v>
      </c>
      <c r="C77" s="255"/>
      <c r="D77" s="203"/>
      <c r="E77" s="203"/>
      <c r="F77" s="203"/>
      <c r="G77" s="203" t="s">
        <v>534</v>
      </c>
    </row>
    <row r="78" spans="1:9" ht="25.5" x14ac:dyDescent="0.2">
      <c r="A78" s="220" t="s">
        <v>904</v>
      </c>
      <c r="B78" s="230" t="s">
        <v>684</v>
      </c>
      <c r="C78" s="255"/>
      <c r="D78" s="268"/>
      <c r="E78" s="268"/>
      <c r="F78" s="203"/>
      <c r="G78" s="203" t="s">
        <v>534</v>
      </c>
    </row>
    <row r="79" spans="1:9" ht="38.25" x14ac:dyDescent="0.2">
      <c r="A79" s="220" t="s">
        <v>905</v>
      </c>
      <c r="B79" s="224" t="s">
        <v>685</v>
      </c>
      <c r="C79" s="261"/>
      <c r="D79" s="203"/>
      <c r="E79" s="203"/>
      <c r="F79" s="203"/>
      <c r="G79" s="203" t="s">
        <v>534</v>
      </c>
      <c r="I79" s="273"/>
    </row>
    <row r="80" spans="1:9" ht="38.25" x14ac:dyDescent="0.2">
      <c r="A80" s="223" t="s">
        <v>906</v>
      </c>
      <c r="B80" s="224" t="s">
        <v>686</v>
      </c>
      <c r="C80" s="264"/>
      <c r="D80" s="225"/>
      <c r="E80" s="225"/>
      <c r="F80" s="225"/>
      <c r="G80" s="225" t="s">
        <v>534</v>
      </c>
      <c r="I80" s="273"/>
    </row>
    <row r="81" spans="1:8" s="216" customFormat="1" x14ac:dyDescent="0.2">
      <c r="A81" s="210"/>
      <c r="B81" s="217" t="s">
        <v>198</v>
      </c>
      <c r="C81" s="258"/>
      <c r="D81" s="228"/>
      <c r="E81" s="228"/>
      <c r="F81" s="209"/>
      <c r="G81" s="219"/>
    </row>
    <row r="82" spans="1:8" ht="38.25" x14ac:dyDescent="0.2">
      <c r="A82" s="220" t="s">
        <v>907</v>
      </c>
      <c r="B82" s="230" t="s">
        <v>350</v>
      </c>
      <c r="C82" s="261"/>
      <c r="D82" s="203"/>
      <c r="E82" s="203"/>
      <c r="F82" s="203"/>
      <c r="G82" s="203" t="s">
        <v>534</v>
      </c>
      <c r="H82" s="216"/>
    </row>
    <row r="83" spans="1:8" s="216" customFormat="1" ht="38.25" x14ac:dyDescent="0.2">
      <c r="A83" s="211" t="s">
        <v>908</v>
      </c>
      <c r="B83" s="212" t="s">
        <v>849</v>
      </c>
      <c r="C83" s="213">
        <v>7332</v>
      </c>
      <c r="D83" s="214"/>
      <c r="E83" s="214"/>
      <c r="F83" s="215" t="s">
        <v>534</v>
      </c>
      <c r="G83" s="215"/>
    </row>
    <row r="84" spans="1:8" x14ac:dyDescent="0.2">
      <c r="A84" s="210"/>
      <c r="B84" s="217" t="s">
        <v>188</v>
      </c>
      <c r="D84" s="209"/>
      <c r="E84" s="209"/>
      <c r="F84" s="218"/>
      <c r="G84" s="219"/>
    </row>
    <row r="85" spans="1:8" x14ac:dyDescent="0.2">
      <c r="A85" s="210"/>
      <c r="B85" s="248" t="s">
        <v>816</v>
      </c>
      <c r="D85" s="209"/>
      <c r="E85" s="209"/>
      <c r="F85" s="219"/>
      <c r="G85" s="219"/>
    </row>
    <row r="86" spans="1:8" s="216" customFormat="1" ht="38.25" x14ac:dyDescent="0.2">
      <c r="A86" s="220" t="s">
        <v>909</v>
      </c>
      <c r="B86" s="224" t="s">
        <v>850</v>
      </c>
      <c r="C86" s="261"/>
      <c r="D86" s="203"/>
      <c r="E86" s="203"/>
      <c r="F86" s="203" t="s">
        <v>534</v>
      </c>
      <c r="G86" s="235"/>
    </row>
    <row r="87" spans="1:8" ht="38.25" x14ac:dyDescent="0.2">
      <c r="A87" s="223" t="s">
        <v>910</v>
      </c>
      <c r="B87" s="224" t="s">
        <v>687</v>
      </c>
      <c r="C87" s="264"/>
      <c r="D87" s="225"/>
      <c r="E87" s="225"/>
      <c r="F87" s="225" t="s">
        <v>534</v>
      </c>
      <c r="G87" s="225"/>
    </row>
    <row r="88" spans="1:8" x14ac:dyDescent="0.2">
      <c r="A88" s="210"/>
      <c r="B88" s="217" t="s">
        <v>198</v>
      </c>
      <c r="C88" s="258"/>
      <c r="D88" s="209"/>
      <c r="E88" s="209"/>
      <c r="F88" s="209"/>
      <c r="G88" s="219"/>
    </row>
    <row r="89" spans="1:8" s="216" customFormat="1" ht="38.25" x14ac:dyDescent="0.2">
      <c r="A89" s="220" t="s">
        <v>911</v>
      </c>
      <c r="B89" s="230" t="s">
        <v>350</v>
      </c>
      <c r="C89" s="261"/>
      <c r="D89" s="203"/>
      <c r="E89" s="203"/>
      <c r="F89" s="203" t="s">
        <v>534</v>
      </c>
      <c r="G89" s="203"/>
    </row>
    <row r="90" spans="1:8" x14ac:dyDescent="0.2">
      <c r="A90" s="211" t="s">
        <v>528</v>
      </c>
      <c r="B90" s="212" t="s">
        <v>851</v>
      </c>
      <c r="C90" s="256">
        <v>7400</v>
      </c>
      <c r="D90" s="214"/>
      <c r="E90" s="214"/>
      <c r="F90" s="214"/>
      <c r="G90" s="215"/>
    </row>
    <row r="91" spans="1:8" ht="38.25" x14ac:dyDescent="0.2">
      <c r="A91" s="210"/>
      <c r="B91" s="217" t="s">
        <v>688</v>
      </c>
      <c r="D91" s="269">
        <f>E91</f>
        <v>22825.8</v>
      </c>
      <c r="E91" s="269">
        <f>F91</f>
        <v>22825.8</v>
      </c>
      <c r="F91" s="269">
        <f>F100+F113+F138+F112</f>
        <v>22825.8</v>
      </c>
      <c r="G91" s="219"/>
    </row>
    <row r="92" spans="1:8" x14ac:dyDescent="0.2">
      <c r="A92" s="210"/>
      <c r="B92" s="217" t="s">
        <v>816</v>
      </c>
      <c r="C92" s="258"/>
      <c r="D92" s="209"/>
      <c r="E92" s="209"/>
      <c r="F92" s="209"/>
      <c r="G92" s="219"/>
    </row>
    <row r="93" spans="1:8" x14ac:dyDescent="0.2">
      <c r="A93" s="211" t="s">
        <v>338</v>
      </c>
      <c r="B93" s="212" t="s">
        <v>852</v>
      </c>
      <c r="C93" s="213">
        <v>7411</v>
      </c>
      <c r="D93" s="214"/>
      <c r="E93" s="214"/>
      <c r="F93" s="215" t="s">
        <v>534</v>
      </c>
      <c r="G93" s="215"/>
    </row>
    <row r="94" spans="1:8" x14ac:dyDescent="0.2">
      <c r="A94" s="210"/>
      <c r="B94" s="217" t="s">
        <v>816</v>
      </c>
      <c r="D94" s="209"/>
      <c r="E94" s="209"/>
      <c r="F94" s="219"/>
      <c r="G94" s="219"/>
    </row>
    <row r="95" spans="1:8" s="216" customFormat="1" ht="38.25" x14ac:dyDescent="0.2">
      <c r="A95" s="220" t="s">
        <v>912</v>
      </c>
      <c r="B95" s="221" t="s">
        <v>689</v>
      </c>
      <c r="C95" s="261"/>
      <c r="D95" s="203"/>
      <c r="E95" s="203"/>
      <c r="F95" s="203" t="s">
        <v>534</v>
      </c>
      <c r="G95" s="203"/>
    </row>
    <row r="96" spans="1:8" x14ac:dyDescent="0.2">
      <c r="A96" s="211" t="s">
        <v>913</v>
      </c>
      <c r="B96" s="212" t="s">
        <v>853</v>
      </c>
      <c r="C96" s="213">
        <v>7412</v>
      </c>
      <c r="D96" s="214"/>
      <c r="E96" s="214"/>
      <c r="F96" s="214"/>
      <c r="G96" s="215" t="s">
        <v>534</v>
      </c>
    </row>
    <row r="97" spans="1:22" x14ac:dyDescent="0.2">
      <c r="A97" s="210"/>
      <c r="B97" s="217" t="s">
        <v>816</v>
      </c>
      <c r="D97" s="209"/>
      <c r="E97" s="209"/>
      <c r="F97" s="209"/>
      <c r="G97" s="219"/>
    </row>
    <row r="98" spans="1:22" s="216" customFormat="1" ht="38.25" x14ac:dyDescent="0.2">
      <c r="A98" s="220" t="s">
        <v>914</v>
      </c>
      <c r="B98" s="224" t="s">
        <v>690</v>
      </c>
      <c r="C98" s="261"/>
      <c r="D98" s="203"/>
      <c r="E98" s="203"/>
      <c r="F98" s="203"/>
      <c r="G98" s="203" t="s">
        <v>534</v>
      </c>
    </row>
    <row r="99" spans="1:22" x14ac:dyDescent="0.2">
      <c r="A99" s="211" t="s">
        <v>915</v>
      </c>
      <c r="B99" s="212" t="s">
        <v>854</v>
      </c>
      <c r="C99" s="213">
        <v>7415</v>
      </c>
      <c r="D99" s="214"/>
      <c r="E99" s="214"/>
      <c r="F99" s="214"/>
      <c r="G99" s="215" t="s">
        <v>534</v>
      </c>
    </row>
    <row r="100" spans="1:22" s="216" customFormat="1" x14ac:dyDescent="0.2">
      <c r="A100" s="210"/>
      <c r="B100" s="217" t="s">
        <v>916</v>
      </c>
      <c r="C100" s="201"/>
      <c r="D100" s="269">
        <f>D102+D104+D111</f>
        <v>8385.7999999999993</v>
      </c>
      <c r="E100" s="269">
        <f>E102+E104+E111</f>
        <v>8385.7999999999993</v>
      </c>
      <c r="F100" s="269">
        <f>F102+F104+F111</f>
        <v>8385.7999999999993</v>
      </c>
      <c r="G100" s="219"/>
    </row>
    <row r="101" spans="1:22" x14ac:dyDescent="0.2">
      <c r="A101" s="210"/>
      <c r="B101" s="217" t="s">
        <v>816</v>
      </c>
      <c r="D101" s="209"/>
      <c r="E101" s="209"/>
      <c r="F101" s="209"/>
      <c r="G101" s="219"/>
    </row>
    <row r="102" spans="1:22" s="216" customFormat="1" ht="25.5" x14ac:dyDescent="0.2">
      <c r="A102" s="220" t="s">
        <v>917</v>
      </c>
      <c r="B102" s="224" t="s">
        <v>691</v>
      </c>
      <c r="C102" s="261"/>
      <c r="D102" s="203">
        <f>E102</f>
        <v>6585.8</v>
      </c>
      <c r="E102" s="203">
        <f>F102</f>
        <v>6585.8</v>
      </c>
      <c r="F102" s="203">
        <v>6585.8</v>
      </c>
      <c r="G102" s="203" t="s">
        <v>534</v>
      </c>
      <c r="K102" s="201"/>
      <c r="N102" s="201"/>
      <c r="O102" s="201"/>
      <c r="R102" s="201"/>
      <c r="S102" s="201"/>
      <c r="U102" s="201"/>
      <c r="V102" s="201"/>
    </row>
    <row r="103" spans="1:22" ht="38.25" x14ac:dyDescent="0.2">
      <c r="A103" s="220" t="s">
        <v>918</v>
      </c>
      <c r="B103" s="224" t="s">
        <v>692</v>
      </c>
      <c r="C103" s="261"/>
      <c r="D103" s="203"/>
      <c r="E103" s="203"/>
      <c r="F103" s="203"/>
      <c r="G103" s="203" t="s">
        <v>534</v>
      </c>
      <c r="N103" s="216"/>
      <c r="O103" s="216"/>
      <c r="R103" s="216"/>
      <c r="S103" s="216"/>
    </row>
    <row r="104" spans="1:22" s="216" customFormat="1" ht="51" x14ac:dyDescent="0.2">
      <c r="A104" s="220" t="s">
        <v>919</v>
      </c>
      <c r="B104" s="224" t="s">
        <v>855</v>
      </c>
      <c r="C104" s="261"/>
      <c r="D104" s="268">
        <f>E104</f>
        <v>1800</v>
      </c>
      <c r="E104" s="268">
        <f>F104</f>
        <v>1800</v>
      </c>
      <c r="F104" s="268">
        <v>1800</v>
      </c>
      <c r="G104" s="203" t="s">
        <v>534</v>
      </c>
      <c r="K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</row>
    <row r="105" spans="1:22" x14ac:dyDescent="0.2">
      <c r="A105" s="207" t="s">
        <v>748</v>
      </c>
      <c r="B105" s="224" t="s">
        <v>856</v>
      </c>
      <c r="C105" s="261"/>
      <c r="D105" s="203"/>
      <c r="E105" s="203"/>
      <c r="F105" s="203"/>
      <c r="G105" s="203" t="s">
        <v>534</v>
      </c>
      <c r="J105" s="216"/>
    </row>
    <row r="106" spans="1:22" ht="38.25" x14ac:dyDescent="0.2">
      <c r="A106" s="211" t="s">
        <v>749</v>
      </c>
      <c r="B106" s="212" t="s">
        <v>857</v>
      </c>
      <c r="C106" s="213">
        <v>7421</v>
      </c>
      <c r="D106" s="214"/>
      <c r="E106" s="214"/>
      <c r="F106" s="214"/>
      <c r="G106" s="215" t="s">
        <v>534</v>
      </c>
      <c r="K106" s="216"/>
      <c r="U106" s="216"/>
      <c r="V106" s="216"/>
    </row>
    <row r="107" spans="1:22" s="216" customFormat="1" x14ac:dyDescent="0.2">
      <c r="A107" s="210"/>
      <c r="B107" s="217" t="s">
        <v>693</v>
      </c>
      <c r="C107" s="201"/>
      <c r="D107" s="209"/>
      <c r="E107" s="209"/>
      <c r="F107" s="209"/>
      <c r="G107" s="219"/>
    </row>
    <row r="108" spans="1:22" s="216" customFormat="1" x14ac:dyDescent="0.2">
      <c r="A108" s="210"/>
      <c r="B108" s="217" t="s">
        <v>816</v>
      </c>
      <c r="C108" s="201"/>
      <c r="D108" s="209"/>
      <c r="E108" s="209"/>
      <c r="F108" s="209"/>
      <c r="G108" s="219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</row>
    <row r="109" spans="1:22" ht="102" x14ac:dyDescent="0.2">
      <c r="A109" s="220" t="s">
        <v>750</v>
      </c>
      <c r="B109" s="224" t="s">
        <v>189</v>
      </c>
      <c r="C109" s="261"/>
      <c r="D109" s="203"/>
      <c r="E109" s="203"/>
      <c r="F109" s="203"/>
      <c r="G109" s="203" t="s">
        <v>534</v>
      </c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</row>
    <row r="110" spans="1:22" ht="63.75" x14ac:dyDescent="0.2">
      <c r="A110" s="220" t="s">
        <v>441</v>
      </c>
      <c r="B110" s="224" t="s">
        <v>190</v>
      </c>
      <c r="C110" s="255"/>
      <c r="D110" s="203"/>
      <c r="E110" s="203"/>
      <c r="F110" s="203"/>
      <c r="G110" s="203" t="s">
        <v>534</v>
      </c>
    </row>
    <row r="111" spans="1:22" ht="63.75" x14ac:dyDescent="0.2">
      <c r="A111" s="220" t="s">
        <v>694</v>
      </c>
      <c r="B111" s="224" t="s">
        <v>695</v>
      </c>
      <c r="C111" s="255"/>
      <c r="D111" s="268"/>
      <c r="E111" s="268"/>
      <c r="F111" s="268"/>
      <c r="G111" s="203" t="s">
        <v>534</v>
      </c>
    </row>
    <row r="112" spans="1:22" s="216" customFormat="1" x14ac:dyDescent="0.2">
      <c r="A112" s="211" t="s">
        <v>920</v>
      </c>
      <c r="B112" s="212" t="s">
        <v>858</v>
      </c>
      <c r="C112" s="213">
        <v>7422</v>
      </c>
      <c r="D112" s="214">
        <f>D115</f>
        <v>8440</v>
      </c>
      <c r="E112" s="214">
        <f>E115</f>
        <v>8440</v>
      </c>
      <c r="F112" s="214">
        <f>F115</f>
        <v>8440</v>
      </c>
      <c r="G112" s="215" t="s">
        <v>534</v>
      </c>
    </row>
    <row r="113" spans="1:9" s="216" customFormat="1" x14ac:dyDescent="0.2">
      <c r="A113" s="210"/>
      <c r="B113" s="217" t="s">
        <v>696</v>
      </c>
      <c r="C113" s="201"/>
      <c r="D113" s="233"/>
      <c r="E113" s="233"/>
      <c r="F113" s="233"/>
      <c r="G113" s="219"/>
      <c r="I113" s="289"/>
    </row>
    <row r="114" spans="1:9" x14ac:dyDescent="0.2">
      <c r="A114" s="210"/>
      <c r="B114" s="217" t="s">
        <v>816</v>
      </c>
      <c r="D114" s="209"/>
      <c r="E114" s="209"/>
      <c r="F114" s="209"/>
      <c r="G114" s="219"/>
    </row>
    <row r="115" spans="1:9" x14ac:dyDescent="0.2">
      <c r="A115" s="220" t="s">
        <v>921</v>
      </c>
      <c r="B115" s="224" t="s">
        <v>859</v>
      </c>
      <c r="C115" s="266"/>
      <c r="D115" s="233">
        <f>E115</f>
        <v>8440</v>
      </c>
      <c r="E115" s="233">
        <f>F115</f>
        <v>8440</v>
      </c>
      <c r="F115" s="233">
        <f>F117+F118+F119</f>
        <v>8440</v>
      </c>
      <c r="G115" s="203" t="s">
        <v>534</v>
      </c>
    </row>
    <row r="116" spans="1:9" x14ac:dyDescent="0.2">
      <c r="A116" s="220"/>
      <c r="B116" s="224" t="s">
        <v>976</v>
      </c>
      <c r="C116" s="266"/>
      <c r="D116" s="233"/>
      <c r="E116" s="233"/>
      <c r="F116" s="233"/>
      <c r="G116" s="203"/>
    </row>
    <row r="117" spans="1:9" x14ac:dyDescent="0.2">
      <c r="A117" s="220"/>
      <c r="B117" s="224" t="s">
        <v>977</v>
      </c>
      <c r="C117" s="266"/>
      <c r="D117" s="233">
        <f>E117</f>
        <v>2900</v>
      </c>
      <c r="E117" s="233">
        <f>F117</f>
        <v>2900</v>
      </c>
      <c r="F117" s="233">
        <v>2900</v>
      </c>
      <c r="G117" s="203"/>
    </row>
    <row r="118" spans="1:9" x14ac:dyDescent="0.2">
      <c r="A118" s="220"/>
      <c r="B118" s="224" t="s">
        <v>978</v>
      </c>
      <c r="C118" s="266"/>
      <c r="D118" s="233">
        <f t="shared" ref="D118:E119" si="0">E118</f>
        <v>4740</v>
      </c>
      <c r="E118" s="233">
        <f t="shared" si="0"/>
        <v>4740</v>
      </c>
      <c r="F118" s="233">
        <v>4740</v>
      </c>
      <c r="G118" s="203"/>
    </row>
    <row r="119" spans="1:9" x14ac:dyDescent="0.2">
      <c r="A119" s="220"/>
      <c r="B119" s="224" t="s">
        <v>979</v>
      </c>
      <c r="C119" s="266"/>
      <c r="D119" s="233">
        <f t="shared" si="0"/>
        <v>800</v>
      </c>
      <c r="E119" s="233">
        <f t="shared" si="0"/>
        <v>800</v>
      </c>
      <c r="F119" s="233">
        <v>800</v>
      </c>
      <c r="G119" s="203"/>
    </row>
    <row r="120" spans="1:9" s="216" customFormat="1" ht="38.25" x14ac:dyDescent="0.2">
      <c r="A120" s="220" t="s">
        <v>922</v>
      </c>
      <c r="B120" s="224" t="s">
        <v>860</v>
      </c>
      <c r="C120" s="255"/>
      <c r="D120" s="233"/>
      <c r="E120" s="233"/>
      <c r="F120" s="203"/>
      <c r="G120" s="203" t="s">
        <v>534</v>
      </c>
    </row>
    <row r="121" spans="1:9" x14ac:dyDescent="0.2">
      <c r="A121" s="211" t="s">
        <v>923</v>
      </c>
      <c r="B121" s="212" t="s">
        <v>861</v>
      </c>
      <c r="C121" s="213">
        <v>7431</v>
      </c>
      <c r="D121" s="214"/>
      <c r="E121" s="214"/>
      <c r="F121" s="214"/>
      <c r="G121" s="215" t="s">
        <v>534</v>
      </c>
    </row>
    <row r="122" spans="1:9" x14ac:dyDescent="0.2">
      <c r="A122" s="210"/>
      <c r="B122" s="217" t="s">
        <v>924</v>
      </c>
      <c r="D122" s="209"/>
      <c r="E122" s="209"/>
      <c r="F122" s="209"/>
      <c r="G122" s="219"/>
    </row>
    <row r="123" spans="1:9" x14ac:dyDescent="0.2">
      <c r="A123" s="210"/>
      <c r="B123" s="217" t="s">
        <v>816</v>
      </c>
      <c r="D123" s="209"/>
      <c r="E123" s="209"/>
      <c r="F123" s="209"/>
      <c r="G123" s="219"/>
    </row>
    <row r="124" spans="1:9" ht="51" x14ac:dyDescent="0.2">
      <c r="A124" s="220" t="s">
        <v>925</v>
      </c>
      <c r="B124" s="224" t="s">
        <v>541</v>
      </c>
      <c r="C124" s="261"/>
      <c r="D124" s="203"/>
      <c r="E124" s="203"/>
      <c r="F124" s="203"/>
      <c r="G124" s="203" t="s">
        <v>534</v>
      </c>
    </row>
    <row r="125" spans="1:9" ht="51" x14ac:dyDescent="0.2">
      <c r="A125" s="220" t="s">
        <v>926</v>
      </c>
      <c r="B125" s="224" t="s">
        <v>697</v>
      </c>
      <c r="C125" s="261"/>
      <c r="D125" s="203"/>
      <c r="E125" s="203"/>
      <c r="F125" s="203"/>
      <c r="G125" s="203" t="s">
        <v>534</v>
      </c>
    </row>
    <row r="126" spans="1:9" ht="25.5" x14ac:dyDescent="0.2">
      <c r="A126" s="211" t="s">
        <v>927</v>
      </c>
      <c r="B126" s="212" t="s">
        <v>442</v>
      </c>
      <c r="C126" s="213">
        <v>7441</v>
      </c>
      <c r="D126" s="225"/>
      <c r="E126" s="225"/>
      <c r="F126" s="225"/>
      <c r="G126" s="215" t="s">
        <v>534</v>
      </c>
    </row>
    <row r="127" spans="1:9" x14ac:dyDescent="0.2">
      <c r="A127" s="210"/>
      <c r="B127" s="217" t="s">
        <v>928</v>
      </c>
      <c r="D127" s="209"/>
      <c r="E127" s="209"/>
      <c r="F127" s="218"/>
      <c r="G127" s="219"/>
    </row>
    <row r="128" spans="1:9" x14ac:dyDescent="0.2">
      <c r="A128" s="250"/>
      <c r="B128" s="217" t="s">
        <v>816</v>
      </c>
      <c r="C128" s="258"/>
      <c r="D128" s="209"/>
      <c r="E128" s="209"/>
      <c r="F128" s="218"/>
      <c r="G128" s="219"/>
    </row>
    <row r="129" spans="1:7" ht="114.75" x14ac:dyDescent="0.2">
      <c r="A129" s="210" t="s">
        <v>929</v>
      </c>
      <c r="B129" s="221" t="s">
        <v>351</v>
      </c>
      <c r="C129" s="261"/>
      <c r="D129" s="225"/>
      <c r="E129" s="225"/>
      <c r="F129" s="225"/>
      <c r="G129" s="203" t="s">
        <v>534</v>
      </c>
    </row>
    <row r="130" spans="1:7" ht="114.75" x14ac:dyDescent="0.2">
      <c r="A130" s="220" t="s">
        <v>698</v>
      </c>
      <c r="B130" s="221" t="s">
        <v>352</v>
      </c>
      <c r="C130" s="265"/>
      <c r="D130" s="225"/>
      <c r="E130" s="225"/>
      <c r="F130" s="225"/>
      <c r="G130" s="203" t="s">
        <v>534</v>
      </c>
    </row>
    <row r="131" spans="1:7" ht="25.5" x14ac:dyDescent="0.2">
      <c r="A131" s="211" t="s">
        <v>930</v>
      </c>
      <c r="B131" s="212" t="s">
        <v>778</v>
      </c>
      <c r="C131" s="213">
        <v>7442</v>
      </c>
      <c r="D131" s="214"/>
      <c r="E131" s="214"/>
      <c r="F131" s="215" t="s">
        <v>534</v>
      </c>
      <c r="G131" s="215"/>
    </row>
    <row r="132" spans="1:7" x14ac:dyDescent="0.2">
      <c r="A132" s="210"/>
      <c r="B132" s="217" t="s">
        <v>443</v>
      </c>
      <c r="D132" s="209"/>
      <c r="E132" s="209"/>
      <c r="F132" s="219"/>
      <c r="G132" s="219"/>
    </row>
    <row r="133" spans="1:7" x14ac:dyDescent="0.2">
      <c r="A133" s="210"/>
      <c r="B133" s="217" t="s">
        <v>816</v>
      </c>
      <c r="D133" s="209"/>
      <c r="E133" s="209"/>
      <c r="F133" s="219"/>
      <c r="G133" s="219"/>
    </row>
    <row r="134" spans="1:7" ht="127.5" x14ac:dyDescent="0.2">
      <c r="A134" s="220" t="s">
        <v>931</v>
      </c>
      <c r="B134" s="221" t="s">
        <v>862</v>
      </c>
      <c r="C134" s="261"/>
      <c r="D134" s="235" t="str">
        <f>F134</f>
        <v>X</v>
      </c>
      <c r="E134" s="235">
        <f>G134</f>
        <v>0</v>
      </c>
      <c r="F134" s="203" t="s">
        <v>534</v>
      </c>
      <c r="G134" s="235"/>
    </row>
    <row r="135" spans="1:7" ht="127.5" x14ac:dyDescent="0.2">
      <c r="A135" s="220" t="s">
        <v>932</v>
      </c>
      <c r="B135" s="224" t="s">
        <v>863</v>
      </c>
      <c r="C135" s="261"/>
      <c r="D135" s="235"/>
      <c r="E135" s="235"/>
      <c r="F135" s="203" t="s">
        <v>534</v>
      </c>
      <c r="G135" s="234"/>
    </row>
    <row r="136" spans="1:7" x14ac:dyDescent="0.2">
      <c r="A136" s="246" t="s">
        <v>444</v>
      </c>
      <c r="B136" s="212" t="s">
        <v>540</v>
      </c>
      <c r="C136" s="256">
        <v>7451</v>
      </c>
      <c r="D136" s="214"/>
      <c r="E136" s="214"/>
      <c r="F136" s="214"/>
      <c r="G136" s="215"/>
    </row>
    <row r="137" spans="1:7" x14ac:dyDescent="0.2">
      <c r="A137" s="243"/>
      <c r="B137" s="217" t="s">
        <v>779</v>
      </c>
      <c r="C137" s="267"/>
      <c r="D137" s="209"/>
      <c r="E137" s="209"/>
      <c r="F137" s="209"/>
      <c r="G137" s="219"/>
    </row>
    <row r="138" spans="1:7" x14ac:dyDescent="0.2">
      <c r="A138" s="226"/>
      <c r="B138" s="217" t="s">
        <v>816</v>
      </c>
      <c r="C138" s="263"/>
      <c r="D138" s="209">
        <f>E138</f>
        <v>6000</v>
      </c>
      <c r="E138" s="209">
        <f>F138</f>
        <v>6000</v>
      </c>
      <c r="F138" s="209">
        <f>F141</f>
        <v>6000</v>
      </c>
      <c r="G138" s="219"/>
    </row>
    <row r="139" spans="1:7" ht="25.5" x14ac:dyDescent="0.2">
      <c r="A139" s="220" t="s">
        <v>445</v>
      </c>
      <c r="B139" s="224" t="s">
        <v>864</v>
      </c>
      <c r="C139" s="261"/>
      <c r="D139" s="235"/>
      <c r="E139" s="235"/>
      <c r="F139" s="203" t="s">
        <v>534</v>
      </c>
      <c r="G139" s="235"/>
    </row>
    <row r="140" spans="1:7" ht="38.25" x14ac:dyDescent="0.2">
      <c r="A140" s="220" t="s">
        <v>446</v>
      </c>
      <c r="B140" s="224" t="s">
        <v>865</v>
      </c>
      <c r="C140" s="261"/>
      <c r="D140" s="235"/>
      <c r="E140" s="235"/>
      <c r="F140" s="203" t="s">
        <v>534</v>
      </c>
      <c r="G140" s="203"/>
    </row>
    <row r="141" spans="1:7" ht="38.25" x14ac:dyDescent="0.2">
      <c r="A141" s="220" t="s">
        <v>447</v>
      </c>
      <c r="B141" s="221" t="s">
        <v>699</v>
      </c>
      <c r="C141" s="261"/>
      <c r="D141" s="204">
        <f>E141</f>
        <v>6000</v>
      </c>
      <c r="E141" s="204">
        <f>F141</f>
        <v>6000</v>
      </c>
      <c r="F141" s="204">
        <v>6000</v>
      </c>
      <c r="G141" s="203"/>
    </row>
  </sheetData>
  <mergeCells count="8">
    <mergeCell ref="I6:I11"/>
    <mergeCell ref="C5:C6"/>
    <mergeCell ref="A5:A6"/>
    <mergeCell ref="A1:G1"/>
    <mergeCell ref="A2:G2"/>
    <mergeCell ref="E5:E6"/>
    <mergeCell ref="B5:B6"/>
    <mergeCell ref="D5:D6"/>
  </mergeCells>
  <phoneticPr fontId="5" type="noConversion"/>
  <pageMargins left="0.5" right="0" top="0.5" bottom="0.5" header="0.3" footer="0.3"/>
  <pageSetup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2"/>
  <sheetViews>
    <sheetView topLeftCell="B295" workbookViewId="0">
      <selection activeCell="D5" sqref="D5:D6"/>
    </sheetView>
  </sheetViews>
  <sheetFormatPr defaultColWidth="9.140625" defaultRowHeight="15" x14ac:dyDescent="0.2"/>
  <cols>
    <col min="1" max="1" width="5.140625" style="4" customWidth="1"/>
    <col min="2" max="2" width="3.7109375" style="5" customWidth="1"/>
    <col min="3" max="3" width="4.28515625" style="6" customWidth="1"/>
    <col min="4" max="4" width="3.85546875" style="7" customWidth="1"/>
    <col min="5" max="5" width="43.28515625" style="15" customWidth="1"/>
    <col min="6" max="6" width="47.5703125" style="12" hidden="1" customWidth="1"/>
    <col min="7" max="7" width="10" style="8" customWidth="1"/>
    <col min="8" max="8" width="11.140625" style="8" customWidth="1"/>
    <col min="9" max="9" width="10.85546875" style="8" customWidth="1"/>
    <col min="10" max="10" width="11" style="8" customWidth="1"/>
    <col min="11" max="11" width="10.85546875" style="8" bestFit="1" customWidth="1"/>
    <col min="12" max="16384" width="9.140625" style="8"/>
  </cols>
  <sheetData>
    <row r="1" spans="1:12" ht="18" x14ac:dyDescent="0.25">
      <c r="A1" s="718" t="s">
        <v>297</v>
      </c>
      <c r="B1" s="718"/>
      <c r="C1" s="718"/>
      <c r="D1" s="718"/>
      <c r="E1" s="718"/>
      <c r="F1" s="718"/>
      <c r="G1" s="718"/>
      <c r="H1" s="718"/>
      <c r="I1" s="718"/>
      <c r="J1" s="718"/>
    </row>
    <row r="2" spans="1:12" ht="36" customHeight="1" x14ac:dyDescent="0.2">
      <c r="A2" s="719" t="s">
        <v>299</v>
      </c>
      <c r="B2" s="719"/>
      <c r="C2" s="719"/>
      <c r="D2" s="719"/>
      <c r="E2" s="719"/>
      <c r="F2" s="719"/>
      <c r="G2" s="719"/>
      <c r="H2" s="719"/>
      <c r="I2" s="719"/>
      <c r="J2" s="719"/>
    </row>
    <row r="3" spans="1:12" x14ac:dyDescent="0.2">
      <c r="A3" s="1" t="s">
        <v>298</v>
      </c>
      <c r="B3" s="61"/>
      <c r="C3" s="62"/>
      <c r="D3" s="62"/>
      <c r="E3" s="63"/>
      <c r="F3" s="1"/>
      <c r="G3" s="1"/>
      <c r="H3" s="1"/>
    </row>
    <row r="4" spans="1:12" ht="15.75" thickBot="1" x14ac:dyDescent="0.25">
      <c r="B4" s="9"/>
      <c r="C4" s="10"/>
      <c r="D4" s="10"/>
      <c r="E4" s="11"/>
      <c r="I4" s="720" t="s">
        <v>300</v>
      </c>
      <c r="J4" s="720"/>
    </row>
    <row r="5" spans="1:12" s="13" customFormat="1" ht="15.6" customHeight="1" thickBot="1" x14ac:dyDescent="0.25">
      <c r="A5" s="721" t="s">
        <v>295</v>
      </c>
      <c r="B5" s="729" t="s">
        <v>26</v>
      </c>
      <c r="C5" s="731" t="s">
        <v>531</v>
      </c>
      <c r="D5" s="732" t="s">
        <v>532</v>
      </c>
      <c r="E5" s="723" t="s">
        <v>296</v>
      </c>
      <c r="F5" s="725" t="s">
        <v>530</v>
      </c>
      <c r="G5" s="727" t="s">
        <v>985</v>
      </c>
      <c r="H5" s="727" t="s">
        <v>986</v>
      </c>
      <c r="I5" s="734" t="s">
        <v>405</v>
      </c>
      <c r="J5" s="735"/>
    </row>
    <row r="6" spans="1:12" s="14" customFormat="1" ht="40.9" customHeight="1" thickBot="1" x14ac:dyDescent="0.25">
      <c r="A6" s="722"/>
      <c r="B6" s="730"/>
      <c r="C6" s="730"/>
      <c r="D6" s="733"/>
      <c r="E6" s="724"/>
      <c r="F6" s="726"/>
      <c r="G6" s="728"/>
      <c r="H6" s="728"/>
      <c r="I6" s="78" t="s">
        <v>521</v>
      </c>
      <c r="J6" s="79" t="s">
        <v>522</v>
      </c>
    </row>
    <row r="7" spans="1:12" s="64" customFormat="1" ht="15.75" thickBot="1" x14ac:dyDescent="0.25">
      <c r="A7" s="71">
        <v>1</v>
      </c>
      <c r="B7" s="72">
        <v>2</v>
      </c>
      <c r="C7" s="72">
        <v>3</v>
      </c>
      <c r="D7" s="73">
        <v>4</v>
      </c>
      <c r="E7" s="74">
        <v>5</v>
      </c>
      <c r="F7" s="75"/>
      <c r="G7" s="282" t="s">
        <v>142</v>
      </c>
      <c r="H7" s="283" t="s">
        <v>143</v>
      </c>
      <c r="I7" s="76" t="s">
        <v>144</v>
      </c>
      <c r="J7" s="77" t="s">
        <v>984</v>
      </c>
    </row>
    <row r="8" spans="1:12" s="302" customFormat="1" ht="36.75" thickBot="1" x14ac:dyDescent="0.25">
      <c r="A8" s="293">
        <v>2000</v>
      </c>
      <c r="B8" s="294" t="s">
        <v>533</v>
      </c>
      <c r="C8" s="295" t="s">
        <v>534</v>
      </c>
      <c r="D8" s="296" t="s">
        <v>534</v>
      </c>
      <c r="E8" s="297" t="s">
        <v>33</v>
      </c>
      <c r="F8" s="298"/>
      <c r="G8" s="299">
        <v>238021.7</v>
      </c>
      <c r="H8" s="300">
        <f>I8+J8</f>
        <v>331897.77899999998</v>
      </c>
      <c r="I8" s="300">
        <f>I9+I45+I89+I142+I211+I241+I272+I304+I162</f>
        <v>238864.99999999997</v>
      </c>
      <c r="J8" s="300">
        <f>J9+J45+J89+J142+J162+J211+J241+J179</f>
        <v>93032.778999999995</v>
      </c>
      <c r="K8" s="301"/>
      <c r="L8" s="301"/>
    </row>
    <row r="9" spans="1:12" s="312" customFormat="1" ht="53.25" customHeight="1" x14ac:dyDescent="0.2">
      <c r="A9" s="303">
        <v>2100</v>
      </c>
      <c r="B9" s="304" t="s">
        <v>347</v>
      </c>
      <c r="C9" s="305" t="s">
        <v>258</v>
      </c>
      <c r="D9" s="306" t="s">
        <v>258</v>
      </c>
      <c r="E9" s="307" t="s">
        <v>34</v>
      </c>
      <c r="F9" s="308" t="s">
        <v>535</v>
      </c>
      <c r="G9" s="309">
        <v>97641.7</v>
      </c>
      <c r="H9" s="310">
        <f>I9+J9</f>
        <v>140083.658</v>
      </c>
      <c r="I9" s="311">
        <f>I11+I20+I31</f>
        <v>101790.39999999999</v>
      </c>
      <c r="J9" s="311">
        <f>J11+J31</f>
        <v>38293.257999999994</v>
      </c>
    </row>
    <row r="10" spans="1:12" s="320" customFormat="1" ht="11.25" customHeight="1" x14ac:dyDescent="0.2">
      <c r="A10" s="313"/>
      <c r="B10" s="304"/>
      <c r="C10" s="305"/>
      <c r="D10" s="306"/>
      <c r="E10" s="314" t="s">
        <v>197</v>
      </c>
      <c r="F10" s="315"/>
      <c r="G10" s="316"/>
      <c r="H10" s="317"/>
      <c r="I10" s="318"/>
      <c r="J10" s="319"/>
    </row>
    <row r="11" spans="1:12" s="328" customFormat="1" ht="48" x14ac:dyDescent="0.2">
      <c r="A11" s="321">
        <v>2110</v>
      </c>
      <c r="B11" s="304" t="s">
        <v>347</v>
      </c>
      <c r="C11" s="322" t="s">
        <v>259</v>
      </c>
      <c r="D11" s="323" t="s">
        <v>258</v>
      </c>
      <c r="E11" s="324" t="s">
        <v>27</v>
      </c>
      <c r="F11" s="325" t="s">
        <v>536</v>
      </c>
      <c r="G11" s="326">
        <v>87458</v>
      </c>
      <c r="H11" s="310">
        <f>H13</f>
        <v>98155.762000000002</v>
      </c>
      <c r="I11" s="327">
        <f>I13</f>
        <v>88699.7</v>
      </c>
      <c r="J11" s="311">
        <f>J13</f>
        <v>9456.0619999999999</v>
      </c>
    </row>
    <row r="12" spans="1:12" s="328" customFormat="1" ht="10.5" customHeight="1" x14ac:dyDescent="0.2">
      <c r="A12" s="321"/>
      <c r="B12" s="304"/>
      <c r="C12" s="322"/>
      <c r="D12" s="323"/>
      <c r="E12" s="314" t="s">
        <v>198</v>
      </c>
      <c r="F12" s="325"/>
      <c r="G12" s="329"/>
      <c r="H12" s="330"/>
      <c r="I12" s="331"/>
      <c r="J12" s="332"/>
    </row>
    <row r="13" spans="1:12" s="320" customFormat="1" ht="24" x14ac:dyDescent="0.2">
      <c r="A13" s="321">
        <v>2111</v>
      </c>
      <c r="B13" s="333" t="s">
        <v>347</v>
      </c>
      <c r="C13" s="334" t="s">
        <v>259</v>
      </c>
      <c r="D13" s="335" t="s">
        <v>259</v>
      </c>
      <c r="E13" s="314" t="s">
        <v>31</v>
      </c>
      <c r="F13" s="336" t="s">
        <v>537</v>
      </c>
      <c r="G13" s="326">
        <v>87458</v>
      </c>
      <c r="H13" s="310">
        <f>I13+J13</f>
        <v>98155.762000000002</v>
      </c>
      <c r="I13" s="327">
        <f>87558+524.7+106+500+11</f>
        <v>88699.7</v>
      </c>
      <c r="J13" s="311">
        <f>4865+1286.161+300+455+81+2468.901</f>
        <v>9456.0619999999999</v>
      </c>
    </row>
    <row r="14" spans="1:12" s="320" customFormat="1" ht="24" x14ac:dyDescent="0.2">
      <c r="A14" s="321">
        <v>2112</v>
      </c>
      <c r="B14" s="333" t="s">
        <v>347</v>
      </c>
      <c r="C14" s="334" t="s">
        <v>259</v>
      </c>
      <c r="D14" s="335" t="s">
        <v>260</v>
      </c>
      <c r="E14" s="314" t="s">
        <v>538</v>
      </c>
      <c r="F14" s="336" t="s">
        <v>539</v>
      </c>
      <c r="G14" s="337"/>
      <c r="H14" s="317"/>
      <c r="I14" s="338"/>
      <c r="J14" s="339"/>
    </row>
    <row r="15" spans="1:12" s="320" customFormat="1" x14ac:dyDescent="0.2">
      <c r="A15" s="321">
        <v>2113</v>
      </c>
      <c r="B15" s="333" t="s">
        <v>347</v>
      </c>
      <c r="C15" s="334" t="s">
        <v>259</v>
      </c>
      <c r="D15" s="335" t="s">
        <v>135</v>
      </c>
      <c r="E15" s="314" t="s">
        <v>542</v>
      </c>
      <c r="F15" s="336" t="s">
        <v>543</v>
      </c>
      <c r="G15" s="337"/>
      <c r="H15" s="317"/>
      <c r="I15" s="338"/>
      <c r="J15" s="339"/>
    </row>
    <row r="16" spans="1:12" s="320" customFormat="1" x14ac:dyDescent="0.2">
      <c r="A16" s="321">
        <v>2120</v>
      </c>
      <c r="B16" s="304" t="s">
        <v>347</v>
      </c>
      <c r="C16" s="322" t="s">
        <v>260</v>
      </c>
      <c r="D16" s="323" t="s">
        <v>258</v>
      </c>
      <c r="E16" s="324" t="s">
        <v>544</v>
      </c>
      <c r="F16" s="340" t="s">
        <v>545</v>
      </c>
      <c r="G16" s="337"/>
      <c r="H16" s="317"/>
      <c r="I16" s="338"/>
      <c r="J16" s="338"/>
    </row>
    <row r="17" spans="1:10" s="328" customFormat="1" ht="10.5" customHeight="1" x14ac:dyDescent="0.2">
      <c r="A17" s="321"/>
      <c r="B17" s="304"/>
      <c r="C17" s="322"/>
      <c r="D17" s="323"/>
      <c r="E17" s="314" t="s">
        <v>198</v>
      </c>
      <c r="F17" s="325"/>
      <c r="G17" s="329"/>
      <c r="H17" s="330"/>
      <c r="I17" s="331"/>
      <c r="J17" s="332"/>
    </row>
    <row r="18" spans="1:10" s="320" customFormat="1" ht="16.5" customHeight="1" x14ac:dyDescent="0.2">
      <c r="A18" s="321">
        <v>2121</v>
      </c>
      <c r="B18" s="333" t="s">
        <v>347</v>
      </c>
      <c r="C18" s="334" t="s">
        <v>260</v>
      </c>
      <c r="D18" s="335" t="s">
        <v>259</v>
      </c>
      <c r="E18" s="341" t="s">
        <v>32</v>
      </c>
      <c r="F18" s="336" t="s">
        <v>546</v>
      </c>
      <c r="G18" s="337"/>
      <c r="H18" s="317"/>
      <c r="I18" s="338"/>
      <c r="J18" s="339"/>
    </row>
    <row r="19" spans="1:10" s="320" customFormat="1" ht="28.5" x14ac:dyDescent="0.2">
      <c r="A19" s="321">
        <v>2122</v>
      </c>
      <c r="B19" s="333" t="s">
        <v>347</v>
      </c>
      <c r="C19" s="334" t="s">
        <v>260</v>
      </c>
      <c r="D19" s="335" t="s">
        <v>260</v>
      </c>
      <c r="E19" s="314" t="s">
        <v>547</v>
      </c>
      <c r="F19" s="336" t="s">
        <v>548</v>
      </c>
      <c r="G19" s="337"/>
      <c r="H19" s="317"/>
      <c r="I19" s="338"/>
      <c r="J19" s="339"/>
    </row>
    <row r="20" spans="1:10" s="320" customFormat="1" x14ac:dyDescent="0.2">
      <c r="A20" s="321">
        <v>2130</v>
      </c>
      <c r="B20" s="304" t="s">
        <v>347</v>
      </c>
      <c r="C20" s="322" t="s">
        <v>135</v>
      </c>
      <c r="D20" s="323" t="s">
        <v>258</v>
      </c>
      <c r="E20" s="324" t="s">
        <v>549</v>
      </c>
      <c r="F20" s="342" t="s">
        <v>550</v>
      </c>
      <c r="G20" s="343">
        <v>1415.7</v>
      </c>
      <c r="H20" s="281">
        <v>1715.7</v>
      </c>
      <c r="I20" s="344">
        <v>1715.7</v>
      </c>
      <c r="J20" s="338"/>
    </row>
    <row r="21" spans="1:10" s="328" customFormat="1" ht="10.5" customHeight="1" x14ac:dyDescent="0.2">
      <c r="A21" s="321"/>
      <c r="B21" s="304"/>
      <c r="C21" s="322"/>
      <c r="D21" s="323"/>
      <c r="E21" s="314" t="s">
        <v>198</v>
      </c>
      <c r="F21" s="325"/>
      <c r="G21" s="329"/>
      <c r="H21" s="330"/>
      <c r="I21" s="331"/>
      <c r="J21" s="332"/>
    </row>
    <row r="22" spans="1:10" s="320" customFormat="1" ht="24" x14ac:dyDescent="0.2">
      <c r="A22" s="321">
        <v>2131</v>
      </c>
      <c r="B22" s="333" t="s">
        <v>347</v>
      </c>
      <c r="C22" s="334" t="s">
        <v>135</v>
      </c>
      <c r="D22" s="335" t="s">
        <v>259</v>
      </c>
      <c r="E22" s="314" t="s">
        <v>551</v>
      </c>
      <c r="F22" s="336" t="s">
        <v>552</v>
      </c>
      <c r="G22" s="337"/>
      <c r="H22" s="317"/>
      <c r="I22" s="338"/>
      <c r="J22" s="339"/>
    </row>
    <row r="23" spans="1:10" s="320" customFormat="1" ht="14.25" customHeight="1" x14ac:dyDescent="0.2">
      <c r="A23" s="321">
        <v>2132</v>
      </c>
      <c r="B23" s="333" t="s">
        <v>347</v>
      </c>
      <c r="C23" s="334">
        <v>3</v>
      </c>
      <c r="D23" s="335">
        <v>2</v>
      </c>
      <c r="E23" s="314" t="s">
        <v>553</v>
      </c>
      <c r="F23" s="336" t="s">
        <v>554</v>
      </c>
      <c r="G23" s="337"/>
      <c r="H23" s="317"/>
      <c r="I23" s="338"/>
      <c r="J23" s="339"/>
    </row>
    <row r="24" spans="1:10" s="320" customFormat="1" x14ac:dyDescent="0.2">
      <c r="A24" s="321">
        <v>2133</v>
      </c>
      <c r="B24" s="333" t="s">
        <v>347</v>
      </c>
      <c r="C24" s="334">
        <v>3</v>
      </c>
      <c r="D24" s="335">
        <v>3</v>
      </c>
      <c r="E24" s="314" t="s">
        <v>555</v>
      </c>
      <c r="F24" s="336" t="s">
        <v>556</v>
      </c>
      <c r="G24" s="343">
        <v>1415.7</v>
      </c>
      <c r="H24" s="281">
        <v>1715.7</v>
      </c>
      <c r="I24" s="344">
        <v>1715.7</v>
      </c>
      <c r="J24" s="339"/>
    </row>
    <row r="25" spans="1:10" s="320" customFormat="1" ht="12.75" customHeight="1" x14ac:dyDescent="0.2">
      <c r="A25" s="321">
        <v>2140</v>
      </c>
      <c r="B25" s="304" t="s">
        <v>347</v>
      </c>
      <c r="C25" s="322">
        <v>4</v>
      </c>
      <c r="D25" s="323">
        <v>0</v>
      </c>
      <c r="E25" s="324" t="s">
        <v>557</v>
      </c>
      <c r="F25" s="325" t="s">
        <v>558</v>
      </c>
      <c r="G25" s="337"/>
      <c r="H25" s="317"/>
      <c r="I25" s="338"/>
      <c r="J25" s="338"/>
    </row>
    <row r="26" spans="1:10" s="328" customFormat="1" ht="10.5" customHeight="1" x14ac:dyDescent="0.2">
      <c r="A26" s="321"/>
      <c r="B26" s="304"/>
      <c r="C26" s="322"/>
      <c r="D26" s="323"/>
      <c r="E26" s="314" t="s">
        <v>198</v>
      </c>
      <c r="F26" s="325"/>
      <c r="G26" s="337"/>
      <c r="H26" s="317"/>
      <c r="I26" s="331"/>
      <c r="J26" s="332"/>
    </row>
    <row r="27" spans="1:10" s="320" customFormat="1" x14ac:dyDescent="0.2">
      <c r="A27" s="321">
        <v>2141</v>
      </c>
      <c r="B27" s="333" t="s">
        <v>347</v>
      </c>
      <c r="C27" s="334">
        <v>4</v>
      </c>
      <c r="D27" s="335">
        <v>1</v>
      </c>
      <c r="E27" s="314" t="s">
        <v>559</v>
      </c>
      <c r="F27" s="345" t="s">
        <v>560</v>
      </c>
      <c r="G27" s="337"/>
      <c r="H27" s="317"/>
      <c r="I27" s="338"/>
      <c r="J27" s="339"/>
    </row>
    <row r="28" spans="1:10" s="320" customFormat="1" ht="36" x14ac:dyDescent="0.2">
      <c r="A28" s="321">
        <v>2150</v>
      </c>
      <c r="B28" s="304" t="s">
        <v>347</v>
      </c>
      <c r="C28" s="322">
        <v>5</v>
      </c>
      <c r="D28" s="323">
        <v>0</v>
      </c>
      <c r="E28" s="324" t="s">
        <v>561</v>
      </c>
      <c r="F28" s="325" t="s">
        <v>562</v>
      </c>
      <c r="G28" s="337"/>
      <c r="H28" s="317"/>
      <c r="I28" s="338"/>
      <c r="J28" s="338"/>
    </row>
    <row r="29" spans="1:10" s="328" customFormat="1" ht="10.5" customHeight="1" x14ac:dyDescent="0.2">
      <c r="A29" s="321"/>
      <c r="B29" s="304"/>
      <c r="C29" s="322"/>
      <c r="D29" s="323"/>
      <c r="E29" s="314" t="s">
        <v>198</v>
      </c>
      <c r="F29" s="325"/>
      <c r="G29" s="337"/>
      <c r="H29" s="317"/>
      <c r="I29" s="331"/>
      <c r="J29" s="332"/>
    </row>
    <row r="30" spans="1:10" s="320" customFormat="1" ht="36" x14ac:dyDescent="0.2">
      <c r="A30" s="321">
        <v>2151</v>
      </c>
      <c r="B30" s="333" t="s">
        <v>347</v>
      </c>
      <c r="C30" s="334">
        <v>5</v>
      </c>
      <c r="D30" s="335">
        <v>1</v>
      </c>
      <c r="E30" s="314" t="s">
        <v>563</v>
      </c>
      <c r="F30" s="345" t="s">
        <v>564</v>
      </c>
      <c r="G30" s="337"/>
      <c r="H30" s="317"/>
      <c r="I30" s="338"/>
      <c r="J30" s="339"/>
    </row>
    <row r="31" spans="1:10" s="320" customFormat="1" ht="25.5" customHeight="1" x14ac:dyDescent="0.2">
      <c r="A31" s="321">
        <v>2160</v>
      </c>
      <c r="B31" s="304" t="s">
        <v>347</v>
      </c>
      <c r="C31" s="322">
        <v>6</v>
      </c>
      <c r="D31" s="323">
        <v>0</v>
      </c>
      <c r="E31" s="324" t="s">
        <v>565</v>
      </c>
      <c r="F31" s="325" t="s">
        <v>566</v>
      </c>
      <c r="G31" s="346">
        <v>8768</v>
      </c>
      <c r="H31" s="347">
        <f>I31+J31</f>
        <v>40212.195999999996</v>
      </c>
      <c r="I31" s="327">
        <f>I33</f>
        <v>11375</v>
      </c>
      <c r="J31" s="327">
        <f>J33</f>
        <v>28837.195999999996</v>
      </c>
    </row>
    <row r="32" spans="1:10" s="328" customFormat="1" ht="10.5" customHeight="1" x14ac:dyDescent="0.2">
      <c r="A32" s="321"/>
      <c r="B32" s="304"/>
      <c r="C32" s="322"/>
      <c r="D32" s="323"/>
      <c r="E32" s="314" t="s">
        <v>198</v>
      </c>
      <c r="F32" s="325"/>
      <c r="G32" s="337"/>
      <c r="H32" s="317"/>
      <c r="I32" s="331"/>
      <c r="J32" s="332"/>
    </row>
    <row r="33" spans="1:10" s="320" customFormat="1" ht="24" x14ac:dyDescent="0.2">
      <c r="A33" s="321">
        <v>2161</v>
      </c>
      <c r="B33" s="333" t="s">
        <v>347</v>
      </c>
      <c r="C33" s="334">
        <v>6</v>
      </c>
      <c r="D33" s="335">
        <v>1</v>
      </c>
      <c r="E33" s="314" t="s">
        <v>567</v>
      </c>
      <c r="F33" s="336" t="s">
        <v>568</v>
      </c>
      <c r="G33" s="346">
        <v>8768</v>
      </c>
      <c r="H33" s="347">
        <f>I33+J33</f>
        <v>40212.195999999996</v>
      </c>
      <c r="I33" s="327">
        <f>8568-100-300+2811+396</f>
        <v>11375</v>
      </c>
      <c r="J33" s="327">
        <f>24746.3+2572.796+1518.1</f>
        <v>28837.195999999996</v>
      </c>
    </row>
    <row r="34" spans="1:10" s="320" customFormat="1" ht="24" x14ac:dyDescent="0.2">
      <c r="A34" s="321">
        <v>2170</v>
      </c>
      <c r="B34" s="304" t="s">
        <v>347</v>
      </c>
      <c r="C34" s="322">
        <v>7</v>
      </c>
      <c r="D34" s="323">
        <v>0</v>
      </c>
      <c r="E34" s="324" t="s">
        <v>397</v>
      </c>
      <c r="F34" s="336"/>
      <c r="G34" s="337"/>
      <c r="H34" s="317"/>
      <c r="I34" s="338"/>
      <c r="J34" s="338"/>
    </row>
    <row r="35" spans="1:10" s="328" customFormat="1" ht="10.5" customHeight="1" x14ac:dyDescent="0.2">
      <c r="A35" s="321"/>
      <c r="B35" s="304"/>
      <c r="C35" s="322"/>
      <c r="D35" s="323"/>
      <c r="E35" s="314" t="s">
        <v>198</v>
      </c>
      <c r="F35" s="325"/>
      <c r="G35" s="337"/>
      <c r="H35" s="317"/>
      <c r="I35" s="331"/>
      <c r="J35" s="332"/>
    </row>
    <row r="36" spans="1:10" s="320" customFormat="1" x14ac:dyDescent="0.2">
      <c r="A36" s="321">
        <v>2171</v>
      </c>
      <c r="B36" s="333" t="s">
        <v>347</v>
      </c>
      <c r="C36" s="334">
        <v>7</v>
      </c>
      <c r="D36" s="335">
        <v>1</v>
      </c>
      <c r="E36" s="314" t="s">
        <v>397</v>
      </c>
      <c r="F36" s="336"/>
      <c r="G36" s="337"/>
      <c r="H36" s="317"/>
      <c r="I36" s="338"/>
      <c r="J36" s="339"/>
    </row>
    <row r="37" spans="1:10" s="320" customFormat="1" ht="29.25" customHeight="1" x14ac:dyDescent="0.2">
      <c r="A37" s="321">
        <v>2180</v>
      </c>
      <c r="B37" s="304" t="s">
        <v>347</v>
      </c>
      <c r="C37" s="322">
        <v>8</v>
      </c>
      <c r="D37" s="323">
        <v>0</v>
      </c>
      <c r="E37" s="324" t="s">
        <v>569</v>
      </c>
      <c r="F37" s="325" t="s">
        <v>570</v>
      </c>
      <c r="G37" s="337"/>
      <c r="H37" s="317"/>
      <c r="I37" s="338"/>
      <c r="J37" s="338"/>
    </row>
    <row r="38" spans="1:10" s="328" customFormat="1" ht="10.5" customHeight="1" x14ac:dyDescent="0.2">
      <c r="A38" s="321"/>
      <c r="B38" s="304"/>
      <c r="C38" s="322"/>
      <c r="D38" s="323"/>
      <c r="E38" s="314" t="s">
        <v>198</v>
      </c>
      <c r="F38" s="325"/>
      <c r="G38" s="337"/>
      <c r="H38" s="317"/>
      <c r="I38" s="331"/>
      <c r="J38" s="332"/>
    </row>
    <row r="39" spans="1:10" s="320" customFormat="1" ht="24" customHeight="1" x14ac:dyDescent="0.2">
      <c r="A39" s="321">
        <v>2181</v>
      </c>
      <c r="B39" s="333" t="s">
        <v>347</v>
      </c>
      <c r="C39" s="334">
        <v>8</v>
      </c>
      <c r="D39" s="335">
        <v>1</v>
      </c>
      <c r="E39" s="314" t="s">
        <v>569</v>
      </c>
      <c r="F39" s="345" t="s">
        <v>571</v>
      </c>
      <c r="G39" s="337"/>
      <c r="H39" s="317"/>
      <c r="I39" s="338"/>
      <c r="J39" s="338"/>
    </row>
    <row r="40" spans="1:10" s="320" customFormat="1" x14ac:dyDescent="0.2">
      <c r="A40" s="321"/>
      <c r="B40" s="333"/>
      <c r="C40" s="334"/>
      <c r="D40" s="335"/>
      <c r="E40" s="348" t="s">
        <v>198</v>
      </c>
      <c r="F40" s="345"/>
      <c r="G40" s="337"/>
      <c r="H40" s="317"/>
      <c r="I40" s="338"/>
      <c r="J40" s="339"/>
    </row>
    <row r="41" spans="1:10" s="320" customFormat="1" x14ac:dyDescent="0.2">
      <c r="A41" s="321">
        <v>2182</v>
      </c>
      <c r="B41" s="333" t="s">
        <v>347</v>
      </c>
      <c r="C41" s="334">
        <v>8</v>
      </c>
      <c r="D41" s="335">
        <v>1</v>
      </c>
      <c r="E41" s="348" t="s">
        <v>206</v>
      </c>
      <c r="F41" s="345"/>
      <c r="G41" s="337"/>
      <c r="H41" s="317"/>
      <c r="I41" s="338"/>
      <c r="J41" s="339"/>
    </row>
    <row r="42" spans="1:10" s="320" customFormat="1" ht="14.25" customHeight="1" x14ac:dyDescent="0.2">
      <c r="A42" s="321">
        <v>2183</v>
      </c>
      <c r="B42" s="333" t="s">
        <v>347</v>
      </c>
      <c r="C42" s="334">
        <v>8</v>
      </c>
      <c r="D42" s="335">
        <v>1</v>
      </c>
      <c r="E42" s="348" t="s">
        <v>207</v>
      </c>
      <c r="F42" s="345"/>
      <c r="G42" s="337"/>
      <c r="H42" s="317"/>
      <c r="I42" s="338"/>
      <c r="J42" s="339"/>
    </row>
    <row r="43" spans="1:10" s="320" customFormat="1" ht="24" x14ac:dyDescent="0.2">
      <c r="A43" s="321">
        <v>2184</v>
      </c>
      <c r="B43" s="333" t="s">
        <v>347</v>
      </c>
      <c r="C43" s="334">
        <v>8</v>
      </c>
      <c r="D43" s="335">
        <v>1</v>
      </c>
      <c r="E43" s="348" t="s">
        <v>212</v>
      </c>
      <c r="F43" s="345"/>
      <c r="G43" s="337"/>
      <c r="H43" s="317"/>
      <c r="I43" s="338"/>
      <c r="J43" s="339"/>
    </row>
    <row r="44" spans="1:10" s="320" customFormat="1" x14ac:dyDescent="0.2">
      <c r="A44" s="321">
        <v>2185</v>
      </c>
      <c r="B44" s="333" t="s">
        <v>347</v>
      </c>
      <c r="C44" s="334">
        <v>8</v>
      </c>
      <c r="D44" s="335">
        <v>1</v>
      </c>
      <c r="E44" s="348"/>
      <c r="F44" s="345"/>
      <c r="G44" s="337"/>
      <c r="H44" s="317"/>
      <c r="I44" s="338"/>
      <c r="J44" s="339"/>
    </row>
    <row r="45" spans="1:10" s="312" customFormat="1" ht="31.5" customHeight="1" x14ac:dyDescent="0.2">
      <c r="A45" s="349">
        <v>2200</v>
      </c>
      <c r="B45" s="304" t="s">
        <v>348</v>
      </c>
      <c r="C45" s="322">
        <v>0</v>
      </c>
      <c r="D45" s="323">
        <v>0</v>
      </c>
      <c r="E45" s="307" t="s">
        <v>35</v>
      </c>
      <c r="F45" s="350" t="s">
        <v>572</v>
      </c>
      <c r="G45" s="351">
        <v>2890</v>
      </c>
      <c r="H45" s="352">
        <v>3090</v>
      </c>
      <c r="I45" s="353">
        <v>3090</v>
      </c>
      <c r="J45" s="353"/>
    </row>
    <row r="46" spans="1:10" s="320" customFormat="1" ht="11.25" customHeight="1" x14ac:dyDescent="0.2">
      <c r="A46" s="313"/>
      <c r="B46" s="304"/>
      <c r="C46" s="305"/>
      <c r="D46" s="306"/>
      <c r="E46" s="314" t="s">
        <v>197</v>
      </c>
      <c r="F46" s="315"/>
      <c r="G46" s="316"/>
      <c r="H46" s="317"/>
      <c r="I46" s="318"/>
      <c r="J46" s="319"/>
    </row>
    <row r="47" spans="1:10" s="320" customFormat="1" x14ac:dyDescent="0.2">
      <c r="A47" s="321">
        <v>2210</v>
      </c>
      <c r="B47" s="304" t="s">
        <v>348</v>
      </c>
      <c r="C47" s="334">
        <v>1</v>
      </c>
      <c r="D47" s="335">
        <v>0</v>
      </c>
      <c r="E47" s="324" t="s">
        <v>573</v>
      </c>
      <c r="F47" s="354" t="s">
        <v>574</v>
      </c>
      <c r="G47" s="337"/>
      <c r="H47" s="317"/>
      <c r="I47" s="338"/>
      <c r="J47" s="338"/>
    </row>
    <row r="48" spans="1:10" s="328" customFormat="1" ht="10.5" customHeight="1" x14ac:dyDescent="0.2">
      <c r="A48" s="321"/>
      <c r="B48" s="304"/>
      <c r="C48" s="322"/>
      <c r="D48" s="323"/>
      <c r="E48" s="314" t="s">
        <v>198</v>
      </c>
      <c r="F48" s="325"/>
      <c r="G48" s="337"/>
      <c r="H48" s="317"/>
      <c r="I48" s="331"/>
      <c r="J48" s="332"/>
    </row>
    <row r="49" spans="1:10" s="320" customFormat="1" x14ac:dyDescent="0.2">
      <c r="A49" s="321">
        <v>2211</v>
      </c>
      <c r="B49" s="333" t="s">
        <v>348</v>
      </c>
      <c r="C49" s="334">
        <v>1</v>
      </c>
      <c r="D49" s="335">
        <v>1</v>
      </c>
      <c r="E49" s="314" t="s">
        <v>575</v>
      </c>
      <c r="F49" s="345" t="s">
        <v>576</v>
      </c>
      <c r="H49" s="317"/>
      <c r="J49" s="339"/>
    </row>
    <row r="50" spans="1:10" s="320" customFormat="1" x14ac:dyDescent="0.2">
      <c r="A50" s="321">
        <v>2220</v>
      </c>
      <c r="B50" s="304" t="s">
        <v>348</v>
      </c>
      <c r="C50" s="322">
        <v>2</v>
      </c>
      <c r="D50" s="323">
        <v>0</v>
      </c>
      <c r="E50" s="324" t="s">
        <v>577</v>
      </c>
      <c r="F50" s="354" t="s">
        <v>578</v>
      </c>
      <c r="G50" s="355">
        <v>2890</v>
      </c>
      <c r="H50" s="356">
        <f>I50</f>
        <v>3090</v>
      </c>
      <c r="I50" s="357">
        <v>3090</v>
      </c>
      <c r="J50" s="338"/>
    </row>
    <row r="51" spans="1:10" s="328" customFormat="1" ht="10.5" customHeight="1" x14ac:dyDescent="0.2">
      <c r="A51" s="321"/>
      <c r="B51" s="304"/>
      <c r="C51" s="322"/>
      <c r="D51" s="323"/>
      <c r="E51" s="314" t="s">
        <v>198</v>
      </c>
      <c r="F51" s="325"/>
      <c r="G51" s="355"/>
      <c r="H51" s="356"/>
      <c r="I51" s="358"/>
      <c r="J51" s="332"/>
    </row>
    <row r="52" spans="1:10" s="320" customFormat="1" x14ac:dyDescent="0.2">
      <c r="A52" s="321">
        <v>2221</v>
      </c>
      <c r="B52" s="333" t="s">
        <v>348</v>
      </c>
      <c r="C52" s="334">
        <v>2</v>
      </c>
      <c r="D52" s="335">
        <v>1</v>
      </c>
      <c r="E52" s="314" t="s">
        <v>579</v>
      </c>
      <c r="F52" s="345" t="s">
        <v>580</v>
      </c>
      <c r="G52" s="355">
        <v>2890</v>
      </c>
      <c r="H52" s="356">
        <f>I52</f>
        <v>3090</v>
      </c>
      <c r="I52" s="357">
        <v>3090</v>
      </c>
      <c r="J52" s="339"/>
    </row>
    <row r="53" spans="1:10" s="320" customFormat="1" x14ac:dyDescent="0.2">
      <c r="A53" s="321">
        <v>2230</v>
      </c>
      <c r="B53" s="304" t="s">
        <v>348</v>
      </c>
      <c r="C53" s="334">
        <v>3</v>
      </c>
      <c r="D53" s="335">
        <v>0</v>
      </c>
      <c r="E53" s="324" t="s">
        <v>581</v>
      </c>
      <c r="F53" s="354" t="s">
        <v>582</v>
      </c>
      <c r="G53" s="337"/>
      <c r="H53" s="317"/>
      <c r="I53" s="338"/>
      <c r="J53" s="338"/>
    </row>
    <row r="54" spans="1:10" s="328" customFormat="1" ht="10.5" customHeight="1" x14ac:dyDescent="0.2">
      <c r="A54" s="321"/>
      <c r="B54" s="304"/>
      <c r="C54" s="322"/>
      <c r="D54" s="323"/>
      <c r="E54" s="314" t="s">
        <v>198</v>
      </c>
      <c r="F54" s="325"/>
      <c r="G54" s="337"/>
      <c r="H54" s="317"/>
      <c r="I54" s="331"/>
      <c r="J54" s="332"/>
    </row>
    <row r="55" spans="1:10" s="320" customFormat="1" x14ac:dyDescent="0.2">
      <c r="A55" s="321">
        <v>2231</v>
      </c>
      <c r="B55" s="333" t="s">
        <v>348</v>
      </c>
      <c r="C55" s="334">
        <v>3</v>
      </c>
      <c r="D55" s="335">
        <v>1</v>
      </c>
      <c r="E55" s="314" t="s">
        <v>583</v>
      </c>
      <c r="F55" s="345" t="s">
        <v>584</v>
      </c>
      <c r="G55" s="337"/>
      <c r="H55" s="317"/>
      <c r="I55" s="338"/>
      <c r="J55" s="339"/>
    </row>
    <row r="56" spans="1:10" s="320" customFormat="1" ht="24" x14ac:dyDescent="0.2">
      <c r="A56" s="321">
        <v>2240</v>
      </c>
      <c r="B56" s="304" t="s">
        <v>348</v>
      </c>
      <c r="C56" s="322">
        <v>4</v>
      </c>
      <c r="D56" s="323">
        <v>0</v>
      </c>
      <c r="E56" s="324" t="s">
        <v>585</v>
      </c>
      <c r="F56" s="325" t="s">
        <v>586</v>
      </c>
      <c r="G56" s="337"/>
      <c r="H56" s="317"/>
      <c r="I56" s="338"/>
      <c r="J56" s="338"/>
    </row>
    <row r="57" spans="1:10" s="328" customFormat="1" ht="10.5" customHeight="1" x14ac:dyDescent="0.2">
      <c r="A57" s="321"/>
      <c r="B57" s="304"/>
      <c r="C57" s="322"/>
      <c r="D57" s="323"/>
      <c r="E57" s="314" t="s">
        <v>198</v>
      </c>
      <c r="F57" s="325"/>
      <c r="G57" s="337"/>
      <c r="H57" s="317"/>
      <c r="I57" s="331"/>
      <c r="J57" s="332"/>
    </row>
    <row r="58" spans="1:10" s="320" customFormat="1" ht="24" x14ac:dyDescent="0.2">
      <c r="A58" s="321">
        <v>2241</v>
      </c>
      <c r="B58" s="333" t="s">
        <v>348</v>
      </c>
      <c r="C58" s="334">
        <v>4</v>
      </c>
      <c r="D58" s="335">
        <v>1</v>
      </c>
      <c r="E58" s="314" t="s">
        <v>585</v>
      </c>
      <c r="F58" s="345" t="s">
        <v>586</v>
      </c>
      <c r="G58" s="337"/>
      <c r="H58" s="317"/>
      <c r="I58" s="338"/>
      <c r="J58" s="339"/>
    </row>
    <row r="59" spans="1:10" s="328" customFormat="1" ht="10.5" customHeight="1" x14ac:dyDescent="0.2">
      <c r="A59" s="321"/>
      <c r="B59" s="304"/>
      <c r="C59" s="322"/>
      <c r="D59" s="323"/>
      <c r="E59" s="314" t="s">
        <v>198</v>
      </c>
      <c r="F59" s="325"/>
      <c r="G59" s="337"/>
      <c r="H59" s="317"/>
      <c r="I59" s="331"/>
      <c r="J59" s="332"/>
    </row>
    <row r="60" spans="1:10" s="320" customFormat="1" ht="24" x14ac:dyDescent="0.2">
      <c r="A60" s="321">
        <v>2250</v>
      </c>
      <c r="B60" s="304" t="s">
        <v>348</v>
      </c>
      <c r="C60" s="322">
        <v>5</v>
      </c>
      <c r="D60" s="323">
        <v>0</v>
      </c>
      <c r="E60" s="324" t="s">
        <v>587</v>
      </c>
      <c r="F60" s="325" t="s">
        <v>588</v>
      </c>
      <c r="G60" s="337"/>
      <c r="H60" s="317"/>
      <c r="I60" s="338"/>
      <c r="J60" s="338"/>
    </row>
    <row r="61" spans="1:10" s="328" customFormat="1" ht="10.5" customHeight="1" x14ac:dyDescent="0.2">
      <c r="A61" s="321"/>
      <c r="B61" s="304"/>
      <c r="C61" s="322"/>
      <c r="D61" s="323"/>
      <c r="E61" s="314" t="s">
        <v>198</v>
      </c>
      <c r="F61" s="325"/>
      <c r="G61" s="337"/>
      <c r="H61" s="317"/>
      <c r="I61" s="331"/>
      <c r="J61" s="332"/>
    </row>
    <row r="62" spans="1:10" s="320" customFormat="1" x14ac:dyDescent="0.2">
      <c r="A62" s="321">
        <v>2251</v>
      </c>
      <c r="B62" s="333" t="s">
        <v>348</v>
      </c>
      <c r="C62" s="334">
        <v>5</v>
      </c>
      <c r="D62" s="335">
        <v>1</v>
      </c>
      <c r="E62" s="314" t="s">
        <v>587</v>
      </c>
      <c r="F62" s="345" t="s">
        <v>589</v>
      </c>
      <c r="G62" s="337"/>
      <c r="H62" s="317"/>
      <c r="I62" s="338"/>
      <c r="J62" s="339"/>
    </row>
    <row r="63" spans="1:10" s="312" customFormat="1" ht="50.25" customHeight="1" x14ac:dyDescent="0.2">
      <c r="A63" s="349">
        <v>2300</v>
      </c>
      <c r="B63" s="359" t="s">
        <v>349</v>
      </c>
      <c r="C63" s="322">
        <v>0</v>
      </c>
      <c r="D63" s="323">
        <v>0</v>
      </c>
      <c r="E63" s="360" t="s">
        <v>36</v>
      </c>
      <c r="F63" s="350" t="s">
        <v>590</v>
      </c>
      <c r="G63" s="351"/>
      <c r="H63" s="352"/>
      <c r="I63" s="353"/>
      <c r="J63" s="353"/>
    </row>
    <row r="64" spans="1:10" s="320" customFormat="1" ht="11.25" customHeight="1" x14ac:dyDescent="0.2">
      <c r="A64" s="313"/>
      <c r="B64" s="304"/>
      <c r="C64" s="305"/>
      <c r="D64" s="306"/>
      <c r="E64" s="314" t="s">
        <v>197</v>
      </c>
      <c r="F64" s="315"/>
      <c r="G64" s="316"/>
      <c r="H64" s="317"/>
      <c r="J64" s="319"/>
    </row>
    <row r="65" spans="1:10" s="320" customFormat="1" x14ac:dyDescent="0.2">
      <c r="A65" s="321">
        <v>2310</v>
      </c>
      <c r="B65" s="359" t="s">
        <v>349</v>
      </c>
      <c r="C65" s="322">
        <v>1</v>
      </c>
      <c r="D65" s="323">
        <v>0</v>
      </c>
      <c r="E65" s="324" t="s">
        <v>119</v>
      </c>
      <c r="F65" s="325" t="s">
        <v>592</v>
      </c>
      <c r="G65" s="337"/>
      <c r="H65" s="317"/>
      <c r="I65" s="318"/>
      <c r="J65" s="318"/>
    </row>
    <row r="66" spans="1:10" s="328" customFormat="1" ht="10.5" customHeight="1" x14ac:dyDescent="0.2">
      <c r="A66" s="321"/>
      <c r="B66" s="304"/>
      <c r="C66" s="322"/>
      <c r="D66" s="323"/>
      <c r="E66" s="314" t="s">
        <v>198</v>
      </c>
      <c r="F66" s="325"/>
      <c r="G66" s="337"/>
      <c r="H66" s="317"/>
      <c r="I66" s="331"/>
      <c r="J66" s="332"/>
    </row>
    <row r="67" spans="1:10" s="320" customFormat="1" x14ac:dyDescent="0.2">
      <c r="A67" s="321">
        <v>2311</v>
      </c>
      <c r="B67" s="361" t="s">
        <v>349</v>
      </c>
      <c r="C67" s="334">
        <v>1</v>
      </c>
      <c r="D67" s="335">
        <v>1</v>
      </c>
      <c r="E67" s="314" t="s">
        <v>591</v>
      </c>
      <c r="F67" s="345" t="s">
        <v>593</v>
      </c>
      <c r="G67" s="337"/>
      <c r="H67" s="317"/>
      <c r="I67" s="338"/>
      <c r="J67" s="339"/>
    </row>
    <row r="68" spans="1:10" s="320" customFormat="1" x14ac:dyDescent="0.2">
      <c r="A68" s="321">
        <v>2312</v>
      </c>
      <c r="B68" s="361" t="s">
        <v>349</v>
      </c>
      <c r="C68" s="334">
        <v>1</v>
      </c>
      <c r="D68" s="335">
        <v>2</v>
      </c>
      <c r="E68" s="314" t="s">
        <v>120</v>
      </c>
      <c r="F68" s="345"/>
      <c r="G68" s="337"/>
      <c r="H68" s="317"/>
      <c r="I68" s="338"/>
      <c r="J68" s="339"/>
    </row>
    <row r="69" spans="1:10" s="320" customFormat="1" x14ac:dyDescent="0.2">
      <c r="A69" s="321">
        <v>2313</v>
      </c>
      <c r="B69" s="361" t="s">
        <v>349</v>
      </c>
      <c r="C69" s="334">
        <v>1</v>
      </c>
      <c r="D69" s="335">
        <v>3</v>
      </c>
      <c r="E69" s="314" t="s">
        <v>121</v>
      </c>
      <c r="F69" s="345"/>
      <c r="G69" s="337"/>
      <c r="H69" s="317"/>
      <c r="I69" s="338"/>
      <c r="J69" s="339"/>
    </row>
    <row r="70" spans="1:10" s="320" customFormat="1" x14ac:dyDescent="0.2">
      <c r="A70" s="321">
        <v>2320</v>
      </c>
      <c r="B70" s="359" t="s">
        <v>349</v>
      </c>
      <c r="C70" s="322">
        <v>2</v>
      </c>
      <c r="D70" s="323">
        <v>0</v>
      </c>
      <c r="E70" s="324" t="s">
        <v>122</v>
      </c>
      <c r="F70" s="325" t="s">
        <v>594</v>
      </c>
      <c r="G70" s="337"/>
      <c r="H70" s="317"/>
      <c r="I70" s="338"/>
      <c r="J70" s="338"/>
    </row>
    <row r="71" spans="1:10" s="328" customFormat="1" ht="10.5" customHeight="1" x14ac:dyDescent="0.2">
      <c r="A71" s="321"/>
      <c r="B71" s="304"/>
      <c r="C71" s="322"/>
      <c r="D71" s="323"/>
      <c r="E71" s="314" t="s">
        <v>198</v>
      </c>
      <c r="F71" s="325"/>
      <c r="G71" s="337"/>
      <c r="H71" s="317"/>
      <c r="I71" s="331"/>
      <c r="J71" s="332"/>
    </row>
    <row r="72" spans="1:10" s="320" customFormat="1" x14ac:dyDescent="0.2">
      <c r="A72" s="321">
        <v>2321</v>
      </c>
      <c r="B72" s="361" t="s">
        <v>349</v>
      </c>
      <c r="C72" s="334">
        <v>2</v>
      </c>
      <c r="D72" s="335">
        <v>1</v>
      </c>
      <c r="E72" s="314" t="s">
        <v>123</v>
      </c>
      <c r="F72" s="345" t="s">
        <v>595</v>
      </c>
      <c r="G72" s="337"/>
      <c r="H72" s="317"/>
      <c r="I72" s="338"/>
      <c r="J72" s="339"/>
    </row>
    <row r="73" spans="1:10" s="320" customFormat="1" ht="24" x14ac:dyDescent="0.2">
      <c r="A73" s="321">
        <v>2330</v>
      </c>
      <c r="B73" s="359" t="s">
        <v>349</v>
      </c>
      <c r="C73" s="322">
        <v>3</v>
      </c>
      <c r="D73" s="323">
        <v>0</v>
      </c>
      <c r="E73" s="324" t="s">
        <v>124</v>
      </c>
      <c r="F73" s="325" t="s">
        <v>596</v>
      </c>
      <c r="G73" s="337"/>
      <c r="H73" s="317"/>
      <c r="I73" s="338"/>
      <c r="J73" s="338"/>
    </row>
    <row r="74" spans="1:10" s="328" customFormat="1" ht="10.5" customHeight="1" x14ac:dyDescent="0.2">
      <c r="A74" s="321"/>
      <c r="B74" s="304"/>
      <c r="C74" s="322"/>
      <c r="D74" s="323"/>
      <c r="E74" s="314" t="s">
        <v>198</v>
      </c>
      <c r="F74" s="325"/>
      <c r="G74" s="337"/>
      <c r="H74" s="317"/>
      <c r="I74" s="331"/>
      <c r="J74" s="332"/>
    </row>
    <row r="75" spans="1:10" s="320" customFormat="1" x14ac:dyDescent="0.2">
      <c r="A75" s="321">
        <v>2331</v>
      </c>
      <c r="B75" s="361" t="s">
        <v>349</v>
      </c>
      <c r="C75" s="334">
        <v>3</v>
      </c>
      <c r="D75" s="335">
        <v>1</v>
      </c>
      <c r="E75" s="314" t="s">
        <v>597</v>
      </c>
      <c r="F75" s="345" t="s">
        <v>598</v>
      </c>
      <c r="G75" s="337"/>
      <c r="H75" s="317"/>
      <c r="I75" s="338"/>
      <c r="J75" s="339"/>
    </row>
    <row r="76" spans="1:10" s="320" customFormat="1" x14ac:dyDescent="0.2">
      <c r="A76" s="321">
        <v>2332</v>
      </c>
      <c r="B76" s="361" t="s">
        <v>349</v>
      </c>
      <c r="C76" s="334">
        <v>3</v>
      </c>
      <c r="D76" s="335">
        <v>2</v>
      </c>
      <c r="E76" s="314" t="s">
        <v>125</v>
      </c>
      <c r="F76" s="345"/>
      <c r="G76" s="337"/>
      <c r="H76" s="317"/>
      <c r="I76" s="338"/>
      <c r="J76" s="339"/>
    </row>
    <row r="77" spans="1:10" s="320" customFormat="1" x14ac:dyDescent="0.2">
      <c r="A77" s="321">
        <v>2340</v>
      </c>
      <c r="B77" s="359" t="s">
        <v>349</v>
      </c>
      <c r="C77" s="322">
        <v>4</v>
      </c>
      <c r="D77" s="323">
        <v>0</v>
      </c>
      <c r="E77" s="324" t="s">
        <v>126</v>
      </c>
      <c r="F77" s="345"/>
      <c r="G77" s="337"/>
      <c r="H77" s="317"/>
      <c r="I77" s="338"/>
      <c r="J77" s="338"/>
    </row>
    <row r="78" spans="1:10" s="328" customFormat="1" ht="10.5" customHeight="1" x14ac:dyDescent="0.2">
      <c r="A78" s="321"/>
      <c r="B78" s="304"/>
      <c r="C78" s="322"/>
      <c r="D78" s="323"/>
      <c r="E78" s="314" t="s">
        <v>198</v>
      </c>
      <c r="F78" s="325"/>
      <c r="G78" s="337"/>
      <c r="H78" s="317"/>
      <c r="I78" s="331"/>
      <c r="J78" s="332"/>
    </row>
    <row r="79" spans="1:10" s="320" customFormat="1" x14ac:dyDescent="0.2">
      <c r="A79" s="321">
        <v>2341</v>
      </c>
      <c r="B79" s="361" t="s">
        <v>349</v>
      </c>
      <c r="C79" s="334">
        <v>4</v>
      </c>
      <c r="D79" s="335">
        <v>1</v>
      </c>
      <c r="E79" s="314" t="s">
        <v>126</v>
      </c>
      <c r="F79" s="345"/>
      <c r="G79" s="337"/>
      <c r="H79" s="317"/>
      <c r="I79" s="338"/>
      <c r="J79" s="339"/>
    </row>
    <row r="80" spans="1:10" s="320" customFormat="1" x14ac:dyDescent="0.2">
      <c r="A80" s="321">
        <v>2350</v>
      </c>
      <c r="B80" s="359" t="s">
        <v>349</v>
      </c>
      <c r="C80" s="322">
        <v>5</v>
      </c>
      <c r="D80" s="323">
        <v>0</v>
      </c>
      <c r="E80" s="324" t="s">
        <v>599</v>
      </c>
      <c r="F80" s="325" t="s">
        <v>600</v>
      </c>
      <c r="G80" s="337"/>
      <c r="H80" s="317"/>
      <c r="I80" s="338"/>
      <c r="J80" s="338"/>
    </row>
    <row r="81" spans="1:10" s="328" customFormat="1" ht="10.5" customHeight="1" x14ac:dyDescent="0.2">
      <c r="A81" s="321"/>
      <c r="B81" s="304"/>
      <c r="C81" s="322"/>
      <c r="D81" s="323"/>
      <c r="E81" s="314" t="s">
        <v>198</v>
      </c>
      <c r="F81" s="325"/>
      <c r="G81" s="337"/>
      <c r="H81" s="317"/>
      <c r="I81" s="331"/>
      <c r="J81" s="332"/>
    </row>
    <row r="82" spans="1:10" s="320" customFormat="1" x14ac:dyDescent="0.2">
      <c r="A82" s="321">
        <v>2351</v>
      </c>
      <c r="B82" s="361" t="s">
        <v>349</v>
      </c>
      <c r="C82" s="334">
        <v>5</v>
      </c>
      <c r="D82" s="335">
        <v>1</v>
      </c>
      <c r="E82" s="314" t="s">
        <v>601</v>
      </c>
      <c r="F82" s="345" t="s">
        <v>600</v>
      </c>
      <c r="G82" s="337"/>
      <c r="H82" s="317"/>
      <c r="I82" s="338"/>
      <c r="J82" s="339"/>
    </row>
    <row r="83" spans="1:10" s="320" customFormat="1" ht="36" x14ac:dyDescent="0.2">
      <c r="A83" s="321">
        <v>2360</v>
      </c>
      <c r="B83" s="359" t="s">
        <v>349</v>
      </c>
      <c r="C83" s="322">
        <v>6</v>
      </c>
      <c r="D83" s="323">
        <v>0</v>
      </c>
      <c r="E83" s="324" t="s">
        <v>231</v>
      </c>
      <c r="F83" s="325" t="s">
        <v>602</v>
      </c>
      <c r="G83" s="337"/>
      <c r="H83" s="317"/>
      <c r="I83" s="338"/>
      <c r="J83" s="338"/>
    </row>
    <row r="84" spans="1:10" s="328" customFormat="1" ht="10.5" customHeight="1" x14ac:dyDescent="0.2">
      <c r="A84" s="321"/>
      <c r="B84" s="304"/>
      <c r="C84" s="322"/>
      <c r="D84" s="323"/>
      <c r="E84" s="314" t="s">
        <v>198</v>
      </c>
      <c r="F84" s="325"/>
      <c r="G84" s="337"/>
      <c r="H84" s="317"/>
      <c r="I84" s="331"/>
      <c r="J84" s="332"/>
    </row>
    <row r="85" spans="1:10" s="320" customFormat="1" ht="36" x14ac:dyDescent="0.2">
      <c r="A85" s="321">
        <v>2361</v>
      </c>
      <c r="B85" s="361" t="s">
        <v>349</v>
      </c>
      <c r="C85" s="334">
        <v>6</v>
      </c>
      <c r="D85" s="335">
        <v>1</v>
      </c>
      <c r="E85" s="314" t="s">
        <v>231</v>
      </c>
      <c r="F85" s="345" t="s">
        <v>603</v>
      </c>
      <c r="G85" s="337"/>
      <c r="H85" s="317"/>
      <c r="I85" s="338"/>
      <c r="J85" s="339"/>
    </row>
    <row r="86" spans="1:10" s="320" customFormat="1" ht="24.75" customHeight="1" x14ac:dyDescent="0.2">
      <c r="A86" s="321">
        <v>2370</v>
      </c>
      <c r="B86" s="359" t="s">
        <v>349</v>
      </c>
      <c r="C86" s="322">
        <v>7</v>
      </c>
      <c r="D86" s="323">
        <v>0</v>
      </c>
      <c r="E86" s="324" t="s">
        <v>232</v>
      </c>
      <c r="F86" s="325" t="s">
        <v>604</v>
      </c>
      <c r="G86" s="337"/>
      <c r="H86" s="317"/>
      <c r="I86" s="338"/>
      <c r="J86" s="338"/>
    </row>
    <row r="87" spans="1:10" s="328" customFormat="1" ht="10.5" customHeight="1" x14ac:dyDescent="0.2">
      <c r="A87" s="321"/>
      <c r="B87" s="304"/>
      <c r="C87" s="322"/>
      <c r="D87" s="323"/>
      <c r="E87" s="314" t="s">
        <v>198</v>
      </c>
      <c r="F87" s="325"/>
      <c r="G87" s="329"/>
      <c r="H87" s="330"/>
      <c r="I87" s="331"/>
      <c r="J87" s="332"/>
    </row>
    <row r="88" spans="1:10" s="320" customFormat="1" ht="24" x14ac:dyDescent="0.2">
      <c r="A88" s="321">
        <v>2371</v>
      </c>
      <c r="B88" s="361" t="s">
        <v>349</v>
      </c>
      <c r="C88" s="334">
        <v>7</v>
      </c>
      <c r="D88" s="335">
        <v>1</v>
      </c>
      <c r="E88" s="314" t="s">
        <v>233</v>
      </c>
      <c r="F88" s="345" t="s">
        <v>605</v>
      </c>
      <c r="G88" s="337"/>
      <c r="H88" s="317"/>
      <c r="I88" s="338"/>
      <c r="J88" s="339"/>
    </row>
    <row r="89" spans="1:10" s="312" customFormat="1" ht="52.5" customHeight="1" x14ac:dyDescent="0.2">
      <c r="A89" s="349">
        <v>2400</v>
      </c>
      <c r="B89" s="359" t="s">
        <v>353</v>
      </c>
      <c r="C89" s="322">
        <v>0</v>
      </c>
      <c r="D89" s="323">
        <v>0</v>
      </c>
      <c r="E89" s="360" t="s">
        <v>37</v>
      </c>
      <c r="F89" s="350" t="s">
        <v>606</v>
      </c>
      <c r="G89" s="362">
        <v>35100</v>
      </c>
      <c r="H89" s="363">
        <f>I89+J89</f>
        <v>30907.3</v>
      </c>
      <c r="I89" s="364">
        <f>I95+I114+I101</f>
        <v>30907.3</v>
      </c>
      <c r="J89" s="365">
        <f>J95+J114</f>
        <v>0</v>
      </c>
    </row>
    <row r="90" spans="1:10" s="320" customFormat="1" ht="11.25" customHeight="1" x14ac:dyDescent="0.2">
      <c r="A90" s="313"/>
      <c r="B90" s="304"/>
      <c r="C90" s="305"/>
      <c r="D90" s="306"/>
      <c r="E90" s="314" t="s">
        <v>197</v>
      </c>
      <c r="F90" s="315"/>
      <c r="G90" s="316"/>
      <c r="H90" s="317"/>
      <c r="I90" s="318"/>
      <c r="J90" s="319"/>
    </row>
    <row r="91" spans="1:10" s="320" customFormat="1" ht="36" x14ac:dyDescent="0.2">
      <c r="A91" s="321">
        <v>2410</v>
      </c>
      <c r="B91" s="359" t="s">
        <v>353</v>
      </c>
      <c r="C91" s="322">
        <v>1</v>
      </c>
      <c r="D91" s="323">
        <v>0</v>
      </c>
      <c r="E91" s="324" t="s">
        <v>607</v>
      </c>
      <c r="F91" s="325" t="s">
        <v>610</v>
      </c>
      <c r="G91" s="337"/>
      <c r="H91" s="317"/>
      <c r="I91" s="338"/>
      <c r="J91" s="338"/>
    </row>
    <row r="92" spans="1:10" s="328" customFormat="1" ht="10.5" customHeight="1" x14ac:dyDescent="0.2">
      <c r="A92" s="321"/>
      <c r="B92" s="304"/>
      <c r="C92" s="322"/>
      <c r="D92" s="323"/>
      <c r="E92" s="314" t="s">
        <v>198</v>
      </c>
      <c r="F92" s="325"/>
      <c r="G92" s="337"/>
      <c r="H92" s="317"/>
      <c r="I92" s="331"/>
      <c r="J92" s="332"/>
    </row>
    <row r="93" spans="1:10" s="320" customFormat="1" ht="24" x14ac:dyDescent="0.2">
      <c r="A93" s="321">
        <v>2411</v>
      </c>
      <c r="B93" s="361" t="s">
        <v>353</v>
      </c>
      <c r="C93" s="334">
        <v>1</v>
      </c>
      <c r="D93" s="335">
        <v>1</v>
      </c>
      <c r="E93" s="314" t="s">
        <v>611</v>
      </c>
      <c r="F93" s="336" t="s">
        <v>612</v>
      </c>
      <c r="G93" s="337"/>
      <c r="H93" s="317"/>
      <c r="I93" s="338"/>
      <c r="J93" s="339"/>
    </row>
    <row r="94" spans="1:10" s="320" customFormat="1" ht="24" x14ac:dyDescent="0.2">
      <c r="A94" s="321">
        <v>2412</v>
      </c>
      <c r="B94" s="361" t="s">
        <v>353</v>
      </c>
      <c r="C94" s="334">
        <v>1</v>
      </c>
      <c r="D94" s="335">
        <v>2</v>
      </c>
      <c r="E94" s="314" t="s">
        <v>613</v>
      </c>
      <c r="F94" s="345" t="s">
        <v>614</v>
      </c>
      <c r="G94" s="337"/>
      <c r="H94" s="317"/>
      <c r="I94" s="338"/>
      <c r="J94" s="339"/>
    </row>
    <row r="95" spans="1:10" s="320" customFormat="1" ht="36" x14ac:dyDescent="0.2">
      <c r="A95" s="321">
        <v>2420</v>
      </c>
      <c r="B95" s="359" t="s">
        <v>353</v>
      </c>
      <c r="C95" s="322">
        <v>2</v>
      </c>
      <c r="D95" s="323">
        <v>0</v>
      </c>
      <c r="E95" s="324" t="s">
        <v>615</v>
      </c>
      <c r="F95" s="325" t="s">
        <v>616</v>
      </c>
      <c r="G95" s="337">
        <v>8300</v>
      </c>
      <c r="H95" s="317">
        <f>I95+J95</f>
        <v>5800</v>
      </c>
      <c r="I95" s="338">
        <f>I97</f>
        <v>5800</v>
      </c>
      <c r="J95" s="338"/>
    </row>
    <row r="96" spans="1:10" s="328" customFormat="1" ht="10.5" customHeight="1" x14ac:dyDescent="0.2">
      <c r="A96" s="321"/>
      <c r="B96" s="304"/>
      <c r="C96" s="322"/>
      <c r="D96" s="323"/>
      <c r="E96" s="314" t="s">
        <v>198</v>
      </c>
      <c r="F96" s="325"/>
      <c r="G96" s="337"/>
      <c r="H96" s="317"/>
      <c r="I96" s="331"/>
      <c r="J96" s="332"/>
    </row>
    <row r="97" spans="1:10" s="320" customFormat="1" x14ac:dyDescent="0.2">
      <c r="A97" s="321">
        <v>2421</v>
      </c>
      <c r="B97" s="361" t="s">
        <v>353</v>
      </c>
      <c r="C97" s="334">
        <v>2</v>
      </c>
      <c r="D97" s="335">
        <v>1</v>
      </c>
      <c r="E97" s="314" t="s">
        <v>617</v>
      </c>
      <c r="F97" s="345" t="s">
        <v>618</v>
      </c>
      <c r="G97" s="337">
        <v>8300</v>
      </c>
      <c r="H97" s="317">
        <f>I97+J97</f>
        <v>5800</v>
      </c>
      <c r="I97" s="338">
        <f>8300+100+300-189-2811+100</f>
        <v>5800</v>
      </c>
      <c r="J97" s="339"/>
    </row>
    <row r="98" spans="1:10" s="320" customFormat="1" x14ac:dyDescent="0.2">
      <c r="A98" s="321">
        <v>2422</v>
      </c>
      <c r="B98" s="361" t="s">
        <v>353</v>
      </c>
      <c r="C98" s="334">
        <v>2</v>
      </c>
      <c r="D98" s="335">
        <v>2</v>
      </c>
      <c r="E98" s="314" t="s">
        <v>619</v>
      </c>
      <c r="F98" s="345" t="s">
        <v>620</v>
      </c>
      <c r="G98" s="337"/>
      <c r="H98" s="317"/>
      <c r="I98" s="338"/>
      <c r="J98" s="339"/>
    </row>
    <row r="99" spans="1:10" s="320" customFormat="1" x14ac:dyDescent="0.2">
      <c r="A99" s="321">
        <v>2423</v>
      </c>
      <c r="B99" s="361" t="s">
        <v>353</v>
      </c>
      <c r="C99" s="334">
        <v>2</v>
      </c>
      <c r="D99" s="335">
        <v>3</v>
      </c>
      <c r="E99" s="314" t="s">
        <v>621</v>
      </c>
      <c r="F99" s="345" t="s">
        <v>622</v>
      </c>
      <c r="G99" s="337"/>
      <c r="H99" s="317"/>
      <c r="I99" s="338"/>
      <c r="J99" s="339"/>
    </row>
    <row r="100" spans="1:10" s="320" customFormat="1" x14ac:dyDescent="0.2">
      <c r="A100" s="321">
        <v>2424</v>
      </c>
      <c r="B100" s="361" t="s">
        <v>353</v>
      </c>
      <c r="C100" s="334">
        <v>2</v>
      </c>
      <c r="D100" s="335">
        <v>4</v>
      </c>
      <c r="E100" s="314" t="s">
        <v>354</v>
      </c>
      <c r="F100" s="345"/>
      <c r="G100" s="337"/>
      <c r="H100" s="317"/>
      <c r="I100" s="338"/>
      <c r="J100" s="339"/>
    </row>
    <row r="101" spans="1:10" s="320" customFormat="1" x14ac:dyDescent="0.2">
      <c r="A101" s="321">
        <v>2430</v>
      </c>
      <c r="B101" s="359" t="s">
        <v>353</v>
      </c>
      <c r="C101" s="322">
        <v>3</v>
      </c>
      <c r="D101" s="323">
        <v>0</v>
      </c>
      <c r="E101" s="324" t="s">
        <v>623</v>
      </c>
      <c r="F101" s="325" t="s">
        <v>624</v>
      </c>
      <c r="G101" s="337">
        <v>3000</v>
      </c>
      <c r="H101" s="317">
        <f>I101</f>
        <v>2079.3000000000002</v>
      </c>
      <c r="I101" s="338">
        <f>I108</f>
        <v>2079.3000000000002</v>
      </c>
      <c r="J101" s="338"/>
    </row>
    <row r="102" spans="1:10" s="328" customFormat="1" ht="10.5" customHeight="1" x14ac:dyDescent="0.2">
      <c r="A102" s="321"/>
      <c r="B102" s="304"/>
      <c r="C102" s="322"/>
      <c r="D102" s="323"/>
      <c r="E102" s="314" t="s">
        <v>198</v>
      </c>
      <c r="F102" s="325"/>
      <c r="G102" s="337"/>
      <c r="H102" s="317"/>
      <c r="I102" s="331"/>
      <c r="J102" s="332"/>
    </row>
    <row r="103" spans="1:10" s="320" customFormat="1" x14ac:dyDescent="0.2">
      <c r="A103" s="321">
        <v>2431</v>
      </c>
      <c r="B103" s="361" t="s">
        <v>353</v>
      </c>
      <c r="C103" s="334">
        <v>3</v>
      </c>
      <c r="D103" s="335">
        <v>1</v>
      </c>
      <c r="E103" s="314" t="s">
        <v>625</v>
      </c>
      <c r="F103" s="345" t="s">
        <v>626</v>
      </c>
      <c r="G103" s="337"/>
      <c r="H103" s="317"/>
      <c r="I103" s="338"/>
      <c r="J103" s="339"/>
    </row>
    <row r="104" spans="1:10" s="320" customFormat="1" x14ac:dyDescent="0.2">
      <c r="A104" s="321">
        <v>2432</v>
      </c>
      <c r="B104" s="361" t="s">
        <v>353</v>
      </c>
      <c r="C104" s="334">
        <v>3</v>
      </c>
      <c r="D104" s="335">
        <v>2</v>
      </c>
      <c r="E104" s="314" t="s">
        <v>627</v>
      </c>
      <c r="F104" s="345" t="s">
        <v>628</v>
      </c>
      <c r="G104" s="337"/>
      <c r="H104" s="317"/>
      <c r="I104" s="338"/>
      <c r="J104" s="339"/>
    </row>
    <row r="105" spans="1:10" s="320" customFormat="1" x14ac:dyDescent="0.2">
      <c r="A105" s="321">
        <v>2433</v>
      </c>
      <c r="B105" s="361" t="s">
        <v>353</v>
      </c>
      <c r="C105" s="334">
        <v>3</v>
      </c>
      <c r="D105" s="335">
        <v>3</v>
      </c>
      <c r="E105" s="314" t="s">
        <v>629</v>
      </c>
      <c r="F105" s="345" t="s">
        <v>630</v>
      </c>
      <c r="G105" s="337"/>
      <c r="H105" s="317"/>
      <c r="I105" s="338"/>
      <c r="J105" s="339"/>
    </row>
    <row r="106" spans="1:10" s="320" customFormat="1" x14ac:dyDescent="0.2">
      <c r="A106" s="321">
        <v>2434</v>
      </c>
      <c r="B106" s="361" t="s">
        <v>353</v>
      </c>
      <c r="C106" s="334">
        <v>3</v>
      </c>
      <c r="D106" s="335">
        <v>4</v>
      </c>
      <c r="E106" s="314" t="s">
        <v>631</v>
      </c>
      <c r="F106" s="345" t="s">
        <v>632</v>
      </c>
      <c r="G106" s="337"/>
      <c r="H106" s="317"/>
      <c r="I106" s="338"/>
      <c r="J106" s="339"/>
    </row>
    <row r="107" spans="1:10" s="320" customFormat="1" x14ac:dyDescent="0.2">
      <c r="A107" s="321">
        <v>2435</v>
      </c>
      <c r="B107" s="361" t="s">
        <v>353</v>
      </c>
      <c r="C107" s="334">
        <v>3</v>
      </c>
      <c r="D107" s="335">
        <v>5</v>
      </c>
      <c r="E107" s="314" t="s">
        <v>633</v>
      </c>
      <c r="F107" s="345" t="s">
        <v>634</v>
      </c>
      <c r="G107" s="337"/>
      <c r="H107" s="317"/>
      <c r="I107" s="338"/>
      <c r="J107" s="339"/>
    </row>
    <row r="108" spans="1:10" s="320" customFormat="1" x14ac:dyDescent="0.2">
      <c r="A108" s="321">
        <v>2436</v>
      </c>
      <c r="B108" s="361" t="s">
        <v>353</v>
      </c>
      <c r="C108" s="334">
        <v>3</v>
      </c>
      <c r="D108" s="335">
        <v>6</v>
      </c>
      <c r="E108" s="314" t="s">
        <v>635</v>
      </c>
      <c r="F108" s="345" t="s">
        <v>636</v>
      </c>
      <c r="G108" s="337">
        <v>3000</v>
      </c>
      <c r="H108" s="317">
        <f>I108</f>
        <v>2079.3000000000002</v>
      </c>
      <c r="I108" s="338">
        <f>3000-524.7-396</f>
        <v>2079.3000000000002</v>
      </c>
      <c r="J108" s="339"/>
    </row>
    <row r="109" spans="1:10" s="320" customFormat="1" ht="24" x14ac:dyDescent="0.2">
      <c r="A109" s="321">
        <v>2440</v>
      </c>
      <c r="B109" s="359" t="s">
        <v>353</v>
      </c>
      <c r="C109" s="322">
        <v>4</v>
      </c>
      <c r="D109" s="323">
        <v>0</v>
      </c>
      <c r="E109" s="324" t="s">
        <v>637</v>
      </c>
      <c r="F109" s="325" t="s">
        <v>638</v>
      </c>
      <c r="G109" s="337"/>
      <c r="H109" s="317"/>
      <c r="I109" s="338"/>
      <c r="J109" s="338"/>
    </row>
    <row r="110" spans="1:10" s="328" customFormat="1" ht="10.5" customHeight="1" x14ac:dyDescent="0.2">
      <c r="A110" s="321"/>
      <c r="B110" s="304"/>
      <c r="C110" s="322"/>
      <c r="D110" s="323"/>
      <c r="E110" s="314" t="s">
        <v>198</v>
      </c>
      <c r="F110" s="325"/>
      <c r="G110" s="337"/>
      <c r="H110" s="317"/>
      <c r="I110" s="331"/>
      <c r="J110" s="332"/>
    </row>
    <row r="111" spans="1:10" s="320" customFormat="1" ht="28.5" x14ac:dyDescent="0.2">
      <c r="A111" s="321">
        <v>2441</v>
      </c>
      <c r="B111" s="361" t="s">
        <v>353</v>
      </c>
      <c r="C111" s="334">
        <v>4</v>
      </c>
      <c r="D111" s="335">
        <v>1</v>
      </c>
      <c r="E111" s="314" t="s">
        <v>639</v>
      </c>
      <c r="F111" s="345" t="s">
        <v>640</v>
      </c>
      <c r="G111" s="337"/>
      <c r="H111" s="317"/>
      <c r="I111" s="338"/>
      <c r="J111" s="339"/>
    </row>
    <row r="112" spans="1:10" s="320" customFormat="1" x14ac:dyDescent="0.2">
      <c r="A112" s="321">
        <v>2442</v>
      </c>
      <c r="B112" s="361" t="s">
        <v>353</v>
      </c>
      <c r="C112" s="334">
        <v>4</v>
      </c>
      <c r="D112" s="335">
        <v>2</v>
      </c>
      <c r="E112" s="314" t="s">
        <v>641</v>
      </c>
      <c r="F112" s="345" t="s">
        <v>642</v>
      </c>
      <c r="G112" s="337"/>
      <c r="H112" s="317"/>
      <c r="I112" s="338"/>
      <c r="J112" s="339"/>
    </row>
    <row r="113" spans="1:10" s="320" customFormat="1" x14ac:dyDescent="0.2">
      <c r="A113" s="321">
        <v>2443</v>
      </c>
      <c r="B113" s="361" t="s">
        <v>353</v>
      </c>
      <c r="C113" s="334">
        <v>4</v>
      </c>
      <c r="D113" s="335">
        <v>3</v>
      </c>
      <c r="E113" s="314" t="s">
        <v>643</v>
      </c>
      <c r="F113" s="345" t="s">
        <v>644</v>
      </c>
      <c r="G113" s="337"/>
      <c r="H113" s="317"/>
      <c r="I113" s="338"/>
      <c r="J113" s="339"/>
    </row>
    <row r="114" spans="1:10" s="320" customFormat="1" x14ac:dyDescent="0.2">
      <c r="A114" s="321">
        <v>2450</v>
      </c>
      <c r="B114" s="359" t="s">
        <v>353</v>
      </c>
      <c r="C114" s="322">
        <v>5</v>
      </c>
      <c r="D114" s="323">
        <v>0</v>
      </c>
      <c r="E114" s="324" t="s">
        <v>645</v>
      </c>
      <c r="F114" s="354" t="s">
        <v>646</v>
      </c>
      <c r="G114" s="362">
        <v>23800</v>
      </c>
      <c r="H114" s="363">
        <f>I114+J114</f>
        <v>23028</v>
      </c>
      <c r="I114" s="366">
        <f>I116</f>
        <v>23028</v>
      </c>
      <c r="J114" s="367"/>
    </row>
    <row r="115" spans="1:10" s="328" customFormat="1" ht="10.5" customHeight="1" x14ac:dyDescent="0.2">
      <c r="A115" s="321"/>
      <c r="B115" s="304"/>
      <c r="C115" s="322"/>
      <c r="D115" s="323"/>
      <c r="E115" s="314" t="s">
        <v>198</v>
      </c>
      <c r="F115" s="325"/>
      <c r="G115" s="337"/>
      <c r="H115" s="317"/>
      <c r="I115" s="368"/>
      <c r="J115" s="332"/>
    </row>
    <row r="116" spans="1:10" s="320" customFormat="1" x14ac:dyDescent="0.2">
      <c r="A116" s="321">
        <v>2451</v>
      </c>
      <c r="B116" s="361" t="s">
        <v>353</v>
      </c>
      <c r="C116" s="334">
        <v>5</v>
      </c>
      <c r="D116" s="335">
        <v>1</v>
      </c>
      <c r="E116" s="314" t="s">
        <v>647</v>
      </c>
      <c r="F116" s="345" t="s">
        <v>648</v>
      </c>
      <c r="G116" s="362">
        <v>23800</v>
      </c>
      <c r="H116" s="363">
        <f>I116</f>
        <v>23028</v>
      </c>
      <c r="I116" s="366">
        <f>23800+189-850-111</f>
        <v>23028</v>
      </c>
      <c r="J116" s="367"/>
    </row>
    <row r="117" spans="1:10" s="320" customFormat="1" x14ac:dyDescent="0.2">
      <c r="A117" s="321">
        <v>2452</v>
      </c>
      <c r="B117" s="361" t="s">
        <v>353</v>
      </c>
      <c r="C117" s="334">
        <v>5</v>
      </c>
      <c r="D117" s="335">
        <v>2</v>
      </c>
      <c r="E117" s="314" t="s">
        <v>649</v>
      </c>
      <c r="F117" s="345" t="s">
        <v>652</v>
      </c>
      <c r="G117" s="337"/>
      <c r="H117" s="317"/>
      <c r="I117" s="338"/>
      <c r="J117" s="339"/>
    </row>
    <row r="118" spans="1:10" s="320" customFormat="1" x14ac:dyDescent="0.2">
      <c r="A118" s="321">
        <v>2453</v>
      </c>
      <c r="B118" s="361" t="s">
        <v>353</v>
      </c>
      <c r="C118" s="334">
        <v>5</v>
      </c>
      <c r="D118" s="335">
        <v>3</v>
      </c>
      <c r="E118" s="314" t="s">
        <v>653</v>
      </c>
      <c r="F118" s="345" t="s">
        <v>654</v>
      </c>
      <c r="G118" s="337"/>
      <c r="H118" s="317"/>
      <c r="I118" s="338"/>
      <c r="J118" s="339"/>
    </row>
    <row r="119" spans="1:10" s="320" customFormat="1" x14ac:dyDescent="0.2">
      <c r="A119" s="321">
        <v>2454</v>
      </c>
      <c r="B119" s="361" t="s">
        <v>353</v>
      </c>
      <c r="C119" s="334">
        <v>5</v>
      </c>
      <c r="D119" s="335">
        <v>4</v>
      </c>
      <c r="E119" s="314" t="s">
        <v>655</v>
      </c>
      <c r="F119" s="345" t="s">
        <v>656</v>
      </c>
      <c r="G119" s="337"/>
      <c r="H119" s="317"/>
      <c r="I119" s="338"/>
      <c r="J119" s="339"/>
    </row>
    <row r="120" spans="1:10" s="320" customFormat="1" x14ac:dyDescent="0.2">
      <c r="A120" s="321">
        <v>2455</v>
      </c>
      <c r="B120" s="361" t="s">
        <v>353</v>
      </c>
      <c r="C120" s="334">
        <v>5</v>
      </c>
      <c r="D120" s="335">
        <v>5</v>
      </c>
      <c r="E120" s="314" t="s">
        <v>657</v>
      </c>
      <c r="F120" s="345" t="s">
        <v>658</v>
      </c>
      <c r="G120" s="337"/>
      <c r="H120" s="317"/>
      <c r="I120" s="338"/>
      <c r="J120" s="339"/>
    </row>
    <row r="121" spans="1:10" s="320" customFormat="1" x14ac:dyDescent="0.2">
      <c r="A121" s="321">
        <v>2460</v>
      </c>
      <c r="B121" s="359" t="s">
        <v>353</v>
      </c>
      <c r="C121" s="322">
        <v>6</v>
      </c>
      <c r="D121" s="323">
        <v>0</v>
      </c>
      <c r="E121" s="324" t="s">
        <v>659</v>
      </c>
      <c r="F121" s="325" t="s">
        <v>660</v>
      </c>
      <c r="G121" s="337"/>
      <c r="H121" s="317"/>
      <c r="I121" s="338"/>
      <c r="J121" s="338"/>
    </row>
    <row r="122" spans="1:10" s="328" customFormat="1" ht="10.5" customHeight="1" x14ac:dyDescent="0.2">
      <c r="A122" s="321"/>
      <c r="B122" s="304"/>
      <c r="C122" s="322"/>
      <c r="D122" s="323"/>
      <c r="E122" s="314" t="s">
        <v>198</v>
      </c>
      <c r="F122" s="325"/>
      <c r="G122" s="337"/>
      <c r="H122" s="317"/>
      <c r="I122" s="331"/>
      <c r="J122" s="332"/>
    </row>
    <row r="123" spans="1:10" s="320" customFormat="1" x14ac:dyDescent="0.2">
      <c r="A123" s="321">
        <v>2461</v>
      </c>
      <c r="B123" s="361" t="s">
        <v>353</v>
      </c>
      <c r="C123" s="334">
        <v>6</v>
      </c>
      <c r="D123" s="335">
        <v>1</v>
      </c>
      <c r="E123" s="314" t="s">
        <v>661</v>
      </c>
      <c r="F123" s="345" t="s">
        <v>660</v>
      </c>
      <c r="G123" s="337"/>
      <c r="H123" s="317"/>
      <c r="I123" s="338"/>
      <c r="J123" s="339"/>
    </row>
    <row r="124" spans="1:10" s="320" customFormat="1" x14ac:dyDescent="0.2">
      <c r="A124" s="321">
        <v>2470</v>
      </c>
      <c r="B124" s="359" t="s">
        <v>353</v>
      </c>
      <c r="C124" s="322">
        <v>7</v>
      </c>
      <c r="D124" s="323">
        <v>0</v>
      </c>
      <c r="E124" s="324" t="s">
        <v>662</v>
      </c>
      <c r="F124" s="354" t="s">
        <v>663</v>
      </c>
      <c r="G124" s="337"/>
      <c r="H124" s="317"/>
      <c r="I124" s="338"/>
      <c r="J124" s="338"/>
    </row>
    <row r="125" spans="1:10" s="328" customFormat="1" ht="10.5" customHeight="1" x14ac:dyDescent="0.2">
      <c r="A125" s="321"/>
      <c r="B125" s="304"/>
      <c r="C125" s="322"/>
      <c r="D125" s="323"/>
      <c r="E125" s="314" t="s">
        <v>198</v>
      </c>
      <c r="F125" s="325"/>
      <c r="G125" s="337"/>
      <c r="H125" s="317"/>
      <c r="I125" s="331"/>
      <c r="J125" s="332"/>
    </row>
    <row r="126" spans="1:10" s="320" customFormat="1" ht="24" x14ac:dyDescent="0.2">
      <c r="A126" s="321">
        <v>2471</v>
      </c>
      <c r="B126" s="361" t="s">
        <v>353</v>
      </c>
      <c r="C126" s="334">
        <v>7</v>
      </c>
      <c r="D126" s="335">
        <v>1</v>
      </c>
      <c r="E126" s="314" t="s">
        <v>664</v>
      </c>
      <c r="F126" s="345" t="s">
        <v>665</v>
      </c>
      <c r="G126" s="337"/>
      <c r="H126" s="317"/>
      <c r="I126" s="338"/>
      <c r="J126" s="339"/>
    </row>
    <row r="127" spans="1:10" s="320" customFormat="1" ht="24" x14ac:dyDescent="0.2">
      <c r="A127" s="321">
        <v>2472</v>
      </c>
      <c r="B127" s="361" t="s">
        <v>353</v>
      </c>
      <c r="C127" s="334">
        <v>7</v>
      </c>
      <c r="D127" s="335">
        <v>2</v>
      </c>
      <c r="E127" s="314" t="s">
        <v>666</v>
      </c>
      <c r="F127" s="369" t="s">
        <v>667</v>
      </c>
      <c r="G127" s="337"/>
      <c r="H127" s="317"/>
      <c r="I127" s="338"/>
      <c r="J127" s="339"/>
    </row>
    <row r="128" spans="1:10" s="320" customFormat="1" x14ac:dyDescent="0.2">
      <c r="A128" s="321">
        <v>2473</v>
      </c>
      <c r="B128" s="361" t="s">
        <v>353</v>
      </c>
      <c r="C128" s="334">
        <v>7</v>
      </c>
      <c r="D128" s="335">
        <v>3</v>
      </c>
      <c r="E128" s="314" t="s">
        <v>668</v>
      </c>
      <c r="F128" s="345" t="s">
        <v>669</v>
      </c>
      <c r="G128" s="337"/>
      <c r="H128" s="317"/>
      <c r="I128" s="338"/>
      <c r="J128" s="339"/>
    </row>
    <row r="129" spans="1:10" s="320" customFormat="1" x14ac:dyDescent="0.2">
      <c r="A129" s="321">
        <v>2474</v>
      </c>
      <c r="B129" s="361" t="s">
        <v>353</v>
      </c>
      <c r="C129" s="334">
        <v>7</v>
      </c>
      <c r="D129" s="335">
        <v>4</v>
      </c>
      <c r="E129" s="314" t="s">
        <v>670</v>
      </c>
      <c r="F129" s="336" t="s">
        <v>672</v>
      </c>
      <c r="G129" s="337"/>
      <c r="H129" s="317"/>
      <c r="I129" s="338"/>
      <c r="J129" s="339"/>
    </row>
    <row r="130" spans="1:10" s="320" customFormat="1" ht="36" customHeight="1" x14ac:dyDescent="0.2">
      <c r="A130" s="321">
        <v>2480</v>
      </c>
      <c r="B130" s="359" t="s">
        <v>353</v>
      </c>
      <c r="C130" s="322">
        <v>8</v>
      </c>
      <c r="D130" s="323">
        <v>0</v>
      </c>
      <c r="E130" s="324" t="s">
        <v>673</v>
      </c>
      <c r="F130" s="325" t="s">
        <v>674</v>
      </c>
      <c r="G130" s="337"/>
      <c r="H130" s="317"/>
      <c r="I130" s="338"/>
      <c r="J130" s="338"/>
    </row>
    <row r="131" spans="1:10" s="328" customFormat="1" ht="10.5" customHeight="1" x14ac:dyDescent="0.2">
      <c r="A131" s="321"/>
      <c r="B131" s="304"/>
      <c r="C131" s="322"/>
      <c r="D131" s="323"/>
      <c r="E131" s="314" t="s">
        <v>198</v>
      </c>
      <c r="F131" s="325"/>
      <c r="G131" s="337"/>
      <c r="H131" s="317"/>
      <c r="I131" s="331"/>
      <c r="J131" s="332"/>
    </row>
    <row r="132" spans="1:10" s="320" customFormat="1" ht="36" x14ac:dyDescent="0.2">
      <c r="A132" s="321">
        <v>2481</v>
      </c>
      <c r="B132" s="361" t="s">
        <v>353</v>
      </c>
      <c r="C132" s="334">
        <v>8</v>
      </c>
      <c r="D132" s="335">
        <v>1</v>
      </c>
      <c r="E132" s="314" t="s">
        <v>675</v>
      </c>
      <c r="F132" s="345" t="s">
        <v>676</v>
      </c>
      <c r="G132" s="337"/>
      <c r="H132" s="317"/>
      <c r="I132" s="338"/>
      <c r="J132" s="339"/>
    </row>
    <row r="133" spans="1:10" s="320" customFormat="1" ht="36" x14ac:dyDescent="0.2">
      <c r="A133" s="321">
        <v>2482</v>
      </c>
      <c r="B133" s="361" t="s">
        <v>353</v>
      </c>
      <c r="C133" s="334">
        <v>8</v>
      </c>
      <c r="D133" s="335">
        <v>2</v>
      </c>
      <c r="E133" s="314" t="s">
        <v>677</v>
      </c>
      <c r="F133" s="345" t="s">
        <v>678</v>
      </c>
      <c r="G133" s="337"/>
      <c r="H133" s="317"/>
      <c r="I133" s="338"/>
      <c r="J133" s="339"/>
    </row>
    <row r="134" spans="1:10" s="320" customFormat="1" ht="24" x14ac:dyDescent="0.2">
      <c r="A134" s="321">
        <v>2483</v>
      </c>
      <c r="B134" s="361" t="s">
        <v>353</v>
      </c>
      <c r="C134" s="334">
        <v>8</v>
      </c>
      <c r="D134" s="335">
        <v>3</v>
      </c>
      <c r="E134" s="314" t="s">
        <v>679</v>
      </c>
      <c r="F134" s="345" t="s">
        <v>680</v>
      </c>
      <c r="G134" s="337"/>
      <c r="H134" s="317"/>
      <c r="I134" s="338"/>
      <c r="J134" s="339"/>
    </row>
    <row r="135" spans="1:10" s="320" customFormat="1" ht="37.5" customHeight="1" x14ac:dyDescent="0.2">
      <c r="A135" s="321">
        <v>2484</v>
      </c>
      <c r="B135" s="361" t="s">
        <v>353</v>
      </c>
      <c r="C135" s="334">
        <v>8</v>
      </c>
      <c r="D135" s="335">
        <v>4</v>
      </c>
      <c r="E135" s="314" t="s">
        <v>700</v>
      </c>
      <c r="F135" s="345" t="s">
        <v>701</v>
      </c>
      <c r="G135" s="337"/>
      <c r="H135" s="317"/>
      <c r="I135" s="338"/>
      <c r="J135" s="339"/>
    </row>
    <row r="136" spans="1:10" s="320" customFormat="1" ht="24" x14ac:dyDescent="0.2">
      <c r="A136" s="321">
        <v>2485</v>
      </c>
      <c r="B136" s="361" t="s">
        <v>353</v>
      </c>
      <c r="C136" s="334">
        <v>8</v>
      </c>
      <c r="D136" s="335">
        <v>5</v>
      </c>
      <c r="E136" s="314" t="s">
        <v>702</v>
      </c>
      <c r="F136" s="345" t="s">
        <v>703</v>
      </c>
      <c r="G136" s="337"/>
      <c r="H136" s="317"/>
      <c r="I136" s="338"/>
      <c r="J136" s="339"/>
    </row>
    <row r="137" spans="1:10" s="320" customFormat="1" ht="24" x14ac:dyDescent="0.2">
      <c r="A137" s="321">
        <v>2486</v>
      </c>
      <c r="B137" s="361" t="s">
        <v>353</v>
      </c>
      <c r="C137" s="334">
        <v>8</v>
      </c>
      <c r="D137" s="335">
        <v>6</v>
      </c>
      <c r="E137" s="314" t="s">
        <v>704</v>
      </c>
      <c r="F137" s="345" t="s">
        <v>705</v>
      </c>
      <c r="G137" s="337"/>
      <c r="H137" s="317"/>
      <c r="I137" s="338"/>
      <c r="J137" s="339"/>
    </row>
    <row r="138" spans="1:10" s="320" customFormat="1" ht="24" x14ac:dyDescent="0.2">
      <c r="A138" s="321">
        <v>2487</v>
      </c>
      <c r="B138" s="361" t="s">
        <v>353</v>
      </c>
      <c r="C138" s="334">
        <v>8</v>
      </c>
      <c r="D138" s="335">
        <v>7</v>
      </c>
      <c r="E138" s="314" t="s">
        <v>707</v>
      </c>
      <c r="F138" s="345" t="s">
        <v>708</v>
      </c>
      <c r="G138" s="337"/>
      <c r="H138" s="317"/>
      <c r="I138" s="338"/>
      <c r="J138" s="339"/>
    </row>
    <row r="139" spans="1:10" s="320" customFormat="1" ht="28.5" x14ac:dyDescent="0.2">
      <c r="A139" s="321">
        <v>2490</v>
      </c>
      <c r="B139" s="359" t="s">
        <v>353</v>
      </c>
      <c r="C139" s="322">
        <v>9</v>
      </c>
      <c r="D139" s="323">
        <v>0</v>
      </c>
      <c r="E139" s="324" t="s">
        <v>709</v>
      </c>
      <c r="F139" s="325" t="s">
        <v>710</v>
      </c>
      <c r="G139" s="337"/>
      <c r="H139" s="317"/>
      <c r="I139" s="338"/>
      <c r="J139" s="338"/>
    </row>
    <row r="140" spans="1:10" s="328" customFormat="1" ht="10.5" customHeight="1" x14ac:dyDescent="0.2">
      <c r="A140" s="321"/>
      <c r="B140" s="304"/>
      <c r="C140" s="322"/>
      <c r="D140" s="323"/>
      <c r="E140" s="314" t="s">
        <v>198</v>
      </c>
      <c r="F140" s="325"/>
      <c r="G140" s="337"/>
      <c r="H140" s="317"/>
      <c r="I140" s="331"/>
      <c r="J140" s="332"/>
    </row>
    <row r="141" spans="1:10" s="320" customFormat="1" ht="24" x14ac:dyDescent="0.2">
      <c r="A141" s="321">
        <v>2491</v>
      </c>
      <c r="B141" s="361" t="s">
        <v>353</v>
      </c>
      <c r="C141" s="334">
        <v>9</v>
      </c>
      <c r="D141" s="335">
        <v>1</v>
      </c>
      <c r="E141" s="314" t="s">
        <v>709</v>
      </c>
      <c r="F141" s="345" t="s">
        <v>711</v>
      </c>
      <c r="G141" s="337"/>
      <c r="H141" s="317"/>
      <c r="I141" s="338"/>
      <c r="J141" s="339"/>
    </row>
    <row r="142" spans="1:10" s="312" customFormat="1" ht="34.5" customHeight="1" x14ac:dyDescent="0.2">
      <c r="A142" s="349">
        <v>2500</v>
      </c>
      <c r="B142" s="359" t="s">
        <v>355</v>
      </c>
      <c r="C142" s="322">
        <v>0</v>
      </c>
      <c r="D142" s="323">
        <v>0</v>
      </c>
      <c r="E142" s="360" t="s">
        <v>38</v>
      </c>
      <c r="F142" s="350" t="s">
        <v>712</v>
      </c>
      <c r="G142" s="370">
        <v>14910</v>
      </c>
      <c r="H142" s="371">
        <v>14910</v>
      </c>
      <c r="I142" s="372">
        <f>I144+I159</f>
        <v>14910</v>
      </c>
      <c r="J142" s="353"/>
    </row>
    <row r="143" spans="1:10" s="320" customFormat="1" ht="11.25" customHeight="1" x14ac:dyDescent="0.2">
      <c r="A143" s="313"/>
      <c r="B143" s="304"/>
      <c r="C143" s="305"/>
      <c r="D143" s="306"/>
      <c r="E143" s="314" t="s">
        <v>197</v>
      </c>
      <c r="F143" s="315"/>
      <c r="G143" s="373"/>
      <c r="H143" s="347"/>
      <c r="I143" s="374"/>
      <c r="J143" s="319"/>
    </row>
    <row r="144" spans="1:10" s="320" customFormat="1" x14ac:dyDescent="0.2">
      <c r="A144" s="321">
        <v>2510</v>
      </c>
      <c r="B144" s="359" t="s">
        <v>355</v>
      </c>
      <c r="C144" s="322">
        <v>1</v>
      </c>
      <c r="D144" s="323">
        <v>0</v>
      </c>
      <c r="E144" s="324" t="s">
        <v>713</v>
      </c>
      <c r="F144" s="325" t="s">
        <v>714</v>
      </c>
      <c r="G144" s="370">
        <v>12410</v>
      </c>
      <c r="H144" s="371">
        <v>12410</v>
      </c>
      <c r="I144" s="372">
        <v>12410</v>
      </c>
      <c r="J144" s="338"/>
    </row>
    <row r="145" spans="1:10" s="328" customFormat="1" ht="10.5" customHeight="1" x14ac:dyDescent="0.2">
      <c r="A145" s="321"/>
      <c r="B145" s="304"/>
      <c r="C145" s="322"/>
      <c r="D145" s="323"/>
      <c r="E145" s="314" t="s">
        <v>198</v>
      </c>
      <c r="F145" s="325"/>
      <c r="G145" s="346"/>
      <c r="H145" s="347"/>
      <c r="I145" s="331"/>
      <c r="J145" s="332"/>
    </row>
    <row r="146" spans="1:10" s="320" customFormat="1" x14ac:dyDescent="0.2">
      <c r="A146" s="321">
        <v>2511</v>
      </c>
      <c r="B146" s="361" t="s">
        <v>355</v>
      </c>
      <c r="C146" s="334">
        <v>1</v>
      </c>
      <c r="D146" s="335">
        <v>1</v>
      </c>
      <c r="E146" s="314" t="s">
        <v>713</v>
      </c>
      <c r="F146" s="345" t="s">
        <v>715</v>
      </c>
      <c r="G146" s="370">
        <v>12410</v>
      </c>
      <c r="H146" s="371">
        <v>12410</v>
      </c>
      <c r="I146" s="372">
        <v>12410</v>
      </c>
      <c r="J146" s="339"/>
    </row>
    <row r="147" spans="1:10" s="320" customFormat="1" x14ac:dyDescent="0.2">
      <c r="A147" s="321">
        <v>2520</v>
      </c>
      <c r="B147" s="359" t="s">
        <v>355</v>
      </c>
      <c r="C147" s="322">
        <v>2</v>
      </c>
      <c r="D147" s="323">
        <v>0</v>
      </c>
      <c r="E147" s="324" t="s">
        <v>716</v>
      </c>
      <c r="F147" s="325" t="s">
        <v>717</v>
      </c>
      <c r="G147" s="337"/>
      <c r="H147" s="317"/>
      <c r="I147" s="338"/>
      <c r="J147" s="338"/>
    </row>
    <row r="148" spans="1:10" s="328" customFormat="1" ht="10.5" customHeight="1" x14ac:dyDescent="0.2">
      <c r="A148" s="321"/>
      <c r="B148" s="304"/>
      <c r="C148" s="322"/>
      <c r="D148" s="323"/>
      <c r="E148" s="314" t="s">
        <v>198</v>
      </c>
      <c r="F148" s="325"/>
      <c r="G148" s="337"/>
      <c r="H148" s="317"/>
      <c r="I148" s="331"/>
      <c r="J148" s="332"/>
    </row>
    <row r="149" spans="1:10" s="320" customFormat="1" x14ac:dyDescent="0.2">
      <c r="A149" s="321">
        <v>2521</v>
      </c>
      <c r="B149" s="361" t="s">
        <v>355</v>
      </c>
      <c r="C149" s="334">
        <v>2</v>
      </c>
      <c r="D149" s="335">
        <v>1</v>
      </c>
      <c r="E149" s="314" t="s">
        <v>718</v>
      </c>
      <c r="F149" s="345" t="s">
        <v>719</v>
      </c>
      <c r="G149" s="337"/>
      <c r="H149" s="317"/>
      <c r="I149" s="338"/>
      <c r="J149" s="339"/>
    </row>
    <row r="150" spans="1:10" s="320" customFormat="1" ht="24" x14ac:dyDescent="0.2">
      <c r="A150" s="321">
        <v>2530</v>
      </c>
      <c r="B150" s="359" t="s">
        <v>355</v>
      </c>
      <c r="C150" s="322">
        <v>3</v>
      </c>
      <c r="D150" s="323">
        <v>0</v>
      </c>
      <c r="E150" s="324" t="s">
        <v>720</v>
      </c>
      <c r="F150" s="325" t="s">
        <v>721</v>
      </c>
      <c r="G150" s="337"/>
      <c r="H150" s="317"/>
      <c r="I150" s="338"/>
      <c r="J150" s="338"/>
    </row>
    <row r="151" spans="1:10" s="328" customFormat="1" ht="10.5" customHeight="1" x14ac:dyDescent="0.2">
      <c r="A151" s="321"/>
      <c r="B151" s="304"/>
      <c r="C151" s="322"/>
      <c r="D151" s="323"/>
      <c r="E151" s="314" t="s">
        <v>198</v>
      </c>
      <c r="F151" s="325"/>
      <c r="G151" s="337"/>
      <c r="H151" s="317"/>
      <c r="I151" s="331"/>
      <c r="J151" s="332"/>
    </row>
    <row r="152" spans="1:10" s="320" customFormat="1" x14ac:dyDescent="0.2">
      <c r="A152" s="321">
        <v>2531</v>
      </c>
      <c r="B152" s="361" t="s">
        <v>355</v>
      </c>
      <c r="C152" s="334">
        <v>3</v>
      </c>
      <c r="D152" s="335">
        <v>1</v>
      </c>
      <c r="E152" s="314" t="s">
        <v>720</v>
      </c>
      <c r="F152" s="345" t="s">
        <v>722</v>
      </c>
      <c r="G152" s="337"/>
      <c r="H152" s="317"/>
      <c r="I152" s="338"/>
      <c r="J152" s="339"/>
    </row>
    <row r="153" spans="1:10" s="320" customFormat="1" ht="24" x14ac:dyDescent="0.2">
      <c r="A153" s="321">
        <v>2540</v>
      </c>
      <c r="B153" s="359" t="s">
        <v>355</v>
      </c>
      <c r="C153" s="322">
        <v>4</v>
      </c>
      <c r="D153" s="323">
        <v>0</v>
      </c>
      <c r="E153" s="324" t="s">
        <v>723</v>
      </c>
      <c r="F153" s="325" t="s">
        <v>724</v>
      </c>
      <c r="G153" s="337"/>
      <c r="H153" s="317"/>
      <c r="I153" s="338"/>
      <c r="J153" s="338"/>
    </row>
    <row r="154" spans="1:10" s="328" customFormat="1" ht="10.5" customHeight="1" x14ac:dyDescent="0.2">
      <c r="A154" s="321"/>
      <c r="B154" s="304"/>
      <c r="C154" s="322"/>
      <c r="D154" s="323"/>
      <c r="E154" s="314" t="s">
        <v>198</v>
      </c>
      <c r="F154" s="325"/>
      <c r="G154" s="337"/>
      <c r="H154" s="317"/>
      <c r="I154" s="331"/>
      <c r="J154" s="332"/>
    </row>
    <row r="155" spans="1:10" s="320" customFormat="1" ht="17.25" customHeight="1" x14ac:dyDescent="0.2">
      <c r="A155" s="321">
        <v>2541</v>
      </c>
      <c r="B155" s="361" t="s">
        <v>355</v>
      </c>
      <c r="C155" s="334">
        <v>4</v>
      </c>
      <c r="D155" s="335">
        <v>1</v>
      </c>
      <c r="E155" s="314" t="s">
        <v>723</v>
      </c>
      <c r="F155" s="345" t="s">
        <v>725</v>
      </c>
      <c r="G155" s="337"/>
      <c r="H155" s="317"/>
      <c r="I155" s="338"/>
      <c r="J155" s="339"/>
    </row>
    <row r="156" spans="1:10" s="320" customFormat="1" ht="27" customHeight="1" x14ac:dyDescent="0.2">
      <c r="A156" s="321">
        <v>2550</v>
      </c>
      <c r="B156" s="359" t="s">
        <v>355</v>
      </c>
      <c r="C156" s="322">
        <v>5</v>
      </c>
      <c r="D156" s="323">
        <v>0</v>
      </c>
      <c r="E156" s="324" t="s">
        <v>726</v>
      </c>
      <c r="F156" s="325" t="s">
        <v>727</v>
      </c>
      <c r="G156" s="337"/>
      <c r="H156" s="317"/>
      <c r="I156" s="338"/>
      <c r="J156" s="338"/>
    </row>
    <row r="157" spans="1:10" s="328" customFormat="1" ht="10.5" customHeight="1" x14ac:dyDescent="0.2">
      <c r="A157" s="321"/>
      <c r="B157" s="304"/>
      <c r="C157" s="322"/>
      <c r="D157" s="323"/>
      <c r="E157" s="314" t="s">
        <v>198</v>
      </c>
      <c r="F157" s="325"/>
      <c r="G157" s="337"/>
      <c r="H157" s="317"/>
      <c r="I157" s="331"/>
      <c r="J157" s="332"/>
    </row>
    <row r="158" spans="1:10" s="320" customFormat="1" ht="24" x14ac:dyDescent="0.2">
      <c r="A158" s="321">
        <v>2551</v>
      </c>
      <c r="B158" s="361" t="s">
        <v>355</v>
      </c>
      <c r="C158" s="334">
        <v>5</v>
      </c>
      <c r="D158" s="335">
        <v>1</v>
      </c>
      <c r="E158" s="314" t="s">
        <v>726</v>
      </c>
      <c r="F158" s="345" t="s">
        <v>728</v>
      </c>
      <c r="G158" s="337"/>
      <c r="H158" s="317"/>
      <c r="I158" s="338"/>
      <c r="J158" s="339"/>
    </row>
    <row r="159" spans="1:10" s="320" customFormat="1" ht="28.5" x14ac:dyDescent="0.2">
      <c r="A159" s="321">
        <v>2560</v>
      </c>
      <c r="B159" s="359" t="s">
        <v>355</v>
      </c>
      <c r="C159" s="322">
        <v>6</v>
      </c>
      <c r="D159" s="323">
        <v>0</v>
      </c>
      <c r="E159" s="324" t="s">
        <v>729</v>
      </c>
      <c r="F159" s="325" t="s">
        <v>730</v>
      </c>
      <c r="G159" s="337">
        <v>2500</v>
      </c>
      <c r="H159" s="317">
        <v>2500</v>
      </c>
      <c r="I159" s="338">
        <f>I161</f>
        <v>2500</v>
      </c>
      <c r="J159" s="338"/>
    </row>
    <row r="160" spans="1:10" s="328" customFormat="1" ht="10.5" customHeight="1" x14ac:dyDescent="0.2">
      <c r="A160" s="321"/>
      <c r="B160" s="304"/>
      <c r="C160" s="322"/>
      <c r="D160" s="323"/>
      <c r="E160" s="314" t="s">
        <v>198</v>
      </c>
      <c r="F160" s="325"/>
      <c r="G160" s="337"/>
      <c r="H160" s="317"/>
      <c r="I160" s="331"/>
      <c r="J160" s="332"/>
    </row>
    <row r="161" spans="1:10" s="320" customFormat="1" ht="28.5" x14ac:dyDescent="0.2">
      <c r="A161" s="321">
        <v>2561</v>
      </c>
      <c r="B161" s="361" t="s">
        <v>355</v>
      </c>
      <c r="C161" s="334">
        <v>6</v>
      </c>
      <c r="D161" s="335">
        <v>1</v>
      </c>
      <c r="E161" s="314" t="s">
        <v>729</v>
      </c>
      <c r="F161" s="345" t="s">
        <v>731</v>
      </c>
      <c r="G161" s="337">
        <v>2500</v>
      </c>
      <c r="H161" s="317">
        <v>2500</v>
      </c>
      <c r="I161" s="338">
        <v>2500</v>
      </c>
      <c r="J161" s="339"/>
    </row>
    <row r="162" spans="1:10" s="312" customFormat="1" ht="44.25" customHeight="1" x14ac:dyDescent="0.2">
      <c r="A162" s="349">
        <v>2600</v>
      </c>
      <c r="B162" s="359" t="s">
        <v>356</v>
      </c>
      <c r="C162" s="322">
        <v>0</v>
      </c>
      <c r="D162" s="323">
        <v>0</v>
      </c>
      <c r="E162" s="360" t="s">
        <v>396</v>
      </c>
      <c r="F162" s="350" t="s">
        <v>732</v>
      </c>
      <c r="G162" s="370">
        <v>14090</v>
      </c>
      <c r="H162" s="371">
        <f>I162+J162</f>
        <v>34560.591</v>
      </c>
      <c r="I162" s="372">
        <f>I170+I173+I179</f>
        <v>14427.3</v>
      </c>
      <c r="J162" s="372">
        <f>J170</f>
        <v>20133.291000000001</v>
      </c>
    </row>
    <row r="163" spans="1:10" s="320" customFormat="1" ht="11.25" customHeight="1" x14ac:dyDescent="0.2">
      <c r="A163" s="313"/>
      <c r="B163" s="304"/>
      <c r="C163" s="305"/>
      <c r="D163" s="306"/>
      <c r="E163" s="314" t="s">
        <v>197</v>
      </c>
      <c r="F163" s="315"/>
      <c r="G163" s="337"/>
      <c r="H163" s="317"/>
      <c r="I163" s="318"/>
      <c r="J163" s="319"/>
    </row>
    <row r="164" spans="1:10" s="320" customFormat="1" x14ac:dyDescent="0.2">
      <c r="A164" s="321">
        <v>2610</v>
      </c>
      <c r="B164" s="359" t="s">
        <v>356</v>
      </c>
      <c r="C164" s="322">
        <v>1</v>
      </c>
      <c r="D164" s="323">
        <v>0</v>
      </c>
      <c r="E164" s="324" t="s">
        <v>733</v>
      </c>
      <c r="F164" s="325" t="s">
        <v>734</v>
      </c>
      <c r="G164" s="375"/>
      <c r="H164" s="317"/>
      <c r="I164" s="338"/>
      <c r="J164" s="338"/>
    </row>
    <row r="165" spans="1:10" s="328" customFormat="1" ht="10.5" customHeight="1" x14ac:dyDescent="0.2">
      <c r="A165" s="321"/>
      <c r="B165" s="304"/>
      <c r="C165" s="322"/>
      <c r="D165" s="323"/>
      <c r="E165" s="314" t="s">
        <v>198</v>
      </c>
      <c r="F165" s="325"/>
      <c r="G165" s="376"/>
      <c r="H165" s="330"/>
      <c r="I165" s="331"/>
      <c r="J165" s="377"/>
    </row>
    <row r="166" spans="1:10" s="320" customFormat="1" x14ac:dyDescent="0.2">
      <c r="A166" s="321">
        <v>2611</v>
      </c>
      <c r="B166" s="361" t="s">
        <v>356</v>
      </c>
      <c r="C166" s="334">
        <v>1</v>
      </c>
      <c r="D166" s="335">
        <v>1</v>
      </c>
      <c r="E166" s="314" t="s">
        <v>735</v>
      </c>
      <c r="F166" s="345" t="s">
        <v>736</v>
      </c>
      <c r="G166" s="375"/>
      <c r="H166" s="317"/>
      <c r="I166" s="338"/>
      <c r="J166" s="378"/>
    </row>
    <row r="167" spans="1:10" s="320" customFormat="1" x14ac:dyDescent="0.2">
      <c r="A167" s="321">
        <v>2620</v>
      </c>
      <c r="B167" s="359" t="s">
        <v>356</v>
      </c>
      <c r="C167" s="322">
        <v>2</v>
      </c>
      <c r="D167" s="323">
        <v>0</v>
      </c>
      <c r="E167" s="324" t="s">
        <v>737</v>
      </c>
      <c r="F167" s="325" t="s">
        <v>738</v>
      </c>
      <c r="G167" s="375"/>
      <c r="H167" s="317"/>
      <c r="I167" s="338"/>
      <c r="J167" s="338"/>
    </row>
    <row r="168" spans="1:10" s="328" customFormat="1" ht="10.5" customHeight="1" x14ac:dyDescent="0.2">
      <c r="A168" s="321"/>
      <c r="B168" s="304"/>
      <c r="C168" s="322"/>
      <c r="D168" s="323"/>
      <c r="E168" s="314" t="s">
        <v>198</v>
      </c>
      <c r="F168" s="325"/>
      <c r="G168" s="376"/>
      <c r="H168" s="330"/>
      <c r="I168" s="331"/>
      <c r="J168" s="377"/>
    </row>
    <row r="169" spans="1:10" s="320" customFormat="1" x14ac:dyDescent="0.2">
      <c r="A169" s="321">
        <v>2621</v>
      </c>
      <c r="B169" s="361" t="s">
        <v>356</v>
      </c>
      <c r="C169" s="334">
        <v>2</v>
      </c>
      <c r="D169" s="335">
        <v>1</v>
      </c>
      <c r="E169" s="314" t="s">
        <v>737</v>
      </c>
      <c r="F169" s="345" t="s">
        <v>739</v>
      </c>
      <c r="G169" s="375"/>
      <c r="H169" s="317"/>
      <c r="I169" s="338"/>
      <c r="J169" s="378"/>
    </row>
    <row r="170" spans="1:10" s="320" customFormat="1" x14ac:dyDescent="0.2">
      <c r="A170" s="321">
        <v>2630</v>
      </c>
      <c r="B170" s="359" t="s">
        <v>356</v>
      </c>
      <c r="C170" s="322">
        <v>3</v>
      </c>
      <c r="D170" s="323">
        <v>0</v>
      </c>
      <c r="E170" s="324" t="s">
        <v>740</v>
      </c>
      <c r="F170" s="325" t="s">
        <v>741</v>
      </c>
      <c r="G170" s="370">
        <v>7150</v>
      </c>
      <c r="H170" s="371">
        <f>H172</f>
        <v>27283.291000000001</v>
      </c>
      <c r="I170" s="372">
        <f>I172</f>
        <v>7150</v>
      </c>
      <c r="J170" s="379">
        <f>J172</f>
        <v>20133.291000000001</v>
      </c>
    </row>
    <row r="171" spans="1:10" s="328" customFormat="1" ht="10.5" customHeight="1" x14ac:dyDescent="0.2">
      <c r="A171" s="321"/>
      <c r="B171" s="304"/>
      <c r="C171" s="322"/>
      <c r="D171" s="323"/>
      <c r="E171" s="314" t="s">
        <v>198</v>
      </c>
      <c r="F171" s="325"/>
      <c r="G171" s="337"/>
      <c r="H171" s="317"/>
      <c r="I171" s="331"/>
      <c r="J171" s="332"/>
    </row>
    <row r="172" spans="1:10" s="320" customFormat="1" x14ac:dyDescent="0.2">
      <c r="A172" s="321">
        <v>2631</v>
      </c>
      <c r="B172" s="361" t="s">
        <v>356</v>
      </c>
      <c r="C172" s="334">
        <v>3</v>
      </c>
      <c r="D172" s="335">
        <v>1</v>
      </c>
      <c r="E172" s="314" t="s">
        <v>742</v>
      </c>
      <c r="F172" s="380" t="s">
        <v>743</v>
      </c>
      <c r="G172" s="370">
        <v>7150</v>
      </c>
      <c r="H172" s="371">
        <f>I172+J172</f>
        <v>27283.291000000001</v>
      </c>
      <c r="I172" s="372">
        <v>7150</v>
      </c>
      <c r="J172" s="379">
        <f>15104.324+607.967-279-300+5000</f>
        <v>20133.291000000001</v>
      </c>
    </row>
    <row r="173" spans="1:10" s="320" customFormat="1" x14ac:dyDescent="0.2">
      <c r="A173" s="321">
        <v>2640</v>
      </c>
      <c r="B173" s="359" t="s">
        <v>356</v>
      </c>
      <c r="C173" s="322">
        <v>4</v>
      </c>
      <c r="D173" s="323">
        <v>0</v>
      </c>
      <c r="E173" s="324" t="s">
        <v>744</v>
      </c>
      <c r="F173" s="325" t="s">
        <v>745</v>
      </c>
      <c r="G173" s="381">
        <v>5940</v>
      </c>
      <c r="H173" s="310">
        <f>I173</f>
        <v>6277.3</v>
      </c>
      <c r="I173" s="311">
        <f>I175</f>
        <v>6277.3</v>
      </c>
      <c r="J173" s="339"/>
    </row>
    <row r="174" spans="1:10" s="328" customFormat="1" ht="10.5" customHeight="1" x14ac:dyDescent="0.2">
      <c r="A174" s="321"/>
      <c r="B174" s="304"/>
      <c r="C174" s="322"/>
      <c r="D174" s="323"/>
      <c r="E174" s="314" t="s">
        <v>198</v>
      </c>
      <c r="F174" s="325"/>
      <c r="G174" s="381"/>
      <c r="H174" s="382"/>
      <c r="I174" s="383"/>
      <c r="J174" s="332"/>
    </row>
    <row r="175" spans="1:10" s="320" customFormat="1" x14ac:dyDescent="0.2">
      <c r="A175" s="321">
        <v>2641</v>
      </c>
      <c r="B175" s="361" t="s">
        <v>356</v>
      </c>
      <c r="C175" s="334">
        <v>4</v>
      </c>
      <c r="D175" s="335">
        <v>1</v>
      </c>
      <c r="E175" s="314" t="s">
        <v>746</v>
      </c>
      <c r="F175" s="345" t="s">
        <v>747</v>
      </c>
      <c r="G175" s="381">
        <v>5940</v>
      </c>
      <c r="H175" s="310">
        <f>I175</f>
        <v>6277.3</v>
      </c>
      <c r="I175" s="311">
        <f>6383.3-106</f>
        <v>6277.3</v>
      </c>
      <c r="J175" s="339"/>
    </row>
    <row r="176" spans="1:10" s="320" customFormat="1" ht="36" customHeight="1" x14ac:dyDescent="0.2">
      <c r="A176" s="321">
        <v>2650</v>
      </c>
      <c r="B176" s="359" t="s">
        <v>356</v>
      </c>
      <c r="C176" s="322">
        <v>5</v>
      </c>
      <c r="D176" s="323">
        <v>0</v>
      </c>
      <c r="E176" s="324" t="s">
        <v>755</v>
      </c>
      <c r="F176" s="325" t="s">
        <v>756</v>
      </c>
      <c r="G176" s="337"/>
      <c r="H176" s="317"/>
      <c r="I176" s="338"/>
      <c r="J176" s="338"/>
    </row>
    <row r="177" spans="1:10" s="328" customFormat="1" ht="10.5" customHeight="1" x14ac:dyDescent="0.2">
      <c r="A177" s="321"/>
      <c r="B177" s="304"/>
      <c r="C177" s="322"/>
      <c r="D177" s="323"/>
      <c r="E177" s="314" t="s">
        <v>198</v>
      </c>
      <c r="F177" s="325"/>
      <c r="G177" s="337"/>
      <c r="H177" s="317"/>
      <c r="I177" s="331"/>
      <c r="J177" s="332"/>
    </row>
    <row r="178" spans="1:10" s="320" customFormat="1" ht="36" x14ac:dyDescent="0.2">
      <c r="A178" s="321">
        <v>2651</v>
      </c>
      <c r="B178" s="361" t="s">
        <v>356</v>
      </c>
      <c r="C178" s="334">
        <v>5</v>
      </c>
      <c r="D178" s="335">
        <v>1</v>
      </c>
      <c r="E178" s="314" t="s">
        <v>755</v>
      </c>
      <c r="F178" s="345" t="s">
        <v>757</v>
      </c>
      <c r="G178" s="337"/>
      <c r="H178" s="317"/>
      <c r="I178" s="338"/>
      <c r="J178" s="339"/>
    </row>
    <row r="179" spans="1:10" s="320" customFormat="1" ht="36" x14ac:dyDescent="0.2">
      <c r="A179" s="321">
        <v>2660</v>
      </c>
      <c r="B179" s="359" t="s">
        <v>356</v>
      </c>
      <c r="C179" s="322">
        <v>6</v>
      </c>
      <c r="D179" s="323">
        <v>0</v>
      </c>
      <c r="E179" s="324" t="s">
        <v>758</v>
      </c>
      <c r="F179" s="354" t="s">
        <v>759</v>
      </c>
      <c r="G179" s="326">
        <v>1000</v>
      </c>
      <c r="H179" s="310">
        <v>1000</v>
      </c>
      <c r="I179" s="311">
        <f>I181</f>
        <v>1000</v>
      </c>
      <c r="J179" s="311">
        <f>J181</f>
        <v>6304.8600000000006</v>
      </c>
    </row>
    <row r="180" spans="1:10" s="328" customFormat="1" ht="10.5" customHeight="1" x14ac:dyDescent="0.2">
      <c r="A180" s="321"/>
      <c r="B180" s="304"/>
      <c r="C180" s="322"/>
      <c r="D180" s="323"/>
      <c r="E180" s="314" t="s">
        <v>198</v>
      </c>
      <c r="F180" s="325"/>
      <c r="G180" s="346"/>
      <c r="H180" s="347"/>
      <c r="I180" s="331"/>
      <c r="J180" s="311"/>
    </row>
    <row r="181" spans="1:10" s="320" customFormat="1" ht="28.5" x14ac:dyDescent="0.2">
      <c r="A181" s="321">
        <v>2661</v>
      </c>
      <c r="B181" s="361" t="s">
        <v>356</v>
      </c>
      <c r="C181" s="334">
        <v>6</v>
      </c>
      <c r="D181" s="335">
        <v>1</v>
      </c>
      <c r="E181" s="314" t="s">
        <v>758</v>
      </c>
      <c r="F181" s="345" t="s">
        <v>760</v>
      </c>
      <c r="G181" s="326">
        <v>1000</v>
      </c>
      <c r="H181" s="310">
        <v>1000</v>
      </c>
      <c r="I181" s="311">
        <v>1000</v>
      </c>
      <c r="J181" s="311">
        <f>3000+350+2954.86</f>
        <v>6304.8600000000006</v>
      </c>
    </row>
    <row r="182" spans="1:10" s="312" customFormat="1" ht="36" customHeight="1" x14ac:dyDescent="0.2">
      <c r="A182" s="349">
        <v>2700</v>
      </c>
      <c r="B182" s="359" t="s">
        <v>357</v>
      </c>
      <c r="C182" s="322">
        <v>0</v>
      </c>
      <c r="D182" s="323">
        <v>0</v>
      </c>
      <c r="E182" s="360" t="s">
        <v>39</v>
      </c>
      <c r="F182" s="350" t="s">
        <v>761</v>
      </c>
      <c r="G182" s="351"/>
      <c r="H182" s="352"/>
      <c r="I182" s="353"/>
      <c r="J182" s="353"/>
    </row>
    <row r="183" spans="1:10" s="320" customFormat="1" ht="11.25" customHeight="1" x14ac:dyDescent="0.2">
      <c r="A183" s="313"/>
      <c r="B183" s="304"/>
      <c r="C183" s="305"/>
      <c r="D183" s="306"/>
      <c r="E183" s="314" t="s">
        <v>197</v>
      </c>
      <c r="F183" s="315"/>
      <c r="G183" s="337"/>
      <c r="H183" s="317"/>
      <c r="I183" s="318"/>
      <c r="J183" s="319"/>
    </row>
    <row r="184" spans="1:10" s="320" customFormat="1" ht="28.5" x14ac:dyDescent="0.2">
      <c r="A184" s="321">
        <v>2710</v>
      </c>
      <c r="B184" s="359" t="s">
        <v>357</v>
      </c>
      <c r="C184" s="322">
        <v>1</v>
      </c>
      <c r="D184" s="323">
        <v>0</v>
      </c>
      <c r="E184" s="324" t="s">
        <v>762</v>
      </c>
      <c r="F184" s="325" t="s">
        <v>763</v>
      </c>
      <c r="G184" s="337"/>
      <c r="H184" s="317"/>
      <c r="I184" s="338"/>
      <c r="J184" s="338"/>
    </row>
    <row r="185" spans="1:10" s="328" customFormat="1" ht="10.5" customHeight="1" x14ac:dyDescent="0.2">
      <c r="A185" s="321"/>
      <c r="B185" s="304"/>
      <c r="C185" s="322"/>
      <c r="D185" s="323"/>
      <c r="E185" s="314" t="s">
        <v>198</v>
      </c>
      <c r="F185" s="325"/>
      <c r="G185" s="337"/>
      <c r="H185" s="317"/>
      <c r="I185" s="331"/>
      <c r="J185" s="332"/>
    </row>
    <row r="186" spans="1:10" s="320" customFormat="1" x14ac:dyDescent="0.2">
      <c r="A186" s="321">
        <v>2711</v>
      </c>
      <c r="B186" s="361" t="s">
        <v>357</v>
      </c>
      <c r="C186" s="334">
        <v>1</v>
      </c>
      <c r="D186" s="335">
        <v>1</v>
      </c>
      <c r="E186" s="314" t="s">
        <v>764</v>
      </c>
      <c r="F186" s="345" t="s">
        <v>765</v>
      </c>
      <c r="G186" s="337"/>
      <c r="H186" s="317"/>
      <c r="I186" s="338"/>
      <c r="J186" s="339"/>
    </row>
    <row r="187" spans="1:10" s="320" customFormat="1" x14ac:dyDescent="0.2">
      <c r="A187" s="321">
        <v>2712</v>
      </c>
      <c r="B187" s="361" t="s">
        <v>357</v>
      </c>
      <c r="C187" s="334">
        <v>1</v>
      </c>
      <c r="D187" s="335">
        <v>2</v>
      </c>
      <c r="E187" s="314" t="s">
        <v>766</v>
      </c>
      <c r="F187" s="345" t="s">
        <v>767</v>
      </c>
      <c r="G187" s="337"/>
      <c r="H187" s="317"/>
      <c r="I187" s="338"/>
      <c r="J187" s="339"/>
    </row>
    <row r="188" spans="1:10" s="320" customFormat="1" x14ac:dyDescent="0.2">
      <c r="A188" s="321">
        <v>2713</v>
      </c>
      <c r="B188" s="361" t="s">
        <v>357</v>
      </c>
      <c r="C188" s="334">
        <v>1</v>
      </c>
      <c r="D188" s="335">
        <v>3</v>
      </c>
      <c r="E188" s="314" t="s">
        <v>127</v>
      </c>
      <c r="F188" s="345" t="s">
        <v>768</v>
      </c>
      <c r="G188" s="337"/>
      <c r="H188" s="317"/>
      <c r="I188" s="338"/>
      <c r="J188" s="339"/>
    </row>
    <row r="189" spans="1:10" s="320" customFormat="1" x14ac:dyDescent="0.2">
      <c r="A189" s="321">
        <v>2720</v>
      </c>
      <c r="B189" s="359" t="s">
        <v>357</v>
      </c>
      <c r="C189" s="322">
        <v>2</v>
      </c>
      <c r="D189" s="323">
        <v>0</v>
      </c>
      <c r="E189" s="324" t="s">
        <v>358</v>
      </c>
      <c r="F189" s="325" t="s">
        <v>769</v>
      </c>
      <c r="G189" s="337"/>
      <c r="H189" s="317"/>
      <c r="I189" s="338"/>
      <c r="J189" s="338"/>
    </row>
    <row r="190" spans="1:10" s="328" customFormat="1" ht="10.5" customHeight="1" x14ac:dyDescent="0.2">
      <c r="A190" s="321"/>
      <c r="B190" s="304"/>
      <c r="C190" s="322"/>
      <c r="D190" s="323"/>
      <c r="E190" s="314" t="s">
        <v>198</v>
      </c>
      <c r="F190" s="325"/>
      <c r="G190" s="337"/>
      <c r="H190" s="317"/>
      <c r="I190" s="331"/>
      <c r="J190" s="332"/>
    </row>
    <row r="191" spans="1:10" s="320" customFormat="1" x14ac:dyDescent="0.2">
      <c r="A191" s="321">
        <v>2721</v>
      </c>
      <c r="B191" s="361" t="s">
        <v>357</v>
      </c>
      <c r="C191" s="334">
        <v>2</v>
      </c>
      <c r="D191" s="335">
        <v>1</v>
      </c>
      <c r="E191" s="314" t="s">
        <v>770</v>
      </c>
      <c r="F191" s="345" t="s">
        <v>771</v>
      </c>
      <c r="G191" s="337"/>
      <c r="H191" s="317"/>
      <c r="I191" s="338"/>
      <c r="J191" s="339"/>
    </row>
    <row r="192" spans="1:10" s="320" customFormat="1" ht="20.25" customHeight="1" x14ac:dyDescent="0.2">
      <c r="A192" s="321">
        <v>2722</v>
      </c>
      <c r="B192" s="361" t="s">
        <v>357</v>
      </c>
      <c r="C192" s="334">
        <v>2</v>
      </c>
      <c r="D192" s="335">
        <v>2</v>
      </c>
      <c r="E192" s="314" t="s">
        <v>772</v>
      </c>
      <c r="F192" s="345" t="s">
        <v>773</v>
      </c>
      <c r="G192" s="337"/>
      <c r="H192" s="317"/>
      <c r="I192" s="338"/>
      <c r="J192" s="339"/>
    </row>
    <row r="193" spans="1:10" s="320" customFormat="1" x14ac:dyDescent="0.2">
      <c r="A193" s="321">
        <v>2723</v>
      </c>
      <c r="B193" s="361" t="s">
        <v>357</v>
      </c>
      <c r="C193" s="334">
        <v>2</v>
      </c>
      <c r="D193" s="335">
        <v>3</v>
      </c>
      <c r="E193" s="314" t="s">
        <v>128</v>
      </c>
      <c r="F193" s="345" t="s">
        <v>774</v>
      </c>
      <c r="G193" s="337"/>
      <c r="H193" s="317"/>
      <c r="I193" s="338"/>
      <c r="J193" s="339"/>
    </row>
    <row r="194" spans="1:10" s="320" customFormat="1" x14ac:dyDescent="0.2">
      <c r="A194" s="321">
        <v>2724</v>
      </c>
      <c r="B194" s="361" t="s">
        <v>357</v>
      </c>
      <c r="C194" s="334">
        <v>2</v>
      </c>
      <c r="D194" s="335">
        <v>4</v>
      </c>
      <c r="E194" s="314" t="s">
        <v>775</v>
      </c>
      <c r="F194" s="345" t="s">
        <v>776</v>
      </c>
      <c r="G194" s="337"/>
      <c r="H194" s="317"/>
      <c r="I194" s="338"/>
      <c r="J194" s="339"/>
    </row>
    <row r="195" spans="1:10" s="320" customFormat="1" x14ac:dyDescent="0.2">
      <c r="A195" s="321">
        <v>2730</v>
      </c>
      <c r="B195" s="359" t="s">
        <v>357</v>
      </c>
      <c r="C195" s="322">
        <v>3</v>
      </c>
      <c r="D195" s="323">
        <v>0</v>
      </c>
      <c r="E195" s="324" t="s">
        <v>777</v>
      </c>
      <c r="F195" s="325" t="s">
        <v>780</v>
      </c>
      <c r="G195" s="337"/>
      <c r="H195" s="317"/>
      <c r="I195" s="338"/>
      <c r="J195" s="338"/>
    </row>
    <row r="196" spans="1:10" s="328" customFormat="1" ht="10.5" customHeight="1" x14ac:dyDescent="0.2">
      <c r="A196" s="321"/>
      <c r="B196" s="304"/>
      <c r="C196" s="322"/>
      <c r="D196" s="323"/>
      <c r="E196" s="314" t="s">
        <v>198</v>
      </c>
      <c r="F196" s="325"/>
      <c r="G196" s="337"/>
      <c r="H196" s="317"/>
      <c r="I196" s="331"/>
      <c r="J196" s="332"/>
    </row>
    <row r="197" spans="1:10" s="320" customFormat="1" ht="15" customHeight="1" x14ac:dyDescent="0.2">
      <c r="A197" s="321">
        <v>2731</v>
      </c>
      <c r="B197" s="361" t="s">
        <v>357</v>
      </c>
      <c r="C197" s="334">
        <v>3</v>
      </c>
      <c r="D197" s="335">
        <v>1</v>
      </c>
      <c r="E197" s="314" t="s">
        <v>781</v>
      </c>
      <c r="F197" s="336" t="s">
        <v>782</v>
      </c>
      <c r="G197" s="337"/>
      <c r="H197" s="317"/>
      <c r="I197" s="338"/>
      <c r="J197" s="339"/>
    </row>
    <row r="198" spans="1:10" s="320" customFormat="1" ht="18" customHeight="1" x14ac:dyDescent="0.2">
      <c r="A198" s="321">
        <v>2732</v>
      </c>
      <c r="B198" s="361" t="s">
        <v>357</v>
      </c>
      <c r="C198" s="334">
        <v>3</v>
      </c>
      <c r="D198" s="335">
        <v>2</v>
      </c>
      <c r="E198" s="314" t="s">
        <v>783</v>
      </c>
      <c r="F198" s="336" t="s">
        <v>784</v>
      </c>
      <c r="G198" s="337"/>
      <c r="H198" s="317"/>
      <c r="I198" s="338"/>
      <c r="J198" s="339"/>
    </row>
    <row r="199" spans="1:10" s="320" customFormat="1" ht="16.5" customHeight="1" x14ac:dyDescent="0.2">
      <c r="A199" s="321">
        <v>2733</v>
      </c>
      <c r="B199" s="361" t="s">
        <v>357</v>
      </c>
      <c r="C199" s="334">
        <v>3</v>
      </c>
      <c r="D199" s="335">
        <v>3</v>
      </c>
      <c r="E199" s="314" t="s">
        <v>785</v>
      </c>
      <c r="F199" s="336" t="s">
        <v>786</v>
      </c>
      <c r="G199" s="337"/>
      <c r="H199" s="317"/>
      <c r="I199" s="338"/>
      <c r="J199" s="339"/>
    </row>
    <row r="200" spans="1:10" s="320" customFormat="1" ht="24" x14ac:dyDescent="0.2">
      <c r="A200" s="321">
        <v>2734</v>
      </c>
      <c r="B200" s="361" t="s">
        <v>357</v>
      </c>
      <c r="C200" s="334">
        <v>3</v>
      </c>
      <c r="D200" s="335">
        <v>4</v>
      </c>
      <c r="E200" s="314" t="s">
        <v>787</v>
      </c>
      <c r="F200" s="336" t="s">
        <v>788</v>
      </c>
      <c r="G200" s="337"/>
      <c r="H200" s="317"/>
      <c r="I200" s="338"/>
      <c r="J200" s="339"/>
    </row>
    <row r="201" spans="1:10" s="320" customFormat="1" ht="24" x14ac:dyDescent="0.2">
      <c r="A201" s="321">
        <v>2740</v>
      </c>
      <c r="B201" s="359" t="s">
        <v>357</v>
      </c>
      <c r="C201" s="322">
        <v>4</v>
      </c>
      <c r="D201" s="323">
        <v>0</v>
      </c>
      <c r="E201" s="324" t="s">
        <v>789</v>
      </c>
      <c r="F201" s="325" t="s">
        <v>790</v>
      </c>
      <c r="G201" s="337"/>
      <c r="H201" s="317"/>
      <c r="I201" s="338"/>
      <c r="J201" s="338"/>
    </row>
    <row r="202" spans="1:10" s="328" customFormat="1" ht="10.5" customHeight="1" x14ac:dyDescent="0.2">
      <c r="A202" s="321"/>
      <c r="B202" s="304"/>
      <c r="C202" s="322"/>
      <c r="D202" s="323"/>
      <c r="E202" s="314" t="s">
        <v>198</v>
      </c>
      <c r="F202" s="325"/>
      <c r="G202" s="337"/>
      <c r="H202" s="317"/>
      <c r="I202" s="331"/>
      <c r="J202" s="332"/>
    </row>
    <row r="203" spans="1:10" s="320" customFormat="1" x14ac:dyDescent="0.2">
      <c r="A203" s="321">
        <v>2741</v>
      </c>
      <c r="B203" s="361" t="s">
        <v>357</v>
      </c>
      <c r="C203" s="334">
        <v>4</v>
      </c>
      <c r="D203" s="335">
        <v>1</v>
      </c>
      <c r="E203" s="314" t="s">
        <v>789</v>
      </c>
      <c r="F203" s="345" t="s">
        <v>791</v>
      </c>
      <c r="G203" s="337"/>
      <c r="H203" s="317"/>
      <c r="I203" s="338"/>
      <c r="J203" s="339"/>
    </row>
    <row r="204" spans="1:10" s="320" customFormat="1" ht="24" x14ac:dyDescent="0.2">
      <c r="A204" s="321">
        <v>2750</v>
      </c>
      <c r="B204" s="359" t="s">
        <v>357</v>
      </c>
      <c r="C204" s="322">
        <v>5</v>
      </c>
      <c r="D204" s="323">
        <v>0</v>
      </c>
      <c r="E204" s="324" t="s">
        <v>792</v>
      </c>
      <c r="F204" s="325" t="s">
        <v>793</v>
      </c>
      <c r="G204" s="337"/>
      <c r="H204" s="317"/>
      <c r="I204" s="338"/>
      <c r="J204" s="338"/>
    </row>
    <row r="205" spans="1:10" s="328" customFormat="1" ht="10.5" customHeight="1" x14ac:dyDescent="0.2">
      <c r="A205" s="321"/>
      <c r="B205" s="304"/>
      <c r="C205" s="322"/>
      <c r="D205" s="323"/>
      <c r="E205" s="314" t="s">
        <v>198</v>
      </c>
      <c r="F205" s="325"/>
      <c r="G205" s="337"/>
      <c r="H205" s="317"/>
      <c r="I205" s="331"/>
      <c r="J205" s="332"/>
    </row>
    <row r="206" spans="1:10" s="320" customFormat="1" ht="24" x14ac:dyDescent="0.2">
      <c r="A206" s="321">
        <v>2751</v>
      </c>
      <c r="B206" s="361" t="s">
        <v>357</v>
      </c>
      <c r="C206" s="334">
        <v>5</v>
      </c>
      <c r="D206" s="335">
        <v>1</v>
      </c>
      <c r="E206" s="314" t="s">
        <v>792</v>
      </c>
      <c r="F206" s="345" t="s">
        <v>793</v>
      </c>
      <c r="G206" s="337"/>
      <c r="H206" s="317"/>
      <c r="I206" s="338"/>
      <c r="J206" s="339"/>
    </row>
    <row r="207" spans="1:10" s="320" customFormat="1" ht="24" x14ac:dyDescent="0.2">
      <c r="A207" s="321">
        <v>2760</v>
      </c>
      <c r="B207" s="359" t="s">
        <v>357</v>
      </c>
      <c r="C207" s="322">
        <v>6</v>
      </c>
      <c r="D207" s="323">
        <v>0</v>
      </c>
      <c r="E207" s="324" t="s">
        <v>794</v>
      </c>
      <c r="F207" s="325" t="s">
        <v>795</v>
      </c>
      <c r="G207" s="337"/>
      <c r="H207" s="317"/>
      <c r="I207" s="338"/>
      <c r="J207" s="338"/>
    </row>
    <row r="208" spans="1:10" s="328" customFormat="1" ht="10.5" customHeight="1" x14ac:dyDescent="0.2">
      <c r="A208" s="321"/>
      <c r="B208" s="304"/>
      <c r="C208" s="322"/>
      <c r="D208" s="323"/>
      <c r="E208" s="314" t="s">
        <v>198</v>
      </c>
      <c r="F208" s="325"/>
      <c r="G208" s="337"/>
      <c r="H208" s="317"/>
      <c r="I208" s="331"/>
      <c r="J208" s="332"/>
    </row>
    <row r="209" spans="1:10" s="320" customFormat="1" ht="24" x14ac:dyDescent="0.2">
      <c r="A209" s="321">
        <v>2761</v>
      </c>
      <c r="B209" s="361" t="s">
        <v>357</v>
      </c>
      <c r="C209" s="334">
        <v>6</v>
      </c>
      <c r="D209" s="335">
        <v>1</v>
      </c>
      <c r="E209" s="314" t="s">
        <v>359</v>
      </c>
      <c r="F209" s="325"/>
      <c r="G209" s="337"/>
      <c r="H209" s="317"/>
      <c r="I209" s="338"/>
      <c r="J209" s="339"/>
    </row>
    <row r="210" spans="1:10" s="320" customFormat="1" x14ac:dyDescent="0.2">
      <c r="A210" s="321">
        <v>2762</v>
      </c>
      <c r="B210" s="361" t="s">
        <v>357</v>
      </c>
      <c r="C210" s="334">
        <v>6</v>
      </c>
      <c r="D210" s="335">
        <v>2</v>
      </c>
      <c r="E210" s="314" t="s">
        <v>794</v>
      </c>
      <c r="F210" s="345" t="s">
        <v>796</v>
      </c>
      <c r="G210" s="337"/>
      <c r="H210" s="317"/>
      <c r="I210" s="338"/>
      <c r="J210" s="339"/>
    </row>
    <row r="211" spans="1:10" s="312" customFormat="1" ht="33.75" customHeight="1" x14ac:dyDescent="0.2">
      <c r="A211" s="349">
        <v>2800</v>
      </c>
      <c r="B211" s="359" t="s">
        <v>360</v>
      </c>
      <c r="C211" s="322">
        <v>0</v>
      </c>
      <c r="D211" s="323">
        <v>0</v>
      </c>
      <c r="E211" s="360" t="s">
        <v>40</v>
      </c>
      <c r="F211" s="350" t="s">
        <v>797</v>
      </c>
      <c r="G211" s="370">
        <v>6140</v>
      </c>
      <c r="H211" s="371">
        <f>H216+H230</f>
        <v>9018.8700000000008</v>
      </c>
      <c r="I211" s="372">
        <f>I216+I230</f>
        <v>6140</v>
      </c>
      <c r="J211" s="364">
        <f>J216+J230</f>
        <v>2878.8700000000003</v>
      </c>
    </row>
    <row r="212" spans="1:10" s="320" customFormat="1" ht="11.25" customHeight="1" x14ac:dyDescent="0.2">
      <c r="A212" s="313"/>
      <c r="B212" s="304"/>
      <c r="C212" s="305"/>
      <c r="D212" s="306"/>
      <c r="E212" s="314" t="s">
        <v>197</v>
      </c>
      <c r="F212" s="315"/>
      <c r="G212" s="337"/>
      <c r="H212" s="317"/>
      <c r="I212" s="318"/>
      <c r="J212" s="319"/>
    </row>
    <row r="213" spans="1:10" s="320" customFormat="1" x14ac:dyDescent="0.2">
      <c r="A213" s="321">
        <v>2810</v>
      </c>
      <c r="B213" s="361" t="s">
        <v>360</v>
      </c>
      <c r="C213" s="334">
        <v>1</v>
      </c>
      <c r="D213" s="335">
        <v>0</v>
      </c>
      <c r="E213" s="324" t="s">
        <v>798</v>
      </c>
      <c r="F213" s="325" t="s">
        <v>799</v>
      </c>
      <c r="G213" s="337"/>
      <c r="H213" s="317"/>
      <c r="I213" s="338"/>
      <c r="J213" s="338"/>
    </row>
    <row r="214" spans="1:10" s="328" customFormat="1" ht="10.5" customHeight="1" x14ac:dyDescent="0.2">
      <c r="A214" s="321"/>
      <c r="B214" s="304"/>
      <c r="C214" s="322"/>
      <c r="D214" s="323"/>
      <c r="E214" s="314" t="s">
        <v>198</v>
      </c>
      <c r="F214" s="325"/>
      <c r="G214" s="337"/>
      <c r="H214" s="317"/>
      <c r="I214" s="331"/>
      <c r="J214" s="332"/>
    </row>
    <row r="215" spans="1:10" s="320" customFormat="1" x14ac:dyDescent="0.2">
      <c r="A215" s="321">
        <v>2811</v>
      </c>
      <c r="B215" s="361" t="s">
        <v>360</v>
      </c>
      <c r="C215" s="334">
        <v>1</v>
      </c>
      <c r="D215" s="335">
        <v>1</v>
      </c>
      <c r="E215" s="314" t="s">
        <v>798</v>
      </c>
      <c r="F215" s="345" t="s">
        <v>800</v>
      </c>
      <c r="G215" s="337"/>
      <c r="H215" s="317"/>
      <c r="I215" s="338"/>
      <c r="J215" s="339"/>
    </row>
    <row r="216" spans="1:10" s="320" customFormat="1" x14ac:dyDescent="0.2">
      <c r="A216" s="321">
        <v>2820</v>
      </c>
      <c r="B216" s="359" t="s">
        <v>360</v>
      </c>
      <c r="C216" s="322">
        <v>2</v>
      </c>
      <c r="D216" s="323">
        <v>0</v>
      </c>
      <c r="E216" s="324" t="s">
        <v>801</v>
      </c>
      <c r="F216" s="325" t="s">
        <v>802</v>
      </c>
      <c r="G216" s="370">
        <v>5290</v>
      </c>
      <c r="H216" s="371">
        <f>I216+J216</f>
        <v>8168.8700000000008</v>
      </c>
      <c r="I216" s="372">
        <f>I221</f>
        <v>5290</v>
      </c>
      <c r="J216" s="372">
        <f>5400-2572.796-455-431+937.666</f>
        <v>2878.8700000000003</v>
      </c>
    </row>
    <row r="217" spans="1:10" s="328" customFormat="1" ht="10.5" customHeight="1" x14ac:dyDescent="0.2">
      <c r="A217" s="321"/>
      <c r="B217" s="304"/>
      <c r="C217" s="322"/>
      <c r="D217" s="323"/>
      <c r="E217" s="314" t="s">
        <v>198</v>
      </c>
      <c r="F217" s="325"/>
      <c r="G217" s="337"/>
      <c r="H217" s="317"/>
      <c r="I217" s="331"/>
      <c r="J217" s="384"/>
    </row>
    <row r="218" spans="1:10" s="320" customFormat="1" x14ac:dyDescent="0.2">
      <c r="A218" s="321">
        <v>2821</v>
      </c>
      <c r="B218" s="361" t="s">
        <v>360</v>
      </c>
      <c r="C218" s="334">
        <v>2</v>
      </c>
      <c r="D218" s="335">
        <v>1</v>
      </c>
      <c r="E218" s="314" t="s">
        <v>361</v>
      </c>
      <c r="F218" s="325"/>
      <c r="G218" s="337"/>
      <c r="H218" s="317"/>
      <c r="I218" s="338"/>
      <c r="J218" s="385"/>
    </row>
    <row r="219" spans="1:10" s="320" customFormat="1" x14ac:dyDescent="0.2">
      <c r="A219" s="321">
        <v>2822</v>
      </c>
      <c r="B219" s="361" t="s">
        <v>360</v>
      </c>
      <c r="C219" s="334">
        <v>2</v>
      </c>
      <c r="D219" s="335">
        <v>2</v>
      </c>
      <c r="E219" s="314" t="s">
        <v>362</v>
      </c>
      <c r="F219" s="325"/>
      <c r="G219" s="337"/>
      <c r="H219" s="317"/>
      <c r="I219" s="338"/>
      <c r="J219" s="385"/>
    </row>
    <row r="220" spans="1:10" s="320" customFormat="1" x14ac:dyDescent="0.2">
      <c r="A220" s="321">
        <v>2823</v>
      </c>
      <c r="B220" s="361" t="s">
        <v>360</v>
      </c>
      <c r="C220" s="334">
        <v>2</v>
      </c>
      <c r="D220" s="335">
        <v>3</v>
      </c>
      <c r="E220" s="314" t="s">
        <v>398</v>
      </c>
      <c r="F220" s="345" t="s">
        <v>803</v>
      </c>
      <c r="G220" s="337"/>
      <c r="H220" s="317"/>
      <c r="I220" s="338"/>
      <c r="J220" s="385"/>
    </row>
    <row r="221" spans="1:10" s="320" customFormat="1" x14ac:dyDescent="0.2">
      <c r="A221" s="321">
        <v>2824</v>
      </c>
      <c r="B221" s="361" t="s">
        <v>360</v>
      </c>
      <c r="C221" s="334">
        <v>2</v>
      </c>
      <c r="D221" s="335">
        <v>4</v>
      </c>
      <c r="E221" s="314" t="s">
        <v>363</v>
      </c>
      <c r="F221" s="345"/>
      <c r="G221" s="370">
        <v>5290</v>
      </c>
      <c r="H221" s="371">
        <f>I221+J221</f>
        <v>7231.2039999999997</v>
      </c>
      <c r="I221" s="372">
        <v>5290</v>
      </c>
      <c r="J221" s="372">
        <f>5400-2572.796-455-431</f>
        <v>1941.2040000000002</v>
      </c>
    </row>
    <row r="222" spans="1:10" s="320" customFormat="1" x14ac:dyDescent="0.2">
      <c r="A222" s="321">
        <v>2825</v>
      </c>
      <c r="B222" s="361" t="s">
        <v>360</v>
      </c>
      <c r="C222" s="334">
        <v>2</v>
      </c>
      <c r="D222" s="335">
        <v>5</v>
      </c>
      <c r="E222" s="314" t="s">
        <v>364</v>
      </c>
      <c r="F222" s="345"/>
      <c r="G222" s="337"/>
      <c r="H222" s="317"/>
      <c r="I222" s="338"/>
      <c r="J222" s="339"/>
    </row>
    <row r="223" spans="1:10" s="320" customFormat="1" x14ac:dyDescent="0.2">
      <c r="A223" s="321">
        <v>2826</v>
      </c>
      <c r="B223" s="361" t="s">
        <v>360</v>
      </c>
      <c r="C223" s="334">
        <v>2</v>
      </c>
      <c r="D223" s="335">
        <v>6</v>
      </c>
      <c r="E223" s="314" t="s">
        <v>365</v>
      </c>
      <c r="F223" s="345"/>
      <c r="G223" s="337"/>
      <c r="H223" s="317"/>
      <c r="I223" s="338"/>
      <c r="J223" s="339"/>
    </row>
    <row r="224" spans="1:10" s="320" customFormat="1" ht="24" x14ac:dyDescent="0.2">
      <c r="A224" s="321">
        <v>2827</v>
      </c>
      <c r="B224" s="361" t="s">
        <v>360</v>
      </c>
      <c r="C224" s="334">
        <v>2</v>
      </c>
      <c r="D224" s="335">
        <v>7</v>
      </c>
      <c r="E224" s="314" t="s">
        <v>366</v>
      </c>
      <c r="F224" s="345"/>
      <c r="G224" s="337"/>
      <c r="H224" s="317"/>
      <c r="I224" s="338"/>
      <c r="J224" s="339"/>
    </row>
    <row r="225" spans="1:10" s="320" customFormat="1" ht="38.25" customHeight="1" x14ac:dyDescent="0.2">
      <c r="A225" s="321">
        <v>2830</v>
      </c>
      <c r="B225" s="359" t="s">
        <v>360</v>
      </c>
      <c r="C225" s="322">
        <v>3</v>
      </c>
      <c r="D225" s="323">
        <v>0</v>
      </c>
      <c r="E225" s="324" t="s">
        <v>804</v>
      </c>
      <c r="F225" s="354" t="s">
        <v>805</v>
      </c>
      <c r="G225" s="337"/>
      <c r="H225" s="317"/>
      <c r="I225" s="338"/>
      <c r="J225" s="338"/>
    </row>
    <row r="226" spans="1:10" s="328" customFormat="1" ht="10.5" customHeight="1" x14ac:dyDescent="0.2">
      <c r="A226" s="321"/>
      <c r="B226" s="304"/>
      <c r="C226" s="322"/>
      <c r="D226" s="323"/>
      <c r="E226" s="314" t="s">
        <v>198</v>
      </c>
      <c r="F226" s="325"/>
      <c r="G226" s="337"/>
      <c r="H226" s="317"/>
      <c r="I226" s="331"/>
      <c r="J226" s="332"/>
    </row>
    <row r="227" spans="1:10" s="320" customFormat="1" x14ac:dyDescent="0.2">
      <c r="A227" s="321">
        <v>2831</v>
      </c>
      <c r="B227" s="361" t="s">
        <v>360</v>
      </c>
      <c r="C227" s="334">
        <v>3</v>
      </c>
      <c r="D227" s="335">
        <v>1</v>
      </c>
      <c r="E227" s="314" t="s">
        <v>399</v>
      </c>
      <c r="F227" s="354"/>
      <c r="G227" s="337"/>
      <c r="H227" s="317"/>
      <c r="I227" s="338"/>
      <c r="J227" s="339"/>
    </row>
    <row r="228" spans="1:10" s="320" customFormat="1" x14ac:dyDescent="0.2">
      <c r="A228" s="321">
        <v>2832</v>
      </c>
      <c r="B228" s="361" t="s">
        <v>360</v>
      </c>
      <c r="C228" s="334">
        <v>3</v>
      </c>
      <c r="D228" s="335">
        <v>2</v>
      </c>
      <c r="E228" s="314" t="s">
        <v>407</v>
      </c>
      <c r="F228" s="354"/>
      <c r="G228" s="337"/>
      <c r="H228" s="317"/>
      <c r="I228" s="338"/>
      <c r="J228" s="339"/>
    </row>
    <row r="229" spans="1:10" s="320" customFormat="1" x14ac:dyDescent="0.2">
      <c r="A229" s="321">
        <v>2833</v>
      </c>
      <c r="B229" s="361" t="s">
        <v>360</v>
      </c>
      <c r="C229" s="334">
        <v>3</v>
      </c>
      <c r="D229" s="335">
        <v>3</v>
      </c>
      <c r="E229" s="314" t="s">
        <v>408</v>
      </c>
      <c r="F229" s="345" t="s">
        <v>806</v>
      </c>
      <c r="G229" s="337"/>
      <c r="H229" s="317"/>
      <c r="I229" s="338"/>
      <c r="J229" s="339"/>
    </row>
    <row r="230" spans="1:10" s="320" customFormat="1" ht="14.25" customHeight="1" x14ac:dyDescent="0.2">
      <c r="A230" s="321">
        <v>2840</v>
      </c>
      <c r="B230" s="359" t="s">
        <v>360</v>
      </c>
      <c r="C230" s="322">
        <v>4</v>
      </c>
      <c r="D230" s="323">
        <v>0</v>
      </c>
      <c r="E230" s="324" t="s">
        <v>409</v>
      </c>
      <c r="F230" s="354" t="s">
        <v>807</v>
      </c>
      <c r="G230" s="326">
        <v>850</v>
      </c>
      <c r="H230" s="310">
        <v>850</v>
      </c>
      <c r="I230" s="311">
        <f>I232</f>
        <v>850</v>
      </c>
      <c r="J230" s="338"/>
    </row>
    <row r="231" spans="1:10" s="328" customFormat="1" ht="10.5" customHeight="1" x14ac:dyDescent="0.2">
      <c r="A231" s="321"/>
      <c r="B231" s="304"/>
      <c r="C231" s="322"/>
      <c r="D231" s="323"/>
      <c r="E231" s="314" t="s">
        <v>198</v>
      </c>
      <c r="F231" s="325"/>
      <c r="G231" s="326"/>
      <c r="H231" s="310"/>
      <c r="I231" s="368"/>
      <c r="J231" s="332"/>
    </row>
    <row r="232" spans="1:10" s="320" customFormat="1" ht="14.25" customHeight="1" x14ac:dyDescent="0.2">
      <c r="A232" s="321">
        <v>2841</v>
      </c>
      <c r="B232" s="361" t="s">
        <v>360</v>
      </c>
      <c r="C232" s="334">
        <v>4</v>
      </c>
      <c r="D232" s="335">
        <v>1</v>
      </c>
      <c r="E232" s="314" t="s">
        <v>410</v>
      </c>
      <c r="F232" s="354"/>
      <c r="G232" s="326">
        <v>850</v>
      </c>
      <c r="H232" s="310">
        <v>850</v>
      </c>
      <c r="I232" s="311">
        <v>850</v>
      </c>
      <c r="J232" s="339"/>
    </row>
    <row r="233" spans="1:10" s="320" customFormat="1" ht="29.25" customHeight="1" x14ac:dyDescent="0.2">
      <c r="A233" s="321">
        <v>2842</v>
      </c>
      <c r="B233" s="361" t="s">
        <v>360</v>
      </c>
      <c r="C233" s="334">
        <v>4</v>
      </c>
      <c r="D233" s="335">
        <v>2</v>
      </c>
      <c r="E233" s="314" t="s">
        <v>411</v>
      </c>
      <c r="F233" s="354"/>
      <c r="G233" s="337"/>
      <c r="H233" s="317"/>
      <c r="I233" s="338"/>
      <c r="J233" s="339"/>
    </row>
    <row r="234" spans="1:10" s="320" customFormat="1" ht="13.5" customHeight="1" x14ac:dyDescent="0.2">
      <c r="A234" s="321">
        <v>2843</v>
      </c>
      <c r="B234" s="361" t="s">
        <v>360</v>
      </c>
      <c r="C234" s="334">
        <v>4</v>
      </c>
      <c r="D234" s="335">
        <v>3</v>
      </c>
      <c r="E234" s="314" t="s">
        <v>409</v>
      </c>
      <c r="F234" s="345" t="s">
        <v>808</v>
      </c>
      <c r="G234" s="337"/>
      <c r="H234" s="317"/>
      <c r="I234" s="338"/>
      <c r="J234" s="339"/>
    </row>
    <row r="235" spans="1:10" s="320" customFormat="1" ht="26.25" customHeight="1" x14ac:dyDescent="0.2">
      <c r="A235" s="321">
        <v>2850</v>
      </c>
      <c r="B235" s="359" t="s">
        <v>360</v>
      </c>
      <c r="C235" s="322">
        <v>5</v>
      </c>
      <c r="D235" s="323">
        <v>0</v>
      </c>
      <c r="E235" s="386" t="s">
        <v>809</v>
      </c>
      <c r="F235" s="354" t="s">
        <v>810</v>
      </c>
      <c r="G235" s="337"/>
      <c r="H235" s="317"/>
      <c r="I235" s="338"/>
      <c r="J235" s="338"/>
    </row>
    <row r="236" spans="1:10" s="328" customFormat="1" ht="10.5" customHeight="1" x14ac:dyDescent="0.2">
      <c r="A236" s="321"/>
      <c r="B236" s="304"/>
      <c r="C236" s="322"/>
      <c r="D236" s="323"/>
      <c r="E236" s="314" t="s">
        <v>198</v>
      </c>
      <c r="F236" s="325"/>
      <c r="G236" s="337"/>
      <c r="H236" s="317"/>
      <c r="I236" s="331"/>
      <c r="J236" s="332"/>
    </row>
    <row r="237" spans="1:10" s="320" customFormat="1" ht="24" customHeight="1" x14ac:dyDescent="0.2">
      <c r="A237" s="321">
        <v>2851</v>
      </c>
      <c r="B237" s="359" t="s">
        <v>360</v>
      </c>
      <c r="C237" s="322">
        <v>5</v>
      </c>
      <c r="D237" s="323">
        <v>1</v>
      </c>
      <c r="E237" s="387" t="s">
        <v>809</v>
      </c>
      <c r="F237" s="345" t="s">
        <v>811</v>
      </c>
      <c r="G237" s="337"/>
      <c r="H237" s="317"/>
      <c r="I237" s="338"/>
      <c r="J237" s="339"/>
    </row>
    <row r="238" spans="1:10" s="320" customFormat="1" ht="27" customHeight="1" x14ac:dyDescent="0.2">
      <c r="A238" s="321">
        <v>2860</v>
      </c>
      <c r="B238" s="359" t="s">
        <v>360</v>
      </c>
      <c r="C238" s="322">
        <v>6</v>
      </c>
      <c r="D238" s="323">
        <v>0</v>
      </c>
      <c r="E238" s="386" t="s">
        <v>812</v>
      </c>
      <c r="F238" s="354" t="s">
        <v>933</v>
      </c>
      <c r="G238" s="337"/>
      <c r="H238" s="317"/>
      <c r="I238" s="338"/>
      <c r="J238" s="338"/>
    </row>
    <row r="239" spans="1:10" s="328" customFormat="1" ht="10.5" customHeight="1" x14ac:dyDescent="0.2">
      <c r="A239" s="321"/>
      <c r="B239" s="304"/>
      <c r="C239" s="322"/>
      <c r="D239" s="323"/>
      <c r="E239" s="314" t="s">
        <v>198</v>
      </c>
      <c r="F239" s="325"/>
      <c r="G239" s="337"/>
      <c r="H239" s="317"/>
      <c r="I239" s="331"/>
      <c r="J239" s="332"/>
    </row>
    <row r="240" spans="1:10" s="320" customFormat="1" ht="12" customHeight="1" x14ac:dyDescent="0.2">
      <c r="A240" s="321">
        <v>2861</v>
      </c>
      <c r="B240" s="361" t="s">
        <v>360</v>
      </c>
      <c r="C240" s="334">
        <v>6</v>
      </c>
      <c r="D240" s="335">
        <v>1</v>
      </c>
      <c r="E240" s="387" t="s">
        <v>812</v>
      </c>
      <c r="F240" s="345" t="s">
        <v>934</v>
      </c>
      <c r="G240" s="337"/>
      <c r="H240" s="317"/>
      <c r="I240" s="338"/>
      <c r="J240" s="339"/>
    </row>
    <row r="241" spans="1:10" s="312" customFormat="1" ht="44.25" customHeight="1" x14ac:dyDescent="0.2">
      <c r="A241" s="349">
        <v>2900</v>
      </c>
      <c r="B241" s="359" t="s">
        <v>367</v>
      </c>
      <c r="C241" s="322">
        <v>0</v>
      </c>
      <c r="D241" s="323">
        <v>0</v>
      </c>
      <c r="E241" s="360" t="s">
        <v>41</v>
      </c>
      <c r="F241" s="350" t="s">
        <v>935</v>
      </c>
      <c r="G241" s="370">
        <v>49500</v>
      </c>
      <c r="H241" s="371">
        <f>I241+J241</f>
        <v>75272.5</v>
      </c>
      <c r="I241" s="372">
        <f>I243</f>
        <v>49850</v>
      </c>
      <c r="J241" s="388">
        <f>J243</f>
        <v>25422.5</v>
      </c>
    </row>
    <row r="242" spans="1:10" s="320" customFormat="1" ht="11.25" customHeight="1" x14ac:dyDescent="0.2">
      <c r="A242" s="313"/>
      <c r="B242" s="304"/>
      <c r="C242" s="305"/>
      <c r="D242" s="306"/>
      <c r="E242" s="314" t="s">
        <v>197</v>
      </c>
      <c r="F242" s="315"/>
      <c r="G242" s="337"/>
      <c r="H242" s="317"/>
      <c r="I242" s="318"/>
      <c r="J242" s="389"/>
    </row>
    <row r="243" spans="1:10" s="320" customFormat="1" ht="24" x14ac:dyDescent="0.2">
      <c r="A243" s="321">
        <v>2910</v>
      </c>
      <c r="B243" s="359" t="s">
        <v>367</v>
      </c>
      <c r="C243" s="322">
        <v>1</v>
      </c>
      <c r="D243" s="323">
        <v>0</v>
      </c>
      <c r="E243" s="324" t="s">
        <v>400</v>
      </c>
      <c r="F243" s="325" t="s">
        <v>936</v>
      </c>
      <c r="G243" s="370">
        <v>49500</v>
      </c>
      <c r="H243" s="371">
        <f>I243+J243</f>
        <v>75272.5</v>
      </c>
      <c r="I243" s="372">
        <f>I245</f>
        <v>49850</v>
      </c>
      <c r="J243" s="311">
        <f>J245</f>
        <v>25422.5</v>
      </c>
    </row>
    <row r="244" spans="1:10" s="328" customFormat="1" ht="10.5" customHeight="1" x14ac:dyDescent="0.2">
      <c r="A244" s="321"/>
      <c r="B244" s="304"/>
      <c r="C244" s="322"/>
      <c r="D244" s="323"/>
      <c r="E244" s="314" t="s">
        <v>198</v>
      </c>
      <c r="F244" s="325"/>
      <c r="G244" s="337"/>
      <c r="H244" s="317"/>
      <c r="I244" s="331"/>
      <c r="J244" s="384"/>
    </row>
    <row r="245" spans="1:10" s="320" customFormat="1" x14ac:dyDescent="0.2">
      <c r="A245" s="321">
        <v>2911</v>
      </c>
      <c r="B245" s="361" t="s">
        <v>367</v>
      </c>
      <c r="C245" s="334">
        <v>1</v>
      </c>
      <c r="D245" s="335">
        <v>1</v>
      </c>
      <c r="E245" s="314" t="s">
        <v>937</v>
      </c>
      <c r="F245" s="345" t="s">
        <v>938</v>
      </c>
      <c r="G245" s="370">
        <v>49500</v>
      </c>
      <c r="H245" s="371">
        <f>I245+J245</f>
        <v>75272.5</v>
      </c>
      <c r="I245" s="372">
        <f>49500+350</f>
        <v>49850</v>
      </c>
      <c r="J245" s="311">
        <f>9742.395+5024.885+6861.22+279+3515</f>
        <v>25422.5</v>
      </c>
    </row>
    <row r="246" spans="1:10" s="320" customFormat="1" x14ac:dyDescent="0.2">
      <c r="A246" s="321">
        <v>2912</v>
      </c>
      <c r="B246" s="361" t="s">
        <v>367</v>
      </c>
      <c r="C246" s="334">
        <v>1</v>
      </c>
      <c r="D246" s="335">
        <v>2</v>
      </c>
      <c r="E246" s="314" t="s">
        <v>368</v>
      </c>
      <c r="F246" s="345" t="s">
        <v>939</v>
      </c>
      <c r="G246" s="337"/>
      <c r="H246" s="317"/>
      <c r="I246" s="338"/>
      <c r="J246" s="339"/>
    </row>
    <row r="247" spans="1:10" s="320" customFormat="1" x14ac:dyDescent="0.2">
      <c r="A247" s="321">
        <v>2920</v>
      </c>
      <c r="B247" s="359" t="s">
        <v>367</v>
      </c>
      <c r="C247" s="322">
        <v>2</v>
      </c>
      <c r="D247" s="323">
        <v>0</v>
      </c>
      <c r="E247" s="324" t="s">
        <v>369</v>
      </c>
      <c r="F247" s="325" t="s">
        <v>940</v>
      </c>
      <c r="G247" s="337"/>
      <c r="H247" s="317"/>
      <c r="I247" s="338"/>
      <c r="J247" s="338"/>
    </row>
    <row r="248" spans="1:10" s="328" customFormat="1" ht="10.5" customHeight="1" x14ac:dyDescent="0.2">
      <c r="A248" s="321"/>
      <c r="B248" s="304"/>
      <c r="C248" s="322"/>
      <c r="D248" s="323"/>
      <c r="E248" s="314" t="s">
        <v>198</v>
      </c>
      <c r="F248" s="325"/>
      <c r="G248" s="337"/>
      <c r="H248" s="317"/>
      <c r="I248" s="331"/>
      <c r="J248" s="332"/>
    </row>
    <row r="249" spans="1:10" s="320" customFormat="1" x14ac:dyDescent="0.2">
      <c r="A249" s="321">
        <v>2921</v>
      </c>
      <c r="B249" s="361" t="s">
        <v>367</v>
      </c>
      <c r="C249" s="334">
        <v>2</v>
      </c>
      <c r="D249" s="335">
        <v>1</v>
      </c>
      <c r="E249" s="314" t="s">
        <v>370</v>
      </c>
      <c r="F249" s="345" t="s">
        <v>941</v>
      </c>
      <c r="G249" s="337"/>
      <c r="H249" s="317"/>
      <c r="I249" s="338"/>
      <c r="J249" s="339"/>
    </row>
    <row r="250" spans="1:10" s="320" customFormat="1" x14ac:dyDescent="0.2">
      <c r="A250" s="321">
        <v>2922</v>
      </c>
      <c r="B250" s="361" t="s">
        <v>367</v>
      </c>
      <c r="C250" s="334">
        <v>2</v>
      </c>
      <c r="D250" s="335">
        <v>2</v>
      </c>
      <c r="E250" s="314" t="s">
        <v>371</v>
      </c>
      <c r="F250" s="345" t="s">
        <v>942</v>
      </c>
      <c r="G250" s="337"/>
      <c r="H250" s="317"/>
      <c r="I250" s="338"/>
      <c r="J250" s="339"/>
    </row>
    <row r="251" spans="1:10" s="320" customFormat="1" ht="36" x14ac:dyDescent="0.2">
      <c r="A251" s="321">
        <v>2930</v>
      </c>
      <c r="B251" s="359" t="s">
        <v>367</v>
      </c>
      <c r="C251" s="322">
        <v>3</v>
      </c>
      <c r="D251" s="323">
        <v>0</v>
      </c>
      <c r="E251" s="324" t="s">
        <v>372</v>
      </c>
      <c r="F251" s="325" t="s">
        <v>943</v>
      </c>
      <c r="G251" s="337"/>
      <c r="H251" s="317"/>
      <c r="I251" s="338"/>
      <c r="J251" s="338"/>
    </row>
    <row r="252" spans="1:10" s="328" customFormat="1" ht="10.5" customHeight="1" x14ac:dyDescent="0.2">
      <c r="A252" s="321"/>
      <c r="B252" s="304"/>
      <c r="C252" s="322"/>
      <c r="D252" s="323"/>
      <c r="E252" s="314" t="s">
        <v>198</v>
      </c>
      <c r="F252" s="325"/>
      <c r="G252" s="337"/>
      <c r="H252" s="317"/>
      <c r="I252" s="331"/>
      <c r="J252" s="332"/>
    </row>
    <row r="253" spans="1:10" s="320" customFormat="1" ht="24" x14ac:dyDescent="0.2">
      <c r="A253" s="321">
        <v>2931</v>
      </c>
      <c r="B253" s="361" t="s">
        <v>367</v>
      </c>
      <c r="C253" s="334">
        <v>3</v>
      </c>
      <c r="D253" s="335">
        <v>1</v>
      </c>
      <c r="E253" s="314" t="s">
        <v>373</v>
      </c>
      <c r="F253" s="345" t="s">
        <v>944</v>
      </c>
      <c r="G253" s="337"/>
      <c r="H253" s="317"/>
      <c r="I253" s="338"/>
      <c r="J253" s="339"/>
    </row>
    <row r="254" spans="1:10" s="320" customFormat="1" x14ac:dyDescent="0.2">
      <c r="A254" s="321">
        <v>2932</v>
      </c>
      <c r="B254" s="361" t="s">
        <v>367</v>
      </c>
      <c r="C254" s="334">
        <v>3</v>
      </c>
      <c r="D254" s="335">
        <v>2</v>
      </c>
      <c r="E254" s="314" t="s">
        <v>374</v>
      </c>
      <c r="F254" s="345"/>
      <c r="G254" s="337"/>
      <c r="H254" s="317"/>
      <c r="I254" s="338"/>
      <c r="J254" s="339"/>
    </row>
    <row r="255" spans="1:10" s="320" customFormat="1" x14ac:dyDescent="0.2">
      <c r="A255" s="321">
        <v>2940</v>
      </c>
      <c r="B255" s="359" t="s">
        <v>367</v>
      </c>
      <c r="C255" s="322">
        <v>4</v>
      </c>
      <c r="D255" s="323">
        <v>0</v>
      </c>
      <c r="E255" s="324" t="s">
        <v>945</v>
      </c>
      <c r="F255" s="325" t="s">
        <v>946</v>
      </c>
      <c r="G255" s="337"/>
      <c r="H255" s="317"/>
      <c r="I255" s="338"/>
      <c r="J255" s="338"/>
    </row>
    <row r="256" spans="1:10" s="328" customFormat="1" ht="10.5" customHeight="1" x14ac:dyDescent="0.2">
      <c r="A256" s="321"/>
      <c r="B256" s="304"/>
      <c r="C256" s="322"/>
      <c r="D256" s="323"/>
      <c r="E256" s="314" t="s">
        <v>198</v>
      </c>
      <c r="F256" s="325"/>
      <c r="G256" s="337"/>
      <c r="H256" s="317"/>
      <c r="I256" s="331"/>
      <c r="J256" s="332"/>
    </row>
    <row r="257" spans="1:10" s="320" customFormat="1" x14ac:dyDescent="0.2">
      <c r="A257" s="321">
        <v>2941</v>
      </c>
      <c r="B257" s="361" t="s">
        <v>367</v>
      </c>
      <c r="C257" s="334">
        <v>4</v>
      </c>
      <c r="D257" s="335">
        <v>1</v>
      </c>
      <c r="E257" s="314" t="s">
        <v>375</v>
      </c>
      <c r="F257" s="345" t="s">
        <v>947</v>
      </c>
      <c r="G257" s="337"/>
      <c r="H257" s="317"/>
      <c r="I257" s="338"/>
      <c r="J257" s="339"/>
    </row>
    <row r="258" spans="1:10" s="320" customFormat="1" x14ac:dyDescent="0.2">
      <c r="A258" s="321">
        <v>2942</v>
      </c>
      <c r="B258" s="361" t="s">
        <v>367</v>
      </c>
      <c r="C258" s="334">
        <v>4</v>
      </c>
      <c r="D258" s="335">
        <v>2</v>
      </c>
      <c r="E258" s="314" t="s">
        <v>376</v>
      </c>
      <c r="F258" s="345" t="s">
        <v>948</v>
      </c>
      <c r="G258" s="337"/>
      <c r="H258" s="317"/>
      <c r="I258" s="338"/>
      <c r="J258" s="339"/>
    </row>
    <row r="259" spans="1:10" s="320" customFormat="1" ht="24" x14ac:dyDescent="0.2">
      <c r="A259" s="321">
        <v>2950</v>
      </c>
      <c r="B259" s="359" t="s">
        <v>367</v>
      </c>
      <c r="C259" s="322">
        <v>5</v>
      </c>
      <c r="D259" s="323">
        <v>0</v>
      </c>
      <c r="E259" s="324" t="s">
        <v>949</v>
      </c>
      <c r="F259" s="325" t="s">
        <v>950</v>
      </c>
      <c r="G259" s="337"/>
      <c r="H259" s="317"/>
      <c r="I259" s="338"/>
      <c r="J259" s="338"/>
    </row>
    <row r="260" spans="1:10" s="328" customFormat="1" ht="10.5" customHeight="1" x14ac:dyDescent="0.2">
      <c r="A260" s="321"/>
      <c r="B260" s="304"/>
      <c r="C260" s="322"/>
      <c r="D260" s="323"/>
      <c r="E260" s="314" t="s">
        <v>198</v>
      </c>
      <c r="F260" s="325"/>
      <c r="G260" s="337"/>
      <c r="H260" s="317"/>
      <c r="I260" s="331"/>
      <c r="J260" s="332"/>
    </row>
    <row r="261" spans="1:10" s="320" customFormat="1" x14ac:dyDescent="0.2">
      <c r="A261" s="321">
        <v>2951</v>
      </c>
      <c r="B261" s="361" t="s">
        <v>367</v>
      </c>
      <c r="C261" s="334">
        <v>5</v>
      </c>
      <c r="D261" s="335">
        <v>1</v>
      </c>
      <c r="E261" s="314" t="s">
        <v>377</v>
      </c>
      <c r="F261" s="325"/>
      <c r="G261" s="337"/>
      <c r="H261" s="317"/>
      <c r="I261" s="338"/>
      <c r="J261" s="339"/>
    </row>
    <row r="262" spans="1:10" s="320" customFormat="1" x14ac:dyDescent="0.2">
      <c r="A262" s="321">
        <v>2952</v>
      </c>
      <c r="B262" s="361" t="s">
        <v>367</v>
      </c>
      <c r="C262" s="334">
        <v>5</v>
      </c>
      <c r="D262" s="335">
        <v>2</v>
      </c>
      <c r="E262" s="314" t="s">
        <v>378</v>
      </c>
      <c r="F262" s="345" t="s">
        <v>951</v>
      </c>
      <c r="G262" s="337"/>
      <c r="H262" s="317"/>
      <c r="I262" s="338"/>
      <c r="J262" s="339"/>
    </row>
    <row r="263" spans="1:10" s="320" customFormat="1" ht="24" x14ac:dyDescent="0.2">
      <c r="A263" s="321">
        <v>2960</v>
      </c>
      <c r="B263" s="359" t="s">
        <v>367</v>
      </c>
      <c r="C263" s="322">
        <v>6</v>
      </c>
      <c r="D263" s="323">
        <v>0</v>
      </c>
      <c r="E263" s="324" t="s">
        <v>952</v>
      </c>
      <c r="F263" s="325" t="s">
        <v>953</v>
      </c>
      <c r="G263" s="337"/>
      <c r="H263" s="317"/>
      <c r="I263" s="338"/>
      <c r="J263" s="338"/>
    </row>
    <row r="264" spans="1:10" s="328" customFormat="1" ht="10.5" customHeight="1" x14ac:dyDescent="0.2">
      <c r="A264" s="321"/>
      <c r="B264" s="304"/>
      <c r="C264" s="322"/>
      <c r="D264" s="323"/>
      <c r="E264" s="314" t="s">
        <v>198</v>
      </c>
      <c r="F264" s="325"/>
      <c r="G264" s="337"/>
      <c r="H264" s="317"/>
      <c r="I264" s="331"/>
      <c r="J264" s="332"/>
    </row>
    <row r="265" spans="1:10" s="320" customFormat="1" ht="24" x14ac:dyDescent="0.2">
      <c r="A265" s="321">
        <v>2961</v>
      </c>
      <c r="B265" s="361" t="s">
        <v>367</v>
      </c>
      <c r="C265" s="334">
        <v>6</v>
      </c>
      <c r="D265" s="335">
        <v>1</v>
      </c>
      <c r="E265" s="314" t="s">
        <v>952</v>
      </c>
      <c r="F265" s="345" t="s">
        <v>954</v>
      </c>
      <c r="G265" s="337"/>
      <c r="H265" s="317"/>
      <c r="I265" s="338"/>
      <c r="J265" s="339"/>
    </row>
    <row r="266" spans="1:10" s="320" customFormat="1" ht="24" x14ac:dyDescent="0.2">
      <c r="A266" s="321">
        <v>2970</v>
      </c>
      <c r="B266" s="359" t="s">
        <v>367</v>
      </c>
      <c r="C266" s="322">
        <v>7</v>
      </c>
      <c r="D266" s="323">
        <v>0</v>
      </c>
      <c r="E266" s="324" t="s">
        <v>955</v>
      </c>
      <c r="F266" s="325" t="s">
        <v>956</v>
      </c>
      <c r="G266" s="337"/>
      <c r="H266" s="317"/>
      <c r="I266" s="338"/>
      <c r="J266" s="338"/>
    </row>
    <row r="267" spans="1:10" s="328" customFormat="1" ht="10.5" customHeight="1" x14ac:dyDescent="0.2">
      <c r="A267" s="321"/>
      <c r="B267" s="304"/>
      <c r="C267" s="322"/>
      <c r="D267" s="323"/>
      <c r="E267" s="314" t="s">
        <v>198</v>
      </c>
      <c r="F267" s="325"/>
      <c r="G267" s="337"/>
      <c r="H267" s="317"/>
      <c r="I267" s="331"/>
      <c r="J267" s="332"/>
    </row>
    <row r="268" spans="1:10" s="320" customFormat="1" ht="24" x14ac:dyDescent="0.2">
      <c r="A268" s="321">
        <v>2971</v>
      </c>
      <c r="B268" s="361" t="s">
        <v>367</v>
      </c>
      <c r="C268" s="334">
        <v>7</v>
      </c>
      <c r="D268" s="335">
        <v>1</v>
      </c>
      <c r="E268" s="314" t="s">
        <v>955</v>
      </c>
      <c r="F268" s="345" t="s">
        <v>956</v>
      </c>
      <c r="G268" s="337"/>
      <c r="H268" s="317"/>
      <c r="I268" s="338"/>
      <c r="J268" s="339"/>
    </row>
    <row r="269" spans="1:10" s="320" customFormat="1" x14ac:dyDescent="0.2">
      <c r="A269" s="321">
        <v>2980</v>
      </c>
      <c r="B269" s="359" t="s">
        <v>367</v>
      </c>
      <c r="C269" s="322">
        <v>8</v>
      </c>
      <c r="D269" s="323">
        <v>0</v>
      </c>
      <c r="E269" s="324" t="s">
        <v>957</v>
      </c>
      <c r="F269" s="325" t="s">
        <v>958</v>
      </c>
      <c r="G269" s="337"/>
      <c r="H269" s="317"/>
      <c r="I269" s="338"/>
      <c r="J269" s="338"/>
    </row>
    <row r="270" spans="1:10" s="328" customFormat="1" ht="10.5" customHeight="1" x14ac:dyDescent="0.2">
      <c r="A270" s="321"/>
      <c r="B270" s="304"/>
      <c r="C270" s="322"/>
      <c r="D270" s="323"/>
      <c r="E270" s="314" t="s">
        <v>198</v>
      </c>
      <c r="F270" s="325"/>
      <c r="G270" s="337"/>
      <c r="H270" s="317"/>
      <c r="I270" s="331"/>
      <c r="J270" s="332"/>
    </row>
    <row r="271" spans="1:10" s="320" customFormat="1" x14ac:dyDescent="0.2">
      <c r="A271" s="321">
        <v>2981</v>
      </c>
      <c r="B271" s="361" t="s">
        <v>367</v>
      </c>
      <c r="C271" s="334">
        <v>8</v>
      </c>
      <c r="D271" s="335">
        <v>1</v>
      </c>
      <c r="E271" s="314" t="s">
        <v>957</v>
      </c>
      <c r="F271" s="345" t="s">
        <v>959</v>
      </c>
      <c r="G271" s="337"/>
      <c r="H271" s="317"/>
      <c r="I271" s="338"/>
      <c r="J271" s="339"/>
    </row>
    <row r="272" spans="1:10" s="312" customFormat="1" ht="36.75" customHeight="1" x14ac:dyDescent="0.2">
      <c r="A272" s="349">
        <v>3000</v>
      </c>
      <c r="B272" s="359" t="s">
        <v>380</v>
      </c>
      <c r="C272" s="322">
        <v>0</v>
      </c>
      <c r="D272" s="323">
        <v>0</v>
      </c>
      <c r="E272" s="360" t="s">
        <v>42</v>
      </c>
      <c r="F272" s="350" t="s">
        <v>960</v>
      </c>
      <c r="G272" s="370">
        <v>5750</v>
      </c>
      <c r="H272" s="371">
        <v>5750</v>
      </c>
      <c r="I272" s="372">
        <f>I274+I284+I293</f>
        <v>5750</v>
      </c>
      <c r="J272" s="353"/>
    </row>
    <row r="273" spans="1:10" s="320" customFormat="1" ht="11.25" customHeight="1" x14ac:dyDescent="0.2">
      <c r="A273" s="313"/>
      <c r="B273" s="304"/>
      <c r="C273" s="305"/>
      <c r="D273" s="306"/>
      <c r="E273" s="314" t="s">
        <v>197</v>
      </c>
      <c r="F273" s="315"/>
      <c r="G273" s="337"/>
      <c r="H273" s="317"/>
      <c r="I273" s="318"/>
      <c r="J273" s="319"/>
    </row>
    <row r="274" spans="1:10" s="320" customFormat="1" ht="24" x14ac:dyDescent="0.2">
      <c r="A274" s="321">
        <v>3010</v>
      </c>
      <c r="B274" s="359" t="s">
        <v>380</v>
      </c>
      <c r="C274" s="322">
        <v>1</v>
      </c>
      <c r="D274" s="323">
        <v>0</v>
      </c>
      <c r="E274" s="324" t="s">
        <v>379</v>
      </c>
      <c r="F274" s="325" t="s">
        <v>961</v>
      </c>
      <c r="G274" s="326"/>
      <c r="H274" s="310"/>
      <c r="I274" s="311"/>
      <c r="J274" s="338"/>
    </row>
    <row r="275" spans="1:10" s="328" customFormat="1" ht="10.5" customHeight="1" x14ac:dyDescent="0.2">
      <c r="A275" s="321"/>
      <c r="B275" s="304"/>
      <c r="C275" s="322"/>
      <c r="D275" s="323"/>
      <c r="E275" s="314" t="s">
        <v>198</v>
      </c>
      <c r="F275" s="325"/>
      <c r="G275" s="343"/>
      <c r="H275" s="281"/>
      <c r="I275" s="368"/>
      <c r="J275" s="332"/>
    </row>
    <row r="276" spans="1:10" s="320" customFormat="1" x14ac:dyDescent="0.2">
      <c r="A276" s="321">
        <v>3011</v>
      </c>
      <c r="B276" s="361" t="s">
        <v>380</v>
      </c>
      <c r="C276" s="334">
        <v>1</v>
      </c>
      <c r="D276" s="335">
        <v>1</v>
      </c>
      <c r="E276" s="314" t="s">
        <v>0</v>
      </c>
      <c r="F276" s="345" t="s">
        <v>1</v>
      </c>
      <c r="G276" s="326"/>
      <c r="H276" s="310"/>
      <c r="I276" s="311"/>
      <c r="J276" s="339"/>
    </row>
    <row r="277" spans="1:10" s="320" customFormat="1" x14ac:dyDescent="0.2">
      <c r="A277" s="321">
        <v>3012</v>
      </c>
      <c r="B277" s="361" t="s">
        <v>380</v>
      </c>
      <c r="C277" s="334">
        <v>1</v>
      </c>
      <c r="D277" s="335">
        <v>2</v>
      </c>
      <c r="E277" s="314" t="s">
        <v>2</v>
      </c>
      <c r="F277" s="345" t="s">
        <v>3</v>
      </c>
      <c r="G277" s="343"/>
      <c r="H277" s="281"/>
      <c r="I277" s="344"/>
      <c r="J277" s="339"/>
    </row>
    <row r="278" spans="1:10" s="320" customFormat="1" x14ac:dyDescent="0.2">
      <c r="A278" s="321">
        <v>3020</v>
      </c>
      <c r="B278" s="359" t="s">
        <v>380</v>
      </c>
      <c r="C278" s="322">
        <v>2</v>
      </c>
      <c r="D278" s="323">
        <v>0</v>
      </c>
      <c r="E278" s="324" t="s">
        <v>4</v>
      </c>
      <c r="F278" s="325" t="s">
        <v>5</v>
      </c>
      <c r="G278" s="343"/>
      <c r="H278" s="281"/>
      <c r="I278" s="344"/>
      <c r="J278" s="338"/>
    </row>
    <row r="279" spans="1:10" s="328" customFormat="1" ht="10.5" customHeight="1" x14ac:dyDescent="0.2">
      <c r="A279" s="321"/>
      <c r="B279" s="304"/>
      <c r="C279" s="322"/>
      <c r="D279" s="323"/>
      <c r="E279" s="314" t="s">
        <v>198</v>
      </c>
      <c r="F279" s="325"/>
      <c r="G279" s="343"/>
      <c r="H279" s="281"/>
      <c r="I279" s="368"/>
      <c r="J279" s="332"/>
    </row>
    <row r="280" spans="1:10" s="320" customFormat="1" x14ac:dyDescent="0.2">
      <c r="A280" s="321">
        <v>3021</v>
      </c>
      <c r="B280" s="361" t="s">
        <v>380</v>
      </c>
      <c r="C280" s="334">
        <v>2</v>
      </c>
      <c r="D280" s="335">
        <v>1</v>
      </c>
      <c r="E280" s="314" t="s">
        <v>4</v>
      </c>
      <c r="F280" s="345" t="s">
        <v>6</v>
      </c>
      <c r="G280" s="343"/>
      <c r="H280" s="281"/>
      <c r="I280" s="344"/>
      <c r="J280" s="339"/>
    </row>
    <row r="281" spans="1:10" s="320" customFormat="1" x14ac:dyDescent="0.2">
      <c r="A281" s="321">
        <v>3030</v>
      </c>
      <c r="B281" s="359" t="s">
        <v>380</v>
      </c>
      <c r="C281" s="322">
        <v>3</v>
      </c>
      <c r="D281" s="323">
        <v>0</v>
      </c>
      <c r="E281" s="324" t="s">
        <v>7</v>
      </c>
      <c r="F281" s="325" t="s">
        <v>8</v>
      </c>
      <c r="G281" s="343"/>
      <c r="H281" s="281"/>
      <c r="I281" s="344"/>
      <c r="J281" s="338"/>
    </row>
    <row r="282" spans="1:10" s="328" customFormat="1" x14ac:dyDescent="0.2">
      <c r="A282" s="321"/>
      <c r="B282" s="304"/>
      <c r="C282" s="322"/>
      <c r="D282" s="323"/>
      <c r="E282" s="314" t="s">
        <v>198</v>
      </c>
      <c r="F282" s="325"/>
      <c r="G282" s="343"/>
      <c r="H282" s="281"/>
      <c r="I282" s="368"/>
      <c r="J282" s="332"/>
    </row>
    <row r="283" spans="1:10" s="328" customFormat="1" x14ac:dyDescent="0.2">
      <c r="A283" s="321">
        <v>3031</v>
      </c>
      <c r="B283" s="361" t="s">
        <v>380</v>
      </c>
      <c r="C283" s="334">
        <v>3</v>
      </c>
      <c r="D283" s="335" t="s">
        <v>259</v>
      </c>
      <c r="E283" s="314" t="s">
        <v>7</v>
      </c>
      <c r="F283" s="325"/>
      <c r="G283" s="343"/>
      <c r="H283" s="281"/>
      <c r="I283" s="368"/>
      <c r="J283" s="332"/>
    </row>
    <row r="284" spans="1:10" s="320" customFormat="1" x14ac:dyDescent="0.2">
      <c r="A284" s="321">
        <v>3040</v>
      </c>
      <c r="B284" s="359" t="s">
        <v>380</v>
      </c>
      <c r="C284" s="322">
        <v>4</v>
      </c>
      <c r="D284" s="323">
        <v>0</v>
      </c>
      <c r="E284" s="324" t="s">
        <v>9</v>
      </c>
      <c r="F284" s="325" t="s">
        <v>10</v>
      </c>
      <c r="G284" s="326"/>
      <c r="H284" s="310"/>
      <c r="I284" s="311"/>
      <c r="J284" s="338"/>
    </row>
    <row r="285" spans="1:10" s="328" customFormat="1" ht="10.5" customHeight="1" x14ac:dyDescent="0.2">
      <c r="A285" s="321"/>
      <c r="B285" s="304"/>
      <c r="C285" s="322"/>
      <c r="D285" s="323"/>
      <c r="E285" s="314" t="s">
        <v>198</v>
      </c>
      <c r="F285" s="325"/>
      <c r="G285" s="337"/>
      <c r="H285" s="317"/>
      <c r="I285" s="331"/>
      <c r="J285" s="332"/>
    </row>
    <row r="286" spans="1:10" s="320" customFormat="1" x14ac:dyDescent="0.2">
      <c r="A286" s="321">
        <v>3041</v>
      </c>
      <c r="B286" s="361" t="s">
        <v>380</v>
      </c>
      <c r="C286" s="334">
        <v>4</v>
      </c>
      <c r="D286" s="335">
        <v>1</v>
      </c>
      <c r="E286" s="314" t="s">
        <v>9</v>
      </c>
      <c r="F286" s="345" t="s">
        <v>11</v>
      </c>
      <c r="G286" s="326"/>
      <c r="H286" s="310"/>
      <c r="I286" s="311"/>
      <c r="J286" s="339"/>
    </row>
    <row r="287" spans="1:10" s="320" customFormat="1" x14ac:dyDescent="0.2">
      <c r="A287" s="321">
        <v>3050</v>
      </c>
      <c r="B287" s="359" t="s">
        <v>380</v>
      </c>
      <c r="C287" s="322">
        <v>5</v>
      </c>
      <c r="D287" s="323">
        <v>0</v>
      </c>
      <c r="E287" s="324" t="s">
        <v>12</v>
      </c>
      <c r="F287" s="325" t="s">
        <v>13</v>
      </c>
      <c r="G287" s="337"/>
      <c r="H287" s="317"/>
      <c r="I287" s="338"/>
      <c r="J287" s="338"/>
    </row>
    <row r="288" spans="1:10" s="328" customFormat="1" ht="10.5" customHeight="1" x14ac:dyDescent="0.2">
      <c r="A288" s="321"/>
      <c r="B288" s="304"/>
      <c r="C288" s="322"/>
      <c r="D288" s="323"/>
      <c r="E288" s="314" t="s">
        <v>198</v>
      </c>
      <c r="F288" s="325"/>
      <c r="G288" s="337"/>
      <c r="H288" s="317"/>
      <c r="I288" s="331"/>
      <c r="J288" s="332"/>
    </row>
    <row r="289" spans="1:10" s="320" customFormat="1" x14ac:dyDescent="0.2">
      <c r="A289" s="321">
        <v>3051</v>
      </c>
      <c r="B289" s="361" t="s">
        <v>380</v>
      </c>
      <c r="C289" s="334">
        <v>5</v>
      </c>
      <c r="D289" s="335">
        <v>1</v>
      </c>
      <c r="E289" s="314" t="s">
        <v>12</v>
      </c>
      <c r="F289" s="345" t="s">
        <v>13</v>
      </c>
      <c r="G289" s="337"/>
      <c r="H289" s="317"/>
      <c r="I289" s="338"/>
      <c r="J289" s="339"/>
    </row>
    <row r="290" spans="1:10" s="320" customFormat="1" x14ac:dyDescent="0.2">
      <c r="A290" s="321">
        <v>3060</v>
      </c>
      <c r="B290" s="359" t="s">
        <v>380</v>
      </c>
      <c r="C290" s="322">
        <v>6</v>
      </c>
      <c r="D290" s="323">
        <v>0</v>
      </c>
      <c r="E290" s="324" t="s">
        <v>14</v>
      </c>
      <c r="F290" s="325" t="s">
        <v>15</v>
      </c>
      <c r="G290" s="337"/>
      <c r="H290" s="317"/>
      <c r="I290" s="338"/>
      <c r="J290" s="338"/>
    </row>
    <row r="291" spans="1:10" s="328" customFormat="1" ht="10.5" customHeight="1" x14ac:dyDescent="0.2">
      <c r="A291" s="321"/>
      <c r="B291" s="304"/>
      <c r="C291" s="322"/>
      <c r="D291" s="323"/>
      <c r="E291" s="314" t="s">
        <v>198</v>
      </c>
      <c r="F291" s="325"/>
      <c r="G291" s="337"/>
      <c r="H291" s="317"/>
      <c r="I291" s="331"/>
      <c r="J291" s="332"/>
    </row>
    <row r="292" spans="1:10" s="320" customFormat="1" x14ac:dyDescent="0.2">
      <c r="A292" s="321">
        <v>3061</v>
      </c>
      <c r="B292" s="361" t="s">
        <v>380</v>
      </c>
      <c r="C292" s="334">
        <v>6</v>
      </c>
      <c r="D292" s="335">
        <v>1</v>
      </c>
      <c r="E292" s="314" t="s">
        <v>14</v>
      </c>
      <c r="F292" s="345" t="s">
        <v>15</v>
      </c>
      <c r="G292" s="337"/>
      <c r="H292" s="317"/>
      <c r="I292" s="338"/>
      <c r="J292" s="339"/>
    </row>
    <row r="293" spans="1:10" s="320" customFormat="1" ht="28.5" x14ac:dyDescent="0.2">
      <c r="A293" s="321">
        <v>3070</v>
      </c>
      <c r="B293" s="359" t="s">
        <v>380</v>
      </c>
      <c r="C293" s="322">
        <v>7</v>
      </c>
      <c r="D293" s="323">
        <v>0</v>
      </c>
      <c r="E293" s="324" t="s">
        <v>16</v>
      </c>
      <c r="F293" s="325" t="s">
        <v>17</v>
      </c>
      <c r="G293" s="390">
        <v>5750</v>
      </c>
      <c r="H293" s="347">
        <v>5750</v>
      </c>
      <c r="I293" s="327">
        <f>I295</f>
        <v>5750</v>
      </c>
      <c r="J293" s="338"/>
    </row>
    <row r="294" spans="1:10" s="328" customFormat="1" ht="10.5" customHeight="1" x14ac:dyDescent="0.2">
      <c r="A294" s="321"/>
      <c r="B294" s="304"/>
      <c r="C294" s="322"/>
      <c r="D294" s="323"/>
      <c r="E294" s="314" t="s">
        <v>198</v>
      </c>
      <c r="F294" s="325"/>
      <c r="G294" s="391"/>
      <c r="H294" s="330"/>
      <c r="I294" s="331"/>
      <c r="J294" s="332"/>
    </row>
    <row r="295" spans="1:10" s="320" customFormat="1" ht="24" x14ac:dyDescent="0.2">
      <c r="A295" s="321">
        <v>3071</v>
      </c>
      <c r="B295" s="361" t="s">
        <v>380</v>
      </c>
      <c r="C295" s="334">
        <v>7</v>
      </c>
      <c r="D295" s="335">
        <v>1</v>
      </c>
      <c r="E295" s="314" t="s">
        <v>16</v>
      </c>
      <c r="F295" s="345" t="s">
        <v>19</v>
      </c>
      <c r="G295" s="390">
        <v>5750</v>
      </c>
      <c r="H295" s="347">
        <v>5750</v>
      </c>
      <c r="I295" s="327">
        <v>5750</v>
      </c>
      <c r="J295" s="339"/>
    </row>
    <row r="296" spans="1:10" s="320" customFormat="1" ht="36" x14ac:dyDescent="0.2">
      <c r="A296" s="321">
        <v>3080</v>
      </c>
      <c r="B296" s="359" t="s">
        <v>380</v>
      </c>
      <c r="C296" s="322">
        <v>8</v>
      </c>
      <c r="D296" s="323">
        <v>0</v>
      </c>
      <c r="E296" s="324" t="s">
        <v>20</v>
      </c>
      <c r="F296" s="325" t="s">
        <v>21</v>
      </c>
      <c r="G296" s="337"/>
      <c r="H296" s="317"/>
      <c r="I296" s="338"/>
      <c r="J296" s="338"/>
    </row>
    <row r="297" spans="1:10" s="328" customFormat="1" ht="10.5" customHeight="1" x14ac:dyDescent="0.2">
      <c r="A297" s="321"/>
      <c r="B297" s="304"/>
      <c r="C297" s="322"/>
      <c r="D297" s="323"/>
      <c r="E297" s="314" t="s">
        <v>198</v>
      </c>
      <c r="F297" s="325"/>
      <c r="G297" s="337"/>
      <c r="H297" s="317"/>
      <c r="I297" s="331"/>
      <c r="J297" s="332"/>
    </row>
    <row r="298" spans="1:10" s="320" customFormat="1" ht="24" x14ac:dyDescent="0.2">
      <c r="A298" s="321">
        <v>3081</v>
      </c>
      <c r="B298" s="361" t="s">
        <v>380</v>
      </c>
      <c r="C298" s="334">
        <v>8</v>
      </c>
      <c r="D298" s="335">
        <v>1</v>
      </c>
      <c r="E298" s="314" t="s">
        <v>20</v>
      </c>
      <c r="F298" s="345" t="s">
        <v>22</v>
      </c>
      <c r="G298" s="337"/>
      <c r="H298" s="317"/>
      <c r="I298" s="338"/>
      <c r="J298" s="339"/>
    </row>
    <row r="299" spans="1:10" s="328" customFormat="1" ht="10.5" customHeight="1" x14ac:dyDescent="0.2">
      <c r="A299" s="321"/>
      <c r="B299" s="304"/>
      <c r="C299" s="322"/>
      <c r="D299" s="323"/>
      <c r="E299" s="314" t="s">
        <v>198</v>
      </c>
      <c r="F299" s="325"/>
      <c r="G299" s="337"/>
      <c r="H299" s="317"/>
      <c r="I299" s="331"/>
      <c r="J299" s="332"/>
    </row>
    <row r="300" spans="1:10" s="320" customFormat="1" ht="28.5" x14ac:dyDescent="0.2">
      <c r="A300" s="321">
        <v>3090</v>
      </c>
      <c r="B300" s="359" t="s">
        <v>380</v>
      </c>
      <c r="C300" s="322">
        <v>9</v>
      </c>
      <c r="D300" s="323">
        <v>0</v>
      </c>
      <c r="E300" s="324" t="s">
        <v>23</v>
      </c>
      <c r="F300" s="325" t="s">
        <v>24</v>
      </c>
      <c r="G300" s="337"/>
      <c r="H300" s="317"/>
      <c r="I300" s="338"/>
      <c r="J300" s="338"/>
    </row>
    <row r="301" spans="1:10" s="328" customFormat="1" ht="10.5" customHeight="1" x14ac:dyDescent="0.2">
      <c r="A301" s="321"/>
      <c r="B301" s="304"/>
      <c r="C301" s="322"/>
      <c r="D301" s="323"/>
      <c r="E301" s="314" t="s">
        <v>198</v>
      </c>
      <c r="F301" s="325"/>
      <c r="G301" s="337"/>
      <c r="H301" s="317"/>
      <c r="I301" s="331"/>
      <c r="J301" s="332"/>
    </row>
    <row r="302" spans="1:10" s="320" customFormat="1" ht="17.25" customHeight="1" x14ac:dyDescent="0.2">
      <c r="A302" s="392">
        <v>3091</v>
      </c>
      <c r="B302" s="361" t="s">
        <v>380</v>
      </c>
      <c r="C302" s="393">
        <v>9</v>
      </c>
      <c r="D302" s="394">
        <v>1</v>
      </c>
      <c r="E302" s="395" t="s">
        <v>23</v>
      </c>
      <c r="F302" s="396" t="s">
        <v>25</v>
      </c>
      <c r="G302" s="337"/>
      <c r="H302" s="317"/>
      <c r="I302" s="397"/>
      <c r="J302" s="398"/>
    </row>
    <row r="303" spans="1:10" s="320" customFormat="1" ht="30" customHeight="1" x14ac:dyDescent="0.2">
      <c r="A303" s="392">
        <v>3092</v>
      </c>
      <c r="B303" s="361" t="s">
        <v>380</v>
      </c>
      <c r="C303" s="393">
        <v>9</v>
      </c>
      <c r="D303" s="394">
        <v>2</v>
      </c>
      <c r="E303" s="395" t="s">
        <v>401</v>
      </c>
      <c r="F303" s="396"/>
      <c r="G303" s="337"/>
      <c r="H303" s="317"/>
      <c r="I303" s="397"/>
      <c r="J303" s="398"/>
    </row>
    <row r="304" spans="1:10" s="312" customFormat="1" ht="32.25" customHeight="1" x14ac:dyDescent="0.2">
      <c r="A304" s="399">
        <v>3100</v>
      </c>
      <c r="B304" s="322" t="s">
        <v>381</v>
      </c>
      <c r="C304" s="322">
        <v>0</v>
      </c>
      <c r="D304" s="323">
        <v>0</v>
      </c>
      <c r="E304" s="400" t="s">
        <v>43</v>
      </c>
      <c r="F304" s="401"/>
      <c r="G304" s="370">
        <v>12000</v>
      </c>
      <c r="H304" s="371">
        <v>12000</v>
      </c>
      <c r="I304" s="372">
        <f>I308</f>
        <v>12000</v>
      </c>
      <c r="J304" s="353"/>
    </row>
    <row r="305" spans="1:10" s="320" customFormat="1" ht="11.25" customHeight="1" x14ac:dyDescent="0.2">
      <c r="A305" s="392"/>
      <c r="B305" s="304"/>
      <c r="C305" s="305"/>
      <c r="D305" s="306"/>
      <c r="E305" s="314" t="s">
        <v>197</v>
      </c>
      <c r="F305" s="315"/>
      <c r="G305" s="346"/>
      <c r="H305" s="347"/>
      <c r="I305" s="402"/>
      <c r="J305" s="319"/>
    </row>
    <row r="306" spans="1:10" s="320" customFormat="1" ht="24" x14ac:dyDescent="0.2">
      <c r="A306" s="392">
        <v>3110</v>
      </c>
      <c r="B306" s="403" t="s">
        <v>381</v>
      </c>
      <c r="C306" s="403">
        <v>1</v>
      </c>
      <c r="D306" s="404">
        <v>0</v>
      </c>
      <c r="E306" s="386" t="s">
        <v>129</v>
      </c>
      <c r="F306" s="345"/>
      <c r="G306" s="370">
        <v>12000</v>
      </c>
      <c r="H306" s="371">
        <v>12000</v>
      </c>
      <c r="I306" s="372">
        <f>I308</f>
        <v>12000</v>
      </c>
      <c r="J306" s="338"/>
    </row>
    <row r="307" spans="1:10" s="328" customFormat="1" ht="10.5" customHeight="1" x14ac:dyDescent="0.2">
      <c r="A307" s="392"/>
      <c r="B307" s="304"/>
      <c r="C307" s="322"/>
      <c r="D307" s="323"/>
      <c r="E307" s="314" t="s">
        <v>198</v>
      </c>
      <c r="F307" s="325"/>
      <c r="G307" s="346"/>
      <c r="H307" s="347"/>
      <c r="I307" s="402"/>
      <c r="J307" s="332"/>
    </row>
    <row r="308" spans="1:10" s="320" customFormat="1" ht="15.75" thickBot="1" x14ac:dyDescent="0.25">
      <c r="A308" s="405">
        <v>3112</v>
      </c>
      <c r="B308" s="406" t="s">
        <v>381</v>
      </c>
      <c r="C308" s="406">
        <v>1</v>
      </c>
      <c r="D308" s="407">
        <v>2</v>
      </c>
      <c r="E308" s="408" t="s">
        <v>130</v>
      </c>
      <c r="F308" s="409"/>
      <c r="G308" s="370">
        <v>12000</v>
      </c>
      <c r="H308" s="371">
        <v>12000</v>
      </c>
      <c r="I308" s="372">
        <v>12000</v>
      </c>
      <c r="J308" s="410"/>
    </row>
    <row r="309" spans="1:10" x14ac:dyDescent="0.2">
      <c r="B309" s="43"/>
      <c r="C309" s="44"/>
      <c r="D309" s="45"/>
    </row>
    <row r="310" spans="1:10" x14ac:dyDescent="0.2">
      <c r="B310" s="46"/>
      <c r="C310" s="44"/>
      <c r="D310" s="45"/>
    </row>
    <row r="311" spans="1:10" x14ac:dyDescent="0.2">
      <c r="B311" s="46"/>
      <c r="C311" s="44"/>
      <c r="D311" s="45"/>
      <c r="E311" s="8"/>
    </row>
    <row r="312" spans="1:10" x14ac:dyDescent="0.2">
      <c r="B312" s="46"/>
      <c r="C312" s="47"/>
      <c r="D312" s="48"/>
    </row>
  </sheetData>
  <mergeCells count="12">
    <mergeCell ref="A1:J1"/>
    <mergeCell ref="A2:J2"/>
    <mergeCell ref="I4:J4"/>
    <mergeCell ref="A5:A6"/>
    <mergeCell ref="E5:E6"/>
    <mergeCell ref="F5:F6"/>
    <mergeCell ref="G5:G6"/>
    <mergeCell ref="B5:B6"/>
    <mergeCell ref="C5:C6"/>
    <mergeCell ref="D5:D6"/>
    <mergeCell ref="I5:J5"/>
    <mergeCell ref="H5:H6"/>
  </mergeCells>
  <phoneticPr fontId="5" type="noConversion"/>
  <pageMargins left="0.5" right="0" top="0.5" bottom="0.5" header="0.3" footer="0.3"/>
  <pageSetup paperSize="9" scale="90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7"/>
  <sheetViews>
    <sheetView workbookViewId="0">
      <selection activeCell="B8" sqref="B8"/>
    </sheetView>
  </sheetViews>
  <sheetFormatPr defaultRowHeight="12.75" x14ac:dyDescent="0.2"/>
  <cols>
    <col min="1" max="1" width="5.85546875" customWidth="1"/>
    <col min="2" max="2" width="45.7109375" customWidth="1"/>
    <col min="3" max="3" width="6.28515625" style="49" customWidth="1"/>
    <col min="4" max="4" width="9.28515625" style="49" customWidth="1"/>
    <col min="5" max="5" width="11" customWidth="1"/>
    <col min="6" max="6" width="11.7109375" customWidth="1"/>
    <col min="7" max="7" width="12" customWidth="1"/>
  </cols>
  <sheetData>
    <row r="1" spans="1:9" s="411" customFormat="1" ht="27" customHeight="1" x14ac:dyDescent="0.2">
      <c r="A1" s="736" t="s">
        <v>301</v>
      </c>
      <c r="B1" s="736"/>
      <c r="C1" s="736"/>
      <c r="D1" s="736"/>
      <c r="E1" s="736"/>
      <c r="F1" s="736"/>
      <c r="G1" s="736"/>
    </row>
    <row r="2" spans="1:9" s="412" customFormat="1" ht="37.5" customHeight="1" x14ac:dyDescent="0.2">
      <c r="A2" s="737" t="s">
        <v>303</v>
      </c>
      <c r="B2" s="737"/>
      <c r="C2" s="737"/>
      <c r="D2" s="737"/>
      <c r="E2" s="737"/>
      <c r="F2" s="737"/>
      <c r="G2" s="737"/>
    </row>
    <row r="3" spans="1:9" s="412" customFormat="1" ht="15.75" x14ac:dyDescent="0.25">
      <c r="A3" s="413" t="s">
        <v>302</v>
      </c>
      <c r="B3" s="413"/>
      <c r="C3" s="413"/>
      <c r="D3" s="413"/>
    </row>
    <row r="4" spans="1:9" s="412" customFormat="1" ht="13.5" thickBot="1" x14ac:dyDescent="0.25">
      <c r="C4" s="414"/>
      <c r="D4" s="414"/>
      <c r="F4" s="740" t="s">
        <v>300</v>
      </c>
      <c r="G4" s="740"/>
    </row>
    <row r="5" spans="1:9" s="412" customFormat="1" ht="30" customHeight="1" thickBot="1" x14ac:dyDescent="0.25">
      <c r="A5" s="738" t="s">
        <v>304</v>
      </c>
      <c r="B5" s="415" t="s">
        <v>132</v>
      </c>
      <c r="C5" s="416"/>
      <c r="D5" s="745" t="s">
        <v>989</v>
      </c>
      <c r="E5" s="743" t="s">
        <v>671</v>
      </c>
      <c r="F5" s="741" t="s">
        <v>197</v>
      </c>
      <c r="G5" s="742"/>
    </row>
    <row r="6" spans="1:9" s="412" customFormat="1" ht="26.25" thickBot="1" x14ac:dyDescent="0.25">
      <c r="A6" s="739"/>
      <c r="B6" s="417" t="s">
        <v>133</v>
      </c>
      <c r="C6" s="418" t="s">
        <v>134</v>
      </c>
      <c r="D6" s="745"/>
      <c r="E6" s="744"/>
      <c r="F6" s="419" t="s">
        <v>293</v>
      </c>
      <c r="G6" s="419" t="s">
        <v>294</v>
      </c>
    </row>
    <row r="7" spans="1:9" s="412" customFormat="1" ht="13.5" thickBot="1" x14ac:dyDescent="0.25">
      <c r="A7" s="420">
        <v>1</v>
      </c>
      <c r="B7" s="420">
        <v>2</v>
      </c>
      <c r="C7" s="421" t="s">
        <v>135</v>
      </c>
      <c r="D7" s="422"/>
      <c r="E7" s="423">
        <v>4</v>
      </c>
      <c r="F7" s="420">
        <v>5</v>
      </c>
      <c r="G7" s="420">
        <v>6</v>
      </c>
    </row>
    <row r="8" spans="1:9" s="412" customFormat="1" ht="31.5" customHeight="1" thickBot="1" x14ac:dyDescent="0.25">
      <c r="A8" s="424">
        <v>4000</v>
      </c>
      <c r="B8" s="425" t="s">
        <v>754</v>
      </c>
      <c r="C8" s="426"/>
      <c r="D8" s="427">
        <v>238021.7</v>
      </c>
      <c r="E8" s="428">
        <f>F8+G8</f>
        <v>331897.78599999996</v>
      </c>
      <c r="F8" s="428">
        <f>F10</f>
        <v>238864.95899999997</v>
      </c>
      <c r="G8" s="428">
        <f>G173</f>
        <v>93032.827000000005</v>
      </c>
      <c r="I8" s="429"/>
    </row>
    <row r="9" spans="1:9" s="412" customFormat="1" ht="13.5" thickBot="1" x14ac:dyDescent="0.25">
      <c r="A9" s="424"/>
      <c r="B9" s="430" t="s">
        <v>201</v>
      </c>
      <c r="C9" s="426"/>
      <c r="D9" s="427"/>
      <c r="E9" s="431"/>
      <c r="F9" s="432"/>
      <c r="G9" s="433"/>
    </row>
    <row r="10" spans="1:9" s="412" customFormat="1" ht="42" customHeight="1" thickBot="1" x14ac:dyDescent="0.3">
      <c r="A10" s="424">
        <v>4050</v>
      </c>
      <c r="B10" s="434" t="s">
        <v>753</v>
      </c>
      <c r="C10" s="435" t="s">
        <v>524</v>
      </c>
      <c r="D10" s="436">
        <v>238021.7</v>
      </c>
      <c r="E10" s="437">
        <f>F10</f>
        <v>238864.95899999997</v>
      </c>
      <c r="F10" s="438">
        <f>F12+F30+F31+F32+F33+F34+F38+F44+F46+F49+F50+F53+F57+F60+F63+F64+F66+F67+F87+F107+F138+F147+F152+F169+F119+F56</f>
        <v>238864.95899999997</v>
      </c>
      <c r="G10" s="439"/>
      <c r="H10" s="440"/>
    </row>
    <row r="11" spans="1:9" s="412" customFormat="1" ht="15" thickBot="1" x14ac:dyDescent="0.25">
      <c r="A11" s="424"/>
      <c r="B11" s="430" t="s">
        <v>201</v>
      </c>
      <c r="C11" s="426"/>
      <c r="D11" s="427"/>
      <c r="E11" s="441"/>
      <c r="F11" s="442"/>
      <c r="G11" s="443"/>
    </row>
    <row r="12" spans="1:9" s="412" customFormat="1" ht="30.75" customHeight="1" thickBot="1" x14ac:dyDescent="0.3">
      <c r="A12" s="444">
        <v>4100</v>
      </c>
      <c r="B12" s="445" t="s">
        <v>44</v>
      </c>
      <c r="C12" s="446" t="s">
        <v>524</v>
      </c>
      <c r="D12" s="447" t="s">
        <v>983</v>
      </c>
      <c r="E12" s="448" t="s">
        <v>983</v>
      </c>
      <c r="F12" s="449" t="s">
        <v>983</v>
      </c>
      <c r="G12" s="450" t="s">
        <v>533</v>
      </c>
    </row>
    <row r="13" spans="1:9" s="412" customFormat="1" ht="15.75" thickBot="1" x14ac:dyDescent="0.3">
      <c r="A13" s="424"/>
      <c r="B13" s="430" t="s">
        <v>201</v>
      </c>
      <c r="C13" s="426"/>
      <c r="D13" s="427"/>
      <c r="E13" s="451"/>
      <c r="F13" s="452"/>
      <c r="G13" s="450"/>
    </row>
    <row r="14" spans="1:9" s="412" customFormat="1" ht="24.75" thickBot="1" x14ac:dyDescent="0.3">
      <c r="A14" s="453">
        <v>4110</v>
      </c>
      <c r="B14" s="454" t="s">
        <v>45</v>
      </c>
      <c r="C14" s="455" t="s">
        <v>524</v>
      </c>
      <c r="D14" s="447" t="s">
        <v>983</v>
      </c>
      <c r="E14" s="448" t="s">
        <v>983</v>
      </c>
      <c r="F14" s="449" t="s">
        <v>983</v>
      </c>
      <c r="G14" s="450" t="s">
        <v>533</v>
      </c>
    </row>
    <row r="15" spans="1:9" s="412" customFormat="1" ht="15.75" thickBot="1" x14ac:dyDescent="0.3">
      <c r="A15" s="453"/>
      <c r="B15" s="430" t="s">
        <v>198</v>
      </c>
      <c r="C15" s="455"/>
      <c r="D15" s="447"/>
      <c r="E15" s="456"/>
      <c r="F15" s="457"/>
      <c r="G15" s="450"/>
    </row>
    <row r="16" spans="1:9" s="412" customFormat="1" ht="24.75" thickBot="1" x14ac:dyDescent="0.3">
      <c r="A16" s="458">
        <v>4111</v>
      </c>
      <c r="B16" s="459" t="s">
        <v>136</v>
      </c>
      <c r="C16" s="460" t="s">
        <v>383</v>
      </c>
      <c r="D16" s="461" t="s">
        <v>983</v>
      </c>
      <c r="E16" s="448" t="s">
        <v>983</v>
      </c>
      <c r="F16" s="449" t="s">
        <v>983</v>
      </c>
      <c r="G16" s="462" t="s">
        <v>533</v>
      </c>
    </row>
    <row r="17" spans="1:7" s="412" customFormat="1" ht="24" x14ac:dyDescent="0.25">
      <c r="A17" s="458">
        <v>4112</v>
      </c>
      <c r="B17" s="459" t="s">
        <v>137</v>
      </c>
      <c r="C17" s="463" t="s">
        <v>384</v>
      </c>
      <c r="D17" s="464"/>
      <c r="E17" s="465"/>
      <c r="F17" s="466"/>
      <c r="G17" s="462" t="s">
        <v>533</v>
      </c>
    </row>
    <row r="18" spans="1:7" s="412" customFormat="1" ht="15" x14ac:dyDescent="0.25">
      <c r="A18" s="458">
        <v>4114</v>
      </c>
      <c r="B18" s="459" t="s">
        <v>138</v>
      </c>
      <c r="C18" s="463" t="s">
        <v>382</v>
      </c>
      <c r="D18" s="464"/>
      <c r="E18" s="465"/>
      <c r="F18" s="466"/>
      <c r="G18" s="462" t="s">
        <v>533</v>
      </c>
    </row>
    <row r="19" spans="1:7" s="412" customFormat="1" ht="24.75" thickBot="1" x14ac:dyDescent="0.3">
      <c r="A19" s="458">
        <v>4120</v>
      </c>
      <c r="B19" s="467" t="s">
        <v>46</v>
      </c>
      <c r="C19" s="468" t="s">
        <v>524</v>
      </c>
      <c r="D19" s="447"/>
      <c r="E19" s="465"/>
      <c r="F19" s="466"/>
      <c r="G19" s="462" t="s">
        <v>533</v>
      </c>
    </row>
    <row r="20" spans="1:7" s="412" customFormat="1" ht="15.75" thickBot="1" x14ac:dyDescent="0.3">
      <c r="A20" s="453"/>
      <c r="B20" s="430" t="s">
        <v>198</v>
      </c>
      <c r="C20" s="455"/>
      <c r="D20" s="447"/>
      <c r="E20" s="469"/>
      <c r="F20" s="470"/>
      <c r="G20" s="450"/>
    </row>
    <row r="21" spans="1:7" s="412" customFormat="1" ht="13.5" customHeight="1" x14ac:dyDescent="0.25">
      <c r="A21" s="458">
        <v>4121</v>
      </c>
      <c r="B21" s="459" t="s">
        <v>139</v>
      </c>
      <c r="C21" s="463" t="s">
        <v>385</v>
      </c>
      <c r="D21" s="464"/>
      <c r="E21" s="465"/>
      <c r="F21" s="466"/>
      <c r="G21" s="462" t="s">
        <v>533</v>
      </c>
    </row>
    <row r="22" spans="1:7" s="412" customFormat="1" ht="25.5" customHeight="1" thickBot="1" x14ac:dyDescent="0.3">
      <c r="A22" s="458">
        <v>4130</v>
      </c>
      <c r="B22" s="467" t="s">
        <v>47</v>
      </c>
      <c r="C22" s="468" t="s">
        <v>524</v>
      </c>
      <c r="D22" s="447"/>
      <c r="E22" s="465"/>
      <c r="F22" s="466"/>
      <c r="G22" s="462" t="s">
        <v>533</v>
      </c>
    </row>
    <row r="23" spans="1:7" s="412" customFormat="1" ht="15.75" thickBot="1" x14ac:dyDescent="0.3">
      <c r="A23" s="453"/>
      <c r="B23" s="430" t="s">
        <v>198</v>
      </c>
      <c r="C23" s="455"/>
      <c r="D23" s="447"/>
      <c r="E23" s="469"/>
      <c r="F23" s="470"/>
      <c r="G23" s="462"/>
    </row>
    <row r="24" spans="1:7" s="412" customFormat="1" ht="13.5" customHeight="1" thickBot="1" x14ac:dyDescent="0.3">
      <c r="A24" s="471">
        <v>4131</v>
      </c>
      <c r="B24" s="472" t="s">
        <v>386</v>
      </c>
      <c r="C24" s="473" t="s">
        <v>387</v>
      </c>
      <c r="D24" s="461"/>
      <c r="E24" s="474"/>
      <c r="F24" s="475"/>
      <c r="G24" s="462" t="s">
        <v>533</v>
      </c>
    </row>
    <row r="25" spans="1:7" s="412" customFormat="1" ht="36" customHeight="1" thickBot="1" x14ac:dyDescent="0.3">
      <c r="A25" s="444">
        <v>4200</v>
      </c>
      <c r="B25" s="476" t="s">
        <v>48</v>
      </c>
      <c r="C25" s="446" t="s">
        <v>524</v>
      </c>
      <c r="D25" s="447">
        <v>40577.699999999997</v>
      </c>
      <c r="E25" s="477">
        <f>E27+E36+E41+E51+E54+E58</f>
        <v>45902.659</v>
      </c>
      <c r="F25" s="478">
        <f>F27+F36+F41+F51+F54+F58</f>
        <v>45902.659</v>
      </c>
      <c r="G25" s="479" t="s">
        <v>533</v>
      </c>
    </row>
    <row r="26" spans="1:7" s="412" customFormat="1" ht="15" thickBot="1" x14ac:dyDescent="0.25">
      <c r="A26" s="424"/>
      <c r="B26" s="430" t="s">
        <v>201</v>
      </c>
      <c r="C26" s="426"/>
      <c r="D26" s="427"/>
      <c r="E26" s="451"/>
      <c r="F26" s="452"/>
      <c r="G26" s="443"/>
    </row>
    <row r="27" spans="1:7" s="412" customFormat="1" ht="33.75" thickBot="1" x14ac:dyDescent="0.3">
      <c r="A27" s="453">
        <v>4210</v>
      </c>
      <c r="B27" s="480" t="s">
        <v>49</v>
      </c>
      <c r="C27" s="455" t="s">
        <v>524</v>
      </c>
      <c r="D27" s="447">
        <v>10328</v>
      </c>
      <c r="E27" s="481">
        <f>E30+E31+E32+E33+E34</f>
        <v>10988.259</v>
      </c>
      <c r="F27" s="482">
        <f>F30+F31+F32+F33+F34</f>
        <v>10988.259</v>
      </c>
      <c r="G27" s="450" t="s">
        <v>533</v>
      </c>
    </row>
    <row r="28" spans="1:7" s="412" customFormat="1" ht="15.75" thickBot="1" x14ac:dyDescent="0.3">
      <c r="A28" s="453"/>
      <c r="B28" s="430" t="s">
        <v>198</v>
      </c>
      <c r="C28" s="455"/>
      <c r="D28" s="447"/>
      <c r="E28" s="469"/>
      <c r="F28" s="470"/>
      <c r="G28" s="450"/>
    </row>
    <row r="29" spans="1:7" s="412" customFormat="1" ht="24" x14ac:dyDescent="0.25">
      <c r="A29" s="458">
        <v>4211</v>
      </c>
      <c r="B29" s="459" t="s">
        <v>388</v>
      </c>
      <c r="C29" s="463" t="s">
        <v>389</v>
      </c>
      <c r="D29" s="464"/>
      <c r="E29" s="465"/>
      <c r="F29" s="466"/>
      <c r="G29" s="462" t="s">
        <v>533</v>
      </c>
    </row>
    <row r="30" spans="1:7" s="412" customFormat="1" ht="15" x14ac:dyDescent="0.25">
      <c r="A30" s="458">
        <v>4212</v>
      </c>
      <c r="B30" s="467" t="s">
        <v>183</v>
      </c>
      <c r="C30" s="463" t="s">
        <v>390</v>
      </c>
      <c r="D30" s="464">
        <v>8078</v>
      </c>
      <c r="E30" s="483">
        <f>F30</f>
        <v>8638.259</v>
      </c>
      <c r="F30" s="484">
        <f>8078+443.259+106+11</f>
        <v>8638.259</v>
      </c>
      <c r="G30" s="462" t="s">
        <v>533</v>
      </c>
    </row>
    <row r="31" spans="1:7" s="412" customFormat="1" ht="15" x14ac:dyDescent="0.25">
      <c r="A31" s="458">
        <v>4213</v>
      </c>
      <c r="B31" s="459" t="s">
        <v>140</v>
      </c>
      <c r="C31" s="463" t="s">
        <v>391</v>
      </c>
      <c r="D31" s="464">
        <v>700</v>
      </c>
      <c r="E31" s="483">
        <f>F31</f>
        <v>700</v>
      </c>
      <c r="F31" s="484">
        <v>700</v>
      </c>
      <c r="G31" s="462" t="s">
        <v>533</v>
      </c>
    </row>
    <row r="32" spans="1:7" s="412" customFormat="1" ht="15" x14ac:dyDescent="0.25">
      <c r="A32" s="458">
        <v>4214</v>
      </c>
      <c r="B32" s="459" t="s">
        <v>141</v>
      </c>
      <c r="C32" s="463" t="s">
        <v>392</v>
      </c>
      <c r="D32" s="464">
        <v>1200</v>
      </c>
      <c r="E32" s="483">
        <f>F32</f>
        <v>1300</v>
      </c>
      <c r="F32" s="484">
        <v>1300</v>
      </c>
      <c r="G32" s="462" t="s">
        <v>533</v>
      </c>
    </row>
    <row r="33" spans="1:7" s="412" customFormat="1" ht="15" x14ac:dyDescent="0.25">
      <c r="A33" s="458">
        <v>4215</v>
      </c>
      <c r="B33" s="459" t="s">
        <v>145</v>
      </c>
      <c r="C33" s="463" t="s">
        <v>393</v>
      </c>
      <c r="D33" s="464">
        <v>350</v>
      </c>
      <c r="E33" s="483">
        <f>F33</f>
        <v>350</v>
      </c>
      <c r="F33" s="484">
        <v>350</v>
      </c>
      <c r="G33" s="462" t="s">
        <v>533</v>
      </c>
    </row>
    <row r="34" spans="1:7" s="412" customFormat="1" ht="17.25" customHeight="1" x14ac:dyDescent="0.25">
      <c r="A34" s="458">
        <v>4216</v>
      </c>
      <c r="B34" s="459" t="s">
        <v>146</v>
      </c>
      <c r="C34" s="463" t="s">
        <v>394</v>
      </c>
      <c r="D34" s="464">
        <v>0</v>
      </c>
      <c r="E34" s="483">
        <f>F34</f>
        <v>0</v>
      </c>
      <c r="F34" s="485"/>
      <c r="G34" s="462" t="s">
        <v>533</v>
      </c>
    </row>
    <row r="35" spans="1:7" s="412" customFormat="1" ht="15.75" thickBot="1" x14ac:dyDescent="0.3">
      <c r="A35" s="471">
        <v>4217</v>
      </c>
      <c r="B35" s="486" t="s">
        <v>147</v>
      </c>
      <c r="C35" s="487" t="s">
        <v>395</v>
      </c>
      <c r="D35" s="464"/>
      <c r="E35" s="474"/>
      <c r="F35" s="475"/>
      <c r="G35" s="488" t="s">
        <v>533</v>
      </c>
    </row>
    <row r="36" spans="1:7" s="412" customFormat="1" ht="35.25" thickBot="1" x14ac:dyDescent="0.3">
      <c r="A36" s="453">
        <v>4220</v>
      </c>
      <c r="B36" s="480" t="s">
        <v>50</v>
      </c>
      <c r="C36" s="455" t="s">
        <v>524</v>
      </c>
      <c r="D36" s="447">
        <v>1600</v>
      </c>
      <c r="E36" s="489">
        <f>F36</f>
        <v>1200</v>
      </c>
      <c r="F36" s="490">
        <v>1200</v>
      </c>
      <c r="G36" s="450" t="s">
        <v>533</v>
      </c>
    </row>
    <row r="37" spans="1:7" s="412" customFormat="1" ht="15.75" thickBot="1" x14ac:dyDescent="0.3">
      <c r="A37" s="453"/>
      <c r="B37" s="430" t="s">
        <v>198</v>
      </c>
      <c r="C37" s="455"/>
      <c r="D37" s="447"/>
      <c r="E37" s="469"/>
      <c r="F37" s="470"/>
      <c r="G37" s="450"/>
    </row>
    <row r="38" spans="1:7" s="412" customFormat="1" ht="15" x14ac:dyDescent="0.25">
      <c r="A38" s="458">
        <v>4221</v>
      </c>
      <c r="B38" s="459" t="s">
        <v>148</v>
      </c>
      <c r="C38" s="491">
        <v>4221</v>
      </c>
      <c r="D38" s="492">
        <v>1200</v>
      </c>
      <c r="E38" s="489">
        <f>F38</f>
        <v>1200</v>
      </c>
      <c r="F38" s="490">
        <v>1200</v>
      </c>
      <c r="G38" s="462" t="s">
        <v>533</v>
      </c>
    </row>
    <row r="39" spans="1:7" s="412" customFormat="1" ht="24" x14ac:dyDescent="0.25">
      <c r="A39" s="458">
        <v>4222</v>
      </c>
      <c r="B39" s="459" t="s">
        <v>149</v>
      </c>
      <c r="C39" s="463" t="s">
        <v>486</v>
      </c>
      <c r="D39" s="464"/>
      <c r="E39" s="465"/>
      <c r="F39" s="466"/>
      <c r="G39" s="462" t="s">
        <v>533</v>
      </c>
    </row>
    <row r="40" spans="1:7" s="412" customFormat="1" ht="15.75" thickBot="1" x14ac:dyDescent="0.3">
      <c r="A40" s="471">
        <v>4223</v>
      </c>
      <c r="B40" s="486" t="s">
        <v>150</v>
      </c>
      <c r="C40" s="487" t="s">
        <v>487</v>
      </c>
      <c r="D40" s="464"/>
      <c r="E40" s="474"/>
      <c r="F40" s="475"/>
      <c r="G40" s="488" t="s">
        <v>533</v>
      </c>
    </row>
    <row r="41" spans="1:7" s="412" customFormat="1" ht="45.75" thickBot="1" x14ac:dyDescent="0.3">
      <c r="A41" s="453">
        <v>4230</v>
      </c>
      <c r="B41" s="480" t="s">
        <v>51</v>
      </c>
      <c r="C41" s="455" t="s">
        <v>524</v>
      </c>
      <c r="D41" s="447">
        <v>6615.7</v>
      </c>
      <c r="E41" s="489">
        <f>F41</f>
        <v>7411.7</v>
      </c>
      <c r="F41" s="490">
        <f>F44+F46+F49+F50</f>
        <v>7411.7</v>
      </c>
      <c r="G41" s="450" t="s">
        <v>533</v>
      </c>
    </row>
    <row r="42" spans="1:7" s="412" customFormat="1" ht="15.75" thickBot="1" x14ac:dyDescent="0.3">
      <c r="A42" s="453"/>
      <c r="B42" s="430" t="s">
        <v>198</v>
      </c>
      <c r="C42" s="455"/>
      <c r="D42" s="447"/>
      <c r="E42" s="469"/>
      <c r="F42" s="470"/>
      <c r="G42" s="450"/>
    </row>
    <row r="43" spans="1:7" s="412" customFormat="1" ht="15" x14ac:dyDescent="0.25">
      <c r="A43" s="458">
        <v>4231</v>
      </c>
      <c r="B43" s="459" t="s">
        <v>151</v>
      </c>
      <c r="C43" s="463" t="s">
        <v>488</v>
      </c>
      <c r="D43" s="464"/>
      <c r="E43" s="465"/>
      <c r="F43" s="466"/>
      <c r="G43" s="462" t="s">
        <v>533</v>
      </c>
    </row>
    <row r="44" spans="1:7" s="412" customFormat="1" ht="15" x14ac:dyDescent="0.25">
      <c r="A44" s="458">
        <v>4232</v>
      </c>
      <c r="B44" s="459" t="s">
        <v>152</v>
      </c>
      <c r="C44" s="463" t="s">
        <v>489</v>
      </c>
      <c r="D44" s="464">
        <v>600</v>
      </c>
      <c r="E44" s="483">
        <f>F44</f>
        <v>900</v>
      </c>
      <c r="F44" s="484">
        <v>900</v>
      </c>
      <c r="G44" s="462" t="s">
        <v>533</v>
      </c>
    </row>
    <row r="45" spans="1:7" s="412" customFormat="1" ht="24" x14ac:dyDescent="0.25">
      <c r="A45" s="458">
        <v>4233</v>
      </c>
      <c r="B45" s="459" t="s">
        <v>153</v>
      </c>
      <c r="C45" s="463" t="s">
        <v>490</v>
      </c>
      <c r="D45" s="464"/>
      <c r="E45" s="483"/>
      <c r="F45" s="484"/>
      <c r="G45" s="462" t="s">
        <v>533</v>
      </c>
    </row>
    <row r="46" spans="1:7" s="412" customFormat="1" ht="15" x14ac:dyDescent="0.25">
      <c r="A46" s="458">
        <v>4234</v>
      </c>
      <c r="B46" s="459" t="s">
        <v>154</v>
      </c>
      <c r="C46" s="463" t="s">
        <v>491</v>
      </c>
      <c r="D46" s="464">
        <v>1400</v>
      </c>
      <c r="E46" s="483">
        <f>F46</f>
        <v>1400</v>
      </c>
      <c r="F46" s="484">
        <v>1400</v>
      </c>
      <c r="G46" s="462" t="s">
        <v>533</v>
      </c>
    </row>
    <row r="47" spans="1:7" s="412" customFormat="1" ht="15" x14ac:dyDescent="0.25">
      <c r="A47" s="458">
        <v>4235</v>
      </c>
      <c r="B47" s="493" t="s">
        <v>155</v>
      </c>
      <c r="C47" s="494">
        <v>4235</v>
      </c>
      <c r="D47" s="495"/>
      <c r="E47" s="496"/>
      <c r="F47" s="485"/>
      <c r="G47" s="462" t="s">
        <v>533</v>
      </c>
    </row>
    <row r="48" spans="1:7" s="412" customFormat="1" ht="24" x14ac:dyDescent="0.25">
      <c r="A48" s="458">
        <v>4236</v>
      </c>
      <c r="B48" s="459" t="s">
        <v>156</v>
      </c>
      <c r="C48" s="463" t="s">
        <v>492</v>
      </c>
      <c r="D48" s="464"/>
      <c r="E48" s="465"/>
      <c r="F48" s="466"/>
      <c r="G48" s="462" t="s">
        <v>533</v>
      </c>
    </row>
    <row r="49" spans="1:7" s="412" customFormat="1" ht="15" x14ac:dyDescent="0.25">
      <c r="A49" s="458">
        <v>4237</v>
      </c>
      <c r="B49" s="459" t="s">
        <v>157</v>
      </c>
      <c r="C49" s="463" t="s">
        <v>493</v>
      </c>
      <c r="D49" s="464">
        <v>1300</v>
      </c>
      <c r="E49" s="465">
        <f>F49</f>
        <v>1300</v>
      </c>
      <c r="F49" s="466">
        <v>1300</v>
      </c>
      <c r="G49" s="462" t="s">
        <v>533</v>
      </c>
    </row>
    <row r="50" spans="1:7" s="412" customFormat="1" ht="15.75" thickBot="1" x14ac:dyDescent="0.3">
      <c r="A50" s="471">
        <v>4238</v>
      </c>
      <c r="B50" s="486" t="s">
        <v>158</v>
      </c>
      <c r="C50" s="487" t="s">
        <v>494</v>
      </c>
      <c r="D50" s="464">
        <v>3315.7</v>
      </c>
      <c r="E50" s="497">
        <f>F50</f>
        <v>3811.7</v>
      </c>
      <c r="F50" s="498">
        <f>3315.7+396+100</f>
        <v>3811.7</v>
      </c>
      <c r="G50" s="488" t="s">
        <v>533</v>
      </c>
    </row>
    <row r="51" spans="1:7" s="412" customFormat="1" ht="24.75" thickBot="1" x14ac:dyDescent="0.3">
      <c r="A51" s="453">
        <v>4240</v>
      </c>
      <c r="B51" s="480" t="s">
        <v>52</v>
      </c>
      <c r="C51" s="455" t="s">
        <v>524</v>
      </c>
      <c r="D51" s="447">
        <v>3800</v>
      </c>
      <c r="E51" s="481">
        <f>F51</f>
        <v>6611</v>
      </c>
      <c r="F51" s="482">
        <f>F53</f>
        <v>6611</v>
      </c>
      <c r="G51" s="450" t="s">
        <v>533</v>
      </c>
    </row>
    <row r="52" spans="1:7" s="412" customFormat="1" ht="15.75" thickBot="1" x14ac:dyDescent="0.3">
      <c r="A52" s="453"/>
      <c r="B52" s="430" t="s">
        <v>198</v>
      </c>
      <c r="C52" s="455"/>
      <c r="D52" s="447"/>
      <c r="E52" s="456"/>
      <c r="F52" s="457"/>
      <c r="G52" s="450"/>
    </row>
    <row r="53" spans="1:7" s="412" customFormat="1" ht="15.75" thickBot="1" x14ac:dyDescent="0.3">
      <c r="A53" s="471">
        <v>4241</v>
      </c>
      <c r="B53" s="459" t="s">
        <v>159</v>
      </c>
      <c r="C53" s="487" t="s">
        <v>495</v>
      </c>
      <c r="D53" s="464">
        <v>3800</v>
      </c>
      <c r="E53" s="481">
        <f>F53</f>
        <v>6611</v>
      </c>
      <c r="F53" s="482">
        <f>3800+2811</f>
        <v>6611</v>
      </c>
      <c r="G53" s="488" t="s">
        <v>533</v>
      </c>
    </row>
    <row r="54" spans="1:7" s="412" customFormat="1" ht="28.5" customHeight="1" thickBot="1" x14ac:dyDescent="0.3">
      <c r="A54" s="453">
        <v>4250</v>
      </c>
      <c r="B54" s="480" t="s">
        <v>53</v>
      </c>
      <c r="C54" s="455" t="s">
        <v>524</v>
      </c>
      <c r="D54" s="447">
        <v>1744</v>
      </c>
      <c r="E54" s="481">
        <f>E56+E57</f>
        <v>1744</v>
      </c>
      <c r="F54" s="482">
        <f>F56+F57</f>
        <v>1744</v>
      </c>
      <c r="G54" s="450" t="s">
        <v>533</v>
      </c>
    </row>
    <row r="55" spans="1:7" s="412" customFormat="1" ht="15.75" thickBot="1" x14ac:dyDescent="0.3">
      <c r="A55" s="453"/>
      <c r="B55" s="430" t="s">
        <v>198</v>
      </c>
      <c r="C55" s="455"/>
      <c r="D55" s="447"/>
      <c r="E55" s="469"/>
      <c r="F55" s="470"/>
      <c r="G55" s="450"/>
    </row>
    <row r="56" spans="1:7" s="412" customFormat="1" ht="24.75" thickBot="1" x14ac:dyDescent="0.3">
      <c r="A56" s="458">
        <v>4251</v>
      </c>
      <c r="B56" s="459" t="s">
        <v>160</v>
      </c>
      <c r="C56" s="463" t="s">
        <v>496</v>
      </c>
      <c r="D56" s="464">
        <v>750</v>
      </c>
      <c r="E56" s="497">
        <f>F56</f>
        <v>750</v>
      </c>
      <c r="F56" s="484">
        <v>750</v>
      </c>
      <c r="G56" s="462" t="s">
        <v>533</v>
      </c>
    </row>
    <row r="57" spans="1:7" s="412" customFormat="1" ht="24.75" thickBot="1" x14ac:dyDescent="0.3">
      <c r="A57" s="471">
        <v>4252</v>
      </c>
      <c r="B57" s="486" t="s">
        <v>161</v>
      </c>
      <c r="C57" s="487" t="s">
        <v>497</v>
      </c>
      <c r="D57" s="464">
        <v>994</v>
      </c>
      <c r="E57" s="497">
        <f>F57</f>
        <v>994</v>
      </c>
      <c r="F57" s="498">
        <v>994</v>
      </c>
      <c r="G57" s="488" t="s">
        <v>533</v>
      </c>
    </row>
    <row r="58" spans="1:7" s="412" customFormat="1" ht="33.75" thickBot="1" x14ac:dyDescent="0.3">
      <c r="A58" s="453">
        <v>4260</v>
      </c>
      <c r="B58" s="480" t="s">
        <v>54</v>
      </c>
      <c r="C58" s="455" t="s">
        <v>524</v>
      </c>
      <c r="D58" s="447">
        <v>16490</v>
      </c>
      <c r="E58" s="481">
        <f>F58</f>
        <v>17947.7</v>
      </c>
      <c r="F58" s="482">
        <f>F60+F63+F64+F66+F67</f>
        <v>17947.7</v>
      </c>
      <c r="G58" s="450" t="s">
        <v>533</v>
      </c>
    </row>
    <row r="59" spans="1:7" s="412" customFormat="1" ht="15.75" thickBot="1" x14ac:dyDescent="0.3">
      <c r="A59" s="453"/>
      <c r="B59" s="430" t="s">
        <v>198</v>
      </c>
      <c r="C59" s="455"/>
      <c r="D59" s="447"/>
      <c r="E59" s="456"/>
      <c r="F59" s="457"/>
      <c r="G59" s="450"/>
    </row>
    <row r="60" spans="1:7" s="412" customFormat="1" ht="15" x14ac:dyDescent="0.25">
      <c r="A60" s="458">
        <v>4261</v>
      </c>
      <c r="B60" s="459" t="s">
        <v>169</v>
      </c>
      <c r="C60" s="463" t="s">
        <v>498</v>
      </c>
      <c r="D60" s="464">
        <v>1190</v>
      </c>
      <c r="E60" s="483">
        <f>F60</f>
        <v>1690</v>
      </c>
      <c r="F60" s="484">
        <f>1190+500</f>
        <v>1690</v>
      </c>
      <c r="G60" s="462" t="s">
        <v>533</v>
      </c>
    </row>
    <row r="61" spans="1:7" s="412" customFormat="1" ht="15" x14ac:dyDescent="0.25">
      <c r="A61" s="458">
        <v>4262</v>
      </c>
      <c r="B61" s="459" t="s">
        <v>170</v>
      </c>
      <c r="C61" s="463" t="s">
        <v>499</v>
      </c>
      <c r="D61" s="464"/>
      <c r="E61" s="483"/>
      <c r="F61" s="484"/>
      <c r="G61" s="462" t="s">
        <v>533</v>
      </c>
    </row>
    <row r="62" spans="1:7" s="412" customFormat="1" ht="24" x14ac:dyDescent="0.25">
      <c r="A62" s="458">
        <v>4263</v>
      </c>
      <c r="B62" s="459" t="s">
        <v>403</v>
      </c>
      <c r="C62" s="463" t="s">
        <v>500</v>
      </c>
      <c r="D62" s="464"/>
      <c r="E62" s="483"/>
      <c r="F62" s="484"/>
      <c r="G62" s="462" t="s">
        <v>533</v>
      </c>
    </row>
    <row r="63" spans="1:7" s="412" customFormat="1" ht="15" x14ac:dyDescent="0.25">
      <c r="A63" s="458">
        <v>4264</v>
      </c>
      <c r="B63" s="499" t="s">
        <v>171</v>
      </c>
      <c r="C63" s="463" t="s">
        <v>501</v>
      </c>
      <c r="D63" s="464">
        <v>3850</v>
      </c>
      <c r="E63" s="483">
        <f>F63</f>
        <v>4374.7</v>
      </c>
      <c r="F63" s="484">
        <f>3850+524.7</f>
        <v>4374.7</v>
      </c>
      <c r="G63" s="462" t="s">
        <v>533</v>
      </c>
    </row>
    <row r="64" spans="1:7" s="412" customFormat="1" ht="24" x14ac:dyDescent="0.25">
      <c r="A64" s="458">
        <v>4265</v>
      </c>
      <c r="B64" s="500" t="s">
        <v>172</v>
      </c>
      <c r="C64" s="463" t="s">
        <v>502</v>
      </c>
      <c r="D64" s="464">
        <v>250</v>
      </c>
      <c r="E64" s="483">
        <f>F64</f>
        <v>250</v>
      </c>
      <c r="F64" s="484">
        <v>250</v>
      </c>
      <c r="G64" s="462" t="s">
        <v>533</v>
      </c>
    </row>
    <row r="65" spans="1:7" s="412" customFormat="1" ht="15" x14ac:dyDescent="0.25">
      <c r="A65" s="458">
        <v>4266</v>
      </c>
      <c r="B65" s="499" t="s">
        <v>173</v>
      </c>
      <c r="C65" s="463" t="s">
        <v>503</v>
      </c>
      <c r="D65" s="464"/>
      <c r="E65" s="496"/>
      <c r="F65" s="485"/>
      <c r="G65" s="462" t="s">
        <v>533</v>
      </c>
    </row>
    <row r="66" spans="1:7" s="412" customFormat="1" ht="15" x14ac:dyDescent="0.25">
      <c r="A66" s="458">
        <v>4267</v>
      </c>
      <c r="B66" s="499" t="s">
        <v>174</v>
      </c>
      <c r="C66" s="463" t="s">
        <v>504</v>
      </c>
      <c r="D66" s="464">
        <v>650</v>
      </c>
      <c r="E66" s="483">
        <f>F66</f>
        <v>650</v>
      </c>
      <c r="F66" s="484">
        <v>650</v>
      </c>
      <c r="G66" s="462" t="s">
        <v>533</v>
      </c>
    </row>
    <row r="67" spans="1:7" s="412" customFormat="1" ht="15.75" thickBot="1" x14ac:dyDescent="0.3">
      <c r="A67" s="471">
        <v>4268</v>
      </c>
      <c r="B67" s="501" t="s">
        <v>175</v>
      </c>
      <c r="C67" s="487" t="s">
        <v>505</v>
      </c>
      <c r="D67" s="464">
        <v>10550</v>
      </c>
      <c r="E67" s="497">
        <f>F67</f>
        <v>10983</v>
      </c>
      <c r="F67" s="498">
        <f>10550-106+189+350</f>
        <v>10983</v>
      </c>
      <c r="G67" s="488" t="s">
        <v>533</v>
      </c>
    </row>
    <row r="68" spans="1:7" s="412" customFormat="1" ht="11.25" customHeight="1" thickBot="1" x14ac:dyDescent="0.3">
      <c r="A68" s="444">
        <v>4300</v>
      </c>
      <c r="B68" s="502" t="s">
        <v>55</v>
      </c>
      <c r="C68" s="446" t="s">
        <v>524</v>
      </c>
      <c r="D68" s="447"/>
      <c r="E68" s="451"/>
      <c r="F68" s="452"/>
      <c r="G68" s="479" t="s">
        <v>533</v>
      </c>
    </row>
    <row r="69" spans="1:7" s="412" customFormat="1" ht="15" thickBot="1" x14ac:dyDescent="0.25">
      <c r="A69" s="424"/>
      <c r="B69" s="430" t="s">
        <v>201</v>
      </c>
      <c r="C69" s="426"/>
      <c r="D69" s="427"/>
      <c r="E69" s="441"/>
      <c r="F69" s="442"/>
      <c r="G69" s="443"/>
    </row>
    <row r="70" spans="1:7" s="412" customFormat="1" ht="15.75" thickBot="1" x14ac:dyDescent="0.3">
      <c r="A70" s="453">
        <v>4310</v>
      </c>
      <c r="B70" s="503" t="s">
        <v>56</v>
      </c>
      <c r="C70" s="455" t="s">
        <v>524</v>
      </c>
      <c r="D70" s="447"/>
      <c r="E70" s="469"/>
      <c r="F70" s="470"/>
      <c r="G70" s="462" t="s">
        <v>533</v>
      </c>
    </row>
    <row r="71" spans="1:7" s="412" customFormat="1" ht="15.75" thickBot="1" x14ac:dyDescent="0.3">
      <c r="A71" s="453"/>
      <c r="B71" s="430" t="s">
        <v>198</v>
      </c>
      <c r="C71" s="455"/>
      <c r="D71" s="447"/>
      <c r="E71" s="469"/>
      <c r="F71" s="470"/>
      <c r="G71" s="450"/>
    </row>
    <row r="72" spans="1:7" s="412" customFormat="1" ht="15" x14ac:dyDescent="0.25">
      <c r="A72" s="458">
        <v>4311</v>
      </c>
      <c r="B72" s="499" t="s">
        <v>176</v>
      </c>
      <c r="C72" s="463" t="s">
        <v>506</v>
      </c>
      <c r="D72" s="464"/>
      <c r="E72" s="465"/>
      <c r="F72" s="466"/>
      <c r="G72" s="462" t="s">
        <v>533</v>
      </c>
    </row>
    <row r="73" spans="1:7" s="412" customFormat="1" ht="15" x14ac:dyDescent="0.25">
      <c r="A73" s="458">
        <v>4312</v>
      </c>
      <c r="B73" s="499" t="s">
        <v>177</v>
      </c>
      <c r="C73" s="463" t="s">
        <v>507</v>
      </c>
      <c r="D73" s="464"/>
      <c r="E73" s="465"/>
      <c r="F73" s="466"/>
      <c r="G73" s="462" t="s">
        <v>533</v>
      </c>
    </row>
    <row r="74" spans="1:7" s="412" customFormat="1" ht="15.75" thickBot="1" x14ac:dyDescent="0.3">
      <c r="A74" s="458">
        <v>4320</v>
      </c>
      <c r="B74" s="504" t="s">
        <v>57</v>
      </c>
      <c r="C74" s="468" t="s">
        <v>524</v>
      </c>
      <c r="D74" s="447"/>
      <c r="E74" s="465"/>
      <c r="F74" s="466"/>
      <c r="G74" s="462" t="s">
        <v>533</v>
      </c>
    </row>
    <row r="75" spans="1:7" s="412" customFormat="1" ht="15.75" thickBot="1" x14ac:dyDescent="0.3">
      <c r="A75" s="453"/>
      <c r="B75" s="430" t="s">
        <v>198</v>
      </c>
      <c r="C75" s="455"/>
      <c r="D75" s="447"/>
      <c r="E75" s="469"/>
      <c r="F75" s="470"/>
      <c r="G75" s="450"/>
    </row>
    <row r="76" spans="1:7" s="412" customFormat="1" ht="15.75" customHeight="1" x14ac:dyDescent="0.25">
      <c r="A76" s="458">
        <v>4321</v>
      </c>
      <c r="B76" s="499" t="s">
        <v>178</v>
      </c>
      <c r="C76" s="463" t="s">
        <v>508</v>
      </c>
      <c r="D76" s="464"/>
      <c r="E76" s="465"/>
      <c r="F76" s="466"/>
      <c r="G76" s="462" t="s">
        <v>533</v>
      </c>
    </row>
    <row r="77" spans="1:7" s="412" customFormat="1" ht="15.75" thickBot="1" x14ac:dyDescent="0.3">
      <c r="A77" s="471">
        <v>4322</v>
      </c>
      <c r="B77" s="501" t="s">
        <v>179</v>
      </c>
      <c r="C77" s="487" t="s">
        <v>509</v>
      </c>
      <c r="D77" s="464"/>
      <c r="E77" s="474"/>
      <c r="F77" s="475"/>
      <c r="G77" s="488" t="s">
        <v>533</v>
      </c>
    </row>
    <row r="78" spans="1:7" s="412" customFormat="1" ht="24.75" thickBot="1" x14ac:dyDescent="0.3">
      <c r="A78" s="453">
        <v>4330</v>
      </c>
      <c r="B78" s="503" t="s">
        <v>58</v>
      </c>
      <c r="C78" s="455" t="s">
        <v>524</v>
      </c>
      <c r="D78" s="447"/>
      <c r="E78" s="469"/>
      <c r="F78" s="470"/>
      <c r="G78" s="450" t="s">
        <v>533</v>
      </c>
    </row>
    <row r="79" spans="1:7" s="412" customFormat="1" ht="15.75" thickBot="1" x14ac:dyDescent="0.3">
      <c r="A79" s="453"/>
      <c r="B79" s="430" t="s">
        <v>198</v>
      </c>
      <c r="C79" s="455"/>
      <c r="D79" s="447"/>
      <c r="E79" s="469"/>
      <c r="F79" s="470"/>
      <c r="G79" s="450"/>
    </row>
    <row r="80" spans="1:7" s="412" customFormat="1" ht="24" x14ac:dyDescent="0.25">
      <c r="A80" s="458">
        <v>4331</v>
      </c>
      <c r="B80" s="499" t="s">
        <v>180</v>
      </c>
      <c r="C80" s="463" t="s">
        <v>510</v>
      </c>
      <c r="D80" s="464"/>
      <c r="E80" s="465"/>
      <c r="F80" s="466"/>
      <c r="G80" s="462" t="s">
        <v>533</v>
      </c>
    </row>
    <row r="81" spans="1:7" s="412" customFormat="1" ht="15" x14ac:dyDescent="0.25">
      <c r="A81" s="458">
        <v>4332</v>
      </c>
      <c r="B81" s="499" t="s">
        <v>181</v>
      </c>
      <c r="C81" s="463" t="s">
        <v>511</v>
      </c>
      <c r="D81" s="464"/>
      <c r="E81" s="465"/>
      <c r="F81" s="466"/>
      <c r="G81" s="462" t="s">
        <v>533</v>
      </c>
    </row>
    <row r="82" spans="1:7" s="412" customFormat="1" ht="15.75" thickBot="1" x14ac:dyDescent="0.3">
      <c r="A82" s="471">
        <v>4333</v>
      </c>
      <c r="B82" s="501" t="s">
        <v>182</v>
      </c>
      <c r="C82" s="487" t="s">
        <v>512</v>
      </c>
      <c r="D82" s="464"/>
      <c r="E82" s="474"/>
      <c r="F82" s="475"/>
      <c r="G82" s="488" t="s">
        <v>533</v>
      </c>
    </row>
    <row r="83" spans="1:7" s="412" customFormat="1" ht="15.75" thickBot="1" x14ac:dyDescent="0.3">
      <c r="A83" s="444">
        <v>4400</v>
      </c>
      <c r="B83" s="505" t="s">
        <v>59</v>
      </c>
      <c r="C83" s="446" t="s">
        <v>524</v>
      </c>
      <c r="D83" s="447">
        <v>88500</v>
      </c>
      <c r="E83" s="506">
        <f>E85</f>
        <v>88500</v>
      </c>
      <c r="F83" s="506">
        <f>F85</f>
        <v>88500</v>
      </c>
      <c r="G83" s="479" t="s">
        <v>533</v>
      </c>
    </row>
    <row r="84" spans="1:7" s="412" customFormat="1" ht="15" thickBot="1" x14ac:dyDescent="0.25">
      <c r="A84" s="424"/>
      <c r="B84" s="430" t="s">
        <v>201</v>
      </c>
      <c r="C84" s="426"/>
      <c r="D84" s="427"/>
      <c r="E84" s="451"/>
      <c r="F84" s="452"/>
      <c r="G84" s="443"/>
    </row>
    <row r="85" spans="1:7" s="412" customFormat="1" ht="24.75" thickBot="1" x14ac:dyDescent="0.3">
      <c r="A85" s="453">
        <v>4410</v>
      </c>
      <c r="B85" s="503" t="s">
        <v>60</v>
      </c>
      <c r="C85" s="455" t="s">
        <v>524</v>
      </c>
      <c r="D85" s="447">
        <v>88500</v>
      </c>
      <c r="E85" s="506">
        <f>F85</f>
        <v>88500</v>
      </c>
      <c r="F85" s="506">
        <f>F87</f>
        <v>88500</v>
      </c>
      <c r="G85" s="462" t="s">
        <v>533</v>
      </c>
    </row>
    <row r="86" spans="1:7" s="412" customFormat="1" ht="15.75" thickBot="1" x14ac:dyDescent="0.3">
      <c r="A86" s="453"/>
      <c r="B86" s="430" t="s">
        <v>198</v>
      </c>
      <c r="C86" s="455"/>
      <c r="D86" s="447"/>
      <c r="E86" s="456"/>
      <c r="F86" s="457"/>
      <c r="G86" s="450"/>
    </row>
    <row r="87" spans="1:7" s="412" customFormat="1" ht="24" x14ac:dyDescent="0.25">
      <c r="A87" s="458">
        <v>4411</v>
      </c>
      <c r="B87" s="499" t="s">
        <v>184</v>
      </c>
      <c r="C87" s="463" t="s">
        <v>513</v>
      </c>
      <c r="D87" s="464">
        <v>88500</v>
      </c>
      <c r="E87" s="506">
        <f>F87</f>
        <v>88500</v>
      </c>
      <c r="F87" s="506">
        <v>88500</v>
      </c>
      <c r="G87" s="462" t="s">
        <v>533</v>
      </c>
    </row>
    <row r="88" spans="1:7" s="412" customFormat="1" ht="24" x14ac:dyDescent="0.25">
      <c r="A88" s="458">
        <v>4412</v>
      </c>
      <c r="B88" s="499" t="s">
        <v>193</v>
      </c>
      <c r="C88" s="463" t="s">
        <v>514</v>
      </c>
      <c r="D88" s="464"/>
      <c r="E88" s="465"/>
      <c r="F88" s="466"/>
      <c r="G88" s="462" t="s">
        <v>533</v>
      </c>
    </row>
    <row r="89" spans="1:7" s="412" customFormat="1" ht="35.25" thickBot="1" x14ac:dyDescent="0.3">
      <c r="A89" s="458">
        <v>4420</v>
      </c>
      <c r="B89" s="504" t="s">
        <v>61</v>
      </c>
      <c r="C89" s="468" t="s">
        <v>524</v>
      </c>
      <c r="D89" s="447"/>
      <c r="E89" s="465"/>
      <c r="F89" s="466"/>
      <c r="G89" s="462" t="s">
        <v>533</v>
      </c>
    </row>
    <row r="90" spans="1:7" s="412" customFormat="1" ht="15.75" thickBot="1" x14ac:dyDescent="0.3">
      <c r="A90" s="453"/>
      <c r="B90" s="430" t="s">
        <v>198</v>
      </c>
      <c r="C90" s="455"/>
      <c r="D90" s="447"/>
      <c r="E90" s="469"/>
      <c r="F90" s="470"/>
      <c r="G90" s="450"/>
    </row>
    <row r="91" spans="1:7" s="412" customFormat="1" ht="36" x14ac:dyDescent="0.25">
      <c r="A91" s="458">
        <v>4421</v>
      </c>
      <c r="B91" s="499" t="s">
        <v>28</v>
      </c>
      <c r="C91" s="463" t="s">
        <v>515</v>
      </c>
      <c r="D91" s="464"/>
      <c r="E91" s="465"/>
      <c r="F91" s="466"/>
      <c r="G91" s="462" t="s">
        <v>533</v>
      </c>
    </row>
    <row r="92" spans="1:7" s="412" customFormat="1" ht="36.75" thickBot="1" x14ac:dyDescent="0.3">
      <c r="A92" s="471">
        <v>4422</v>
      </c>
      <c r="B92" s="501" t="s">
        <v>313</v>
      </c>
      <c r="C92" s="487" t="s">
        <v>516</v>
      </c>
      <c r="D92" s="464"/>
      <c r="E92" s="474"/>
      <c r="F92" s="475"/>
      <c r="G92" s="488" t="s">
        <v>533</v>
      </c>
    </row>
    <row r="93" spans="1:7" s="412" customFormat="1" ht="23.25" thickBot="1" x14ac:dyDescent="0.3">
      <c r="A93" s="507">
        <v>4500</v>
      </c>
      <c r="B93" s="508" t="s">
        <v>62</v>
      </c>
      <c r="C93" s="509" t="s">
        <v>524</v>
      </c>
      <c r="D93" s="447"/>
      <c r="E93" s="510"/>
      <c r="F93" s="511"/>
      <c r="G93" s="512" t="s">
        <v>533</v>
      </c>
    </row>
    <row r="94" spans="1:7" s="412" customFormat="1" ht="15" thickBot="1" x14ac:dyDescent="0.25">
      <c r="A94" s="424"/>
      <c r="B94" s="430" t="s">
        <v>201</v>
      </c>
      <c r="C94" s="426"/>
      <c r="D94" s="427"/>
      <c r="E94" s="441"/>
      <c r="F94" s="442"/>
      <c r="G94" s="443"/>
    </row>
    <row r="95" spans="1:7" s="412" customFormat="1" ht="24.75" thickBot="1" x14ac:dyDescent="0.3">
      <c r="A95" s="453">
        <v>4510</v>
      </c>
      <c r="B95" s="513" t="s">
        <v>63</v>
      </c>
      <c r="C95" s="455" t="s">
        <v>524</v>
      </c>
      <c r="D95" s="447"/>
      <c r="E95" s="469"/>
      <c r="F95" s="470"/>
      <c r="G95" s="462" t="s">
        <v>533</v>
      </c>
    </row>
    <row r="96" spans="1:7" s="412" customFormat="1" ht="15.75" thickBot="1" x14ac:dyDescent="0.3">
      <c r="A96" s="453"/>
      <c r="B96" s="430" t="s">
        <v>198</v>
      </c>
      <c r="C96" s="455"/>
      <c r="D96" s="447"/>
      <c r="E96" s="469"/>
      <c r="F96" s="470"/>
      <c r="G96" s="450"/>
    </row>
    <row r="97" spans="1:7" s="412" customFormat="1" ht="24" x14ac:dyDescent="0.25">
      <c r="A97" s="458">
        <v>4511</v>
      </c>
      <c r="B97" s="514" t="s">
        <v>244</v>
      </c>
      <c r="C97" s="463" t="s">
        <v>517</v>
      </c>
      <c r="D97" s="464"/>
      <c r="E97" s="465"/>
      <c r="F97" s="466"/>
      <c r="G97" s="462" t="s">
        <v>533</v>
      </c>
    </row>
    <row r="98" spans="1:7" s="412" customFormat="1" ht="24.75" thickBot="1" x14ac:dyDescent="0.3">
      <c r="A98" s="471">
        <v>4512</v>
      </c>
      <c r="B98" s="501" t="s">
        <v>314</v>
      </c>
      <c r="C98" s="487" t="s">
        <v>518</v>
      </c>
      <c r="D98" s="464"/>
      <c r="E98" s="474"/>
      <c r="F98" s="475"/>
      <c r="G98" s="488" t="s">
        <v>533</v>
      </c>
    </row>
    <row r="99" spans="1:7" s="412" customFormat="1" ht="24.75" thickBot="1" x14ac:dyDescent="0.3">
      <c r="A99" s="453">
        <v>4520</v>
      </c>
      <c r="B99" s="513" t="s">
        <v>64</v>
      </c>
      <c r="C99" s="455" t="s">
        <v>524</v>
      </c>
      <c r="D99" s="447"/>
      <c r="E99" s="469"/>
      <c r="F99" s="470"/>
      <c r="G99" s="462" t="s">
        <v>533</v>
      </c>
    </row>
    <row r="100" spans="1:7" s="412" customFormat="1" ht="15.75" thickBot="1" x14ac:dyDescent="0.3">
      <c r="A100" s="453"/>
      <c r="B100" s="430" t="s">
        <v>198</v>
      </c>
      <c r="C100" s="455"/>
      <c r="D100" s="447"/>
      <c r="E100" s="469"/>
      <c r="F100" s="470"/>
      <c r="G100" s="450"/>
    </row>
    <row r="101" spans="1:7" s="412" customFormat="1" ht="30" customHeight="1" x14ac:dyDescent="0.25">
      <c r="A101" s="458">
        <v>4521</v>
      </c>
      <c r="B101" s="499" t="s">
        <v>245</v>
      </c>
      <c r="C101" s="463" t="s">
        <v>519</v>
      </c>
      <c r="D101" s="464"/>
      <c r="E101" s="465"/>
      <c r="F101" s="466"/>
      <c r="G101" s="462" t="s">
        <v>533</v>
      </c>
    </row>
    <row r="102" spans="1:7" s="412" customFormat="1" ht="24" x14ac:dyDescent="0.25">
      <c r="A102" s="458">
        <v>4522</v>
      </c>
      <c r="B102" s="499" t="s">
        <v>257</v>
      </c>
      <c r="C102" s="463" t="s">
        <v>520</v>
      </c>
      <c r="D102" s="464"/>
      <c r="E102" s="465"/>
      <c r="F102" s="466"/>
      <c r="G102" s="462" t="s">
        <v>533</v>
      </c>
    </row>
    <row r="103" spans="1:7" s="412" customFormat="1" ht="38.25" customHeight="1" thickBot="1" x14ac:dyDescent="0.3">
      <c r="A103" s="458">
        <v>4530</v>
      </c>
      <c r="B103" s="515" t="s">
        <v>65</v>
      </c>
      <c r="C103" s="468" t="s">
        <v>524</v>
      </c>
      <c r="D103" s="447"/>
      <c r="E103" s="516"/>
      <c r="F103" s="517"/>
      <c r="G103" s="462" t="s">
        <v>533</v>
      </c>
    </row>
    <row r="104" spans="1:7" s="412" customFormat="1" ht="15.75" thickBot="1" x14ac:dyDescent="0.3">
      <c r="A104" s="453"/>
      <c r="B104" s="430" t="s">
        <v>198</v>
      </c>
      <c r="C104" s="455"/>
      <c r="D104" s="447"/>
      <c r="E104" s="469"/>
      <c r="F104" s="470"/>
      <c r="G104" s="450"/>
    </row>
    <row r="105" spans="1:7" s="412" customFormat="1" ht="38.25" customHeight="1" x14ac:dyDescent="0.25">
      <c r="A105" s="458">
        <v>4531</v>
      </c>
      <c r="B105" s="493" t="s">
        <v>246</v>
      </c>
      <c r="C105" s="460" t="s">
        <v>414</v>
      </c>
      <c r="D105" s="461"/>
      <c r="E105" s="465"/>
      <c r="F105" s="466"/>
      <c r="G105" s="462" t="s">
        <v>533</v>
      </c>
    </row>
    <row r="106" spans="1:7" s="412" customFormat="1" ht="38.25" customHeight="1" x14ac:dyDescent="0.25">
      <c r="A106" s="458">
        <v>4532</v>
      </c>
      <c r="B106" s="493" t="s">
        <v>247</v>
      </c>
      <c r="C106" s="463" t="s">
        <v>415</v>
      </c>
      <c r="D106" s="464"/>
      <c r="E106" s="465"/>
      <c r="F106" s="466"/>
      <c r="G106" s="462" t="s">
        <v>533</v>
      </c>
    </row>
    <row r="107" spans="1:7" s="412" customFormat="1" ht="36" x14ac:dyDescent="0.25">
      <c r="A107" s="518">
        <v>4533</v>
      </c>
      <c r="B107" s="519" t="s">
        <v>66</v>
      </c>
      <c r="C107" s="520" t="s">
        <v>416</v>
      </c>
      <c r="D107" s="464"/>
      <c r="E107" s="516"/>
      <c r="F107" s="517"/>
      <c r="G107" s="462" t="s">
        <v>533</v>
      </c>
    </row>
    <row r="108" spans="1:7" s="412" customFormat="1" ht="15" x14ac:dyDescent="0.25">
      <c r="A108" s="518"/>
      <c r="B108" s="521" t="s">
        <v>201</v>
      </c>
      <c r="C108" s="463"/>
      <c r="D108" s="464"/>
      <c r="E108" s="522"/>
      <c r="F108" s="523"/>
      <c r="G108" s="462"/>
    </row>
    <row r="109" spans="1:7" s="412" customFormat="1" ht="24" x14ac:dyDescent="0.25">
      <c r="A109" s="518">
        <v>4534</v>
      </c>
      <c r="B109" s="521" t="s">
        <v>67</v>
      </c>
      <c r="C109" s="463"/>
      <c r="D109" s="464"/>
      <c r="E109" s="522"/>
      <c r="F109" s="523"/>
      <c r="G109" s="462" t="s">
        <v>533</v>
      </c>
    </row>
    <row r="110" spans="1:7" s="412" customFormat="1" ht="15" x14ac:dyDescent="0.25">
      <c r="A110" s="518"/>
      <c r="B110" s="521" t="s">
        <v>214</v>
      </c>
      <c r="C110" s="463"/>
      <c r="D110" s="464"/>
      <c r="E110" s="522"/>
      <c r="F110" s="523"/>
      <c r="G110" s="462"/>
    </row>
    <row r="111" spans="1:7" s="412" customFormat="1" ht="21.75" customHeight="1" x14ac:dyDescent="0.25">
      <c r="A111" s="524">
        <v>4535</v>
      </c>
      <c r="B111" s="525" t="s">
        <v>213</v>
      </c>
      <c r="C111" s="463"/>
      <c r="D111" s="464"/>
      <c r="E111" s="522"/>
      <c r="F111" s="523"/>
      <c r="G111" s="462" t="s">
        <v>533</v>
      </c>
    </row>
    <row r="112" spans="1:7" s="412" customFormat="1" ht="15" x14ac:dyDescent="0.25">
      <c r="A112" s="458">
        <v>4536</v>
      </c>
      <c r="B112" s="521" t="s">
        <v>215</v>
      </c>
      <c r="C112" s="463"/>
      <c r="D112" s="464"/>
      <c r="E112" s="522"/>
      <c r="F112" s="523"/>
      <c r="G112" s="462" t="s">
        <v>533</v>
      </c>
    </row>
    <row r="113" spans="1:7" s="412" customFormat="1" ht="15" x14ac:dyDescent="0.25">
      <c r="A113" s="458">
        <v>4537</v>
      </c>
      <c r="B113" s="521" t="s">
        <v>216</v>
      </c>
      <c r="C113" s="463"/>
      <c r="D113" s="464"/>
      <c r="E113" s="522"/>
      <c r="F113" s="523"/>
      <c r="G113" s="462" t="s">
        <v>533</v>
      </c>
    </row>
    <row r="114" spans="1:7" s="412" customFormat="1" ht="15.75" thickBot="1" x14ac:dyDescent="0.3">
      <c r="A114" s="518">
        <v>4538</v>
      </c>
      <c r="B114" s="526" t="s">
        <v>218</v>
      </c>
      <c r="C114" s="520"/>
      <c r="D114" s="464"/>
      <c r="E114" s="516"/>
      <c r="F114" s="517"/>
      <c r="G114" s="527" t="s">
        <v>533</v>
      </c>
    </row>
    <row r="115" spans="1:7" s="412" customFormat="1" ht="35.25" thickBot="1" x14ac:dyDescent="0.3">
      <c r="A115" s="444">
        <v>4540</v>
      </c>
      <c r="B115" s="528" t="s">
        <v>68</v>
      </c>
      <c r="C115" s="446" t="s">
        <v>524</v>
      </c>
      <c r="D115" s="447"/>
      <c r="E115" s="441"/>
      <c r="F115" s="442"/>
      <c r="G115" s="479" t="s">
        <v>533</v>
      </c>
    </row>
    <row r="116" spans="1:7" s="412" customFormat="1" ht="15" x14ac:dyDescent="0.25">
      <c r="A116" s="453"/>
      <c r="B116" s="529" t="s">
        <v>198</v>
      </c>
      <c r="C116" s="455"/>
      <c r="D116" s="447"/>
      <c r="E116" s="469"/>
      <c r="F116" s="470"/>
      <c r="G116" s="450"/>
    </row>
    <row r="117" spans="1:7" s="412" customFormat="1" ht="38.25" customHeight="1" x14ac:dyDescent="0.25">
      <c r="A117" s="458">
        <v>4541</v>
      </c>
      <c r="B117" s="530" t="s">
        <v>417</v>
      </c>
      <c r="C117" s="463" t="s">
        <v>419</v>
      </c>
      <c r="D117" s="464"/>
      <c r="E117" s="462"/>
      <c r="F117" s="531"/>
      <c r="G117" s="462" t="s">
        <v>533</v>
      </c>
    </row>
    <row r="118" spans="1:7" s="412" customFormat="1" ht="38.25" customHeight="1" x14ac:dyDescent="0.25">
      <c r="A118" s="458">
        <v>4542</v>
      </c>
      <c r="B118" s="493" t="s">
        <v>418</v>
      </c>
      <c r="C118" s="463" t="s">
        <v>420</v>
      </c>
      <c r="D118" s="464"/>
      <c r="E118" s="462"/>
      <c r="F118" s="531"/>
      <c r="G118" s="462" t="s">
        <v>533</v>
      </c>
    </row>
    <row r="119" spans="1:7" s="412" customFormat="1" ht="24.75" thickBot="1" x14ac:dyDescent="0.3">
      <c r="A119" s="471">
        <v>4543</v>
      </c>
      <c r="B119" s="532" t="s">
        <v>69</v>
      </c>
      <c r="C119" s="487" t="s">
        <v>421</v>
      </c>
      <c r="D119" s="464">
        <v>19000</v>
      </c>
      <c r="E119" s="488">
        <f>F119</f>
        <v>14118.3</v>
      </c>
      <c r="F119" s="533">
        <f>19000-524.7-189-2811-396-850-111</f>
        <v>14118.3</v>
      </c>
      <c r="G119" s="534" t="s">
        <v>533</v>
      </c>
    </row>
    <row r="120" spans="1:7" s="412" customFormat="1" ht="15" x14ac:dyDescent="0.25">
      <c r="A120" s="518"/>
      <c r="B120" s="521" t="s">
        <v>201</v>
      </c>
      <c r="C120" s="463"/>
      <c r="D120" s="464"/>
      <c r="E120" s="465"/>
      <c r="F120" s="466"/>
      <c r="G120" s="462"/>
    </row>
    <row r="121" spans="1:7" s="412" customFormat="1" ht="24" x14ac:dyDescent="0.25">
      <c r="A121" s="518">
        <v>4544</v>
      </c>
      <c r="B121" s="521" t="s">
        <v>70</v>
      </c>
      <c r="C121" s="463"/>
      <c r="D121" s="464"/>
      <c r="E121" s="465"/>
      <c r="F121" s="466"/>
      <c r="G121" s="462" t="s">
        <v>533</v>
      </c>
    </row>
    <row r="122" spans="1:7" s="412" customFormat="1" ht="15" x14ac:dyDescent="0.25">
      <c r="A122" s="518"/>
      <c r="B122" s="521" t="s">
        <v>214</v>
      </c>
      <c r="C122" s="463"/>
      <c r="D122" s="464"/>
      <c r="E122" s="465"/>
      <c r="F122" s="466"/>
      <c r="G122" s="462"/>
    </row>
    <row r="123" spans="1:7" s="412" customFormat="1" ht="31.5" customHeight="1" x14ac:dyDescent="0.25">
      <c r="A123" s="524">
        <v>4545</v>
      </c>
      <c r="B123" s="525" t="s">
        <v>213</v>
      </c>
      <c r="C123" s="463"/>
      <c r="D123" s="464"/>
      <c r="E123" s="465"/>
      <c r="F123" s="466"/>
      <c r="G123" s="462" t="s">
        <v>533</v>
      </c>
    </row>
    <row r="124" spans="1:7" s="412" customFormat="1" ht="15" x14ac:dyDescent="0.25">
      <c r="A124" s="458">
        <v>4546</v>
      </c>
      <c r="B124" s="535" t="s">
        <v>217</v>
      </c>
      <c r="C124" s="463"/>
      <c r="D124" s="464"/>
      <c r="E124" s="465"/>
      <c r="F124" s="466"/>
      <c r="G124" s="462" t="s">
        <v>533</v>
      </c>
    </row>
    <row r="125" spans="1:7" s="412" customFormat="1" ht="15" x14ac:dyDescent="0.25">
      <c r="A125" s="458">
        <v>4547</v>
      </c>
      <c r="B125" s="521" t="s">
        <v>216</v>
      </c>
      <c r="C125" s="463"/>
      <c r="D125" s="464"/>
      <c r="E125" s="465"/>
      <c r="F125" s="466"/>
      <c r="G125" s="462" t="s">
        <v>533</v>
      </c>
    </row>
    <row r="126" spans="1:7" s="412" customFormat="1" ht="15.75" thickBot="1" x14ac:dyDescent="0.3">
      <c r="A126" s="518">
        <v>4548</v>
      </c>
      <c r="B126" s="526" t="s">
        <v>218</v>
      </c>
      <c r="C126" s="520"/>
      <c r="D126" s="464"/>
      <c r="E126" s="536"/>
      <c r="F126" s="537"/>
      <c r="G126" s="462" t="s">
        <v>533</v>
      </c>
    </row>
    <row r="127" spans="1:7" s="412" customFormat="1" ht="32.25" customHeight="1" thickBot="1" x14ac:dyDescent="0.3">
      <c r="A127" s="444">
        <v>4600</v>
      </c>
      <c r="B127" s="528" t="s">
        <v>104</v>
      </c>
      <c r="C127" s="446" t="s">
        <v>524</v>
      </c>
      <c r="D127" s="447">
        <v>4550</v>
      </c>
      <c r="E127" s="441">
        <f>F127</f>
        <v>4550</v>
      </c>
      <c r="F127" s="442">
        <f>F133+F139</f>
        <v>4550</v>
      </c>
      <c r="G127" s="479" t="s">
        <v>533</v>
      </c>
    </row>
    <row r="128" spans="1:7" s="412" customFormat="1" ht="15" thickBot="1" x14ac:dyDescent="0.25">
      <c r="A128" s="538"/>
      <c r="B128" s="539" t="s">
        <v>201</v>
      </c>
      <c r="C128" s="426"/>
      <c r="D128" s="427"/>
      <c r="E128" s="441"/>
      <c r="F128" s="442"/>
      <c r="G128" s="443"/>
    </row>
    <row r="129" spans="1:7" s="412" customFormat="1" ht="15" x14ac:dyDescent="0.25">
      <c r="A129" s="540">
        <v>4610</v>
      </c>
      <c r="B129" s="541" t="s">
        <v>261</v>
      </c>
      <c r="C129" s="542"/>
      <c r="D129" s="427"/>
      <c r="E129" s="543"/>
      <c r="F129" s="544"/>
      <c r="G129" s="545" t="s">
        <v>534</v>
      </c>
    </row>
    <row r="130" spans="1:7" s="412" customFormat="1" ht="15" x14ac:dyDescent="0.25">
      <c r="A130" s="546"/>
      <c r="B130" s="547" t="s">
        <v>201</v>
      </c>
      <c r="C130" s="548"/>
      <c r="D130" s="427"/>
      <c r="E130" s="465"/>
      <c r="F130" s="466"/>
      <c r="G130" s="462"/>
    </row>
    <row r="131" spans="1:7" s="412" customFormat="1" ht="38.25" x14ac:dyDescent="0.25">
      <c r="A131" s="546">
        <v>4610</v>
      </c>
      <c r="B131" s="549" t="s">
        <v>106</v>
      </c>
      <c r="C131" s="550" t="s">
        <v>105</v>
      </c>
      <c r="D131" s="427"/>
      <c r="E131" s="469"/>
      <c r="F131" s="470"/>
      <c r="G131" s="462" t="s">
        <v>533</v>
      </c>
    </row>
    <row r="132" spans="1:7" s="412" customFormat="1" ht="39" thickBot="1" x14ac:dyDescent="0.3">
      <c r="A132" s="546">
        <v>4620</v>
      </c>
      <c r="B132" s="551" t="s">
        <v>265</v>
      </c>
      <c r="C132" s="550" t="s">
        <v>262</v>
      </c>
      <c r="D132" s="427"/>
      <c r="E132" s="469"/>
      <c r="F132" s="470"/>
      <c r="G132" s="462" t="s">
        <v>533</v>
      </c>
    </row>
    <row r="133" spans="1:7" s="412" customFormat="1" ht="35.25" thickBot="1" x14ac:dyDescent="0.3">
      <c r="A133" s="552">
        <v>4630</v>
      </c>
      <c r="B133" s="553" t="s">
        <v>264</v>
      </c>
      <c r="C133" s="554" t="s">
        <v>524</v>
      </c>
      <c r="D133" s="447">
        <v>4550</v>
      </c>
      <c r="E133" s="441">
        <f>F133</f>
        <v>4550</v>
      </c>
      <c r="F133" s="442">
        <v>4550</v>
      </c>
      <c r="G133" s="462" t="s">
        <v>533</v>
      </c>
    </row>
    <row r="134" spans="1:7" s="412" customFormat="1" ht="15.75" thickBot="1" x14ac:dyDescent="0.3">
      <c r="A134" s="552"/>
      <c r="B134" s="555" t="s">
        <v>198</v>
      </c>
      <c r="C134" s="554"/>
      <c r="D134" s="447"/>
      <c r="E134" s="469"/>
      <c r="F134" s="470"/>
      <c r="G134" s="462"/>
    </row>
    <row r="135" spans="1:7" s="412" customFormat="1" ht="15" x14ac:dyDescent="0.25">
      <c r="A135" s="556">
        <v>4631</v>
      </c>
      <c r="B135" s="557" t="s">
        <v>425</v>
      </c>
      <c r="C135" s="558" t="s">
        <v>422</v>
      </c>
      <c r="D135" s="464"/>
      <c r="E135" s="465"/>
      <c r="F135" s="466"/>
      <c r="G135" s="462" t="s">
        <v>533</v>
      </c>
    </row>
    <row r="136" spans="1:7" s="412" customFormat="1" ht="25.5" customHeight="1" x14ac:dyDescent="0.25">
      <c r="A136" s="556">
        <v>4632</v>
      </c>
      <c r="B136" s="559" t="s">
        <v>426</v>
      </c>
      <c r="C136" s="558" t="s">
        <v>423</v>
      </c>
      <c r="D136" s="464"/>
      <c r="E136" s="465"/>
      <c r="F136" s="466"/>
      <c r="G136" s="462" t="s">
        <v>533</v>
      </c>
    </row>
    <row r="137" spans="1:7" s="412" customFormat="1" ht="17.25" customHeight="1" thickBot="1" x14ac:dyDescent="0.3">
      <c r="A137" s="556">
        <v>4633</v>
      </c>
      <c r="B137" s="557" t="s">
        <v>427</v>
      </c>
      <c r="C137" s="558" t="s">
        <v>424</v>
      </c>
      <c r="D137" s="464"/>
      <c r="E137" s="465"/>
      <c r="F137" s="466"/>
      <c r="G137" s="462" t="s">
        <v>533</v>
      </c>
    </row>
    <row r="138" spans="1:7" s="412" customFormat="1" ht="14.25" customHeight="1" thickBot="1" x14ac:dyDescent="0.3">
      <c r="A138" s="556">
        <v>4634</v>
      </c>
      <c r="B138" s="557" t="s">
        <v>428</v>
      </c>
      <c r="C138" s="558" t="s">
        <v>962</v>
      </c>
      <c r="D138" s="464">
        <v>4550</v>
      </c>
      <c r="E138" s="441">
        <f>F138</f>
        <v>4550</v>
      </c>
      <c r="F138" s="442">
        <v>4550</v>
      </c>
      <c r="G138" s="462" t="s">
        <v>533</v>
      </c>
    </row>
    <row r="139" spans="1:7" s="412" customFormat="1" ht="15.75" thickBot="1" x14ac:dyDescent="0.3">
      <c r="A139" s="556">
        <v>4640</v>
      </c>
      <c r="B139" s="560" t="s">
        <v>263</v>
      </c>
      <c r="C139" s="561" t="s">
        <v>524</v>
      </c>
      <c r="D139" s="447"/>
      <c r="E139" s="465"/>
      <c r="F139" s="466"/>
      <c r="G139" s="462" t="s">
        <v>533</v>
      </c>
    </row>
    <row r="140" spans="1:7" s="412" customFormat="1" ht="15.75" thickBot="1" x14ac:dyDescent="0.3">
      <c r="A140" s="552"/>
      <c r="B140" s="555" t="s">
        <v>198</v>
      </c>
      <c r="C140" s="554"/>
      <c r="D140" s="447"/>
      <c r="E140" s="469"/>
      <c r="F140" s="470"/>
      <c r="G140" s="450"/>
    </row>
    <row r="141" spans="1:7" s="412" customFormat="1" ht="15.75" thickBot="1" x14ac:dyDescent="0.3">
      <c r="A141" s="562">
        <v>4641</v>
      </c>
      <c r="B141" s="563" t="s">
        <v>429</v>
      </c>
      <c r="C141" s="564" t="s">
        <v>430</v>
      </c>
      <c r="D141" s="464"/>
      <c r="E141" s="474"/>
      <c r="F141" s="475"/>
      <c r="G141" s="488" t="s">
        <v>533</v>
      </c>
    </row>
    <row r="142" spans="1:7" s="412" customFormat="1" ht="38.25" customHeight="1" thickBot="1" x14ac:dyDescent="0.3">
      <c r="A142" s="424">
        <v>4700</v>
      </c>
      <c r="B142" s="565" t="s">
        <v>71</v>
      </c>
      <c r="C142" s="446" t="s">
        <v>524</v>
      </c>
      <c r="D142" s="447">
        <v>13820</v>
      </c>
      <c r="E142" s="566">
        <f>E144+E148+E167</f>
        <v>13626</v>
      </c>
      <c r="F142" s="567">
        <f>F144+F148+F164</f>
        <v>13626</v>
      </c>
      <c r="G142" s="479"/>
    </row>
    <row r="143" spans="1:7" s="412" customFormat="1" ht="15" thickBot="1" x14ac:dyDescent="0.25">
      <c r="A143" s="424"/>
      <c r="B143" s="430" t="s">
        <v>201</v>
      </c>
      <c r="C143" s="426"/>
      <c r="D143" s="427"/>
      <c r="E143" s="441"/>
      <c r="F143" s="442"/>
      <c r="G143" s="443"/>
    </row>
    <row r="144" spans="1:7" s="412" customFormat="1" ht="40.5" customHeight="1" thickBot="1" x14ac:dyDescent="0.3">
      <c r="A144" s="453">
        <v>4710</v>
      </c>
      <c r="B144" s="480" t="s">
        <v>72</v>
      </c>
      <c r="C144" s="455" t="s">
        <v>524</v>
      </c>
      <c r="D144" s="447">
        <v>910</v>
      </c>
      <c r="E144" s="568">
        <f>E147</f>
        <v>910</v>
      </c>
      <c r="F144" s="569">
        <f>F147</f>
        <v>910</v>
      </c>
      <c r="G144" s="450" t="s">
        <v>533</v>
      </c>
    </row>
    <row r="145" spans="1:7" s="412" customFormat="1" ht="15.75" thickBot="1" x14ac:dyDescent="0.3">
      <c r="A145" s="453"/>
      <c r="B145" s="430" t="s">
        <v>198</v>
      </c>
      <c r="C145" s="455"/>
      <c r="D145" s="447"/>
      <c r="E145" s="469"/>
      <c r="F145" s="470"/>
      <c r="G145" s="450"/>
    </row>
    <row r="146" spans="1:7" s="412" customFormat="1" ht="51" customHeight="1" x14ac:dyDescent="0.25">
      <c r="A146" s="458">
        <v>4711</v>
      </c>
      <c r="B146" s="459" t="s">
        <v>107</v>
      </c>
      <c r="C146" s="463" t="s">
        <v>431</v>
      </c>
      <c r="D146" s="464"/>
      <c r="E146" s="465"/>
      <c r="F146" s="466"/>
      <c r="G146" s="462" t="s">
        <v>533</v>
      </c>
    </row>
    <row r="147" spans="1:7" s="412" customFormat="1" ht="29.25" customHeight="1" thickBot="1" x14ac:dyDescent="0.3">
      <c r="A147" s="471">
        <v>4712</v>
      </c>
      <c r="B147" s="501" t="s">
        <v>448</v>
      </c>
      <c r="C147" s="487" t="s">
        <v>432</v>
      </c>
      <c r="D147" s="464">
        <v>910</v>
      </c>
      <c r="E147" s="570">
        <f>F147</f>
        <v>910</v>
      </c>
      <c r="F147" s="571">
        <v>910</v>
      </c>
      <c r="G147" s="488" t="s">
        <v>533</v>
      </c>
    </row>
    <row r="148" spans="1:7" s="412" customFormat="1" ht="50.25" customHeight="1" thickBot="1" x14ac:dyDescent="0.3">
      <c r="A148" s="453">
        <v>4720</v>
      </c>
      <c r="B148" s="503" t="s">
        <v>73</v>
      </c>
      <c r="C148" s="455" t="s">
        <v>524</v>
      </c>
      <c r="D148" s="447">
        <v>910</v>
      </c>
      <c r="E148" s="570">
        <f>F148</f>
        <v>716</v>
      </c>
      <c r="F148" s="571">
        <v>716</v>
      </c>
      <c r="G148" s="450" t="s">
        <v>533</v>
      </c>
    </row>
    <row r="149" spans="1:7" s="412" customFormat="1" ht="15.75" thickBot="1" x14ac:dyDescent="0.3">
      <c r="A149" s="453"/>
      <c r="B149" s="430" t="s">
        <v>198</v>
      </c>
      <c r="C149" s="455"/>
      <c r="D149" s="447"/>
      <c r="E149" s="469"/>
      <c r="F149" s="470"/>
      <c r="G149" s="450"/>
    </row>
    <row r="150" spans="1:7" s="412" customFormat="1" ht="15.75" customHeight="1" x14ac:dyDescent="0.25">
      <c r="A150" s="458">
        <v>4721</v>
      </c>
      <c r="B150" s="499" t="s">
        <v>315</v>
      </c>
      <c r="C150" s="463" t="s">
        <v>449</v>
      </c>
      <c r="D150" s="464"/>
      <c r="E150" s="465"/>
      <c r="F150" s="466"/>
      <c r="G150" s="462" t="s">
        <v>533</v>
      </c>
    </row>
    <row r="151" spans="1:7" s="412" customFormat="1" ht="15" x14ac:dyDescent="0.25">
      <c r="A151" s="458">
        <v>4722</v>
      </c>
      <c r="B151" s="499" t="s">
        <v>316</v>
      </c>
      <c r="C151" s="572">
        <v>4822</v>
      </c>
      <c r="D151" s="573"/>
      <c r="E151" s="465"/>
      <c r="F151" s="466"/>
      <c r="G151" s="462" t="s">
        <v>533</v>
      </c>
    </row>
    <row r="152" spans="1:7" s="412" customFormat="1" ht="15" x14ac:dyDescent="0.25">
      <c r="A152" s="458">
        <v>4723</v>
      </c>
      <c r="B152" s="499" t="s">
        <v>452</v>
      </c>
      <c r="C152" s="463" t="s">
        <v>450</v>
      </c>
      <c r="D152" s="464">
        <v>716</v>
      </c>
      <c r="E152" s="570">
        <f>F152</f>
        <v>716</v>
      </c>
      <c r="F152" s="571">
        <v>716</v>
      </c>
      <c r="G152" s="462" t="s">
        <v>533</v>
      </c>
    </row>
    <row r="153" spans="1:7" s="412" customFormat="1" ht="36.75" thickBot="1" x14ac:dyDescent="0.3">
      <c r="A153" s="471">
        <v>4724</v>
      </c>
      <c r="B153" s="501" t="s">
        <v>453</v>
      </c>
      <c r="C153" s="487" t="s">
        <v>451</v>
      </c>
      <c r="D153" s="464"/>
      <c r="E153" s="474"/>
      <c r="F153" s="475"/>
      <c r="G153" s="488" t="s">
        <v>533</v>
      </c>
    </row>
    <row r="154" spans="1:7" s="412" customFormat="1" ht="24.75" thickBot="1" x14ac:dyDescent="0.3">
      <c r="A154" s="453">
        <v>4730</v>
      </c>
      <c r="B154" s="503" t="s">
        <v>74</v>
      </c>
      <c r="C154" s="455" t="s">
        <v>524</v>
      </c>
      <c r="D154" s="447"/>
      <c r="E154" s="469"/>
      <c r="F154" s="470"/>
      <c r="G154" s="450" t="s">
        <v>533</v>
      </c>
    </row>
    <row r="155" spans="1:7" s="412" customFormat="1" ht="15.75" thickBot="1" x14ac:dyDescent="0.3">
      <c r="A155" s="453"/>
      <c r="B155" s="430" t="s">
        <v>198</v>
      </c>
      <c r="C155" s="455"/>
      <c r="D155" s="447"/>
      <c r="E155" s="469"/>
      <c r="F155" s="470"/>
      <c r="G155" s="450"/>
    </row>
    <row r="156" spans="1:7" s="412" customFormat="1" ht="24" x14ac:dyDescent="0.25">
      <c r="A156" s="458">
        <v>4731</v>
      </c>
      <c r="B156" s="514" t="s">
        <v>412</v>
      </c>
      <c r="C156" s="463" t="s">
        <v>454</v>
      </c>
      <c r="D156" s="464"/>
      <c r="E156" s="465"/>
      <c r="F156" s="466"/>
      <c r="G156" s="462" t="s">
        <v>533</v>
      </c>
    </row>
    <row r="157" spans="1:7" s="412" customFormat="1" ht="47.25" thickBot="1" x14ac:dyDescent="0.3">
      <c r="A157" s="458">
        <v>4740</v>
      </c>
      <c r="B157" s="574" t="s">
        <v>75</v>
      </c>
      <c r="C157" s="468" t="s">
        <v>524</v>
      </c>
      <c r="D157" s="447"/>
      <c r="E157" s="465"/>
      <c r="F157" s="466"/>
      <c r="G157" s="462" t="s">
        <v>533</v>
      </c>
    </row>
    <row r="158" spans="1:7" s="412" customFormat="1" ht="15.75" thickBot="1" x14ac:dyDescent="0.3">
      <c r="A158" s="453"/>
      <c r="B158" s="430" t="s">
        <v>198</v>
      </c>
      <c r="C158" s="455"/>
      <c r="D158" s="447"/>
      <c r="E158" s="469"/>
      <c r="F158" s="470"/>
      <c r="G158" s="450"/>
    </row>
    <row r="159" spans="1:7" s="412" customFormat="1" ht="27.75" customHeight="1" x14ac:dyDescent="0.25">
      <c r="A159" s="458">
        <v>4741</v>
      </c>
      <c r="B159" s="499" t="s">
        <v>317</v>
      </c>
      <c r="C159" s="463" t="s">
        <v>455</v>
      </c>
      <c r="D159" s="464"/>
      <c r="E159" s="465"/>
      <c r="F159" s="466"/>
      <c r="G159" s="462" t="s">
        <v>533</v>
      </c>
    </row>
    <row r="160" spans="1:7" s="412" customFormat="1" ht="27" customHeight="1" thickBot="1" x14ac:dyDescent="0.3">
      <c r="A160" s="471">
        <v>4742</v>
      </c>
      <c r="B160" s="501" t="s">
        <v>457</v>
      </c>
      <c r="C160" s="487" t="s">
        <v>456</v>
      </c>
      <c r="D160" s="464"/>
      <c r="E160" s="474"/>
      <c r="F160" s="475"/>
      <c r="G160" s="488" t="s">
        <v>533</v>
      </c>
    </row>
    <row r="161" spans="1:7" s="412" customFormat="1" ht="39.75" customHeight="1" thickBot="1" x14ac:dyDescent="0.3">
      <c r="A161" s="453">
        <v>4750</v>
      </c>
      <c r="B161" s="503" t="s">
        <v>76</v>
      </c>
      <c r="C161" s="455" t="s">
        <v>524</v>
      </c>
      <c r="D161" s="447"/>
      <c r="E161" s="469"/>
      <c r="F161" s="470"/>
      <c r="G161" s="450" t="s">
        <v>533</v>
      </c>
    </row>
    <row r="162" spans="1:7" s="412" customFormat="1" ht="15.75" thickBot="1" x14ac:dyDescent="0.3">
      <c r="A162" s="453"/>
      <c r="B162" s="430" t="s">
        <v>198</v>
      </c>
      <c r="C162" s="455"/>
      <c r="D162" s="447"/>
      <c r="E162" s="469"/>
      <c r="F162" s="470"/>
      <c r="G162" s="450"/>
    </row>
    <row r="163" spans="1:7" s="412" customFormat="1" ht="39.75" customHeight="1" thickBot="1" x14ac:dyDescent="0.3">
      <c r="A163" s="471">
        <v>4751</v>
      </c>
      <c r="B163" s="501" t="s">
        <v>458</v>
      </c>
      <c r="C163" s="487" t="s">
        <v>459</v>
      </c>
      <c r="D163" s="464"/>
      <c r="E163" s="474"/>
      <c r="F163" s="475"/>
      <c r="G163" s="488" t="s">
        <v>533</v>
      </c>
    </row>
    <row r="164" spans="1:7" s="412" customFormat="1" ht="17.25" customHeight="1" thickBot="1" x14ac:dyDescent="0.3">
      <c r="A164" s="453">
        <v>4760</v>
      </c>
      <c r="B164" s="575" t="s">
        <v>77</v>
      </c>
      <c r="C164" s="455" t="s">
        <v>524</v>
      </c>
      <c r="D164" s="447">
        <v>12000</v>
      </c>
      <c r="E164" s="489">
        <f>E167</f>
        <v>12000</v>
      </c>
      <c r="F164" s="490">
        <f>F167</f>
        <v>12000</v>
      </c>
      <c r="G164" s="450" t="s">
        <v>533</v>
      </c>
    </row>
    <row r="165" spans="1:7" s="412" customFormat="1" ht="15.75" thickBot="1" x14ac:dyDescent="0.3">
      <c r="A165" s="453"/>
      <c r="B165" s="430" t="s">
        <v>198</v>
      </c>
      <c r="C165" s="455"/>
      <c r="D165" s="447"/>
      <c r="E165" s="469"/>
      <c r="F165" s="470"/>
      <c r="G165" s="450"/>
    </row>
    <row r="166" spans="1:7" s="412" customFormat="1" ht="17.25" customHeight="1" x14ac:dyDescent="0.25">
      <c r="A166" s="458">
        <v>4761</v>
      </c>
      <c r="B166" s="499" t="s">
        <v>461</v>
      </c>
      <c r="C166" s="463" t="s">
        <v>460</v>
      </c>
      <c r="D166" s="464"/>
      <c r="E166" s="465"/>
      <c r="F166" s="466"/>
      <c r="G166" s="462" t="s">
        <v>533</v>
      </c>
    </row>
    <row r="167" spans="1:7" s="412" customFormat="1" ht="15.75" thickBot="1" x14ac:dyDescent="0.3">
      <c r="A167" s="576">
        <v>4770</v>
      </c>
      <c r="B167" s="504" t="s">
        <v>78</v>
      </c>
      <c r="C167" s="468" t="s">
        <v>524</v>
      </c>
      <c r="D167" s="447">
        <v>12000</v>
      </c>
      <c r="E167" s="506">
        <f>F169</f>
        <v>12000</v>
      </c>
      <c r="F167" s="506">
        <f>F169</f>
        <v>12000</v>
      </c>
      <c r="G167" s="462"/>
    </row>
    <row r="168" spans="1:7" s="412" customFormat="1" ht="15.75" thickBot="1" x14ac:dyDescent="0.3">
      <c r="A168" s="453"/>
      <c r="B168" s="430" t="s">
        <v>198</v>
      </c>
      <c r="C168" s="455"/>
      <c r="D168" s="447"/>
      <c r="E168" s="469"/>
      <c r="F168" s="470"/>
      <c r="G168" s="450"/>
    </row>
    <row r="169" spans="1:7" s="412" customFormat="1" ht="15" x14ac:dyDescent="0.25">
      <c r="A169" s="576">
        <v>4771</v>
      </c>
      <c r="B169" s="499" t="s">
        <v>466</v>
      </c>
      <c r="C169" s="463" t="s">
        <v>462</v>
      </c>
      <c r="D169" s="464">
        <v>12000</v>
      </c>
      <c r="E169" s="506">
        <f>F167</f>
        <v>12000</v>
      </c>
      <c r="F169" s="506">
        <v>12000</v>
      </c>
      <c r="G169" s="462"/>
    </row>
    <row r="170" spans="1:7" s="412" customFormat="1" ht="36.75" thickBot="1" x14ac:dyDescent="0.3">
      <c r="A170" s="577">
        <v>4772</v>
      </c>
      <c r="B170" s="578" t="s">
        <v>267</v>
      </c>
      <c r="C170" s="455" t="s">
        <v>524</v>
      </c>
      <c r="D170" s="447"/>
      <c r="E170" s="510"/>
      <c r="F170" s="511"/>
      <c r="G170" s="512"/>
    </row>
    <row r="171" spans="1:7" s="411" customFormat="1" ht="56.25" customHeight="1" thickBot="1" x14ac:dyDescent="0.25">
      <c r="A171" s="444">
        <v>5000</v>
      </c>
      <c r="B171" s="579" t="s">
        <v>752</v>
      </c>
      <c r="C171" s="446" t="s">
        <v>524</v>
      </c>
      <c r="D171" s="447">
        <v>0</v>
      </c>
      <c r="E171" s="580">
        <f>G171</f>
        <v>0</v>
      </c>
      <c r="F171" s="581"/>
      <c r="G171" s="582"/>
    </row>
    <row r="172" spans="1:7" s="412" customFormat="1" ht="15" thickBot="1" x14ac:dyDescent="0.25">
      <c r="A172" s="424"/>
      <c r="B172" s="430" t="s">
        <v>201</v>
      </c>
      <c r="C172" s="426"/>
      <c r="D172" s="427"/>
      <c r="E172" s="441"/>
      <c r="F172" s="442"/>
      <c r="G172" s="443"/>
    </row>
    <row r="173" spans="1:7" s="412" customFormat="1" ht="24.75" thickBot="1" x14ac:dyDescent="0.25">
      <c r="A173" s="453">
        <v>5100</v>
      </c>
      <c r="B173" s="583" t="s">
        <v>751</v>
      </c>
      <c r="C173" s="455" t="s">
        <v>524</v>
      </c>
      <c r="D173" s="447">
        <v>0</v>
      </c>
      <c r="E173" s="584">
        <f>G173</f>
        <v>93032.827000000005</v>
      </c>
      <c r="F173" s="585"/>
      <c r="G173" s="586">
        <f>G175+G180+G185</f>
        <v>93032.827000000005</v>
      </c>
    </row>
    <row r="174" spans="1:7" s="412" customFormat="1" ht="14.25" x14ac:dyDescent="0.2">
      <c r="A174" s="587"/>
      <c r="B174" s="529" t="s">
        <v>201</v>
      </c>
      <c r="C174" s="588"/>
      <c r="D174" s="427"/>
      <c r="E174" s="543"/>
      <c r="F174" s="544"/>
      <c r="G174" s="589"/>
    </row>
    <row r="175" spans="1:7" s="412" customFormat="1" ht="24" x14ac:dyDescent="0.25">
      <c r="A175" s="453">
        <v>5110</v>
      </c>
      <c r="B175" s="503" t="s">
        <v>79</v>
      </c>
      <c r="C175" s="455" t="s">
        <v>524</v>
      </c>
      <c r="D175" s="447">
        <v>0</v>
      </c>
      <c r="E175" s="489">
        <f>G175</f>
        <v>89020.221000000005</v>
      </c>
      <c r="F175" s="590" t="s">
        <v>533</v>
      </c>
      <c r="G175" s="489">
        <f>G178+G179</f>
        <v>89020.221000000005</v>
      </c>
    </row>
    <row r="176" spans="1:7" s="412" customFormat="1" ht="15" x14ac:dyDescent="0.25">
      <c r="A176" s="453"/>
      <c r="B176" s="591" t="s">
        <v>198</v>
      </c>
      <c r="C176" s="455"/>
      <c r="D176" s="447"/>
      <c r="E176" s="469"/>
      <c r="F176" s="470"/>
      <c r="G176" s="450"/>
    </row>
    <row r="177" spans="1:7" s="412" customFormat="1" ht="15" x14ac:dyDescent="0.25">
      <c r="A177" s="458">
        <v>5111</v>
      </c>
      <c r="B177" s="583" t="s">
        <v>254</v>
      </c>
      <c r="C177" s="592" t="s">
        <v>463</v>
      </c>
      <c r="D177" s="593"/>
      <c r="E177" s="462"/>
      <c r="F177" s="531" t="s">
        <v>533</v>
      </c>
      <c r="G177" s="594"/>
    </row>
    <row r="178" spans="1:7" s="412" customFormat="1" ht="20.25" customHeight="1" x14ac:dyDescent="0.25">
      <c r="A178" s="458">
        <v>5112</v>
      </c>
      <c r="B178" s="499" t="s">
        <v>255</v>
      </c>
      <c r="C178" s="592" t="s">
        <v>464</v>
      </c>
      <c r="D178" s="593">
        <v>0</v>
      </c>
      <c r="E178" s="595">
        <f>G178</f>
        <v>11972.960000000001</v>
      </c>
      <c r="F178" s="596" t="s">
        <v>533</v>
      </c>
      <c r="G178" s="522">
        <f>7500+1518.1+2954.86</f>
        <v>11972.960000000001</v>
      </c>
    </row>
    <row r="179" spans="1:7" s="412" customFormat="1" ht="26.25" customHeight="1" x14ac:dyDescent="0.25">
      <c r="A179" s="458">
        <v>5113</v>
      </c>
      <c r="B179" s="499" t="s">
        <v>256</v>
      </c>
      <c r="C179" s="592" t="s">
        <v>465</v>
      </c>
      <c r="D179" s="593">
        <v>0</v>
      </c>
      <c r="E179" s="597">
        <f>G179</f>
        <v>77047.260999999999</v>
      </c>
      <c r="F179" s="598" t="s">
        <v>533</v>
      </c>
      <c r="G179" s="596">
        <f>66823.3-279-300-455-431-50+937.666+3515+2468.901+5000-182.606</f>
        <v>77047.260999999999</v>
      </c>
    </row>
    <row r="180" spans="1:7" s="412" customFormat="1" ht="28.5" customHeight="1" x14ac:dyDescent="0.2">
      <c r="A180" s="458">
        <v>5120</v>
      </c>
      <c r="B180" s="504" t="s">
        <v>80</v>
      </c>
      <c r="C180" s="468" t="s">
        <v>524</v>
      </c>
      <c r="D180" s="447">
        <v>0</v>
      </c>
      <c r="E180" s="483">
        <f>E182+E183+E184</f>
        <v>1201</v>
      </c>
      <c r="F180" s="484" t="s">
        <v>533</v>
      </c>
      <c r="G180" s="483">
        <f>G183</f>
        <v>1201</v>
      </c>
    </row>
    <row r="181" spans="1:7" s="412" customFormat="1" ht="14.25" x14ac:dyDescent="0.2">
      <c r="A181" s="453"/>
      <c r="B181" s="599" t="s">
        <v>198</v>
      </c>
      <c r="C181" s="455"/>
      <c r="D181" s="447"/>
      <c r="E181" s="481"/>
      <c r="F181" s="482"/>
      <c r="G181" s="481"/>
    </row>
    <row r="182" spans="1:7" s="412" customFormat="1" ht="14.25" x14ac:dyDescent="0.2">
      <c r="A182" s="458">
        <v>5121</v>
      </c>
      <c r="B182" s="499" t="s">
        <v>251</v>
      </c>
      <c r="C182" s="592" t="s">
        <v>467</v>
      </c>
      <c r="D182" s="593"/>
      <c r="E182" s="483"/>
      <c r="F182" s="484" t="s">
        <v>533</v>
      </c>
      <c r="G182" s="483"/>
    </row>
    <row r="183" spans="1:7" s="412" customFormat="1" ht="14.25" x14ac:dyDescent="0.2">
      <c r="A183" s="458">
        <v>5122</v>
      </c>
      <c r="B183" s="499" t="s">
        <v>252</v>
      </c>
      <c r="C183" s="592" t="s">
        <v>468</v>
      </c>
      <c r="D183" s="593">
        <v>0</v>
      </c>
      <c r="E183" s="483">
        <f>G183</f>
        <v>1201</v>
      </c>
      <c r="F183" s="484" t="s">
        <v>533</v>
      </c>
      <c r="G183" s="483">
        <f>365+300+455+81</f>
        <v>1201</v>
      </c>
    </row>
    <row r="184" spans="1:7" s="412" customFormat="1" ht="17.25" customHeight="1" x14ac:dyDescent="0.2">
      <c r="A184" s="458">
        <v>5123</v>
      </c>
      <c r="B184" s="499" t="s">
        <v>253</v>
      </c>
      <c r="C184" s="592" t="s">
        <v>469</v>
      </c>
      <c r="D184" s="593"/>
      <c r="E184" s="483"/>
      <c r="F184" s="484" t="s">
        <v>533</v>
      </c>
      <c r="G184" s="483"/>
    </row>
    <row r="185" spans="1:7" s="412" customFormat="1" ht="28.5" customHeight="1" x14ac:dyDescent="0.25">
      <c r="A185" s="458">
        <v>5130</v>
      </c>
      <c r="B185" s="504" t="s">
        <v>81</v>
      </c>
      <c r="C185" s="468" t="s">
        <v>524</v>
      </c>
      <c r="D185" s="447"/>
      <c r="E185" s="462">
        <f>G185</f>
        <v>2811.6059999999998</v>
      </c>
      <c r="F185" s="531" t="s">
        <v>533</v>
      </c>
      <c r="G185" s="600">
        <f>G190</f>
        <v>2811.6059999999998</v>
      </c>
    </row>
    <row r="186" spans="1:7" s="412" customFormat="1" ht="15" x14ac:dyDescent="0.25">
      <c r="A186" s="453"/>
      <c r="B186" s="591" t="s">
        <v>198</v>
      </c>
      <c r="C186" s="455"/>
      <c r="D186" s="447"/>
      <c r="E186" s="469"/>
      <c r="F186" s="470"/>
      <c r="G186" s="450"/>
    </row>
    <row r="187" spans="1:7" s="412" customFormat="1" ht="17.25" customHeight="1" x14ac:dyDescent="0.25">
      <c r="A187" s="458">
        <v>5131</v>
      </c>
      <c r="B187" s="583" t="s">
        <v>472</v>
      </c>
      <c r="C187" s="592" t="s">
        <v>470</v>
      </c>
      <c r="D187" s="593"/>
      <c r="E187" s="462"/>
      <c r="F187" s="531" t="s">
        <v>533</v>
      </c>
      <c r="G187" s="594"/>
    </row>
    <row r="188" spans="1:7" s="412" customFormat="1" ht="17.25" customHeight="1" x14ac:dyDescent="0.25">
      <c r="A188" s="458">
        <v>5132</v>
      </c>
      <c r="B188" s="499" t="s">
        <v>248</v>
      </c>
      <c r="C188" s="592" t="s">
        <v>471</v>
      </c>
      <c r="D188" s="593"/>
      <c r="E188" s="462"/>
      <c r="F188" s="531" t="s">
        <v>533</v>
      </c>
      <c r="G188" s="594"/>
    </row>
    <row r="189" spans="1:7" s="412" customFormat="1" ht="17.25" customHeight="1" x14ac:dyDescent="0.25">
      <c r="A189" s="458">
        <v>5133</v>
      </c>
      <c r="B189" s="499" t="s">
        <v>249</v>
      </c>
      <c r="C189" s="592" t="s">
        <v>478</v>
      </c>
      <c r="D189" s="593"/>
      <c r="E189" s="462"/>
      <c r="F189" s="531" t="s">
        <v>533</v>
      </c>
      <c r="G189" s="594"/>
    </row>
    <row r="190" spans="1:7" s="412" customFormat="1" ht="17.25" customHeight="1" x14ac:dyDescent="0.25">
      <c r="A190" s="458">
        <v>5134</v>
      </c>
      <c r="B190" s="499" t="s">
        <v>250</v>
      </c>
      <c r="C190" s="592" t="s">
        <v>479</v>
      </c>
      <c r="D190" s="593"/>
      <c r="E190" s="462">
        <f>G190</f>
        <v>2811.6059999999998</v>
      </c>
      <c r="F190" s="531" t="s">
        <v>533</v>
      </c>
      <c r="G190" s="600">
        <f>1950+279+350+50+182.606</f>
        <v>2811.6059999999998</v>
      </c>
    </row>
    <row r="191" spans="1:7" s="412" customFormat="1" ht="19.5" customHeight="1" thickBot="1" x14ac:dyDescent="0.3">
      <c r="A191" s="458">
        <v>5200</v>
      </c>
      <c r="B191" s="504" t="s">
        <v>82</v>
      </c>
      <c r="C191" s="468" t="s">
        <v>524</v>
      </c>
      <c r="D191" s="447"/>
      <c r="E191" s="462"/>
      <c r="F191" s="531" t="s">
        <v>533</v>
      </c>
      <c r="G191" s="594"/>
    </row>
    <row r="192" spans="1:7" s="412" customFormat="1" ht="14.25" x14ac:dyDescent="0.2">
      <c r="A192" s="587"/>
      <c r="B192" s="529" t="s">
        <v>201</v>
      </c>
      <c r="C192" s="588"/>
      <c r="D192" s="427"/>
      <c r="E192" s="543"/>
      <c r="F192" s="544"/>
      <c r="G192" s="589"/>
    </row>
    <row r="193" spans="1:7" s="412" customFormat="1" ht="27" customHeight="1" x14ac:dyDescent="0.25">
      <c r="A193" s="453">
        <v>5211</v>
      </c>
      <c r="B193" s="583" t="s">
        <v>268</v>
      </c>
      <c r="C193" s="601" t="s">
        <v>473</v>
      </c>
      <c r="D193" s="593"/>
      <c r="E193" s="450"/>
      <c r="F193" s="590" t="s">
        <v>533</v>
      </c>
      <c r="G193" s="602"/>
    </row>
    <row r="194" spans="1:7" s="412" customFormat="1" ht="17.25" customHeight="1" x14ac:dyDescent="0.25">
      <c r="A194" s="458">
        <v>5221</v>
      </c>
      <c r="B194" s="499" t="s">
        <v>269</v>
      </c>
      <c r="C194" s="592" t="s">
        <v>474</v>
      </c>
      <c r="D194" s="593"/>
      <c r="E194" s="462"/>
      <c r="F194" s="531" t="s">
        <v>533</v>
      </c>
      <c r="G194" s="594"/>
    </row>
    <row r="195" spans="1:7" s="412" customFormat="1" ht="24.75" customHeight="1" x14ac:dyDescent="0.25">
      <c r="A195" s="458">
        <v>5231</v>
      </c>
      <c r="B195" s="499" t="s">
        <v>286</v>
      </c>
      <c r="C195" s="592" t="s">
        <v>475</v>
      </c>
      <c r="D195" s="593"/>
      <c r="E195" s="462"/>
      <c r="F195" s="531" t="s">
        <v>533</v>
      </c>
      <c r="G195" s="594"/>
    </row>
    <row r="196" spans="1:7" s="412" customFormat="1" ht="17.25" customHeight="1" x14ac:dyDescent="0.25">
      <c r="A196" s="458">
        <v>5241</v>
      </c>
      <c r="B196" s="499" t="s">
        <v>477</v>
      </c>
      <c r="C196" s="592" t="s">
        <v>476</v>
      </c>
      <c r="D196" s="593"/>
      <c r="E196" s="462"/>
      <c r="F196" s="531" t="s">
        <v>533</v>
      </c>
      <c r="G196" s="594"/>
    </row>
    <row r="197" spans="1:7" s="412" customFormat="1" ht="15.75" thickBot="1" x14ac:dyDescent="0.3">
      <c r="A197" s="458">
        <v>5300</v>
      </c>
      <c r="B197" s="504" t="s">
        <v>83</v>
      </c>
      <c r="C197" s="468" t="s">
        <v>524</v>
      </c>
      <c r="D197" s="447"/>
      <c r="E197" s="462"/>
      <c r="F197" s="531" t="s">
        <v>533</v>
      </c>
      <c r="G197" s="594"/>
    </row>
    <row r="198" spans="1:7" s="412" customFormat="1" ht="15" thickBot="1" x14ac:dyDescent="0.25">
      <c r="A198" s="424"/>
      <c r="B198" s="430" t="s">
        <v>201</v>
      </c>
      <c r="C198" s="426"/>
      <c r="D198" s="427"/>
      <c r="E198" s="441"/>
      <c r="F198" s="442"/>
      <c r="G198" s="443"/>
    </row>
    <row r="199" spans="1:7" s="412" customFormat="1" ht="13.5" customHeight="1" x14ac:dyDescent="0.25">
      <c r="A199" s="458">
        <v>5311</v>
      </c>
      <c r="B199" s="499" t="s">
        <v>318</v>
      </c>
      <c r="C199" s="592" t="s">
        <v>480</v>
      </c>
      <c r="D199" s="593"/>
      <c r="E199" s="462"/>
      <c r="F199" s="531" t="s">
        <v>533</v>
      </c>
      <c r="G199" s="594"/>
    </row>
    <row r="200" spans="1:7" s="412" customFormat="1" ht="24.75" thickBot="1" x14ac:dyDescent="0.3">
      <c r="A200" s="458">
        <v>5400</v>
      </c>
      <c r="B200" s="504" t="s">
        <v>84</v>
      </c>
      <c r="C200" s="468" t="s">
        <v>524</v>
      </c>
      <c r="D200" s="447"/>
      <c r="E200" s="462"/>
      <c r="F200" s="531" t="s">
        <v>533</v>
      </c>
      <c r="G200" s="594"/>
    </row>
    <row r="201" spans="1:7" s="412" customFormat="1" ht="15" thickBot="1" x14ac:dyDescent="0.25">
      <c r="A201" s="424"/>
      <c r="B201" s="430" t="s">
        <v>201</v>
      </c>
      <c r="C201" s="426"/>
      <c r="D201" s="427"/>
      <c r="E201" s="441"/>
      <c r="F201" s="442"/>
      <c r="G201" s="443"/>
    </row>
    <row r="202" spans="1:7" s="412" customFormat="1" ht="15" x14ac:dyDescent="0.25">
      <c r="A202" s="458">
        <v>5411</v>
      </c>
      <c r="B202" s="499" t="s">
        <v>319</v>
      </c>
      <c r="C202" s="592" t="s">
        <v>481</v>
      </c>
      <c r="D202" s="593"/>
      <c r="E202" s="462"/>
      <c r="F202" s="531" t="s">
        <v>533</v>
      </c>
      <c r="G202" s="594"/>
    </row>
    <row r="203" spans="1:7" s="412" customFormat="1" ht="15" x14ac:dyDescent="0.25">
      <c r="A203" s="458">
        <v>5421</v>
      </c>
      <c r="B203" s="499" t="s">
        <v>320</v>
      </c>
      <c r="C203" s="592" t="s">
        <v>482</v>
      </c>
      <c r="D203" s="593"/>
      <c r="E203" s="462"/>
      <c r="F203" s="531" t="s">
        <v>533</v>
      </c>
      <c r="G203" s="594"/>
    </row>
    <row r="204" spans="1:7" s="412" customFormat="1" ht="15" x14ac:dyDescent="0.25">
      <c r="A204" s="458">
        <v>5431</v>
      </c>
      <c r="B204" s="499" t="s">
        <v>484</v>
      </c>
      <c r="C204" s="592" t="s">
        <v>483</v>
      </c>
      <c r="D204" s="593"/>
      <c r="E204" s="462"/>
      <c r="F204" s="531" t="s">
        <v>533</v>
      </c>
      <c r="G204" s="594"/>
    </row>
    <row r="205" spans="1:7" s="412" customFormat="1" ht="15.75" thickBot="1" x14ac:dyDescent="0.3">
      <c r="A205" s="471">
        <v>5441</v>
      </c>
      <c r="B205" s="603" t="s">
        <v>406</v>
      </c>
      <c r="C205" s="604" t="s">
        <v>485</v>
      </c>
      <c r="D205" s="593"/>
      <c r="E205" s="488"/>
      <c r="F205" s="533" t="s">
        <v>533</v>
      </c>
      <c r="G205" s="605"/>
    </row>
    <row r="206" spans="1:7" s="613" customFormat="1" ht="59.25" customHeight="1" x14ac:dyDescent="0.2">
      <c r="A206" s="606" t="s">
        <v>85</v>
      </c>
      <c r="B206" s="607" t="s">
        <v>285</v>
      </c>
      <c r="C206" s="608" t="s">
        <v>524</v>
      </c>
      <c r="D206" s="609"/>
      <c r="E206" s="610"/>
      <c r="F206" s="611" t="s">
        <v>523</v>
      </c>
      <c r="G206" s="612"/>
    </row>
    <row r="207" spans="1:7" s="621" customFormat="1" ht="14.25" x14ac:dyDescent="0.2">
      <c r="A207" s="614"/>
      <c r="B207" s="615" t="s">
        <v>197</v>
      </c>
      <c r="C207" s="616"/>
      <c r="D207" s="617"/>
      <c r="E207" s="618"/>
      <c r="F207" s="619"/>
      <c r="G207" s="620"/>
    </row>
    <row r="208" spans="1:7" s="621" customFormat="1" ht="28.5" x14ac:dyDescent="0.2">
      <c r="A208" s="622" t="s">
        <v>86</v>
      </c>
      <c r="B208" s="623" t="s">
        <v>87</v>
      </c>
      <c r="C208" s="624" t="s">
        <v>524</v>
      </c>
      <c r="D208" s="625"/>
      <c r="E208" s="618"/>
      <c r="F208" s="619" t="s">
        <v>523</v>
      </c>
      <c r="G208" s="620"/>
    </row>
    <row r="209" spans="1:7" s="621" customFormat="1" ht="14.25" x14ac:dyDescent="0.2">
      <c r="A209" s="622"/>
      <c r="B209" s="615" t="s">
        <v>197</v>
      </c>
      <c r="C209" s="624"/>
      <c r="D209" s="625"/>
      <c r="E209" s="618"/>
      <c r="F209" s="619" t="s">
        <v>523</v>
      </c>
      <c r="G209" s="620"/>
    </row>
    <row r="210" spans="1:7" s="621" customFormat="1" ht="14.25" x14ac:dyDescent="0.2">
      <c r="A210" s="622" t="s">
        <v>88</v>
      </c>
      <c r="B210" s="626" t="s">
        <v>328</v>
      </c>
      <c r="C210" s="627" t="s">
        <v>322</v>
      </c>
      <c r="D210" s="628"/>
      <c r="E210" s="618"/>
      <c r="F210" s="619" t="s">
        <v>523</v>
      </c>
      <c r="G210" s="620"/>
    </row>
    <row r="211" spans="1:7" s="630" customFormat="1" ht="14.25" x14ac:dyDescent="0.2">
      <c r="A211" s="622" t="s">
        <v>89</v>
      </c>
      <c r="B211" s="626" t="s">
        <v>327</v>
      </c>
      <c r="C211" s="627" t="s">
        <v>323</v>
      </c>
      <c r="D211" s="628"/>
      <c r="E211" s="618"/>
      <c r="F211" s="619" t="s">
        <v>523</v>
      </c>
      <c r="G211" s="629"/>
    </row>
    <row r="212" spans="1:7" s="621" customFormat="1" ht="13.5" customHeight="1" x14ac:dyDescent="0.2">
      <c r="A212" s="631" t="s">
        <v>90</v>
      </c>
      <c r="B212" s="626" t="s">
        <v>330</v>
      </c>
      <c r="C212" s="627" t="s">
        <v>324</v>
      </c>
      <c r="D212" s="628"/>
      <c r="E212" s="618"/>
      <c r="F212" s="619" t="s">
        <v>523</v>
      </c>
      <c r="G212" s="620"/>
    </row>
    <row r="213" spans="1:7" s="621" customFormat="1" ht="31.5" customHeight="1" x14ac:dyDescent="0.2">
      <c r="A213" s="631" t="s">
        <v>91</v>
      </c>
      <c r="B213" s="623" t="s">
        <v>92</v>
      </c>
      <c r="C213" s="624" t="s">
        <v>524</v>
      </c>
      <c r="D213" s="625"/>
      <c r="E213" s="618"/>
      <c r="F213" s="619" t="s">
        <v>523</v>
      </c>
      <c r="G213" s="620"/>
    </row>
    <row r="214" spans="1:7" s="621" customFormat="1" ht="14.25" x14ac:dyDescent="0.2">
      <c r="A214" s="631"/>
      <c r="B214" s="615" t="s">
        <v>197</v>
      </c>
      <c r="C214" s="624"/>
      <c r="D214" s="625"/>
      <c r="E214" s="618"/>
      <c r="F214" s="619"/>
      <c r="G214" s="620"/>
    </row>
    <row r="215" spans="1:7" s="621" customFormat="1" ht="29.25" customHeight="1" x14ac:dyDescent="0.2">
      <c r="A215" s="631" t="s">
        <v>93</v>
      </c>
      <c r="B215" s="626" t="s">
        <v>312</v>
      </c>
      <c r="C215" s="632" t="s">
        <v>331</v>
      </c>
      <c r="D215" s="633"/>
      <c r="E215" s="618"/>
      <c r="F215" s="619" t="s">
        <v>523</v>
      </c>
      <c r="G215" s="620"/>
    </row>
    <row r="216" spans="1:7" s="621" customFormat="1" ht="25.5" x14ac:dyDescent="0.2">
      <c r="A216" s="631" t="s">
        <v>94</v>
      </c>
      <c r="B216" s="626" t="s">
        <v>95</v>
      </c>
      <c r="C216" s="624" t="s">
        <v>524</v>
      </c>
      <c r="D216" s="625"/>
      <c r="E216" s="618"/>
      <c r="F216" s="619" t="s">
        <v>523</v>
      </c>
      <c r="G216" s="620"/>
    </row>
    <row r="217" spans="1:7" s="621" customFormat="1" ht="14.25" x14ac:dyDescent="0.2">
      <c r="A217" s="631"/>
      <c r="B217" s="615" t="s">
        <v>198</v>
      </c>
      <c r="C217" s="624"/>
      <c r="D217" s="625"/>
      <c r="E217" s="618"/>
      <c r="F217" s="619"/>
      <c r="G217" s="620"/>
    </row>
    <row r="218" spans="1:7" s="621" customFormat="1" ht="14.25" x14ac:dyDescent="0.2">
      <c r="A218" s="631" t="s">
        <v>96</v>
      </c>
      <c r="B218" s="615" t="s">
        <v>309</v>
      </c>
      <c r="C218" s="627" t="s">
        <v>335</v>
      </c>
      <c r="D218" s="628"/>
      <c r="E218" s="618"/>
      <c r="F218" s="619" t="s">
        <v>523</v>
      </c>
      <c r="G218" s="620"/>
    </row>
    <row r="219" spans="1:7" s="621" customFormat="1" ht="25.5" x14ac:dyDescent="0.2">
      <c r="A219" s="634" t="s">
        <v>97</v>
      </c>
      <c r="B219" s="615" t="s">
        <v>308</v>
      </c>
      <c r="C219" s="632" t="s">
        <v>336</v>
      </c>
      <c r="D219" s="633"/>
      <c r="E219" s="618"/>
      <c r="F219" s="619" t="s">
        <v>523</v>
      </c>
      <c r="G219" s="620"/>
    </row>
    <row r="220" spans="1:7" s="621" customFormat="1" ht="25.5" x14ac:dyDescent="0.2">
      <c r="A220" s="631" t="s">
        <v>98</v>
      </c>
      <c r="B220" s="635" t="s">
        <v>307</v>
      </c>
      <c r="C220" s="632" t="s">
        <v>337</v>
      </c>
      <c r="D220" s="633"/>
      <c r="E220" s="618"/>
      <c r="F220" s="619" t="s">
        <v>523</v>
      </c>
      <c r="G220" s="620"/>
    </row>
    <row r="221" spans="1:7" s="621" customFormat="1" ht="28.5" x14ac:dyDescent="0.2">
      <c r="A221" s="631" t="s">
        <v>99</v>
      </c>
      <c r="B221" s="623" t="s">
        <v>100</v>
      </c>
      <c r="C221" s="624" t="s">
        <v>524</v>
      </c>
      <c r="D221" s="625"/>
      <c r="E221" s="618"/>
      <c r="F221" s="619" t="s">
        <v>523</v>
      </c>
      <c r="G221" s="620"/>
    </row>
    <row r="222" spans="1:7" s="621" customFormat="1" ht="14.25" x14ac:dyDescent="0.2">
      <c r="A222" s="631"/>
      <c r="B222" s="615" t="s">
        <v>197</v>
      </c>
      <c r="C222" s="624"/>
      <c r="D222" s="625"/>
      <c r="E222" s="618"/>
      <c r="F222" s="619"/>
      <c r="G222" s="620"/>
    </row>
    <row r="223" spans="1:7" s="621" customFormat="1" ht="25.5" x14ac:dyDescent="0.2">
      <c r="A223" s="634" t="s">
        <v>101</v>
      </c>
      <c r="B223" s="626" t="s">
        <v>310</v>
      </c>
      <c r="C223" s="636" t="s">
        <v>339</v>
      </c>
      <c r="D223" s="637"/>
      <c r="E223" s="618"/>
      <c r="F223" s="619" t="s">
        <v>523</v>
      </c>
      <c r="G223" s="620"/>
    </row>
    <row r="224" spans="1:7" s="621" customFormat="1" ht="55.5" x14ac:dyDescent="0.2">
      <c r="A224" s="631" t="s">
        <v>102</v>
      </c>
      <c r="B224" s="623" t="s">
        <v>109</v>
      </c>
      <c r="C224" s="624" t="s">
        <v>524</v>
      </c>
      <c r="D224" s="625"/>
      <c r="E224" s="618"/>
      <c r="F224" s="619" t="s">
        <v>523</v>
      </c>
      <c r="G224" s="620"/>
    </row>
    <row r="225" spans="1:7" s="621" customFormat="1" ht="14.25" x14ac:dyDescent="0.2">
      <c r="A225" s="631"/>
      <c r="B225" s="615" t="s">
        <v>197</v>
      </c>
      <c r="C225" s="624"/>
      <c r="D225" s="625"/>
      <c r="E225" s="618"/>
      <c r="F225" s="619"/>
      <c r="G225" s="620"/>
    </row>
    <row r="226" spans="1:7" s="621" customFormat="1" ht="14.25" x14ac:dyDescent="0.2">
      <c r="A226" s="631" t="s">
        <v>103</v>
      </c>
      <c r="B226" s="626" t="s">
        <v>340</v>
      </c>
      <c r="C226" s="627" t="s">
        <v>343</v>
      </c>
      <c r="D226" s="628"/>
      <c r="E226" s="618"/>
      <c r="F226" s="619" t="s">
        <v>523</v>
      </c>
      <c r="G226" s="620"/>
    </row>
    <row r="227" spans="1:7" s="621" customFormat="1" ht="15.75" customHeight="1" x14ac:dyDescent="0.2">
      <c r="A227" s="634" t="s">
        <v>110</v>
      </c>
      <c r="B227" s="626" t="s">
        <v>341</v>
      </c>
      <c r="C227" s="636" t="s">
        <v>344</v>
      </c>
      <c r="D227" s="637"/>
      <c r="E227" s="618"/>
      <c r="F227" s="619" t="s">
        <v>523</v>
      </c>
      <c r="G227" s="620"/>
    </row>
    <row r="228" spans="1:7" s="621" customFormat="1" ht="25.5" x14ac:dyDescent="0.2">
      <c r="A228" s="631" t="s">
        <v>111</v>
      </c>
      <c r="B228" s="626" t="s">
        <v>342</v>
      </c>
      <c r="C228" s="632" t="s">
        <v>345</v>
      </c>
      <c r="D228" s="633"/>
      <c r="E228" s="618"/>
      <c r="F228" s="619" t="s">
        <v>523</v>
      </c>
      <c r="G228" s="620"/>
    </row>
    <row r="229" spans="1:7" s="621" customFormat="1" ht="26.25" thickBot="1" x14ac:dyDescent="0.25">
      <c r="A229" s="638" t="s">
        <v>112</v>
      </c>
      <c r="B229" s="639" t="s">
        <v>311</v>
      </c>
      <c r="C229" s="640" t="s">
        <v>346</v>
      </c>
      <c r="D229" s="633"/>
      <c r="E229" s="641"/>
      <c r="F229" s="642" t="s">
        <v>523</v>
      </c>
      <c r="G229" s="643"/>
    </row>
    <row r="230" spans="1:7" ht="15" x14ac:dyDescent="0.25">
      <c r="A230" s="21"/>
      <c r="B230" s="24"/>
      <c r="C230" s="51"/>
      <c r="D230" s="51"/>
      <c r="E230" s="277"/>
      <c r="F230" s="277"/>
      <c r="G230" s="278"/>
    </row>
    <row r="231" spans="1:7" ht="15" x14ac:dyDescent="0.25">
      <c r="A231" s="21"/>
      <c r="B231" s="28"/>
      <c r="C231" s="50"/>
      <c r="D231" s="50"/>
      <c r="E231" s="277"/>
      <c r="F231" s="277"/>
      <c r="G231" s="278"/>
    </row>
    <row r="232" spans="1:7" ht="15" x14ac:dyDescent="0.25">
      <c r="A232" s="21"/>
      <c r="B232" s="29"/>
      <c r="C232" s="50"/>
      <c r="D232" s="50"/>
      <c r="E232" s="277"/>
      <c r="F232" s="277"/>
      <c r="G232" s="278"/>
    </row>
    <row r="233" spans="1:7" ht="15" x14ac:dyDescent="0.25">
      <c r="A233" s="21"/>
      <c r="B233" s="30"/>
      <c r="C233" s="53"/>
      <c r="D233" s="53"/>
      <c r="E233" s="277"/>
      <c r="F233" s="277"/>
      <c r="G233" s="278"/>
    </row>
    <row r="234" spans="1:7" ht="15" x14ac:dyDescent="0.25">
      <c r="A234" s="21"/>
      <c r="B234" s="28"/>
      <c r="C234" s="50"/>
      <c r="D234" s="50"/>
      <c r="E234" s="277"/>
      <c r="F234" s="277"/>
      <c r="G234" s="278"/>
    </row>
    <row r="235" spans="1:7" ht="15" x14ac:dyDescent="0.25">
      <c r="A235" s="21"/>
      <c r="B235" s="31"/>
      <c r="C235" s="50"/>
      <c r="D235" s="50"/>
      <c r="E235" s="277"/>
      <c r="F235" s="277"/>
      <c r="G235" s="278"/>
    </row>
    <row r="236" spans="1:7" x14ac:dyDescent="0.2">
      <c r="A236" s="21"/>
      <c r="B236" s="31"/>
      <c r="C236" s="50"/>
      <c r="D236" s="50"/>
      <c r="G236" s="22"/>
    </row>
    <row r="237" spans="1:7" x14ac:dyDescent="0.2">
      <c r="A237" s="21"/>
      <c r="B237" s="31"/>
      <c r="C237" s="50"/>
      <c r="D237" s="50"/>
      <c r="G237" s="22"/>
    </row>
    <row r="238" spans="1:7" x14ac:dyDescent="0.2">
      <c r="A238" s="21"/>
      <c r="B238" s="31"/>
      <c r="C238" s="50"/>
      <c r="D238" s="50"/>
      <c r="G238" s="22"/>
    </row>
    <row r="239" spans="1:7" x14ac:dyDescent="0.2">
      <c r="A239" s="21"/>
      <c r="B239" s="30"/>
      <c r="C239" s="53"/>
      <c r="D239" s="53"/>
      <c r="G239" s="22"/>
    </row>
    <row r="240" spans="1:7" x14ac:dyDescent="0.2">
      <c r="A240" s="21"/>
      <c r="B240" s="31"/>
      <c r="C240" s="50"/>
      <c r="D240" s="50"/>
      <c r="G240" s="22"/>
    </row>
    <row r="241" spans="1:7" x14ac:dyDescent="0.2">
      <c r="A241" s="21"/>
      <c r="B241" s="31"/>
      <c r="C241" s="50"/>
      <c r="D241" s="50"/>
      <c r="G241" s="22"/>
    </row>
    <row r="242" spans="1:7" x14ac:dyDescent="0.2">
      <c r="A242" s="21"/>
      <c r="B242" s="31"/>
      <c r="C242" s="50"/>
      <c r="D242" s="50"/>
      <c r="G242" s="22"/>
    </row>
    <row r="243" spans="1:7" x14ac:dyDescent="0.2">
      <c r="A243" s="21"/>
      <c r="B243" s="31"/>
      <c r="C243" s="50"/>
      <c r="D243" s="50"/>
      <c r="G243" s="22"/>
    </row>
    <row r="244" spans="1:7" x14ac:dyDescent="0.2">
      <c r="A244" s="21"/>
      <c r="B244" s="31"/>
      <c r="C244" s="50"/>
      <c r="D244" s="50"/>
      <c r="G244" s="22"/>
    </row>
    <row r="245" spans="1:7" x14ac:dyDescent="0.2">
      <c r="A245" s="21"/>
      <c r="B245" s="31"/>
      <c r="C245" s="50"/>
      <c r="D245" s="50"/>
      <c r="G245" s="22"/>
    </row>
    <row r="246" spans="1:7" x14ac:dyDescent="0.2">
      <c r="A246" s="21"/>
      <c r="B246" s="30"/>
      <c r="C246" s="53"/>
      <c r="D246" s="53"/>
      <c r="G246" s="22"/>
    </row>
    <row r="247" spans="1:7" x14ac:dyDescent="0.2">
      <c r="A247" s="21"/>
      <c r="B247" s="31"/>
      <c r="C247" s="50"/>
      <c r="D247" s="50"/>
      <c r="G247" s="22"/>
    </row>
    <row r="248" spans="1:7" x14ac:dyDescent="0.2">
      <c r="A248" s="21"/>
      <c r="B248" s="28"/>
      <c r="C248" s="50"/>
      <c r="D248" s="50"/>
      <c r="G248" s="22"/>
    </row>
    <row r="249" spans="1:7" x14ac:dyDescent="0.2">
      <c r="A249" s="21"/>
      <c r="B249" s="31"/>
      <c r="C249" s="50"/>
      <c r="D249" s="50"/>
      <c r="G249" s="22"/>
    </row>
    <row r="250" spans="1:7" x14ac:dyDescent="0.2">
      <c r="A250" s="21"/>
      <c r="B250" s="26"/>
      <c r="C250" s="50"/>
      <c r="D250" s="50"/>
      <c r="G250" s="22"/>
    </row>
    <row r="251" spans="1:7" x14ac:dyDescent="0.2">
      <c r="A251" s="21"/>
      <c r="B251" s="30"/>
      <c r="C251" s="53"/>
      <c r="D251" s="53"/>
      <c r="G251" s="22"/>
    </row>
    <row r="252" spans="1:7" x14ac:dyDescent="0.2">
      <c r="A252" s="21"/>
      <c r="B252" s="31"/>
      <c r="C252" s="50"/>
      <c r="D252" s="50"/>
      <c r="G252" s="22"/>
    </row>
    <row r="253" spans="1:7" x14ac:dyDescent="0.2">
      <c r="A253" s="21"/>
      <c r="B253" s="31"/>
      <c r="C253" s="50"/>
      <c r="D253" s="50"/>
      <c r="G253" s="22"/>
    </row>
    <row r="254" spans="1:7" x14ac:dyDescent="0.2">
      <c r="A254" s="21"/>
      <c r="B254" s="30"/>
      <c r="C254" s="53"/>
      <c r="D254" s="53"/>
      <c r="G254" s="22"/>
    </row>
    <row r="255" spans="1:7" x14ac:dyDescent="0.2">
      <c r="A255" s="21"/>
      <c r="B255" s="31"/>
      <c r="C255" s="50"/>
      <c r="D255" s="50"/>
      <c r="G255" s="22"/>
    </row>
    <row r="256" spans="1:7" x14ac:dyDescent="0.2">
      <c r="A256" s="21"/>
      <c r="B256" s="31"/>
      <c r="C256" s="50"/>
      <c r="D256" s="50"/>
      <c r="G256" s="22"/>
    </row>
    <row r="257" spans="1:7" x14ac:dyDescent="0.2">
      <c r="A257" s="21"/>
      <c r="B257" s="26"/>
      <c r="C257" s="50"/>
      <c r="D257" s="50"/>
      <c r="G257" s="22"/>
    </row>
    <row r="258" spans="1:7" x14ac:dyDescent="0.2">
      <c r="A258" s="21"/>
      <c r="B258" s="30"/>
      <c r="C258" s="53"/>
      <c r="D258" s="53"/>
      <c r="G258" s="22"/>
    </row>
    <row r="259" spans="1:7" x14ac:dyDescent="0.2">
      <c r="A259" s="21"/>
      <c r="B259" s="31"/>
      <c r="C259" s="50"/>
      <c r="D259" s="50"/>
      <c r="G259" s="22"/>
    </row>
    <row r="260" spans="1:7" x14ac:dyDescent="0.2">
      <c r="A260" s="21"/>
      <c r="B260" s="31"/>
      <c r="C260" s="50"/>
      <c r="D260" s="50"/>
      <c r="G260" s="22"/>
    </row>
    <row r="261" spans="1:7" x14ac:dyDescent="0.2">
      <c r="A261" s="21"/>
      <c r="B261" s="30"/>
      <c r="C261" s="53"/>
      <c r="D261" s="53"/>
      <c r="G261" s="22"/>
    </row>
    <row r="262" spans="1:7" x14ac:dyDescent="0.2">
      <c r="A262" s="21"/>
      <c r="B262" s="31"/>
      <c r="C262" s="50"/>
      <c r="D262" s="50"/>
      <c r="G262" s="22"/>
    </row>
    <row r="263" spans="1:7" x14ac:dyDescent="0.2">
      <c r="A263" s="21"/>
      <c r="B263" s="31"/>
      <c r="C263" s="50"/>
      <c r="D263" s="50"/>
      <c r="G263" s="22"/>
    </row>
    <row r="264" spans="1:7" x14ac:dyDescent="0.2">
      <c r="A264" s="21"/>
      <c r="B264" s="31"/>
      <c r="C264" s="50"/>
      <c r="D264" s="50"/>
      <c r="G264" s="22"/>
    </row>
    <row r="265" spans="1:7" x14ac:dyDescent="0.2">
      <c r="A265" s="21"/>
      <c r="B265" s="31"/>
      <c r="C265" s="50"/>
      <c r="D265" s="50"/>
      <c r="G265" s="22"/>
    </row>
    <row r="266" spans="1:7" x14ac:dyDescent="0.2">
      <c r="A266" s="21"/>
      <c r="B266" s="31"/>
      <c r="C266" s="50"/>
      <c r="D266" s="50"/>
      <c r="G266" s="22"/>
    </row>
    <row r="267" spans="1:7" x14ac:dyDescent="0.2">
      <c r="A267" s="21"/>
      <c r="B267" s="30"/>
      <c r="C267" s="53"/>
      <c r="D267" s="53"/>
      <c r="G267" s="22"/>
    </row>
    <row r="268" spans="1:7" x14ac:dyDescent="0.2">
      <c r="A268" s="21"/>
      <c r="B268" s="31"/>
      <c r="C268" s="50"/>
      <c r="D268" s="50"/>
      <c r="G268" s="22"/>
    </row>
    <row r="269" spans="1:7" x14ac:dyDescent="0.2">
      <c r="A269" s="21"/>
      <c r="B269" s="31"/>
      <c r="C269" s="50"/>
      <c r="D269" s="50"/>
      <c r="G269" s="22"/>
    </row>
    <row r="270" spans="1:7" x14ac:dyDescent="0.2">
      <c r="A270" s="21"/>
      <c r="B270" s="31"/>
      <c r="C270" s="50"/>
      <c r="D270" s="50"/>
      <c r="G270" s="22"/>
    </row>
    <row r="271" spans="1:7" x14ac:dyDescent="0.2">
      <c r="A271" s="21"/>
      <c r="B271" s="28"/>
      <c r="C271" s="50"/>
      <c r="D271" s="50"/>
      <c r="G271" s="22"/>
    </row>
    <row r="272" spans="1:7" x14ac:dyDescent="0.2">
      <c r="A272" s="21"/>
      <c r="B272" s="28"/>
      <c r="C272" s="50"/>
      <c r="D272" s="50"/>
      <c r="G272" s="22"/>
    </row>
    <row r="273" spans="1:7" x14ac:dyDescent="0.2">
      <c r="A273" s="21"/>
      <c r="B273" s="28"/>
      <c r="C273" s="50"/>
      <c r="D273" s="50"/>
      <c r="G273" s="22"/>
    </row>
    <row r="274" spans="1:7" x14ac:dyDescent="0.2">
      <c r="A274" s="21"/>
      <c r="B274" s="28"/>
      <c r="C274" s="50"/>
      <c r="D274" s="50"/>
      <c r="G274" s="22"/>
    </row>
    <row r="275" spans="1:7" x14ac:dyDescent="0.2">
      <c r="A275" s="21"/>
      <c r="B275" s="28"/>
      <c r="C275" s="50"/>
      <c r="D275" s="50"/>
      <c r="G275" s="22"/>
    </row>
    <row r="276" spans="1:7" x14ac:dyDescent="0.2">
      <c r="A276" s="21"/>
      <c r="B276" s="31"/>
      <c r="C276" s="50"/>
      <c r="D276" s="50"/>
      <c r="G276" s="22"/>
    </row>
    <row r="277" spans="1:7" x14ac:dyDescent="0.2">
      <c r="A277" s="21"/>
      <c r="B277" s="31"/>
      <c r="C277" s="50"/>
      <c r="D277" s="50"/>
      <c r="G277" s="22"/>
    </row>
    <row r="278" spans="1:7" x14ac:dyDescent="0.2">
      <c r="A278" s="21"/>
      <c r="B278" s="31"/>
      <c r="C278" s="50"/>
      <c r="D278" s="50"/>
      <c r="G278" s="22"/>
    </row>
    <row r="279" spans="1:7" x14ac:dyDescent="0.2">
      <c r="A279" s="21"/>
      <c r="B279" s="29"/>
      <c r="C279" s="50"/>
      <c r="D279" s="50"/>
      <c r="G279" s="22"/>
    </row>
    <row r="280" spans="1:7" x14ac:dyDescent="0.2">
      <c r="A280" s="21"/>
      <c r="B280" s="28"/>
      <c r="C280" s="53"/>
      <c r="D280" s="53"/>
      <c r="G280" s="22"/>
    </row>
    <row r="281" spans="1:7" ht="65.25" customHeight="1" x14ac:dyDescent="0.2">
      <c r="A281" s="21"/>
      <c r="B281" s="31"/>
      <c r="C281" s="50"/>
      <c r="D281" s="50"/>
      <c r="G281" s="22"/>
    </row>
    <row r="282" spans="1:7" ht="39.75" customHeight="1" x14ac:dyDescent="0.2">
      <c r="A282" s="21"/>
      <c r="B282" s="31"/>
      <c r="C282" s="50"/>
      <c r="D282" s="50"/>
      <c r="G282" s="22"/>
    </row>
    <row r="283" spans="1:7" x14ac:dyDescent="0.2">
      <c r="A283" s="21"/>
      <c r="B283" s="31"/>
      <c r="C283" s="50"/>
      <c r="D283" s="50"/>
      <c r="G283" s="22"/>
    </row>
    <row r="284" spans="1:7" x14ac:dyDescent="0.2">
      <c r="A284" s="21"/>
      <c r="B284" s="31"/>
      <c r="C284" s="50"/>
      <c r="D284" s="50"/>
      <c r="G284" s="22"/>
    </row>
    <row r="285" spans="1:7" x14ac:dyDescent="0.2">
      <c r="A285" s="21"/>
      <c r="B285" s="31"/>
      <c r="C285" s="50"/>
      <c r="D285" s="50"/>
      <c r="G285" s="22"/>
    </row>
    <row r="286" spans="1:7" x14ac:dyDescent="0.2">
      <c r="A286" s="21"/>
      <c r="B286" s="31"/>
      <c r="C286" s="50"/>
      <c r="D286" s="50"/>
      <c r="G286" s="22"/>
    </row>
    <row r="287" spans="1:7" x14ac:dyDescent="0.2">
      <c r="A287" s="21"/>
      <c r="B287" s="31"/>
      <c r="C287" s="50"/>
      <c r="D287" s="50"/>
      <c r="G287" s="22"/>
    </row>
    <row r="288" spans="1:7" x14ac:dyDescent="0.2">
      <c r="A288" s="21"/>
      <c r="B288" s="31"/>
      <c r="C288" s="50"/>
      <c r="D288" s="50"/>
      <c r="G288" s="22"/>
    </row>
    <row r="289" spans="1:7" x14ac:dyDescent="0.2">
      <c r="A289" s="21"/>
      <c r="B289" s="31"/>
      <c r="C289" s="50"/>
      <c r="D289" s="50"/>
      <c r="G289" s="22"/>
    </row>
    <row r="290" spans="1:7" x14ac:dyDescent="0.2">
      <c r="A290" s="21"/>
      <c r="B290" s="31"/>
      <c r="C290" s="50"/>
      <c r="D290" s="50"/>
      <c r="G290" s="22"/>
    </row>
    <row r="291" spans="1:7" x14ac:dyDescent="0.2">
      <c r="A291" s="21"/>
      <c r="B291" s="31"/>
      <c r="C291" s="50"/>
      <c r="D291" s="50"/>
      <c r="G291" s="22"/>
    </row>
    <row r="292" spans="1:7" x14ac:dyDescent="0.2">
      <c r="A292" s="21"/>
      <c r="B292" s="31"/>
      <c r="C292" s="50"/>
      <c r="D292" s="50"/>
      <c r="G292" s="22"/>
    </row>
    <row r="293" spans="1:7" x14ac:dyDescent="0.2">
      <c r="A293" s="21"/>
      <c r="B293" s="31"/>
      <c r="C293" s="50"/>
      <c r="D293" s="50"/>
      <c r="G293" s="22"/>
    </row>
    <row r="294" spans="1:7" x14ac:dyDescent="0.2">
      <c r="A294" s="21"/>
      <c r="B294" s="32"/>
      <c r="C294" s="50"/>
      <c r="D294" s="50"/>
      <c r="G294" s="22"/>
    </row>
    <row r="295" spans="1:7" x14ac:dyDescent="0.2">
      <c r="A295" s="21"/>
      <c r="B295" s="31"/>
      <c r="C295" s="50"/>
      <c r="D295" s="50"/>
      <c r="G295" s="22"/>
    </row>
    <row r="296" spans="1:7" x14ac:dyDescent="0.2">
      <c r="A296" s="21"/>
      <c r="B296" s="25"/>
      <c r="C296" s="50"/>
      <c r="D296" s="50"/>
      <c r="G296" s="22"/>
    </row>
    <row r="297" spans="1:7" x14ac:dyDescent="0.2">
      <c r="A297" s="21"/>
      <c r="B297" s="25"/>
      <c r="C297" s="50"/>
      <c r="D297" s="50"/>
      <c r="G297" s="22"/>
    </row>
    <row r="298" spans="1:7" x14ac:dyDescent="0.2">
      <c r="A298" s="21"/>
      <c r="B298" s="25"/>
      <c r="C298" s="52"/>
      <c r="D298" s="52"/>
      <c r="G298" s="22"/>
    </row>
    <row r="299" spans="1:7" x14ac:dyDescent="0.2">
      <c r="A299" s="21"/>
      <c r="B299" s="25"/>
      <c r="C299" s="52"/>
      <c r="D299" s="52"/>
      <c r="G299" s="22"/>
    </row>
    <row r="300" spans="1:7" x14ac:dyDescent="0.2">
      <c r="A300" s="21"/>
      <c r="B300" s="23"/>
      <c r="C300" s="52"/>
      <c r="D300" s="52"/>
      <c r="G300" s="22"/>
    </row>
    <row r="301" spans="1:7" x14ac:dyDescent="0.2">
      <c r="A301" s="21"/>
      <c r="B301" s="31"/>
      <c r="C301" s="50"/>
      <c r="D301" s="50"/>
      <c r="G301" s="22"/>
    </row>
    <row r="302" spans="1:7" x14ac:dyDescent="0.2">
      <c r="A302" s="21"/>
      <c r="B302" s="31"/>
      <c r="C302" s="50"/>
      <c r="D302" s="50"/>
      <c r="G302" s="22"/>
    </row>
    <row r="303" spans="1:7" x14ac:dyDescent="0.2">
      <c r="A303" s="21"/>
      <c r="B303" s="31"/>
      <c r="C303" s="50"/>
      <c r="D303" s="50"/>
      <c r="G303" s="22"/>
    </row>
    <row r="304" spans="1:7" x14ac:dyDescent="0.2">
      <c r="A304" s="21"/>
      <c r="B304" s="31"/>
      <c r="C304" s="50"/>
      <c r="D304" s="50"/>
      <c r="G304" s="22"/>
    </row>
    <row r="305" spans="1:7" x14ac:dyDescent="0.2">
      <c r="A305" s="21"/>
      <c r="B305" s="33"/>
      <c r="C305" s="50"/>
      <c r="D305" s="50"/>
      <c r="G305" s="22"/>
    </row>
    <row r="306" spans="1:7" x14ac:dyDescent="0.2">
      <c r="A306" s="21"/>
      <c r="B306" s="33"/>
      <c r="C306" s="54"/>
      <c r="D306" s="54"/>
      <c r="G306" s="22"/>
    </row>
    <row r="307" spans="1:7" x14ac:dyDescent="0.2">
      <c r="A307" s="21"/>
      <c r="B307" s="34"/>
      <c r="C307" s="54"/>
      <c r="D307" s="54"/>
      <c r="G307" s="22"/>
    </row>
    <row r="308" spans="1:7" x14ac:dyDescent="0.2">
      <c r="A308" s="21"/>
      <c r="B308" s="33"/>
      <c r="C308" s="54"/>
      <c r="D308" s="54"/>
      <c r="G308" s="22"/>
    </row>
    <row r="309" spans="1:7" x14ac:dyDescent="0.2">
      <c r="A309" s="21"/>
      <c r="B309" s="33"/>
      <c r="C309" s="54"/>
      <c r="D309" s="54"/>
      <c r="G309" s="22"/>
    </row>
    <row r="310" spans="1:7" x14ac:dyDescent="0.2">
      <c r="A310" s="21"/>
      <c r="B310" s="33"/>
      <c r="C310" s="54"/>
      <c r="D310" s="54"/>
      <c r="G310" s="22"/>
    </row>
    <row r="311" spans="1:7" x14ac:dyDescent="0.2">
      <c r="A311" s="21"/>
      <c r="B311" s="33"/>
      <c r="C311" s="54"/>
      <c r="D311" s="54"/>
      <c r="G311" s="22"/>
    </row>
    <row r="312" spans="1:7" x14ac:dyDescent="0.2">
      <c r="A312" s="21"/>
      <c r="B312" s="33"/>
      <c r="C312" s="54"/>
      <c r="D312" s="54"/>
      <c r="G312" s="22"/>
    </row>
    <row r="313" spans="1:7" x14ac:dyDescent="0.2">
      <c r="A313" s="21"/>
      <c r="B313" s="33"/>
      <c r="C313" s="54"/>
      <c r="D313" s="54"/>
      <c r="G313" s="22"/>
    </row>
    <row r="314" spans="1:7" x14ac:dyDescent="0.2">
      <c r="A314" s="21"/>
      <c r="B314" s="33"/>
      <c r="C314" s="54"/>
      <c r="D314" s="54"/>
      <c r="G314" s="22"/>
    </row>
    <row r="315" spans="1:7" x14ac:dyDescent="0.2">
      <c r="A315" s="21"/>
      <c r="B315" s="33"/>
      <c r="C315" s="54"/>
      <c r="D315" s="54"/>
      <c r="G315" s="22"/>
    </row>
    <row r="316" spans="1:7" x14ac:dyDescent="0.2">
      <c r="A316" s="21"/>
      <c r="B316" s="33"/>
      <c r="C316" s="54"/>
      <c r="D316" s="54"/>
      <c r="G316" s="22"/>
    </row>
    <row r="317" spans="1:7" x14ac:dyDescent="0.2">
      <c r="A317" s="21"/>
      <c r="B317" s="33"/>
      <c r="C317" s="54"/>
      <c r="D317" s="54"/>
      <c r="G317" s="22"/>
    </row>
    <row r="318" spans="1:7" x14ac:dyDescent="0.2">
      <c r="A318" s="21"/>
      <c r="B318" s="33"/>
      <c r="C318" s="54"/>
      <c r="D318" s="54"/>
      <c r="G318" s="22"/>
    </row>
    <row r="319" spans="1:7" x14ac:dyDescent="0.2">
      <c r="A319" s="21"/>
      <c r="B319" s="33"/>
      <c r="C319" s="54"/>
      <c r="D319" s="54"/>
      <c r="G319" s="22"/>
    </row>
    <row r="320" spans="1:7" x14ac:dyDescent="0.2">
      <c r="A320" s="21"/>
      <c r="B320" s="33"/>
      <c r="C320" s="54"/>
      <c r="D320" s="54"/>
      <c r="G320" s="22"/>
    </row>
    <row r="321" spans="1:7" x14ac:dyDescent="0.2">
      <c r="A321" s="21"/>
      <c r="B321" s="33"/>
      <c r="C321" s="54"/>
      <c r="D321" s="54"/>
      <c r="G321" s="22"/>
    </row>
    <row r="322" spans="1:7" x14ac:dyDescent="0.2">
      <c r="A322" s="21"/>
      <c r="B322" s="33"/>
      <c r="C322" s="54"/>
      <c r="D322" s="54"/>
      <c r="G322" s="22"/>
    </row>
    <row r="323" spans="1:7" x14ac:dyDescent="0.2">
      <c r="A323" s="21"/>
      <c r="B323" s="33"/>
      <c r="C323" s="54"/>
      <c r="D323" s="54"/>
      <c r="G323" s="22"/>
    </row>
    <row r="324" spans="1:7" x14ac:dyDescent="0.2">
      <c r="A324" s="21"/>
      <c r="B324" s="33"/>
      <c r="C324" s="54"/>
      <c r="D324" s="54"/>
      <c r="G324" s="22"/>
    </row>
    <row r="325" spans="1:7" x14ac:dyDescent="0.2">
      <c r="A325" s="21"/>
      <c r="B325" s="33"/>
      <c r="C325" s="54"/>
      <c r="D325" s="54"/>
      <c r="G325" s="22"/>
    </row>
    <row r="326" spans="1:7" x14ac:dyDescent="0.2">
      <c r="A326" s="21"/>
      <c r="B326" s="33"/>
      <c r="C326" s="54"/>
      <c r="D326" s="54"/>
      <c r="G326" s="22"/>
    </row>
    <row r="327" spans="1:7" x14ac:dyDescent="0.2">
      <c r="A327" s="21"/>
      <c r="B327" s="33"/>
      <c r="C327" s="54"/>
      <c r="D327" s="54"/>
      <c r="G327" s="22"/>
    </row>
    <row r="328" spans="1:7" x14ac:dyDescent="0.2">
      <c r="A328" s="21"/>
      <c r="B328" s="33"/>
      <c r="C328" s="54"/>
      <c r="D328" s="54"/>
      <c r="G328" s="22"/>
    </row>
    <row r="329" spans="1:7" x14ac:dyDescent="0.2">
      <c r="A329" s="21"/>
      <c r="B329" s="33"/>
      <c r="C329" s="54"/>
      <c r="D329" s="54"/>
      <c r="G329" s="22"/>
    </row>
    <row r="330" spans="1:7" x14ac:dyDescent="0.2">
      <c r="A330" s="21"/>
      <c r="B330" s="33"/>
      <c r="C330" s="54"/>
      <c r="D330" s="54"/>
      <c r="G330" s="22"/>
    </row>
    <row r="331" spans="1:7" x14ac:dyDescent="0.2">
      <c r="A331" s="21"/>
      <c r="B331" s="33"/>
      <c r="C331" s="54"/>
      <c r="D331" s="54"/>
      <c r="G331" s="22"/>
    </row>
    <row r="332" spans="1:7" x14ac:dyDescent="0.2">
      <c r="A332" s="21"/>
      <c r="B332" s="35"/>
      <c r="C332" s="55"/>
      <c r="D332" s="55"/>
      <c r="G332" s="22"/>
    </row>
    <row r="333" spans="1:7" x14ac:dyDescent="0.2">
      <c r="A333" s="21"/>
      <c r="B333" s="33"/>
      <c r="C333" s="54"/>
      <c r="D333" s="54"/>
      <c r="G333" s="22"/>
    </row>
    <row r="334" spans="1:7" x14ac:dyDescent="0.2">
      <c r="A334" s="21"/>
      <c r="B334" s="33"/>
      <c r="C334" s="54"/>
      <c r="D334" s="54"/>
      <c r="G334" s="22"/>
    </row>
    <row r="335" spans="1:7" x14ac:dyDescent="0.2">
      <c r="A335" s="21"/>
      <c r="B335" s="33"/>
      <c r="C335" s="54"/>
      <c r="D335" s="54"/>
      <c r="G335" s="22"/>
    </row>
    <row r="336" spans="1:7" x14ac:dyDescent="0.2">
      <c r="A336" s="21"/>
      <c r="B336" s="33"/>
      <c r="C336" s="54"/>
      <c r="D336" s="54"/>
      <c r="G336" s="22"/>
    </row>
    <row r="337" spans="1:7" x14ac:dyDescent="0.2">
      <c r="A337" s="21"/>
      <c r="B337" s="33"/>
      <c r="C337" s="54"/>
      <c r="D337" s="54"/>
      <c r="G337" s="22"/>
    </row>
    <row r="338" spans="1:7" x14ac:dyDescent="0.2">
      <c r="A338" s="21"/>
      <c r="B338" s="33"/>
      <c r="C338" s="54"/>
      <c r="D338" s="54"/>
      <c r="G338" s="22"/>
    </row>
    <row r="339" spans="1:7" x14ac:dyDescent="0.2">
      <c r="A339" s="21"/>
      <c r="B339" s="33"/>
      <c r="C339" s="54"/>
      <c r="D339" s="54"/>
      <c r="G339" s="22"/>
    </row>
    <row r="340" spans="1:7" x14ac:dyDescent="0.2">
      <c r="A340" s="21"/>
      <c r="B340" s="33"/>
      <c r="C340" s="54"/>
      <c r="D340" s="54"/>
      <c r="G340" s="22"/>
    </row>
    <row r="341" spans="1:7" x14ac:dyDescent="0.2">
      <c r="A341" s="21"/>
      <c r="B341" s="33"/>
      <c r="C341" s="54"/>
      <c r="D341" s="54"/>
      <c r="G341" s="22"/>
    </row>
    <row r="342" spans="1:7" x14ac:dyDescent="0.2">
      <c r="A342" s="21"/>
      <c r="B342" s="33"/>
      <c r="C342" s="54"/>
      <c r="D342" s="54"/>
      <c r="G342" s="22"/>
    </row>
    <row r="343" spans="1:7" x14ac:dyDescent="0.2">
      <c r="A343" s="21"/>
      <c r="B343" s="33"/>
      <c r="C343" s="54"/>
      <c r="D343" s="54"/>
      <c r="G343" s="22"/>
    </row>
    <row r="344" spans="1:7" x14ac:dyDescent="0.2">
      <c r="A344" s="21"/>
      <c r="B344" s="33"/>
      <c r="C344" s="54"/>
      <c r="D344" s="54"/>
      <c r="G344" s="22"/>
    </row>
    <row r="345" spans="1:7" x14ac:dyDescent="0.2">
      <c r="A345" s="21"/>
      <c r="B345" s="33"/>
      <c r="C345" s="54"/>
      <c r="D345" s="54"/>
      <c r="G345" s="22"/>
    </row>
    <row r="346" spans="1:7" x14ac:dyDescent="0.2">
      <c r="A346" s="21"/>
      <c r="B346" s="33"/>
      <c r="C346" s="54"/>
      <c r="D346" s="54"/>
      <c r="G346" s="22"/>
    </row>
    <row r="347" spans="1:7" x14ac:dyDescent="0.2">
      <c r="A347" s="21"/>
      <c r="B347" s="33"/>
      <c r="C347" s="54"/>
      <c r="D347" s="54"/>
      <c r="G347" s="22"/>
    </row>
    <row r="348" spans="1:7" x14ac:dyDescent="0.2">
      <c r="A348" s="21"/>
      <c r="B348" s="36"/>
      <c r="C348" s="50"/>
      <c r="D348" s="50"/>
      <c r="G348" s="22"/>
    </row>
    <row r="349" spans="1:7" x14ac:dyDescent="0.2">
      <c r="A349" s="21"/>
      <c r="B349" s="25"/>
      <c r="C349" s="52"/>
      <c r="D349" s="52"/>
      <c r="G349" s="22"/>
    </row>
    <row r="350" spans="1:7" x14ac:dyDescent="0.2">
      <c r="A350" s="21"/>
      <c r="B350" s="25"/>
      <c r="C350" s="56"/>
      <c r="D350" s="56"/>
      <c r="G350" s="22"/>
    </row>
    <row r="351" spans="1:7" x14ac:dyDescent="0.2">
      <c r="A351" s="21"/>
      <c r="B351" s="25"/>
      <c r="C351" s="56"/>
      <c r="D351" s="56"/>
      <c r="G351" s="22"/>
    </row>
    <row r="352" spans="1:7" x14ac:dyDescent="0.2">
      <c r="A352" s="21"/>
      <c r="B352" s="25"/>
      <c r="C352" s="56"/>
      <c r="D352" s="56"/>
      <c r="G352" s="22"/>
    </row>
    <row r="353" spans="1:7" x14ac:dyDescent="0.2">
      <c r="A353" s="21"/>
      <c r="B353" s="25"/>
      <c r="C353" s="56"/>
      <c r="D353" s="56"/>
      <c r="G353" s="22"/>
    </row>
    <row r="354" spans="1:7" x14ac:dyDescent="0.2">
      <c r="A354" s="21"/>
      <c r="B354" s="26"/>
      <c r="C354" s="56"/>
      <c r="D354" s="56"/>
      <c r="G354" s="22"/>
    </row>
    <row r="355" spans="1:7" x14ac:dyDescent="0.2">
      <c r="A355" s="21"/>
      <c r="B355" s="27"/>
      <c r="C355" s="57"/>
      <c r="D355" s="57"/>
      <c r="G355" s="22"/>
    </row>
    <row r="356" spans="1:7" x14ac:dyDescent="0.2">
      <c r="A356" s="21"/>
      <c r="B356" s="25"/>
      <c r="C356" s="56"/>
      <c r="D356" s="56"/>
      <c r="G356" s="22"/>
    </row>
    <row r="357" spans="1:7" x14ac:dyDescent="0.2">
      <c r="A357" s="21"/>
      <c r="B357" s="25"/>
      <c r="C357" s="56"/>
      <c r="D357" s="56"/>
      <c r="G357" s="22"/>
    </row>
    <row r="358" spans="1:7" x14ac:dyDescent="0.2">
      <c r="A358" s="21"/>
      <c r="B358" s="25"/>
      <c r="C358" s="56"/>
      <c r="D358" s="56"/>
      <c r="G358" s="22"/>
    </row>
    <row r="359" spans="1:7" x14ac:dyDescent="0.2">
      <c r="A359" s="21"/>
      <c r="B359" s="27"/>
      <c r="C359" s="57"/>
      <c r="D359" s="57"/>
      <c r="G359" s="22"/>
    </row>
    <row r="360" spans="1:7" x14ac:dyDescent="0.2">
      <c r="A360" s="21"/>
      <c r="B360" s="25"/>
      <c r="C360" s="56"/>
      <c r="D360" s="56"/>
      <c r="G360" s="22"/>
    </row>
    <row r="361" spans="1:7" x14ac:dyDescent="0.2">
      <c r="A361" s="21"/>
      <c r="B361" s="25"/>
      <c r="C361" s="56"/>
      <c r="D361" s="56"/>
      <c r="G361" s="22"/>
    </row>
    <row r="362" spans="1:7" x14ac:dyDescent="0.2">
      <c r="A362" s="21"/>
      <c r="B362" s="25"/>
      <c r="C362" s="56"/>
      <c r="D362" s="56"/>
      <c r="G362" s="22"/>
    </row>
    <row r="363" spans="1:7" x14ac:dyDescent="0.2">
      <c r="A363" s="21"/>
      <c r="B363" s="25"/>
      <c r="C363" s="56"/>
      <c r="D363" s="56"/>
      <c r="G363" s="22"/>
    </row>
    <row r="364" spans="1:7" x14ac:dyDescent="0.2">
      <c r="A364" s="21"/>
      <c r="B364" s="25"/>
      <c r="C364" s="56"/>
      <c r="D364" s="56"/>
      <c r="G364" s="22"/>
    </row>
    <row r="365" spans="1:7" x14ac:dyDescent="0.2">
      <c r="A365" s="21"/>
      <c r="B365" s="25"/>
      <c r="C365" s="56"/>
      <c r="D365" s="56"/>
      <c r="G365" s="22"/>
    </row>
    <row r="366" spans="1:7" x14ac:dyDescent="0.2">
      <c r="A366" s="21"/>
      <c r="B366" s="25"/>
      <c r="C366" s="56"/>
      <c r="D366" s="56"/>
      <c r="G366" s="22"/>
    </row>
    <row r="367" spans="1:7" x14ac:dyDescent="0.2">
      <c r="A367" s="21"/>
      <c r="B367" s="25"/>
      <c r="C367" s="56"/>
      <c r="D367" s="56"/>
      <c r="G367" s="22"/>
    </row>
    <row r="368" spans="1:7" x14ac:dyDescent="0.2">
      <c r="A368" s="21"/>
      <c r="B368" s="25"/>
      <c r="C368" s="56"/>
      <c r="D368" s="56"/>
      <c r="G368" s="22"/>
    </row>
    <row r="369" spans="1:7" x14ac:dyDescent="0.2">
      <c r="A369" s="21"/>
      <c r="B369" s="25"/>
      <c r="C369" s="56"/>
      <c r="D369" s="56"/>
      <c r="G369" s="22"/>
    </row>
    <row r="370" spans="1:7" x14ac:dyDescent="0.2">
      <c r="A370" s="21"/>
      <c r="B370" s="25"/>
      <c r="C370" s="56"/>
      <c r="D370" s="56"/>
      <c r="G370" s="22"/>
    </row>
    <row r="371" spans="1:7" x14ac:dyDescent="0.2">
      <c r="A371" s="21"/>
      <c r="B371" s="25"/>
      <c r="C371" s="56"/>
      <c r="D371" s="56"/>
      <c r="G371" s="22"/>
    </row>
    <row r="372" spans="1:7" x14ac:dyDescent="0.2">
      <c r="A372" s="21"/>
      <c r="B372" s="25"/>
      <c r="C372" s="56"/>
      <c r="D372" s="56"/>
      <c r="G372" s="22"/>
    </row>
    <row r="373" spans="1:7" x14ac:dyDescent="0.2">
      <c r="A373" s="21"/>
      <c r="B373" s="25"/>
      <c r="C373" s="56"/>
      <c r="D373" s="56"/>
      <c r="G373" s="22"/>
    </row>
    <row r="374" spans="1:7" x14ac:dyDescent="0.2">
      <c r="A374" s="21"/>
      <c r="B374" s="27"/>
      <c r="C374" s="57"/>
      <c r="D374" s="57"/>
      <c r="G374" s="22"/>
    </row>
    <row r="375" spans="1:7" x14ac:dyDescent="0.2">
      <c r="A375" s="21"/>
      <c r="B375" s="25"/>
      <c r="C375" s="56"/>
      <c r="D375" s="56"/>
      <c r="G375" s="22"/>
    </row>
    <row r="376" spans="1:7" x14ac:dyDescent="0.2">
      <c r="A376" s="21"/>
      <c r="B376" s="27"/>
      <c r="C376" s="55"/>
      <c r="D376" s="55"/>
      <c r="G376" s="22"/>
    </row>
    <row r="377" spans="1:7" x14ac:dyDescent="0.2">
      <c r="A377" s="21"/>
      <c r="B377" s="25"/>
      <c r="C377" s="56"/>
      <c r="D377" s="56"/>
      <c r="G377" s="22"/>
    </row>
    <row r="378" spans="1:7" x14ac:dyDescent="0.2">
      <c r="A378" s="21"/>
      <c r="B378" s="25"/>
      <c r="C378" s="56"/>
      <c r="D378" s="56"/>
      <c r="G378" s="22"/>
    </row>
    <row r="379" spans="1:7" x14ac:dyDescent="0.2">
      <c r="A379" s="21"/>
      <c r="B379" s="25"/>
      <c r="C379" s="56"/>
      <c r="D379" s="56"/>
      <c r="G379" s="22"/>
    </row>
    <row r="380" spans="1:7" x14ac:dyDescent="0.2">
      <c r="A380" s="21"/>
      <c r="B380" s="27"/>
      <c r="C380" s="55"/>
      <c r="D380" s="55"/>
      <c r="G380" s="22"/>
    </row>
    <row r="381" spans="1:7" x14ac:dyDescent="0.2">
      <c r="A381" s="21"/>
      <c r="B381" s="25"/>
      <c r="C381" s="56"/>
      <c r="D381" s="56"/>
      <c r="G381" s="22"/>
    </row>
    <row r="382" spans="1:7" x14ac:dyDescent="0.2">
      <c r="A382" s="21"/>
      <c r="B382" s="27"/>
      <c r="C382" s="57"/>
      <c r="D382" s="57"/>
      <c r="G382" s="22"/>
    </row>
    <row r="383" spans="1:7" x14ac:dyDescent="0.2">
      <c r="A383" s="21"/>
      <c r="B383" s="25"/>
      <c r="C383" s="56"/>
      <c r="D383" s="56"/>
      <c r="G383" s="22"/>
    </row>
    <row r="384" spans="1:7" x14ac:dyDescent="0.2">
      <c r="A384" s="21"/>
      <c r="B384" s="25"/>
      <c r="C384" s="56"/>
      <c r="D384" s="56"/>
      <c r="G384" s="22"/>
    </row>
    <row r="385" spans="1:7" x14ac:dyDescent="0.2">
      <c r="A385" s="21"/>
      <c r="B385" s="25"/>
      <c r="C385" s="56"/>
      <c r="D385" s="56"/>
      <c r="G385" s="22"/>
    </row>
    <row r="386" spans="1:7" x14ac:dyDescent="0.2">
      <c r="A386" s="21"/>
      <c r="B386" s="27"/>
      <c r="C386" s="57"/>
      <c r="D386" s="57"/>
      <c r="G386" s="22"/>
    </row>
    <row r="387" spans="1:7" x14ac:dyDescent="0.2">
      <c r="A387" s="21"/>
      <c r="B387" s="25"/>
      <c r="C387" s="56"/>
      <c r="D387" s="56"/>
      <c r="G387" s="22"/>
    </row>
    <row r="388" spans="1:7" x14ac:dyDescent="0.2">
      <c r="A388" s="21"/>
      <c r="B388" s="25"/>
      <c r="C388" s="56"/>
      <c r="D388" s="56"/>
    </row>
    <row r="389" spans="1:7" ht="14.25" x14ac:dyDescent="0.2">
      <c r="A389" s="21"/>
      <c r="B389" s="37"/>
      <c r="C389" s="56"/>
      <c r="D389" s="56"/>
    </row>
    <row r="390" spans="1:7" x14ac:dyDescent="0.2">
      <c r="A390" s="21"/>
      <c r="B390" s="26"/>
      <c r="C390" s="56"/>
      <c r="D390" s="56"/>
    </row>
    <row r="391" spans="1:7" x14ac:dyDescent="0.2">
      <c r="A391" s="21"/>
      <c r="B391" s="27"/>
      <c r="C391" s="57"/>
      <c r="D391" s="57"/>
      <c r="F391" s="22"/>
    </row>
    <row r="392" spans="1:7" x14ac:dyDescent="0.2">
      <c r="A392" s="21"/>
      <c r="B392" s="26"/>
      <c r="C392" s="57"/>
      <c r="D392" s="57"/>
      <c r="F392" s="22"/>
    </row>
    <row r="393" spans="1:7" x14ac:dyDescent="0.2">
      <c r="A393" s="21"/>
      <c r="B393" s="25"/>
      <c r="C393" s="56"/>
      <c r="D393" s="56"/>
      <c r="F393" s="22"/>
    </row>
    <row r="394" spans="1:7" x14ac:dyDescent="0.2">
      <c r="A394" s="21"/>
      <c r="B394" s="25"/>
      <c r="C394" s="56"/>
      <c r="D394" s="56"/>
      <c r="F394" s="22"/>
    </row>
    <row r="395" spans="1:7" x14ac:dyDescent="0.2">
      <c r="A395" s="21"/>
      <c r="B395" s="25"/>
      <c r="C395" s="56"/>
      <c r="D395" s="56"/>
      <c r="F395" s="22"/>
    </row>
    <row r="396" spans="1:7" x14ac:dyDescent="0.2">
      <c r="A396" s="21"/>
      <c r="B396" s="25"/>
      <c r="C396" s="56"/>
      <c r="D396" s="56"/>
      <c r="F396" s="22"/>
    </row>
    <row r="397" spans="1:7" x14ac:dyDescent="0.2">
      <c r="A397" s="21"/>
      <c r="B397" s="25"/>
      <c r="C397" s="56"/>
      <c r="D397" s="56"/>
      <c r="F397" s="22"/>
    </row>
    <row r="398" spans="1:7" x14ac:dyDescent="0.2">
      <c r="A398" s="21"/>
      <c r="B398" s="25"/>
      <c r="C398" s="56"/>
      <c r="D398" s="56"/>
      <c r="F398" s="22"/>
    </row>
    <row r="399" spans="1:7" x14ac:dyDescent="0.2">
      <c r="A399" s="21"/>
      <c r="B399" s="25"/>
      <c r="C399" s="56"/>
      <c r="D399" s="56"/>
      <c r="F399" s="22"/>
    </row>
    <row r="400" spans="1:7" x14ac:dyDescent="0.2">
      <c r="A400" s="21"/>
      <c r="B400" s="25"/>
      <c r="C400" s="56"/>
      <c r="D400" s="56"/>
      <c r="F400" s="22"/>
    </row>
    <row r="401" spans="1:6" x14ac:dyDescent="0.2">
      <c r="A401" s="21"/>
      <c r="B401" s="25"/>
      <c r="C401" s="56"/>
      <c r="D401" s="56"/>
      <c r="F401" s="22"/>
    </row>
    <row r="402" spans="1:6" x14ac:dyDescent="0.2">
      <c r="A402" s="21"/>
      <c r="B402" s="25"/>
      <c r="C402" s="56"/>
      <c r="D402" s="56"/>
      <c r="F402" s="22"/>
    </row>
    <row r="403" spans="1:6" x14ac:dyDescent="0.2">
      <c r="A403" s="21"/>
      <c r="B403" s="25"/>
      <c r="C403" s="56"/>
      <c r="D403" s="56"/>
      <c r="F403" s="22"/>
    </row>
    <row r="404" spans="1:6" x14ac:dyDescent="0.2">
      <c r="A404" s="21"/>
      <c r="B404" s="25"/>
      <c r="C404" s="56"/>
      <c r="D404" s="56"/>
      <c r="F404" s="22"/>
    </row>
    <row r="405" spans="1:6" x14ac:dyDescent="0.2">
      <c r="A405" s="21"/>
      <c r="B405" s="25"/>
      <c r="C405" s="56"/>
      <c r="D405" s="56"/>
      <c r="F405" s="22"/>
    </row>
    <row r="406" spans="1:6" x14ac:dyDescent="0.2">
      <c r="A406" s="21"/>
      <c r="B406" s="25"/>
      <c r="C406" s="56"/>
      <c r="D406" s="56"/>
      <c r="F406" s="22"/>
    </row>
    <row r="407" spans="1:6" x14ac:dyDescent="0.2">
      <c r="A407" s="21"/>
      <c r="B407" s="25"/>
      <c r="C407" s="56"/>
      <c r="D407" s="56"/>
      <c r="F407" s="22"/>
    </row>
    <row r="408" spans="1:6" x14ac:dyDescent="0.2">
      <c r="A408" s="21"/>
      <c r="B408" s="25"/>
      <c r="C408" s="56"/>
      <c r="D408" s="56"/>
      <c r="F408" s="22"/>
    </row>
    <row r="409" spans="1:6" x14ac:dyDescent="0.2">
      <c r="A409" s="21"/>
      <c r="B409" s="26"/>
      <c r="C409" s="56"/>
      <c r="D409" s="56"/>
      <c r="F409" s="22"/>
    </row>
    <row r="410" spans="1:6" x14ac:dyDescent="0.2">
      <c r="A410" s="21"/>
      <c r="B410" s="25"/>
      <c r="C410" s="56"/>
      <c r="D410" s="56"/>
      <c r="F410" s="22"/>
    </row>
    <row r="411" spans="1:6" x14ac:dyDescent="0.2">
      <c r="A411" s="21"/>
      <c r="B411" s="25"/>
      <c r="C411" s="56"/>
      <c r="D411" s="56"/>
      <c r="F411" s="22"/>
    </row>
    <row r="412" spans="1:6" x14ac:dyDescent="0.2">
      <c r="A412" s="21"/>
      <c r="B412" s="25"/>
      <c r="C412" s="56"/>
      <c r="D412" s="56"/>
      <c r="F412" s="22"/>
    </row>
    <row r="413" spans="1:6" x14ac:dyDescent="0.2">
      <c r="A413" s="21"/>
      <c r="B413" s="25"/>
      <c r="C413" s="56"/>
      <c r="D413" s="56"/>
      <c r="F413" s="22"/>
    </row>
    <row r="414" spans="1:6" x14ac:dyDescent="0.2">
      <c r="A414" s="21"/>
      <c r="B414" s="25"/>
      <c r="C414" s="56"/>
      <c r="D414" s="56"/>
      <c r="F414" s="22"/>
    </row>
    <row r="415" spans="1:6" x14ac:dyDescent="0.2">
      <c r="A415" s="21"/>
      <c r="B415" s="25"/>
      <c r="C415" s="56"/>
      <c r="D415" s="56"/>
      <c r="F415" s="22"/>
    </row>
    <row r="416" spans="1:6" x14ac:dyDescent="0.2">
      <c r="A416" s="21"/>
      <c r="B416" s="25"/>
      <c r="C416" s="56"/>
      <c r="D416" s="56"/>
      <c r="F416" s="22"/>
    </row>
    <row r="417" spans="1:6" x14ac:dyDescent="0.2">
      <c r="A417" s="21"/>
      <c r="B417" s="25"/>
      <c r="C417" s="56"/>
      <c r="D417" s="56"/>
      <c r="F417" s="22"/>
    </row>
    <row r="418" spans="1:6" x14ac:dyDescent="0.2">
      <c r="A418" s="21"/>
      <c r="B418" s="25"/>
      <c r="C418" s="56"/>
      <c r="D418" s="56"/>
      <c r="F418" s="22"/>
    </row>
    <row r="419" spans="1:6" x14ac:dyDescent="0.2">
      <c r="A419" s="21"/>
      <c r="B419" s="25"/>
      <c r="C419" s="56"/>
      <c r="D419" s="56"/>
      <c r="F419" s="22"/>
    </row>
    <row r="420" spans="1:6" x14ac:dyDescent="0.2">
      <c r="A420" s="21"/>
      <c r="B420" s="25"/>
      <c r="C420" s="56"/>
      <c r="D420" s="56"/>
      <c r="F420" s="22"/>
    </row>
    <row r="421" spans="1:6" x14ac:dyDescent="0.2">
      <c r="A421" s="21"/>
      <c r="B421" s="25"/>
      <c r="C421" s="56"/>
      <c r="D421" s="56"/>
      <c r="F421" s="22"/>
    </row>
    <row r="422" spans="1:6" x14ac:dyDescent="0.2">
      <c r="A422" s="21"/>
      <c r="B422" s="25"/>
      <c r="C422" s="56"/>
      <c r="D422" s="56"/>
      <c r="F422" s="22"/>
    </row>
    <row r="423" spans="1:6" x14ac:dyDescent="0.2">
      <c r="A423" s="21"/>
      <c r="B423" s="25"/>
      <c r="C423" s="56"/>
      <c r="D423" s="56"/>
      <c r="F423" s="22"/>
    </row>
    <row r="424" spans="1:6" x14ac:dyDescent="0.2">
      <c r="A424" s="21"/>
      <c r="B424" s="25"/>
      <c r="C424" s="56"/>
      <c r="D424" s="56"/>
      <c r="F424" s="22"/>
    </row>
    <row r="425" spans="1:6" x14ac:dyDescent="0.2">
      <c r="A425" s="21"/>
      <c r="B425" s="25"/>
      <c r="C425" s="56"/>
      <c r="D425" s="56"/>
      <c r="F425" s="22"/>
    </row>
    <row r="426" spans="1:6" x14ac:dyDescent="0.2">
      <c r="A426" s="21"/>
      <c r="B426" s="25"/>
      <c r="C426" s="56"/>
      <c r="D426" s="56"/>
      <c r="F426" s="22"/>
    </row>
    <row r="427" spans="1:6" x14ac:dyDescent="0.2">
      <c r="A427" s="21"/>
      <c r="B427" s="25"/>
      <c r="C427" s="56"/>
      <c r="D427" s="56"/>
      <c r="F427" s="22"/>
    </row>
    <row r="428" spans="1:6" x14ac:dyDescent="0.2">
      <c r="A428" s="21"/>
      <c r="B428" s="25"/>
      <c r="C428" s="56"/>
      <c r="D428" s="56"/>
      <c r="F428" s="22"/>
    </row>
    <row r="429" spans="1:6" x14ac:dyDescent="0.2">
      <c r="A429" s="21"/>
      <c r="B429" s="25"/>
      <c r="C429" s="56"/>
      <c r="D429" s="56"/>
      <c r="F429" s="22"/>
    </row>
    <row r="430" spans="1:6" x14ac:dyDescent="0.2">
      <c r="A430" s="21"/>
      <c r="B430" s="25"/>
      <c r="C430" s="56"/>
      <c r="D430" s="56"/>
      <c r="F430" s="22"/>
    </row>
    <row r="431" spans="1:6" x14ac:dyDescent="0.2">
      <c r="A431" s="21"/>
      <c r="B431" s="25"/>
      <c r="C431" s="56"/>
      <c r="D431" s="56"/>
      <c r="F431" s="22"/>
    </row>
    <row r="432" spans="1:6" x14ac:dyDescent="0.2">
      <c r="A432" s="21"/>
      <c r="B432" s="25"/>
      <c r="C432" s="56"/>
      <c r="D432" s="56"/>
      <c r="F432" s="22"/>
    </row>
    <row r="433" spans="1:6" x14ac:dyDescent="0.2">
      <c r="A433" s="21"/>
      <c r="B433" s="25"/>
      <c r="C433" s="56"/>
      <c r="D433" s="56"/>
      <c r="F433" s="22"/>
    </row>
    <row r="434" spans="1:6" x14ac:dyDescent="0.2">
      <c r="A434" s="21"/>
      <c r="B434" s="25"/>
      <c r="C434" s="56"/>
      <c r="D434" s="56"/>
      <c r="F434" s="22"/>
    </row>
    <row r="435" spans="1:6" x14ac:dyDescent="0.2">
      <c r="A435" s="21"/>
      <c r="B435" s="25"/>
      <c r="C435" s="56"/>
      <c r="D435" s="56"/>
      <c r="F435" s="22"/>
    </row>
    <row r="436" spans="1:6" x14ac:dyDescent="0.2">
      <c r="A436" s="21"/>
      <c r="B436" s="38"/>
      <c r="C436" s="56"/>
      <c r="D436" s="56"/>
      <c r="F436" s="22"/>
    </row>
    <row r="437" spans="1:6" x14ac:dyDescent="0.2">
      <c r="A437" s="21"/>
      <c r="B437" s="25"/>
      <c r="C437" s="56"/>
      <c r="D437" s="56"/>
      <c r="F437" s="22"/>
    </row>
    <row r="438" spans="1:6" x14ac:dyDescent="0.2">
      <c r="A438" s="21"/>
      <c r="B438" s="25"/>
      <c r="C438" s="56"/>
      <c r="D438" s="56"/>
      <c r="F438" s="22"/>
    </row>
    <row r="439" spans="1:6" x14ac:dyDescent="0.2">
      <c r="A439" s="21"/>
      <c r="B439" s="25"/>
      <c r="C439" s="56"/>
      <c r="D439" s="56"/>
      <c r="F439" s="22"/>
    </row>
    <row r="440" spans="1:6" x14ac:dyDescent="0.2">
      <c r="A440" s="21"/>
      <c r="B440" s="25"/>
      <c r="C440" s="56"/>
      <c r="D440" s="56"/>
      <c r="F440" s="22"/>
    </row>
    <row r="441" spans="1:6" x14ac:dyDescent="0.2">
      <c r="A441" s="21"/>
      <c r="B441" s="25"/>
      <c r="C441" s="56"/>
      <c r="D441" s="56"/>
      <c r="F441" s="22"/>
    </row>
    <row r="442" spans="1:6" x14ac:dyDescent="0.2">
      <c r="A442" s="21"/>
      <c r="B442" s="25"/>
      <c r="C442" s="56"/>
      <c r="D442" s="56"/>
      <c r="F442" s="22"/>
    </row>
    <row r="443" spans="1:6" x14ac:dyDescent="0.2">
      <c r="A443" s="21"/>
      <c r="B443" s="25"/>
      <c r="C443" s="56"/>
      <c r="D443" s="56"/>
      <c r="F443" s="22"/>
    </row>
    <row r="444" spans="1:6" x14ac:dyDescent="0.2">
      <c r="A444" s="21"/>
      <c r="B444" s="25"/>
      <c r="C444" s="56"/>
      <c r="D444" s="56"/>
      <c r="F444" s="22"/>
    </row>
    <row r="445" spans="1:6" x14ac:dyDescent="0.2">
      <c r="A445" s="21"/>
      <c r="B445" s="25"/>
      <c r="C445" s="56"/>
      <c r="D445" s="56"/>
      <c r="F445" s="22"/>
    </row>
    <row r="446" spans="1:6" x14ac:dyDescent="0.2">
      <c r="A446" s="21"/>
      <c r="B446" s="25"/>
      <c r="C446" s="56"/>
      <c r="D446" s="56"/>
      <c r="F446" s="22"/>
    </row>
    <row r="447" spans="1:6" x14ac:dyDescent="0.2">
      <c r="A447" s="21"/>
      <c r="B447" s="25"/>
      <c r="C447" s="56"/>
      <c r="D447" s="56"/>
      <c r="F447" s="22"/>
    </row>
    <row r="448" spans="1:6" x14ac:dyDescent="0.2">
      <c r="A448" s="21"/>
      <c r="B448" s="25"/>
      <c r="C448" s="56"/>
      <c r="D448" s="56"/>
      <c r="F448" s="22"/>
    </row>
    <row r="449" spans="1:6" x14ac:dyDescent="0.2">
      <c r="A449" s="21"/>
      <c r="B449" s="25"/>
      <c r="C449" s="56"/>
      <c r="D449" s="56"/>
      <c r="F449" s="22"/>
    </row>
    <row r="450" spans="1:6" x14ac:dyDescent="0.2">
      <c r="A450" s="21"/>
      <c r="B450" s="25"/>
      <c r="C450" s="56"/>
      <c r="D450" s="56"/>
      <c r="F450" s="22"/>
    </row>
    <row r="451" spans="1:6" x14ac:dyDescent="0.2">
      <c r="A451" s="21"/>
      <c r="B451" s="25"/>
      <c r="C451" s="56"/>
      <c r="D451" s="56"/>
      <c r="F451" s="22"/>
    </row>
    <row r="452" spans="1:6" x14ac:dyDescent="0.2">
      <c r="A452" s="21"/>
      <c r="B452" s="25"/>
      <c r="C452" s="56"/>
      <c r="D452" s="56"/>
      <c r="F452" s="22"/>
    </row>
    <row r="453" spans="1:6" x14ac:dyDescent="0.2">
      <c r="A453" s="21"/>
      <c r="B453" s="25"/>
      <c r="C453" s="56"/>
      <c r="D453" s="56"/>
      <c r="F453" s="22"/>
    </row>
    <row r="454" spans="1:6" x14ac:dyDescent="0.2">
      <c r="A454" s="21"/>
      <c r="B454" s="25"/>
      <c r="C454" s="56"/>
      <c r="D454" s="56"/>
      <c r="F454" s="22"/>
    </row>
    <row r="455" spans="1:6" x14ac:dyDescent="0.2">
      <c r="A455" s="21"/>
      <c r="B455" s="25"/>
      <c r="C455" s="56"/>
      <c r="D455" s="56"/>
      <c r="F455" s="22"/>
    </row>
    <row r="456" spans="1:6" x14ac:dyDescent="0.2">
      <c r="A456" s="21"/>
      <c r="B456" s="25"/>
      <c r="C456" s="56"/>
      <c r="D456" s="56"/>
      <c r="F456" s="22"/>
    </row>
    <row r="457" spans="1:6" x14ac:dyDescent="0.2">
      <c r="A457" s="21"/>
      <c r="B457" s="25"/>
      <c r="C457" s="56"/>
      <c r="D457" s="56"/>
      <c r="F457" s="22"/>
    </row>
    <row r="458" spans="1:6" x14ac:dyDescent="0.2">
      <c r="A458" s="21"/>
      <c r="B458" s="25"/>
      <c r="C458" s="56"/>
      <c r="D458" s="56"/>
      <c r="F458" s="22"/>
    </row>
    <row r="459" spans="1:6" x14ac:dyDescent="0.2">
      <c r="A459" s="21"/>
      <c r="B459" s="25"/>
      <c r="C459" s="56"/>
      <c r="D459" s="56"/>
      <c r="F459" s="22"/>
    </row>
    <row r="460" spans="1:6" x14ac:dyDescent="0.2">
      <c r="A460" s="21"/>
      <c r="B460" s="25"/>
      <c r="C460" s="56"/>
      <c r="D460" s="56"/>
      <c r="F460" s="22"/>
    </row>
    <row r="461" spans="1:6" x14ac:dyDescent="0.2">
      <c r="A461" s="21"/>
      <c r="B461" s="25"/>
      <c r="C461" s="56"/>
      <c r="D461" s="56"/>
      <c r="F461" s="22"/>
    </row>
    <row r="462" spans="1:6" x14ac:dyDescent="0.2">
      <c r="A462" s="21"/>
      <c r="B462" s="25"/>
      <c r="C462" s="56"/>
      <c r="D462" s="56"/>
      <c r="F462" s="22"/>
    </row>
    <row r="463" spans="1:6" x14ac:dyDescent="0.2">
      <c r="A463" s="21"/>
      <c r="B463" s="39"/>
      <c r="C463" s="55"/>
      <c r="D463" s="55"/>
      <c r="F463" s="22"/>
    </row>
    <row r="464" spans="1:6" x14ac:dyDescent="0.2">
      <c r="A464" s="21"/>
      <c r="B464" s="26"/>
      <c r="C464" s="56"/>
      <c r="D464" s="56"/>
      <c r="F464" s="22"/>
    </row>
    <row r="465" spans="1:6" x14ac:dyDescent="0.2">
      <c r="A465" s="21"/>
      <c r="B465" s="25"/>
      <c r="C465" s="56"/>
      <c r="D465" s="56"/>
      <c r="F465" s="22"/>
    </row>
    <row r="466" spans="1:6" x14ac:dyDescent="0.2">
      <c r="A466" s="21"/>
      <c r="B466" s="25"/>
      <c r="C466" s="56"/>
      <c r="D466" s="56"/>
      <c r="F466" s="22"/>
    </row>
    <row r="467" spans="1:6" x14ac:dyDescent="0.2">
      <c r="A467" s="21"/>
      <c r="B467" s="25"/>
      <c r="C467" s="56"/>
      <c r="D467" s="56"/>
      <c r="F467" s="22"/>
    </row>
    <row r="468" spans="1:6" x14ac:dyDescent="0.2">
      <c r="A468" s="21"/>
      <c r="B468" s="25"/>
      <c r="C468" s="56"/>
      <c r="D468" s="56"/>
      <c r="F468" s="22"/>
    </row>
    <row r="469" spans="1:6" x14ac:dyDescent="0.2">
      <c r="A469" s="21"/>
      <c r="B469" s="25"/>
      <c r="C469" s="56"/>
      <c r="D469" s="56"/>
      <c r="F469" s="22"/>
    </row>
    <row r="470" spans="1:6" x14ac:dyDescent="0.2">
      <c r="A470" s="21"/>
      <c r="B470" s="25"/>
      <c r="C470" s="56"/>
      <c r="D470" s="56"/>
      <c r="F470" s="22"/>
    </row>
    <row r="471" spans="1:6" x14ac:dyDescent="0.2">
      <c r="A471" s="21"/>
      <c r="B471" s="25"/>
      <c r="C471" s="56"/>
      <c r="D471" s="56"/>
      <c r="F471" s="22"/>
    </row>
    <row r="472" spans="1:6" x14ac:dyDescent="0.2">
      <c r="A472" s="21"/>
      <c r="B472" s="25"/>
      <c r="C472" s="56"/>
      <c r="D472" s="56"/>
      <c r="F472" s="22"/>
    </row>
    <row r="473" spans="1:6" x14ac:dyDescent="0.2">
      <c r="A473" s="21"/>
      <c r="B473" s="25"/>
      <c r="C473" s="56"/>
      <c r="D473" s="56"/>
      <c r="F473" s="22"/>
    </row>
    <row r="474" spans="1:6" x14ac:dyDescent="0.2">
      <c r="A474" s="21"/>
      <c r="B474" s="25"/>
      <c r="C474" s="56"/>
      <c r="D474" s="56"/>
      <c r="F474" s="22"/>
    </row>
    <row r="475" spans="1:6" x14ac:dyDescent="0.2">
      <c r="A475" s="21"/>
      <c r="B475" s="25"/>
      <c r="C475" s="56"/>
      <c r="D475" s="56"/>
      <c r="F475" s="22"/>
    </row>
    <row r="476" spans="1:6" x14ac:dyDescent="0.2">
      <c r="A476" s="21"/>
      <c r="B476" s="25"/>
      <c r="C476" s="56"/>
      <c r="D476" s="56"/>
      <c r="F476" s="22"/>
    </row>
    <row r="477" spans="1:6" x14ac:dyDescent="0.2">
      <c r="A477" s="21"/>
      <c r="B477" s="25"/>
      <c r="C477" s="56"/>
      <c r="D477" s="56"/>
      <c r="F477" s="22"/>
    </row>
    <row r="478" spans="1:6" x14ac:dyDescent="0.2">
      <c r="A478" s="21"/>
      <c r="B478" s="25"/>
      <c r="C478" s="56"/>
      <c r="D478" s="56"/>
      <c r="F478" s="22"/>
    </row>
    <row r="479" spans="1:6" x14ac:dyDescent="0.2">
      <c r="A479" s="21"/>
      <c r="B479" s="25"/>
      <c r="C479" s="56"/>
      <c r="D479" s="56"/>
      <c r="F479" s="22"/>
    </row>
    <row r="480" spans="1:6" x14ac:dyDescent="0.2">
      <c r="A480" s="21"/>
      <c r="B480" s="26"/>
      <c r="C480" s="56"/>
      <c r="D480" s="56"/>
      <c r="F480" s="22"/>
    </row>
    <row r="481" spans="1:6" x14ac:dyDescent="0.2">
      <c r="A481" s="21"/>
      <c r="B481" s="25"/>
      <c r="C481" s="56"/>
      <c r="D481" s="56"/>
      <c r="F481" s="22"/>
    </row>
    <row r="482" spans="1:6" x14ac:dyDescent="0.2">
      <c r="A482" s="21"/>
      <c r="B482" s="25"/>
      <c r="C482" s="56"/>
      <c r="D482" s="56"/>
      <c r="F482" s="22"/>
    </row>
    <row r="483" spans="1:6" x14ac:dyDescent="0.2">
      <c r="A483" s="21"/>
      <c r="B483" s="25"/>
      <c r="C483" s="56"/>
      <c r="D483" s="56"/>
      <c r="F483" s="22"/>
    </row>
    <row r="484" spans="1:6" x14ac:dyDescent="0.2">
      <c r="A484" s="21"/>
      <c r="B484" s="25"/>
      <c r="C484" s="56"/>
      <c r="D484" s="56"/>
      <c r="F484" s="22"/>
    </row>
    <row r="485" spans="1:6" x14ac:dyDescent="0.2">
      <c r="A485" s="21"/>
      <c r="B485" s="26"/>
      <c r="C485" s="56"/>
      <c r="D485" s="56"/>
      <c r="F485" s="22"/>
    </row>
    <row r="486" spans="1:6" x14ac:dyDescent="0.2">
      <c r="A486" s="21"/>
      <c r="B486" s="25"/>
      <c r="C486" s="56"/>
      <c r="D486" s="56"/>
      <c r="F486" s="22"/>
    </row>
    <row r="487" spans="1:6" x14ac:dyDescent="0.2">
      <c r="A487" s="21"/>
      <c r="B487" s="25"/>
      <c r="C487" s="56"/>
      <c r="D487" s="56"/>
      <c r="F487" s="22"/>
    </row>
    <row r="488" spans="1:6" x14ac:dyDescent="0.2">
      <c r="A488" s="21"/>
      <c r="B488" s="25"/>
      <c r="C488" s="56"/>
      <c r="D488" s="56"/>
      <c r="F488" s="22"/>
    </row>
    <row r="489" spans="1:6" x14ac:dyDescent="0.2">
      <c r="A489" s="21"/>
      <c r="B489" s="25"/>
      <c r="C489" s="56"/>
      <c r="D489" s="56"/>
      <c r="F489" s="22"/>
    </row>
    <row r="490" spans="1:6" x14ac:dyDescent="0.2">
      <c r="A490" s="21"/>
      <c r="B490" s="25"/>
      <c r="C490" s="56"/>
      <c r="D490" s="56"/>
      <c r="F490" s="22"/>
    </row>
    <row r="491" spans="1:6" x14ac:dyDescent="0.2">
      <c r="A491" s="21"/>
      <c r="B491" s="25"/>
      <c r="C491" s="56"/>
      <c r="D491" s="56"/>
      <c r="F491" s="22"/>
    </row>
    <row r="492" spans="1:6" x14ac:dyDescent="0.2">
      <c r="A492" s="21"/>
      <c r="B492" s="25"/>
      <c r="C492" s="56"/>
      <c r="D492" s="56"/>
      <c r="F492" s="22"/>
    </row>
    <row r="493" spans="1:6" x14ac:dyDescent="0.2">
      <c r="A493" s="21"/>
      <c r="B493" s="25"/>
      <c r="C493" s="56"/>
      <c r="D493" s="56"/>
      <c r="F493" s="22"/>
    </row>
    <row r="494" spans="1:6" x14ac:dyDescent="0.2">
      <c r="A494" s="21"/>
      <c r="B494" s="25"/>
      <c r="C494" s="56"/>
      <c r="D494" s="56"/>
      <c r="F494" s="22"/>
    </row>
    <row r="495" spans="1:6" x14ac:dyDescent="0.2">
      <c r="A495" s="21"/>
      <c r="B495" s="25"/>
      <c r="C495" s="56"/>
      <c r="D495" s="56"/>
      <c r="F495" s="22"/>
    </row>
    <row r="496" spans="1:6" x14ac:dyDescent="0.2">
      <c r="A496" s="21"/>
      <c r="B496" s="25"/>
      <c r="C496" s="56"/>
      <c r="D496" s="56"/>
      <c r="F496" s="22"/>
    </row>
    <row r="497" spans="1:6" x14ac:dyDescent="0.2">
      <c r="A497" s="21"/>
      <c r="B497" s="25"/>
      <c r="C497" s="56"/>
      <c r="D497" s="56"/>
      <c r="F497" s="22"/>
    </row>
    <row r="498" spans="1:6" x14ac:dyDescent="0.2">
      <c r="A498" s="21"/>
      <c r="B498" s="25"/>
      <c r="C498" s="54"/>
      <c r="D498" s="54"/>
      <c r="F498" s="22"/>
    </row>
    <row r="499" spans="1:6" x14ac:dyDescent="0.2">
      <c r="A499" s="21"/>
      <c r="B499" s="25"/>
      <c r="C499" s="56"/>
      <c r="D499" s="56"/>
      <c r="F499" s="22"/>
    </row>
    <row r="500" spans="1:6" x14ac:dyDescent="0.2">
      <c r="A500" s="21"/>
      <c r="B500" s="25"/>
      <c r="C500" s="56"/>
      <c r="D500" s="56"/>
      <c r="F500" s="22"/>
    </row>
    <row r="501" spans="1:6" x14ac:dyDescent="0.2">
      <c r="A501" s="21"/>
      <c r="B501" s="25"/>
      <c r="C501" s="56"/>
      <c r="D501" s="56"/>
      <c r="F501" s="22"/>
    </row>
    <row r="502" spans="1:6" x14ac:dyDescent="0.2">
      <c r="A502" s="21"/>
      <c r="B502" s="25"/>
      <c r="C502" s="56"/>
      <c r="D502" s="56"/>
      <c r="F502" s="22"/>
    </row>
    <row r="503" spans="1:6" x14ac:dyDescent="0.2">
      <c r="A503" s="21"/>
      <c r="B503" s="25"/>
      <c r="C503" s="56"/>
      <c r="D503" s="56"/>
      <c r="F503" s="22"/>
    </row>
    <row r="504" spans="1:6" x14ac:dyDescent="0.2">
      <c r="A504" s="21"/>
      <c r="B504" s="26"/>
      <c r="C504" s="56"/>
      <c r="D504" s="56"/>
      <c r="F504" s="22"/>
    </row>
    <row r="505" spans="1:6" x14ac:dyDescent="0.2">
      <c r="A505" s="21"/>
      <c r="B505" s="25"/>
      <c r="C505" s="56"/>
      <c r="D505" s="56"/>
      <c r="F505" s="22"/>
    </row>
    <row r="506" spans="1:6" x14ac:dyDescent="0.2">
      <c r="A506" s="21"/>
      <c r="B506" s="25"/>
      <c r="C506" s="56"/>
      <c r="D506" s="56"/>
      <c r="F506" s="22"/>
    </row>
    <row r="507" spans="1:6" x14ac:dyDescent="0.2">
      <c r="A507" s="21"/>
      <c r="B507" s="25"/>
      <c r="C507" s="56"/>
      <c r="D507" s="56"/>
      <c r="F507" s="22"/>
    </row>
    <row r="508" spans="1:6" x14ac:dyDescent="0.2">
      <c r="A508" s="21"/>
      <c r="B508" s="25"/>
      <c r="C508" s="56"/>
      <c r="D508" s="56"/>
      <c r="F508" s="22"/>
    </row>
    <row r="509" spans="1:6" x14ac:dyDescent="0.2">
      <c r="A509" s="21"/>
      <c r="B509" s="25"/>
      <c r="C509" s="56"/>
      <c r="D509" s="56"/>
      <c r="F509" s="22"/>
    </row>
    <row r="510" spans="1:6" x14ac:dyDescent="0.2">
      <c r="A510" s="21"/>
      <c r="B510" s="25"/>
      <c r="C510" s="56"/>
      <c r="D510" s="56"/>
      <c r="F510" s="22"/>
    </row>
    <row r="511" spans="1:6" x14ac:dyDescent="0.2">
      <c r="A511" s="21"/>
      <c r="B511" s="25"/>
      <c r="C511" s="56"/>
      <c r="D511" s="56"/>
      <c r="F511" s="22"/>
    </row>
    <row r="512" spans="1:6" x14ac:dyDescent="0.2">
      <c r="A512" s="21"/>
      <c r="B512" s="27"/>
      <c r="C512" s="57"/>
      <c r="D512" s="57"/>
      <c r="F512" s="22"/>
    </row>
    <row r="513" spans="1:6" x14ac:dyDescent="0.2">
      <c r="A513" s="21"/>
      <c r="B513" s="26"/>
      <c r="C513" s="56"/>
      <c r="D513" s="56"/>
      <c r="F513" s="22"/>
    </row>
    <row r="514" spans="1:6" x14ac:dyDescent="0.2">
      <c r="A514" s="21"/>
      <c r="B514" s="25"/>
      <c r="C514" s="56"/>
      <c r="D514" s="56"/>
      <c r="F514" s="22"/>
    </row>
    <row r="515" spans="1:6" x14ac:dyDescent="0.2">
      <c r="A515" s="21"/>
      <c r="B515" s="25"/>
      <c r="C515" s="56"/>
      <c r="D515" s="56"/>
      <c r="F515" s="22"/>
    </row>
    <row r="516" spans="1:6" x14ac:dyDescent="0.2">
      <c r="A516" s="21"/>
      <c r="B516" s="25"/>
      <c r="C516" s="56"/>
      <c r="D516" s="56"/>
      <c r="F516" s="22"/>
    </row>
    <row r="517" spans="1:6" x14ac:dyDescent="0.2">
      <c r="A517" s="21"/>
      <c r="B517" s="25"/>
      <c r="C517" s="56"/>
      <c r="D517" s="56"/>
      <c r="F517" s="22"/>
    </row>
    <row r="518" spans="1:6" x14ac:dyDescent="0.2">
      <c r="A518" s="21"/>
      <c r="B518" s="25"/>
      <c r="C518" s="56"/>
      <c r="D518" s="56"/>
      <c r="F518" s="22"/>
    </row>
    <row r="519" spans="1:6" x14ac:dyDescent="0.2">
      <c r="A519" s="21"/>
      <c r="B519" s="25"/>
      <c r="C519" s="56"/>
      <c r="D519" s="56"/>
      <c r="F519" s="22"/>
    </row>
    <row r="520" spans="1:6" x14ac:dyDescent="0.2">
      <c r="A520" s="21"/>
      <c r="B520" s="25"/>
      <c r="C520" s="56"/>
      <c r="D520" s="56"/>
      <c r="F520" s="22"/>
    </row>
    <row r="521" spans="1:6" x14ac:dyDescent="0.2">
      <c r="A521" s="21"/>
      <c r="B521" s="25"/>
      <c r="C521" s="56"/>
      <c r="D521" s="56"/>
      <c r="F521" s="22"/>
    </row>
    <row r="522" spans="1:6" x14ac:dyDescent="0.2">
      <c r="A522" s="21"/>
      <c r="B522" s="25"/>
      <c r="C522" s="56"/>
      <c r="D522" s="56"/>
      <c r="F522" s="22"/>
    </row>
    <row r="523" spans="1:6" x14ac:dyDescent="0.2">
      <c r="A523" s="21"/>
      <c r="B523" s="25"/>
      <c r="C523" s="56"/>
      <c r="D523" s="56"/>
      <c r="F523" s="22"/>
    </row>
    <row r="524" spans="1:6" x14ac:dyDescent="0.2">
      <c r="A524" s="21"/>
      <c r="B524" s="25"/>
      <c r="C524" s="56"/>
      <c r="D524" s="56"/>
      <c r="F524" s="22"/>
    </row>
    <row r="525" spans="1:6" x14ac:dyDescent="0.2">
      <c r="A525" s="21"/>
      <c r="B525" s="26"/>
      <c r="C525" s="56"/>
      <c r="D525" s="56"/>
      <c r="F525" s="22"/>
    </row>
    <row r="526" spans="1:6" x14ac:dyDescent="0.2">
      <c r="A526" s="21"/>
      <c r="B526" s="25"/>
      <c r="C526" s="56"/>
      <c r="D526" s="56"/>
      <c r="F526" s="22"/>
    </row>
    <row r="527" spans="1:6" x14ac:dyDescent="0.2">
      <c r="A527" s="21"/>
      <c r="B527" s="25"/>
      <c r="C527" s="56"/>
      <c r="D527" s="56"/>
      <c r="F527" s="22"/>
    </row>
    <row r="528" spans="1:6" x14ac:dyDescent="0.2">
      <c r="A528" s="21"/>
      <c r="B528" s="25"/>
      <c r="C528" s="56"/>
      <c r="D528" s="56"/>
      <c r="F528" s="22"/>
    </row>
    <row r="529" spans="1:6" x14ac:dyDescent="0.2">
      <c r="A529" s="21"/>
      <c r="B529" s="25"/>
      <c r="C529" s="56"/>
      <c r="D529" s="56"/>
      <c r="F529" s="22"/>
    </row>
    <row r="530" spans="1:6" x14ac:dyDescent="0.2">
      <c r="A530" s="21"/>
      <c r="B530" s="25"/>
      <c r="C530" s="56"/>
      <c r="D530" s="56"/>
      <c r="F530" s="22"/>
    </row>
    <row r="531" spans="1:6" x14ac:dyDescent="0.2">
      <c r="A531" s="21"/>
      <c r="B531" s="25"/>
      <c r="C531" s="56"/>
      <c r="D531" s="56"/>
      <c r="F531" s="22"/>
    </row>
    <row r="532" spans="1:6" x14ac:dyDescent="0.2">
      <c r="A532" s="21"/>
      <c r="B532" s="25"/>
      <c r="C532" s="56"/>
      <c r="D532" s="56"/>
      <c r="F532" s="22"/>
    </row>
    <row r="533" spans="1:6" x14ac:dyDescent="0.2">
      <c r="A533" s="21"/>
      <c r="B533" s="25"/>
      <c r="C533" s="56"/>
      <c r="D533" s="56"/>
      <c r="F533" s="22"/>
    </row>
    <row r="534" spans="1:6" x14ac:dyDescent="0.2">
      <c r="A534" s="21"/>
      <c r="B534" s="25"/>
      <c r="C534" s="56"/>
      <c r="D534" s="56"/>
      <c r="F534" s="22"/>
    </row>
    <row r="535" spans="1:6" x14ac:dyDescent="0.2">
      <c r="A535" s="21"/>
      <c r="B535" s="25"/>
      <c r="C535" s="56"/>
      <c r="D535" s="56"/>
      <c r="F535" s="22"/>
    </row>
    <row r="536" spans="1:6" x14ac:dyDescent="0.2">
      <c r="A536" s="21"/>
      <c r="B536" s="25"/>
      <c r="C536" s="56"/>
      <c r="D536" s="56"/>
      <c r="F536" s="22"/>
    </row>
    <row r="537" spans="1:6" x14ac:dyDescent="0.2">
      <c r="A537" s="21"/>
      <c r="B537" s="25"/>
      <c r="C537" s="56"/>
      <c r="D537" s="56"/>
      <c r="F537" s="22"/>
    </row>
    <row r="538" spans="1:6" x14ac:dyDescent="0.2">
      <c r="A538" s="21"/>
      <c r="B538" s="25"/>
      <c r="C538" s="56"/>
      <c r="D538" s="56"/>
      <c r="F538" s="22"/>
    </row>
    <row r="539" spans="1:6" x14ac:dyDescent="0.2">
      <c r="A539" s="21"/>
      <c r="B539" s="25"/>
      <c r="C539" s="56"/>
      <c r="D539" s="56"/>
      <c r="F539" s="22"/>
    </row>
    <row r="540" spans="1:6" x14ac:dyDescent="0.2">
      <c r="A540" s="21"/>
      <c r="B540" s="25"/>
      <c r="C540" s="56"/>
      <c r="D540" s="56"/>
      <c r="F540" s="22"/>
    </row>
    <row r="541" spans="1:6" x14ac:dyDescent="0.2">
      <c r="A541" s="21"/>
      <c r="B541" s="25"/>
      <c r="C541" s="56"/>
      <c r="D541" s="56"/>
      <c r="F541" s="22"/>
    </row>
    <row r="542" spans="1:6" x14ac:dyDescent="0.2">
      <c r="A542" s="21"/>
      <c r="B542" s="26"/>
      <c r="C542" s="56"/>
      <c r="D542" s="56"/>
      <c r="F542" s="22"/>
    </row>
    <row r="543" spans="1:6" x14ac:dyDescent="0.2">
      <c r="A543" s="21"/>
      <c r="B543" s="27"/>
      <c r="C543" s="57"/>
      <c r="D543" s="57"/>
      <c r="F543" s="22"/>
    </row>
    <row r="544" spans="1:6" x14ac:dyDescent="0.2">
      <c r="A544" s="21"/>
      <c r="B544" s="25"/>
      <c r="C544" s="56"/>
      <c r="D544" s="56"/>
      <c r="F544" s="22"/>
    </row>
    <row r="545" spans="1:6" x14ac:dyDescent="0.2">
      <c r="A545" s="21"/>
      <c r="B545" s="27"/>
      <c r="C545" s="57"/>
      <c r="D545" s="57"/>
      <c r="F545" s="22"/>
    </row>
    <row r="546" spans="1:6" x14ac:dyDescent="0.2">
      <c r="A546" s="21"/>
      <c r="B546" s="25"/>
      <c r="C546" s="56"/>
      <c r="D546" s="56"/>
      <c r="F546" s="22"/>
    </row>
    <row r="547" spans="1:6" x14ac:dyDescent="0.2">
      <c r="A547" s="21"/>
      <c r="B547" s="27"/>
      <c r="C547" s="57"/>
      <c r="D547" s="57"/>
      <c r="F547" s="22"/>
    </row>
    <row r="548" spans="1:6" x14ac:dyDescent="0.2">
      <c r="A548" s="21"/>
      <c r="B548" s="25"/>
      <c r="C548" s="56"/>
      <c r="D548" s="56"/>
      <c r="F548" s="22"/>
    </row>
    <row r="549" spans="1:6" x14ac:dyDescent="0.2">
      <c r="A549" s="21"/>
      <c r="B549" s="27"/>
      <c r="C549" s="57"/>
      <c r="D549" s="57"/>
      <c r="F549" s="22"/>
    </row>
    <row r="550" spans="1:6" x14ac:dyDescent="0.2">
      <c r="A550" s="21"/>
      <c r="B550" s="25"/>
      <c r="C550" s="56"/>
      <c r="D550" s="56"/>
      <c r="F550" s="22"/>
    </row>
    <row r="551" spans="1:6" x14ac:dyDescent="0.2">
      <c r="A551" s="21"/>
      <c r="B551" s="25"/>
      <c r="C551" s="56"/>
      <c r="D551" s="56"/>
      <c r="F551" s="22"/>
    </row>
    <row r="552" spans="1:6" x14ac:dyDescent="0.2">
      <c r="A552" s="21"/>
      <c r="B552" s="25"/>
      <c r="C552" s="56"/>
      <c r="D552" s="56"/>
      <c r="F552" s="22"/>
    </row>
    <row r="553" spans="1:6" x14ac:dyDescent="0.2">
      <c r="A553" s="21"/>
      <c r="B553" s="25"/>
      <c r="C553" s="56"/>
      <c r="D553" s="56"/>
      <c r="F553" s="22"/>
    </row>
    <row r="554" spans="1:6" x14ac:dyDescent="0.2">
      <c r="A554" s="21"/>
      <c r="B554" s="25"/>
      <c r="C554" s="56"/>
      <c r="D554" s="56"/>
      <c r="F554" s="22"/>
    </row>
    <row r="555" spans="1:6" x14ac:dyDescent="0.2">
      <c r="A555" s="21"/>
      <c r="B555" s="25"/>
      <c r="C555" s="52"/>
      <c r="D555" s="52"/>
      <c r="F555" s="22"/>
    </row>
    <row r="556" spans="1:6" x14ac:dyDescent="0.2">
      <c r="A556" s="40"/>
      <c r="B556" s="28"/>
      <c r="C556" s="50"/>
      <c r="D556" s="50"/>
      <c r="F556" s="22"/>
    </row>
    <row r="557" spans="1:6" x14ac:dyDescent="0.2">
      <c r="A557" s="41"/>
      <c r="B557" s="27"/>
      <c r="C557" s="58"/>
      <c r="D557" s="58"/>
      <c r="F557" s="22"/>
    </row>
    <row r="558" spans="1:6" x14ac:dyDescent="0.2">
      <c r="A558" s="41"/>
      <c r="B558" s="25"/>
      <c r="C558" s="52"/>
      <c r="D558" s="52"/>
      <c r="F558" s="22"/>
    </row>
    <row r="559" spans="1:6" x14ac:dyDescent="0.2">
      <c r="A559" s="41"/>
      <c r="B559" s="26"/>
      <c r="C559" s="52"/>
      <c r="D559" s="52"/>
      <c r="F559" s="22"/>
    </row>
    <row r="560" spans="1:6" x14ac:dyDescent="0.2">
      <c r="A560" s="41"/>
      <c r="B560" s="27"/>
      <c r="C560" s="58"/>
      <c r="D560" s="58"/>
      <c r="F560" s="22"/>
    </row>
    <row r="561" spans="1:6" x14ac:dyDescent="0.2">
      <c r="A561" s="41"/>
      <c r="B561" s="25"/>
      <c r="C561" s="52"/>
      <c r="D561" s="52"/>
      <c r="F561" s="22"/>
    </row>
    <row r="562" spans="1:6" x14ac:dyDescent="0.2">
      <c r="A562" s="41"/>
      <c r="B562" s="25"/>
      <c r="C562" s="52"/>
      <c r="D562" s="52"/>
      <c r="F562" s="22"/>
    </row>
    <row r="563" spans="1:6" x14ac:dyDescent="0.2">
      <c r="A563" s="41"/>
      <c r="B563" s="25"/>
      <c r="C563" s="52"/>
      <c r="D563" s="52"/>
      <c r="F563" s="22"/>
    </row>
    <row r="564" spans="1:6" x14ac:dyDescent="0.2">
      <c r="A564" s="41"/>
      <c r="B564" s="27"/>
      <c r="C564" s="58"/>
      <c r="D564" s="58"/>
      <c r="F564" s="22"/>
    </row>
    <row r="565" spans="1:6" x14ac:dyDescent="0.2">
      <c r="A565" s="41"/>
      <c r="B565" s="25"/>
      <c r="C565" s="52"/>
      <c r="D565" s="52"/>
      <c r="F565" s="22"/>
    </row>
    <row r="566" spans="1:6" x14ac:dyDescent="0.2">
      <c r="A566" s="41"/>
      <c r="B566" s="25"/>
      <c r="C566" s="52"/>
      <c r="D566" s="52"/>
      <c r="F566" s="22"/>
    </row>
    <row r="567" spans="1:6" x14ac:dyDescent="0.2">
      <c r="A567" s="41"/>
      <c r="B567" s="27"/>
      <c r="C567" s="58"/>
      <c r="D567" s="58"/>
      <c r="F567" s="22"/>
    </row>
    <row r="568" spans="1:6" x14ac:dyDescent="0.2">
      <c r="A568" s="41"/>
      <c r="B568" s="25"/>
      <c r="C568" s="52"/>
      <c r="D568" s="52"/>
      <c r="F568" s="22"/>
    </row>
    <row r="569" spans="1:6" x14ac:dyDescent="0.2">
      <c r="A569" s="41"/>
      <c r="B569" s="27"/>
      <c r="C569" s="58"/>
      <c r="D569" s="58"/>
      <c r="F569" s="22"/>
    </row>
    <row r="570" spans="1:6" x14ac:dyDescent="0.2">
      <c r="A570" s="41"/>
      <c r="B570" s="25"/>
      <c r="C570" s="52"/>
      <c r="D570" s="52"/>
      <c r="F570" s="22"/>
    </row>
    <row r="571" spans="1:6" ht="14.25" x14ac:dyDescent="0.2">
      <c r="A571" s="21"/>
      <c r="B571" s="37"/>
      <c r="C571" s="56"/>
      <c r="D571" s="56"/>
      <c r="F571" s="22"/>
    </row>
    <row r="572" spans="1:6" x14ac:dyDescent="0.2">
      <c r="A572" s="21"/>
      <c r="B572" s="26"/>
      <c r="C572" s="58"/>
      <c r="D572" s="58"/>
      <c r="F572" s="22"/>
    </row>
    <row r="573" spans="1:6" x14ac:dyDescent="0.2">
      <c r="A573" s="21"/>
      <c r="B573" s="27"/>
      <c r="C573" s="58"/>
      <c r="D573" s="58"/>
      <c r="F573" s="22"/>
    </row>
    <row r="574" spans="1:6" x14ac:dyDescent="0.2">
      <c r="A574" s="21"/>
      <c r="B574" s="25"/>
      <c r="C574" s="52"/>
      <c r="D574" s="52"/>
      <c r="F574" s="22"/>
    </row>
    <row r="575" spans="1:6" x14ac:dyDescent="0.2">
      <c r="A575" s="21"/>
      <c r="B575" s="25"/>
      <c r="C575" s="52"/>
      <c r="D575" s="52"/>
      <c r="F575" s="22"/>
    </row>
    <row r="576" spans="1:6" x14ac:dyDescent="0.2">
      <c r="A576" s="21"/>
      <c r="B576" s="25"/>
      <c r="C576" s="52"/>
      <c r="D576" s="52"/>
      <c r="F576" s="22"/>
    </row>
    <row r="577" spans="1:6" x14ac:dyDescent="0.2">
      <c r="A577" s="21"/>
      <c r="B577" s="25"/>
      <c r="C577" s="52"/>
      <c r="D577" s="52"/>
      <c r="F577" s="22"/>
    </row>
    <row r="578" spans="1:6" x14ac:dyDescent="0.2">
      <c r="A578" s="21"/>
      <c r="B578" s="25"/>
      <c r="C578" s="52"/>
      <c r="D578" s="52"/>
      <c r="F578" s="22"/>
    </row>
    <row r="579" spans="1:6" x14ac:dyDescent="0.2">
      <c r="A579" s="21"/>
      <c r="B579" s="25"/>
      <c r="C579" s="52"/>
      <c r="D579" s="52"/>
      <c r="F579" s="22"/>
    </row>
    <row r="580" spans="1:6" x14ac:dyDescent="0.2">
      <c r="A580" s="21"/>
      <c r="B580" s="25"/>
      <c r="C580" s="52"/>
      <c r="D580" s="52"/>
      <c r="F580" s="22"/>
    </row>
    <row r="581" spans="1:6" x14ac:dyDescent="0.2">
      <c r="A581" s="21"/>
      <c r="B581" s="25"/>
      <c r="C581" s="52"/>
      <c r="D581" s="52"/>
      <c r="F581" s="22"/>
    </row>
    <row r="582" spans="1:6" x14ac:dyDescent="0.2">
      <c r="A582" s="21"/>
      <c r="B582" s="25"/>
      <c r="C582" s="52"/>
      <c r="D582" s="52"/>
      <c r="F582" s="22"/>
    </row>
    <row r="583" spans="1:6" x14ac:dyDescent="0.2">
      <c r="A583" s="21"/>
      <c r="B583" s="25"/>
      <c r="C583" s="52"/>
      <c r="D583" s="52"/>
      <c r="F583" s="22"/>
    </row>
    <row r="584" spans="1:6" x14ac:dyDescent="0.2">
      <c r="A584" s="21"/>
      <c r="B584" s="25"/>
      <c r="C584" s="52"/>
      <c r="D584" s="52"/>
      <c r="F584" s="22"/>
    </row>
    <row r="585" spans="1:6" x14ac:dyDescent="0.2">
      <c r="A585" s="21"/>
      <c r="B585" s="25"/>
      <c r="C585" s="52"/>
      <c r="D585" s="52"/>
      <c r="F585" s="22"/>
    </row>
    <row r="586" spans="1:6" x14ac:dyDescent="0.2">
      <c r="A586" s="21"/>
      <c r="B586" s="25"/>
      <c r="C586" s="52"/>
      <c r="D586" s="52"/>
      <c r="F586" s="22"/>
    </row>
    <row r="587" spans="1:6" x14ac:dyDescent="0.2">
      <c r="A587" s="21"/>
      <c r="B587" s="27"/>
      <c r="C587" s="58"/>
      <c r="D587" s="58"/>
      <c r="F587" s="22"/>
    </row>
    <row r="588" spans="1:6" ht="25.5" customHeight="1" x14ac:dyDescent="0.2">
      <c r="A588" s="21"/>
      <c r="B588" s="25"/>
      <c r="C588" s="52"/>
      <c r="D588" s="52"/>
      <c r="F588" s="22"/>
    </row>
    <row r="589" spans="1:6" x14ac:dyDescent="0.2">
      <c r="A589" s="21"/>
      <c r="B589" s="25"/>
      <c r="C589" s="52"/>
      <c r="D589" s="52"/>
      <c r="F589" s="22"/>
    </row>
    <row r="590" spans="1:6" x14ac:dyDescent="0.2">
      <c r="A590" s="21"/>
      <c r="B590" s="25"/>
      <c r="C590" s="52"/>
      <c r="D590" s="52"/>
      <c r="F590" s="22"/>
    </row>
    <row r="591" spans="1:6" x14ac:dyDescent="0.2">
      <c r="A591" s="21"/>
      <c r="B591" s="25"/>
      <c r="C591" s="52"/>
      <c r="D591" s="52"/>
      <c r="F591" s="22"/>
    </row>
    <row r="592" spans="1:6" x14ac:dyDescent="0.2">
      <c r="A592" s="21"/>
      <c r="B592" s="25"/>
      <c r="C592" s="52"/>
      <c r="D592" s="52"/>
      <c r="F592" s="22"/>
    </row>
    <row r="593" spans="1:6" ht="30.75" customHeight="1" x14ac:dyDescent="0.2">
      <c r="A593" s="21"/>
      <c r="B593" s="25"/>
      <c r="C593" s="52"/>
      <c r="D593" s="52"/>
      <c r="F593" s="22"/>
    </row>
    <row r="594" spans="1:6" x14ac:dyDescent="0.2">
      <c r="A594" s="21"/>
      <c r="B594" s="25"/>
      <c r="C594" s="52"/>
      <c r="D594" s="52"/>
      <c r="F594" s="22"/>
    </row>
    <row r="595" spans="1:6" x14ac:dyDescent="0.2">
      <c r="A595" s="21"/>
      <c r="B595" s="25"/>
      <c r="C595" s="52"/>
      <c r="D595" s="52"/>
      <c r="F595" s="22"/>
    </row>
    <row r="596" spans="1:6" x14ac:dyDescent="0.2">
      <c r="A596" s="21"/>
      <c r="B596" s="25"/>
      <c r="C596" s="52"/>
      <c r="D596" s="52"/>
      <c r="F596" s="22"/>
    </row>
    <row r="597" spans="1:6" x14ac:dyDescent="0.2">
      <c r="A597" s="21"/>
      <c r="B597" s="25"/>
      <c r="C597" s="52"/>
      <c r="D597" s="52"/>
      <c r="F597" s="22"/>
    </row>
    <row r="598" spans="1:6" x14ac:dyDescent="0.2">
      <c r="A598" s="21"/>
      <c r="B598" s="25"/>
      <c r="C598" s="52"/>
      <c r="D598" s="52"/>
      <c r="F598" s="22"/>
    </row>
    <row r="599" spans="1:6" ht="15" customHeight="1" x14ac:dyDescent="0.2">
      <c r="A599" s="21"/>
      <c r="B599" s="25"/>
      <c r="C599" s="52"/>
      <c r="D599" s="52"/>
      <c r="F599" s="22"/>
    </row>
    <row r="600" spans="1:6" ht="15" customHeight="1" x14ac:dyDescent="0.2">
      <c r="A600" s="21"/>
      <c r="B600" s="25"/>
      <c r="C600" s="52"/>
      <c r="D600" s="52"/>
      <c r="F600" s="22"/>
    </row>
    <row r="601" spans="1:6" ht="15" customHeight="1" x14ac:dyDescent="0.2">
      <c r="A601" s="21"/>
      <c r="B601" s="25"/>
      <c r="C601" s="52"/>
      <c r="D601" s="52"/>
      <c r="F601" s="22"/>
    </row>
    <row r="602" spans="1:6" ht="15" customHeight="1" x14ac:dyDescent="0.2">
      <c r="A602" s="21"/>
      <c r="B602" s="25"/>
      <c r="C602" s="52"/>
      <c r="D602" s="52"/>
      <c r="F602" s="22"/>
    </row>
    <row r="603" spans="1:6" ht="15" customHeight="1" x14ac:dyDescent="0.2">
      <c r="A603" s="21"/>
      <c r="B603" s="26"/>
      <c r="C603" s="58"/>
      <c r="D603" s="58"/>
      <c r="F603" s="22"/>
    </row>
    <row r="604" spans="1:6" ht="15" customHeight="1" x14ac:dyDescent="0.2">
      <c r="A604" s="21"/>
      <c r="B604" s="27"/>
      <c r="C604" s="58"/>
      <c r="D604" s="58"/>
      <c r="F604" s="22"/>
    </row>
    <row r="605" spans="1:6" ht="15" customHeight="1" x14ac:dyDescent="0.2">
      <c r="A605" s="41"/>
      <c r="B605" s="25"/>
      <c r="C605" s="52"/>
      <c r="D605" s="52"/>
      <c r="F605" s="22"/>
    </row>
    <row r="606" spans="1:6" ht="15" customHeight="1" x14ac:dyDescent="0.2">
      <c r="A606" s="21"/>
      <c r="B606" s="25"/>
      <c r="C606" s="52"/>
      <c r="D606" s="52"/>
      <c r="F606" s="22"/>
    </row>
    <row r="607" spans="1:6" ht="15" customHeight="1" x14ac:dyDescent="0.2">
      <c r="A607" s="41"/>
      <c r="B607" s="25"/>
      <c r="C607" s="52"/>
      <c r="D607" s="52"/>
      <c r="F607" s="22"/>
    </row>
    <row r="608" spans="1:6" ht="15" customHeight="1" x14ac:dyDescent="0.2">
      <c r="A608" s="21"/>
      <c r="B608" s="25"/>
      <c r="C608" s="52"/>
      <c r="D608" s="52"/>
      <c r="F608" s="22"/>
    </row>
    <row r="609" spans="1:6" ht="15" customHeight="1" x14ac:dyDescent="0.2">
      <c r="A609" s="41"/>
      <c r="B609" s="25"/>
      <c r="C609" s="52"/>
      <c r="D609" s="52"/>
      <c r="F609" s="22"/>
    </row>
    <row r="610" spans="1:6" ht="15" customHeight="1" x14ac:dyDescent="0.2">
      <c r="A610" s="21"/>
      <c r="B610" s="25"/>
      <c r="C610" s="52"/>
      <c r="D610" s="52"/>
      <c r="F610" s="22"/>
    </row>
    <row r="611" spans="1:6" ht="15" customHeight="1" x14ac:dyDescent="0.2">
      <c r="A611" s="41"/>
      <c r="B611" s="25"/>
      <c r="C611" s="52"/>
      <c r="D611" s="52"/>
      <c r="F611" s="22"/>
    </row>
    <row r="612" spans="1:6" ht="15" customHeight="1" x14ac:dyDescent="0.2">
      <c r="A612" s="21"/>
      <c r="B612" s="25"/>
      <c r="C612" s="52"/>
      <c r="D612" s="52"/>
      <c r="F612" s="22"/>
    </row>
    <row r="613" spans="1:6" ht="15" customHeight="1" x14ac:dyDescent="0.2">
      <c r="A613" s="41"/>
      <c r="B613" s="25"/>
      <c r="C613" s="52"/>
      <c r="D613" s="52"/>
      <c r="F613" s="22"/>
    </row>
    <row r="614" spans="1:6" ht="15" customHeight="1" x14ac:dyDescent="0.2">
      <c r="A614" s="21"/>
      <c r="B614" s="25"/>
      <c r="C614" s="52"/>
      <c r="D614" s="52"/>
      <c r="F614" s="22"/>
    </row>
    <row r="615" spans="1:6" ht="15" customHeight="1" x14ac:dyDescent="0.2">
      <c r="A615" s="41"/>
      <c r="B615" s="25"/>
      <c r="C615" s="52"/>
      <c r="D615" s="52"/>
      <c r="F615" s="22"/>
    </row>
    <row r="616" spans="1:6" ht="15" customHeight="1" x14ac:dyDescent="0.2">
      <c r="A616" s="21"/>
      <c r="B616" s="25"/>
      <c r="C616" s="52"/>
      <c r="D616" s="52"/>
      <c r="F616" s="22"/>
    </row>
    <row r="617" spans="1:6" ht="15" customHeight="1" x14ac:dyDescent="0.2">
      <c r="A617" s="41"/>
      <c r="B617" s="25"/>
      <c r="C617" s="52"/>
      <c r="D617" s="52"/>
      <c r="F617" s="22"/>
    </row>
    <row r="618" spans="1:6" ht="15" customHeight="1" x14ac:dyDescent="0.2">
      <c r="A618" s="21"/>
      <c r="B618" s="25"/>
      <c r="C618" s="52"/>
      <c r="D618" s="52"/>
      <c r="F618" s="22"/>
    </row>
    <row r="619" spans="1:6" ht="15" customHeight="1" x14ac:dyDescent="0.2">
      <c r="A619" s="41"/>
      <c r="B619" s="25"/>
      <c r="C619" s="52"/>
      <c r="D619" s="52"/>
      <c r="F619" s="22"/>
    </row>
    <row r="620" spans="1:6" ht="15" customHeight="1" x14ac:dyDescent="0.2">
      <c r="A620" s="21"/>
      <c r="B620" s="25"/>
      <c r="C620" s="52"/>
      <c r="D620" s="52"/>
      <c r="F620" s="22"/>
    </row>
    <row r="621" spans="1:6" ht="15" customHeight="1" x14ac:dyDescent="0.2">
      <c r="A621" s="41"/>
      <c r="B621" s="25"/>
      <c r="C621" s="52"/>
      <c r="D621" s="52"/>
      <c r="F621" s="22"/>
    </row>
    <row r="622" spans="1:6" ht="15" customHeight="1" x14ac:dyDescent="0.2">
      <c r="A622" s="21"/>
      <c r="B622" s="25"/>
      <c r="C622" s="52"/>
      <c r="D622" s="52"/>
      <c r="F622" s="22"/>
    </row>
    <row r="623" spans="1:6" ht="15" customHeight="1" x14ac:dyDescent="0.2">
      <c r="A623" s="41"/>
      <c r="B623" s="25"/>
      <c r="C623" s="52"/>
      <c r="D623" s="52"/>
      <c r="F623" s="22"/>
    </row>
    <row r="624" spans="1:6" ht="15" customHeight="1" x14ac:dyDescent="0.2">
      <c r="A624" s="41"/>
      <c r="B624" s="27"/>
      <c r="C624" s="58"/>
      <c r="D624" s="58"/>
      <c r="F624" s="22"/>
    </row>
    <row r="625" spans="1:6" ht="15" customHeight="1" x14ac:dyDescent="0.2">
      <c r="A625" s="41"/>
      <c r="B625" s="25"/>
      <c r="C625" s="52"/>
      <c r="D625" s="52"/>
      <c r="F625" s="22"/>
    </row>
    <row r="626" spans="1:6" ht="15" customHeight="1" x14ac:dyDescent="0.2">
      <c r="A626" s="41"/>
      <c r="B626" s="25"/>
      <c r="C626" s="52"/>
      <c r="D626" s="52"/>
      <c r="F626" s="22"/>
    </row>
    <row r="627" spans="1:6" ht="15" customHeight="1" x14ac:dyDescent="0.2">
      <c r="A627" s="41"/>
      <c r="B627" s="25"/>
      <c r="C627" s="52"/>
      <c r="D627" s="52"/>
      <c r="F627" s="22"/>
    </row>
    <row r="628" spans="1:6" ht="15" customHeight="1" x14ac:dyDescent="0.2">
      <c r="A628" s="41"/>
      <c r="B628" s="25"/>
      <c r="C628" s="52"/>
      <c r="D628" s="52"/>
      <c r="F628" s="22"/>
    </row>
    <row r="629" spans="1:6" ht="15" customHeight="1" x14ac:dyDescent="0.2">
      <c r="A629" s="41"/>
      <c r="B629" s="25"/>
      <c r="C629" s="52"/>
      <c r="D629" s="52"/>
      <c r="F629" s="22"/>
    </row>
    <row r="630" spans="1:6" ht="15" customHeight="1" x14ac:dyDescent="0.2">
      <c r="A630" s="41"/>
      <c r="B630" s="25"/>
      <c r="C630" s="52"/>
      <c r="D630" s="52"/>
      <c r="F630" s="22"/>
    </row>
    <row r="631" spans="1:6" ht="15" customHeight="1" x14ac:dyDescent="0.2">
      <c r="A631" s="21"/>
      <c r="B631" s="42"/>
      <c r="C631" s="51"/>
      <c r="D631" s="51"/>
      <c r="F631" s="22"/>
    </row>
    <row r="632" spans="1:6" ht="15" customHeight="1" x14ac:dyDescent="0.2"/>
    <row r="633" spans="1:6" ht="15" customHeight="1" x14ac:dyDescent="0.2"/>
    <row r="634" spans="1:6" ht="15" customHeight="1" x14ac:dyDescent="0.2"/>
    <row r="635" spans="1:6" ht="15" customHeight="1" x14ac:dyDescent="0.2"/>
    <row r="636" spans="1:6" ht="15" customHeight="1" x14ac:dyDescent="0.2"/>
    <row r="637" spans="1:6" ht="15" customHeight="1" x14ac:dyDescent="0.2"/>
    <row r="638" spans="1:6" ht="15" customHeight="1" x14ac:dyDescent="0.2"/>
    <row r="639" spans="1:6" ht="15" customHeight="1" x14ac:dyDescent="0.2"/>
    <row r="640" spans="1:6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A1:G1"/>
    <mergeCell ref="A2:G2"/>
    <mergeCell ref="A5:A6"/>
    <mergeCell ref="F4:G4"/>
    <mergeCell ref="F5:G5"/>
    <mergeCell ref="E5:E6"/>
    <mergeCell ref="D5:D6"/>
  </mergeCells>
  <phoneticPr fontId="5" type="noConversion"/>
  <pageMargins left="0.5" right="0" top="0.5" bottom="0.5" header="0.3" footer="0.3"/>
  <pageSetup paperSize="9" scale="95" firstPageNumber="14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44"/>
  <sheetViews>
    <sheetView workbookViewId="0">
      <selection activeCell="B31" sqref="B31"/>
    </sheetView>
  </sheetViews>
  <sheetFormatPr defaultColWidth="9.140625" defaultRowHeight="12.75" x14ac:dyDescent="0.2"/>
  <cols>
    <col min="1" max="1" width="5.5703125" style="1" customWidth="1"/>
    <col min="2" max="2" width="44.140625" style="1" customWidth="1"/>
    <col min="3" max="3" width="10.710937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6" ht="18" x14ac:dyDescent="0.25">
      <c r="A2" s="716" t="s">
        <v>199</v>
      </c>
      <c r="B2" s="716"/>
      <c r="C2" s="716"/>
      <c r="D2" s="716"/>
      <c r="E2" s="716"/>
    </row>
    <row r="4" spans="1:6" ht="29.25" customHeight="1" x14ac:dyDescent="0.2">
      <c r="A4" s="746" t="s">
        <v>306</v>
      </c>
      <c r="B4" s="746"/>
      <c r="C4" s="746"/>
      <c r="D4" s="746"/>
      <c r="E4" s="746"/>
    </row>
    <row r="5" spans="1:6" ht="13.5" thickBot="1" x14ac:dyDescent="0.25">
      <c r="E5" s="4" t="s">
        <v>529</v>
      </c>
    </row>
    <row r="6" spans="1:6" ht="16.5" customHeight="1" thickBot="1" x14ac:dyDescent="0.25">
      <c r="A6" s="748" t="s">
        <v>219</v>
      </c>
      <c r="B6" s="748"/>
      <c r="C6" s="727" t="s">
        <v>243</v>
      </c>
      <c r="D6" s="750" t="s">
        <v>197</v>
      </c>
      <c r="E6" s="751"/>
    </row>
    <row r="7" spans="1:6" ht="26.25" thickBot="1" x14ac:dyDescent="0.25">
      <c r="A7" s="749"/>
      <c r="B7" s="749"/>
      <c r="C7" s="747"/>
      <c r="D7" s="67" t="s">
        <v>230</v>
      </c>
      <c r="E7" s="67" t="s">
        <v>108</v>
      </c>
    </row>
    <row r="8" spans="1:6" ht="13.5" thickBot="1" x14ac:dyDescent="0.25">
      <c r="A8" s="20">
        <v>1</v>
      </c>
      <c r="B8" s="20">
        <v>2</v>
      </c>
      <c r="C8" s="20">
        <v>3</v>
      </c>
      <c r="D8" s="285">
        <v>4</v>
      </c>
      <c r="E8" s="285">
        <v>5</v>
      </c>
    </row>
    <row r="9" spans="1:6" ht="30" customHeight="1" thickBot="1" x14ac:dyDescent="0.25">
      <c r="A9" s="93">
        <v>8000</v>
      </c>
      <c r="B9" s="94" t="s">
        <v>167</v>
      </c>
      <c r="C9" s="284">
        <f>D9+E9</f>
        <v>-93876.1</v>
      </c>
      <c r="D9" s="286">
        <v>-843.3</v>
      </c>
      <c r="E9" s="286">
        <v>-93032.8</v>
      </c>
    </row>
    <row r="11" spans="1:6" ht="18" x14ac:dyDescent="0.25">
      <c r="A11" s="716" t="s">
        <v>402</v>
      </c>
      <c r="B11" s="716"/>
      <c r="C11" s="716"/>
      <c r="D11" s="716"/>
      <c r="E11" s="716"/>
      <c r="F11" s="716"/>
    </row>
    <row r="12" spans="1:6" ht="15" x14ac:dyDescent="0.2">
      <c r="B12" s="2"/>
    </row>
    <row r="13" spans="1:6" ht="30" customHeight="1" x14ac:dyDescent="0.2">
      <c r="A13" s="746" t="s">
        <v>168</v>
      </c>
      <c r="B13" s="746"/>
      <c r="C13" s="746"/>
      <c r="D13" s="746"/>
      <c r="E13" s="746"/>
      <c r="F13" s="746"/>
    </row>
    <row r="14" spans="1:6" ht="14.25" customHeight="1" thickBot="1" x14ac:dyDescent="0.25">
      <c r="E14" s="4" t="s">
        <v>300</v>
      </c>
    </row>
    <row r="15" spans="1:6" ht="30" customHeight="1" thickBot="1" x14ac:dyDescent="0.25">
      <c r="A15" s="88" t="s">
        <v>131</v>
      </c>
      <c r="B15" s="80" t="s">
        <v>132</v>
      </c>
      <c r="C15" s="81"/>
      <c r="D15" s="727" t="s">
        <v>305</v>
      </c>
      <c r="E15" s="84" t="s">
        <v>404</v>
      </c>
      <c r="F15" s="85"/>
    </row>
    <row r="16" spans="1:6" ht="26.25" thickBot="1" x14ac:dyDescent="0.25">
      <c r="A16" s="89"/>
      <c r="B16" s="82" t="s">
        <v>133</v>
      </c>
      <c r="C16" s="83" t="s">
        <v>134</v>
      </c>
      <c r="D16" s="747"/>
      <c r="E16" s="67" t="s">
        <v>293</v>
      </c>
      <c r="F16" s="67" t="s">
        <v>294</v>
      </c>
    </row>
    <row r="17" spans="1:6" ht="13.5" thickBot="1" x14ac:dyDescent="0.25">
      <c r="A17" s="20">
        <v>1</v>
      </c>
      <c r="B17" s="20">
        <v>2</v>
      </c>
      <c r="C17" s="20" t="s">
        <v>135</v>
      </c>
      <c r="D17" s="20">
        <v>4</v>
      </c>
      <c r="E17" s="20">
        <v>5</v>
      </c>
      <c r="F17" s="20">
        <v>6</v>
      </c>
    </row>
    <row r="18" spans="1:6" s="3" customFormat="1" ht="36.75" thickBot="1" x14ac:dyDescent="0.25">
      <c r="A18" s="98">
        <v>8010</v>
      </c>
      <c r="B18" s="104" t="s">
        <v>266</v>
      </c>
      <c r="C18" s="112"/>
      <c r="D18" s="153">
        <f>E18+F18</f>
        <v>93876.1</v>
      </c>
      <c r="E18" s="102">
        <v>843.3</v>
      </c>
      <c r="F18" s="153">
        <v>93032.8</v>
      </c>
    </row>
    <row r="19" spans="1:6" s="3" customFormat="1" ht="13.5" thickBot="1" x14ac:dyDescent="0.25">
      <c r="A19" s="99"/>
      <c r="B19" s="105" t="s">
        <v>197</v>
      </c>
      <c r="C19" s="113"/>
      <c r="D19" s="118"/>
      <c r="E19" s="103"/>
      <c r="F19" s="95"/>
    </row>
    <row r="20" spans="1:6" ht="24.75" thickBot="1" x14ac:dyDescent="0.25">
      <c r="A20" s="100">
        <v>8100</v>
      </c>
      <c r="B20" s="173" t="s">
        <v>113</v>
      </c>
      <c r="C20" s="114"/>
      <c r="D20" s="117"/>
      <c r="E20" s="102"/>
      <c r="F20" s="153"/>
    </row>
    <row r="21" spans="1:6" x14ac:dyDescent="0.2">
      <c r="A21" s="100"/>
      <c r="B21" s="106" t="s">
        <v>197</v>
      </c>
      <c r="C21" s="114"/>
      <c r="D21" s="118"/>
      <c r="E21" s="103"/>
      <c r="F21" s="95"/>
    </row>
    <row r="22" spans="1:6" ht="24" customHeight="1" x14ac:dyDescent="0.2">
      <c r="A22" s="101">
        <v>8110</v>
      </c>
      <c r="B22" s="107" t="s">
        <v>114</v>
      </c>
      <c r="C22" s="114"/>
      <c r="D22" s="119">
        <f>E22+F22</f>
        <v>0</v>
      </c>
      <c r="E22" s="253">
        <f>E28</f>
        <v>0</v>
      </c>
      <c r="F22" s="96">
        <f>F24+F28</f>
        <v>0</v>
      </c>
    </row>
    <row r="23" spans="1:6" ht="11.25" customHeight="1" x14ac:dyDescent="0.2">
      <c r="A23" s="101"/>
      <c r="B23" s="108" t="s">
        <v>197</v>
      </c>
      <c r="C23" s="114"/>
      <c r="D23" s="119"/>
      <c r="E23" s="253"/>
      <c r="F23" s="96"/>
    </row>
    <row r="24" spans="1:6" ht="48" x14ac:dyDescent="0.2">
      <c r="A24" s="101">
        <v>8111</v>
      </c>
      <c r="B24" s="109" t="s">
        <v>270</v>
      </c>
      <c r="C24" s="114"/>
      <c r="D24" s="70">
        <f>F24</f>
        <v>0</v>
      </c>
      <c r="E24" s="174" t="s">
        <v>321</v>
      </c>
      <c r="F24" s="68">
        <f>F26+F27</f>
        <v>0</v>
      </c>
    </row>
    <row r="25" spans="1:6" x14ac:dyDescent="0.2">
      <c r="A25" s="101"/>
      <c r="B25" s="125" t="s">
        <v>214</v>
      </c>
      <c r="C25" s="114"/>
      <c r="D25" s="70"/>
      <c r="E25" s="174"/>
      <c r="F25" s="68"/>
    </row>
    <row r="26" spans="1:6" x14ac:dyDescent="0.2">
      <c r="A26" s="101">
        <v>8112</v>
      </c>
      <c r="B26" s="110" t="s">
        <v>204</v>
      </c>
      <c r="C26" s="184" t="s">
        <v>234</v>
      </c>
      <c r="D26" s="70">
        <f>F26</f>
        <v>0</v>
      </c>
      <c r="E26" s="174" t="s">
        <v>321</v>
      </c>
      <c r="F26" s="68"/>
    </row>
    <row r="27" spans="1:6" x14ac:dyDescent="0.2">
      <c r="A27" s="101">
        <v>8113</v>
      </c>
      <c r="B27" s="110" t="s">
        <v>200</v>
      </c>
      <c r="C27" s="184" t="s">
        <v>235</v>
      </c>
      <c r="D27" s="70">
        <f>F27</f>
        <v>0</v>
      </c>
      <c r="E27" s="174" t="s">
        <v>321</v>
      </c>
      <c r="F27" s="68"/>
    </row>
    <row r="28" spans="1:6" s="60" customFormat="1" ht="34.5" customHeight="1" x14ac:dyDescent="0.2">
      <c r="A28" s="101">
        <v>8120</v>
      </c>
      <c r="B28" s="109" t="s">
        <v>271</v>
      </c>
      <c r="C28" s="184"/>
      <c r="D28" s="70">
        <f>E28+F28</f>
        <v>0</v>
      </c>
      <c r="E28" s="174">
        <f>Sheet5!E5</f>
        <v>0</v>
      </c>
      <c r="F28" s="68">
        <f>F30+Sheet5!F5</f>
        <v>0</v>
      </c>
    </row>
    <row r="29" spans="1:6" s="60" customFormat="1" x14ac:dyDescent="0.2">
      <c r="A29" s="101"/>
      <c r="B29" s="125" t="s">
        <v>197</v>
      </c>
      <c r="C29" s="184"/>
      <c r="D29" s="70"/>
      <c r="E29" s="115"/>
      <c r="F29" s="68"/>
    </row>
    <row r="30" spans="1:6" s="60" customFormat="1" ht="24" x14ac:dyDescent="0.2">
      <c r="A30" s="101">
        <v>8121</v>
      </c>
      <c r="B30" s="109" t="s">
        <v>272</v>
      </c>
      <c r="C30" s="184"/>
      <c r="D30" s="70">
        <f>F30</f>
        <v>0</v>
      </c>
      <c r="E30" s="174" t="s">
        <v>321</v>
      </c>
      <c r="F30" s="68">
        <f>F32+F36</f>
        <v>0</v>
      </c>
    </row>
    <row r="31" spans="1:6" s="60" customFormat="1" x14ac:dyDescent="0.2">
      <c r="A31" s="101"/>
      <c r="B31" s="125" t="s">
        <v>214</v>
      </c>
      <c r="C31" s="184"/>
      <c r="D31" s="70"/>
      <c r="E31" s="115"/>
      <c r="F31" s="68"/>
    </row>
    <row r="32" spans="1:6" s="60" customFormat="1" ht="24" x14ac:dyDescent="0.2">
      <c r="A32" s="100">
        <v>8122</v>
      </c>
      <c r="B32" s="107" t="s">
        <v>993</v>
      </c>
      <c r="C32" s="184" t="s">
        <v>236</v>
      </c>
      <c r="D32" s="70">
        <f>F32</f>
        <v>0</v>
      </c>
      <c r="E32" s="174" t="s">
        <v>321</v>
      </c>
      <c r="F32" s="68">
        <f>F34+F35</f>
        <v>0</v>
      </c>
    </row>
    <row r="33" spans="1:6" s="60" customFormat="1" x14ac:dyDescent="0.2">
      <c r="A33" s="100"/>
      <c r="B33" s="111" t="s">
        <v>214</v>
      </c>
      <c r="C33" s="184"/>
      <c r="D33" s="70"/>
      <c r="E33" s="115"/>
      <c r="F33" s="68"/>
    </row>
    <row r="34" spans="1:6" s="60" customFormat="1" x14ac:dyDescent="0.2">
      <c r="A34" s="100">
        <v>8123</v>
      </c>
      <c r="B34" s="111" t="s">
        <v>220</v>
      </c>
      <c r="C34" s="184"/>
      <c r="D34" s="70">
        <f>F34</f>
        <v>0</v>
      </c>
      <c r="E34" s="174" t="s">
        <v>321</v>
      </c>
      <c r="F34" s="68"/>
    </row>
    <row r="35" spans="1:6" s="60" customFormat="1" x14ac:dyDescent="0.2">
      <c r="A35" s="100">
        <v>8124</v>
      </c>
      <c r="B35" s="111" t="s">
        <v>222</v>
      </c>
      <c r="C35" s="184"/>
      <c r="D35" s="70">
        <f>F35</f>
        <v>0</v>
      </c>
      <c r="E35" s="174" t="s">
        <v>321</v>
      </c>
      <c r="F35" s="68"/>
    </row>
    <row r="36" spans="1:6" s="60" customFormat="1" ht="24" x14ac:dyDescent="0.2">
      <c r="A36" s="100">
        <v>8130</v>
      </c>
      <c r="B36" s="107" t="s">
        <v>992</v>
      </c>
      <c r="C36" s="184" t="s">
        <v>237</v>
      </c>
      <c r="D36" s="70">
        <f>F36</f>
        <v>0</v>
      </c>
      <c r="E36" s="174" t="s">
        <v>321</v>
      </c>
      <c r="F36" s="68">
        <f>F38+F39</f>
        <v>0</v>
      </c>
    </row>
    <row r="37" spans="1:6" s="60" customFormat="1" x14ac:dyDescent="0.2">
      <c r="A37" s="100"/>
      <c r="B37" s="111" t="s">
        <v>214</v>
      </c>
      <c r="C37" s="184"/>
      <c r="D37" s="70"/>
      <c r="E37" s="115"/>
      <c r="F37" s="68"/>
    </row>
    <row r="38" spans="1:6" s="60" customFormat="1" x14ac:dyDescent="0.2">
      <c r="A38" s="100">
        <v>8131</v>
      </c>
      <c r="B38" s="111" t="s">
        <v>226</v>
      </c>
      <c r="C38" s="184"/>
      <c r="D38" s="70">
        <f>F38</f>
        <v>0</v>
      </c>
      <c r="E38" s="174" t="s">
        <v>321</v>
      </c>
      <c r="F38" s="68"/>
    </row>
    <row r="39" spans="1:6" s="60" customFormat="1" x14ac:dyDescent="0.2">
      <c r="A39" s="100">
        <v>8132</v>
      </c>
      <c r="B39" s="111" t="s">
        <v>224</v>
      </c>
      <c r="C39" s="184"/>
      <c r="D39" s="70">
        <f>F39</f>
        <v>0</v>
      </c>
      <c r="E39" s="174" t="s">
        <v>321</v>
      </c>
      <c r="F39" s="97"/>
    </row>
    <row r="65" spans="1:2" x14ac:dyDescent="0.2">
      <c r="A65" s="4"/>
      <c r="B65" s="59"/>
    </row>
    <row r="66" spans="1:2" x14ac:dyDescent="0.2">
      <c r="A66" s="4"/>
      <c r="B66" s="65"/>
    </row>
    <row r="67" spans="1:2" x14ac:dyDescent="0.2">
      <c r="A67" s="4"/>
      <c r="B67" s="59"/>
    </row>
    <row r="68" spans="1:2" x14ac:dyDescent="0.2">
      <c r="A68" s="4"/>
      <c r="B68" s="59"/>
    </row>
    <row r="69" spans="1:2" x14ac:dyDescent="0.2">
      <c r="A69" s="4"/>
      <c r="B69" s="59"/>
    </row>
    <row r="70" spans="1:2" x14ac:dyDescent="0.2">
      <c r="A70" s="4"/>
      <c r="B70" s="59"/>
    </row>
    <row r="71" spans="1:2" x14ac:dyDescent="0.2">
      <c r="B71" s="59"/>
    </row>
    <row r="72" spans="1:2" x14ac:dyDescent="0.2">
      <c r="B72" s="59"/>
    </row>
    <row r="73" spans="1:2" x14ac:dyDescent="0.2">
      <c r="B73" s="59"/>
    </row>
    <row r="74" spans="1:2" x14ac:dyDescent="0.2">
      <c r="B74" s="59"/>
    </row>
    <row r="75" spans="1:2" x14ac:dyDescent="0.2">
      <c r="B75" s="59"/>
    </row>
    <row r="76" spans="1:2" x14ac:dyDescent="0.2">
      <c r="B76" s="59"/>
    </row>
    <row r="77" spans="1:2" x14ac:dyDescent="0.2">
      <c r="B77" s="59"/>
    </row>
    <row r="78" spans="1:2" x14ac:dyDescent="0.2">
      <c r="B78" s="59"/>
    </row>
    <row r="79" spans="1:2" x14ac:dyDescent="0.2">
      <c r="B79" s="59"/>
    </row>
    <row r="80" spans="1:2" x14ac:dyDescent="0.2">
      <c r="B80" s="59"/>
    </row>
    <row r="81" spans="2:2" x14ac:dyDescent="0.2">
      <c r="B81" s="59"/>
    </row>
    <row r="82" spans="2:2" x14ac:dyDescent="0.2">
      <c r="B82" s="59"/>
    </row>
    <row r="83" spans="2:2" x14ac:dyDescent="0.2">
      <c r="B83" s="59"/>
    </row>
    <row r="84" spans="2:2" x14ac:dyDescent="0.2">
      <c r="B84" s="59"/>
    </row>
    <row r="85" spans="2:2" x14ac:dyDescent="0.2">
      <c r="B85" s="59"/>
    </row>
    <row r="86" spans="2:2" x14ac:dyDescent="0.2">
      <c r="B86" s="59"/>
    </row>
    <row r="87" spans="2:2" x14ac:dyDescent="0.2">
      <c r="B87" s="59"/>
    </row>
    <row r="88" spans="2:2" x14ac:dyDescent="0.2">
      <c r="B88" s="59"/>
    </row>
    <row r="89" spans="2:2" x14ac:dyDescent="0.2">
      <c r="B89" s="59"/>
    </row>
    <row r="90" spans="2:2" x14ac:dyDescent="0.2">
      <c r="B90" s="59"/>
    </row>
    <row r="91" spans="2:2" x14ac:dyDescent="0.2">
      <c r="B91" s="59"/>
    </row>
    <row r="92" spans="2:2" x14ac:dyDescent="0.2">
      <c r="B92" s="59"/>
    </row>
    <row r="93" spans="2:2" x14ac:dyDescent="0.2">
      <c r="B93" s="59"/>
    </row>
    <row r="94" spans="2:2" x14ac:dyDescent="0.2">
      <c r="B94" s="59"/>
    </row>
    <row r="95" spans="2:2" x14ac:dyDescent="0.2">
      <c r="B95" s="59"/>
    </row>
    <row r="96" spans="2:2" x14ac:dyDescent="0.2">
      <c r="B96" s="59"/>
    </row>
    <row r="97" spans="2:2" x14ac:dyDescent="0.2">
      <c r="B97" s="59"/>
    </row>
    <row r="98" spans="2:2" x14ac:dyDescent="0.2">
      <c r="B98" s="59"/>
    </row>
    <row r="99" spans="2:2" x14ac:dyDescent="0.2">
      <c r="B99" s="59"/>
    </row>
    <row r="100" spans="2:2" x14ac:dyDescent="0.2">
      <c r="B100" s="59"/>
    </row>
    <row r="101" spans="2:2" x14ac:dyDescent="0.2">
      <c r="B101" s="59"/>
    </row>
    <row r="102" spans="2:2" x14ac:dyDescent="0.2">
      <c r="B102" s="59"/>
    </row>
    <row r="103" spans="2:2" x14ac:dyDescent="0.2">
      <c r="B103" s="59"/>
    </row>
    <row r="104" spans="2:2" x14ac:dyDescent="0.2">
      <c r="B104" s="59"/>
    </row>
    <row r="105" spans="2:2" x14ac:dyDescent="0.2">
      <c r="B105" s="59"/>
    </row>
    <row r="106" spans="2:2" x14ac:dyDescent="0.2">
      <c r="B106" s="59"/>
    </row>
    <row r="107" spans="2:2" x14ac:dyDescent="0.2">
      <c r="B107" s="59"/>
    </row>
    <row r="108" spans="2:2" x14ac:dyDescent="0.2">
      <c r="B108" s="59"/>
    </row>
    <row r="109" spans="2:2" x14ac:dyDescent="0.2">
      <c r="B109" s="59"/>
    </row>
    <row r="110" spans="2:2" x14ac:dyDescent="0.2">
      <c r="B110" s="59"/>
    </row>
    <row r="111" spans="2:2" x14ac:dyDescent="0.2">
      <c r="B111" s="59"/>
    </row>
    <row r="112" spans="2:2" x14ac:dyDescent="0.2">
      <c r="B112" s="59"/>
    </row>
    <row r="113" spans="2:2" x14ac:dyDescent="0.2">
      <c r="B113" s="59"/>
    </row>
    <row r="114" spans="2:2" x14ac:dyDescent="0.2">
      <c r="B114" s="59"/>
    </row>
    <row r="115" spans="2:2" x14ac:dyDescent="0.2">
      <c r="B115" s="59"/>
    </row>
    <row r="116" spans="2:2" x14ac:dyDescent="0.2">
      <c r="B116" s="59"/>
    </row>
    <row r="117" spans="2:2" x14ac:dyDescent="0.2">
      <c r="B117" s="59"/>
    </row>
    <row r="118" spans="2:2" x14ac:dyDescent="0.2">
      <c r="B118" s="59"/>
    </row>
    <row r="119" spans="2:2" x14ac:dyDescent="0.2">
      <c r="B119" s="59"/>
    </row>
    <row r="120" spans="2:2" x14ac:dyDescent="0.2">
      <c r="B120" s="59"/>
    </row>
    <row r="121" spans="2:2" x14ac:dyDescent="0.2">
      <c r="B121" s="59"/>
    </row>
    <row r="122" spans="2:2" x14ac:dyDescent="0.2">
      <c r="B122" s="59"/>
    </row>
    <row r="123" spans="2:2" x14ac:dyDescent="0.2">
      <c r="B123" s="59"/>
    </row>
    <row r="124" spans="2:2" x14ac:dyDescent="0.2">
      <c r="B124" s="59"/>
    </row>
    <row r="125" spans="2:2" x14ac:dyDescent="0.2">
      <c r="B125" s="59"/>
    </row>
    <row r="126" spans="2:2" x14ac:dyDescent="0.2">
      <c r="B126" s="59"/>
    </row>
    <row r="127" spans="2:2" x14ac:dyDescent="0.2">
      <c r="B127" s="59"/>
    </row>
    <row r="128" spans="2:2" x14ac:dyDescent="0.2">
      <c r="B128" s="59"/>
    </row>
    <row r="129" spans="2:2" x14ac:dyDescent="0.2">
      <c r="B129" s="59"/>
    </row>
    <row r="130" spans="2:2" x14ac:dyDescent="0.2">
      <c r="B130" s="59"/>
    </row>
    <row r="131" spans="2:2" x14ac:dyDescent="0.2">
      <c r="B131" s="59"/>
    </row>
    <row r="132" spans="2:2" x14ac:dyDescent="0.2">
      <c r="B132" s="59"/>
    </row>
    <row r="133" spans="2:2" x14ac:dyDescent="0.2">
      <c r="B133" s="59"/>
    </row>
    <row r="134" spans="2:2" x14ac:dyDescent="0.2">
      <c r="B134" s="59"/>
    </row>
    <row r="135" spans="2:2" x14ac:dyDescent="0.2">
      <c r="B135" s="59"/>
    </row>
    <row r="136" spans="2:2" x14ac:dyDescent="0.2">
      <c r="B136" s="59"/>
    </row>
    <row r="137" spans="2:2" x14ac:dyDescent="0.2">
      <c r="B137" s="59"/>
    </row>
    <row r="138" spans="2:2" x14ac:dyDescent="0.2">
      <c r="B138" s="59"/>
    </row>
    <row r="139" spans="2:2" x14ac:dyDescent="0.2">
      <c r="B139" s="59"/>
    </row>
    <row r="140" spans="2:2" x14ac:dyDescent="0.2">
      <c r="B140" s="59"/>
    </row>
    <row r="141" spans="2:2" x14ac:dyDescent="0.2">
      <c r="B141" s="59"/>
    </row>
    <row r="142" spans="2:2" x14ac:dyDescent="0.2">
      <c r="B142" s="59"/>
    </row>
    <row r="143" spans="2:2" x14ac:dyDescent="0.2">
      <c r="B143" s="59"/>
    </row>
    <row r="144" spans="2:2" x14ac:dyDescent="0.2">
      <c r="B144" s="59"/>
    </row>
    <row r="145" spans="2:2" x14ac:dyDescent="0.2">
      <c r="B145" s="59"/>
    </row>
    <row r="146" spans="2:2" x14ac:dyDescent="0.2">
      <c r="B146" s="59"/>
    </row>
    <row r="147" spans="2:2" x14ac:dyDescent="0.2">
      <c r="B147" s="59"/>
    </row>
    <row r="148" spans="2:2" x14ac:dyDescent="0.2">
      <c r="B148" s="59"/>
    </row>
    <row r="149" spans="2:2" x14ac:dyDescent="0.2">
      <c r="B149" s="59"/>
    </row>
    <row r="150" spans="2:2" x14ac:dyDescent="0.2">
      <c r="B150" s="59"/>
    </row>
    <row r="151" spans="2:2" x14ac:dyDescent="0.2">
      <c r="B151" s="59"/>
    </row>
    <row r="152" spans="2:2" x14ac:dyDescent="0.2">
      <c r="B152" s="59"/>
    </row>
    <row r="153" spans="2:2" x14ac:dyDescent="0.2">
      <c r="B153" s="59"/>
    </row>
    <row r="154" spans="2:2" x14ac:dyDescent="0.2">
      <c r="B154" s="59"/>
    </row>
    <row r="155" spans="2:2" x14ac:dyDescent="0.2">
      <c r="B155" s="59"/>
    </row>
    <row r="156" spans="2:2" x14ac:dyDescent="0.2">
      <c r="B156" s="59"/>
    </row>
    <row r="157" spans="2:2" x14ac:dyDescent="0.2">
      <c r="B157" s="59"/>
    </row>
    <row r="158" spans="2:2" x14ac:dyDescent="0.2">
      <c r="B158" s="59"/>
    </row>
    <row r="159" spans="2:2" x14ac:dyDescent="0.2">
      <c r="B159" s="59"/>
    </row>
    <row r="160" spans="2:2" x14ac:dyDescent="0.2">
      <c r="B160" s="59"/>
    </row>
    <row r="161" spans="2:2" x14ac:dyDescent="0.2">
      <c r="B161" s="59"/>
    </row>
    <row r="162" spans="2:2" x14ac:dyDescent="0.2">
      <c r="B162" s="59"/>
    </row>
    <row r="163" spans="2:2" x14ac:dyDescent="0.2">
      <c r="B163" s="59"/>
    </row>
    <row r="164" spans="2:2" x14ac:dyDescent="0.2">
      <c r="B164" s="59"/>
    </row>
    <row r="165" spans="2:2" x14ac:dyDescent="0.2">
      <c r="B165" s="59"/>
    </row>
    <row r="166" spans="2:2" x14ac:dyDescent="0.2">
      <c r="B166" s="59"/>
    </row>
    <row r="167" spans="2:2" x14ac:dyDescent="0.2">
      <c r="B167" s="59"/>
    </row>
    <row r="168" spans="2:2" x14ac:dyDescent="0.2">
      <c r="B168" s="59"/>
    </row>
    <row r="169" spans="2:2" x14ac:dyDescent="0.2">
      <c r="B169" s="59"/>
    </row>
    <row r="170" spans="2:2" x14ac:dyDescent="0.2">
      <c r="B170" s="59"/>
    </row>
    <row r="171" spans="2:2" x14ac:dyDescent="0.2">
      <c r="B171" s="59"/>
    </row>
    <row r="172" spans="2:2" x14ac:dyDescent="0.2">
      <c r="B172" s="59"/>
    </row>
    <row r="173" spans="2:2" x14ac:dyDescent="0.2">
      <c r="B173" s="59"/>
    </row>
    <row r="174" spans="2:2" x14ac:dyDescent="0.2">
      <c r="B174" s="59"/>
    </row>
    <row r="175" spans="2:2" x14ac:dyDescent="0.2">
      <c r="B175" s="59"/>
    </row>
    <row r="176" spans="2:2" x14ac:dyDescent="0.2">
      <c r="B176" s="59"/>
    </row>
    <row r="177" spans="2:2" x14ac:dyDescent="0.2">
      <c r="B177" s="59"/>
    </row>
    <row r="178" spans="2:2" x14ac:dyDescent="0.2">
      <c r="B178" s="59"/>
    </row>
    <row r="179" spans="2:2" x14ac:dyDescent="0.2">
      <c r="B179" s="59"/>
    </row>
    <row r="180" spans="2:2" x14ac:dyDescent="0.2">
      <c r="B180" s="59"/>
    </row>
    <row r="181" spans="2:2" x14ac:dyDescent="0.2">
      <c r="B181" s="59"/>
    </row>
    <row r="182" spans="2:2" x14ac:dyDescent="0.2">
      <c r="B182" s="59"/>
    </row>
    <row r="183" spans="2:2" x14ac:dyDescent="0.2">
      <c r="B183" s="59"/>
    </row>
    <row r="184" spans="2:2" x14ac:dyDescent="0.2">
      <c r="B184" s="59"/>
    </row>
    <row r="185" spans="2:2" x14ac:dyDescent="0.2">
      <c r="B185" s="59"/>
    </row>
    <row r="186" spans="2:2" x14ac:dyDescent="0.2">
      <c r="B186" s="59"/>
    </row>
    <row r="187" spans="2:2" x14ac:dyDescent="0.2">
      <c r="B187" s="59"/>
    </row>
    <row r="188" spans="2:2" x14ac:dyDescent="0.2">
      <c r="B188" s="59"/>
    </row>
    <row r="189" spans="2:2" x14ac:dyDescent="0.2">
      <c r="B189" s="59"/>
    </row>
    <row r="190" spans="2:2" x14ac:dyDescent="0.2">
      <c r="B190" s="59"/>
    </row>
    <row r="191" spans="2:2" x14ac:dyDescent="0.2">
      <c r="B191" s="59"/>
    </row>
    <row r="192" spans="2:2" x14ac:dyDescent="0.2">
      <c r="B192" s="59"/>
    </row>
    <row r="193" spans="2:2" x14ac:dyDescent="0.2">
      <c r="B193" s="59"/>
    </row>
    <row r="194" spans="2:2" x14ac:dyDescent="0.2">
      <c r="B194" s="59"/>
    </row>
    <row r="195" spans="2:2" x14ac:dyDescent="0.2">
      <c r="B195" s="59"/>
    </row>
    <row r="196" spans="2:2" x14ac:dyDescent="0.2">
      <c r="B196" s="59"/>
    </row>
    <row r="197" spans="2:2" x14ac:dyDescent="0.2">
      <c r="B197" s="59"/>
    </row>
    <row r="198" spans="2:2" x14ac:dyDescent="0.2">
      <c r="B198" s="59"/>
    </row>
    <row r="199" spans="2:2" x14ac:dyDescent="0.2">
      <c r="B199" s="59"/>
    </row>
    <row r="200" spans="2:2" x14ac:dyDescent="0.2">
      <c r="B200" s="59"/>
    </row>
    <row r="201" spans="2:2" x14ac:dyDescent="0.2">
      <c r="B201" s="59"/>
    </row>
    <row r="202" spans="2:2" x14ac:dyDescent="0.2">
      <c r="B202" s="59"/>
    </row>
    <row r="203" spans="2:2" x14ac:dyDescent="0.2">
      <c r="B203" s="59"/>
    </row>
    <row r="204" spans="2:2" x14ac:dyDescent="0.2">
      <c r="B204" s="59"/>
    </row>
    <row r="205" spans="2:2" x14ac:dyDescent="0.2">
      <c r="B205" s="59"/>
    </row>
    <row r="206" spans="2:2" x14ac:dyDescent="0.2">
      <c r="B206" s="59"/>
    </row>
    <row r="207" spans="2:2" x14ac:dyDescent="0.2">
      <c r="B207" s="59"/>
    </row>
    <row r="208" spans="2:2" x14ac:dyDescent="0.2">
      <c r="B208" s="59"/>
    </row>
    <row r="209" spans="2:2" x14ac:dyDescent="0.2">
      <c r="B209" s="59"/>
    </row>
    <row r="210" spans="2:2" x14ac:dyDescent="0.2">
      <c r="B210" s="59"/>
    </row>
    <row r="211" spans="2:2" x14ac:dyDescent="0.2">
      <c r="B211" s="59"/>
    </row>
    <row r="212" spans="2:2" x14ac:dyDescent="0.2">
      <c r="B212" s="59"/>
    </row>
    <row r="213" spans="2:2" x14ac:dyDescent="0.2">
      <c r="B213" s="59"/>
    </row>
    <row r="214" spans="2:2" x14ac:dyDescent="0.2">
      <c r="B214" s="59"/>
    </row>
    <row r="215" spans="2:2" x14ac:dyDescent="0.2">
      <c r="B215" s="59"/>
    </row>
    <row r="216" spans="2:2" x14ac:dyDescent="0.2">
      <c r="B216" s="59"/>
    </row>
    <row r="217" spans="2:2" x14ac:dyDescent="0.2">
      <c r="B217" s="59"/>
    </row>
    <row r="218" spans="2:2" x14ac:dyDescent="0.2">
      <c r="B218" s="59"/>
    </row>
    <row r="219" spans="2:2" x14ac:dyDescent="0.2">
      <c r="B219" s="59"/>
    </row>
    <row r="220" spans="2:2" x14ac:dyDescent="0.2">
      <c r="B220" s="59"/>
    </row>
    <row r="221" spans="2:2" x14ac:dyDescent="0.2">
      <c r="B221" s="59"/>
    </row>
    <row r="222" spans="2:2" x14ac:dyDescent="0.2">
      <c r="B222" s="59"/>
    </row>
    <row r="223" spans="2:2" x14ac:dyDescent="0.2">
      <c r="B223" s="59"/>
    </row>
    <row r="224" spans="2:2" x14ac:dyDescent="0.2">
      <c r="B224" s="59"/>
    </row>
    <row r="225" spans="2:2" x14ac:dyDescent="0.2">
      <c r="B225" s="59"/>
    </row>
    <row r="226" spans="2:2" x14ac:dyDescent="0.2">
      <c r="B226" s="59"/>
    </row>
    <row r="227" spans="2:2" x14ac:dyDescent="0.2">
      <c r="B227" s="59"/>
    </row>
    <row r="228" spans="2:2" x14ac:dyDescent="0.2">
      <c r="B228" s="59"/>
    </row>
    <row r="229" spans="2:2" x14ac:dyDescent="0.2">
      <c r="B229" s="59"/>
    </row>
    <row r="230" spans="2:2" x14ac:dyDescent="0.2">
      <c r="B230" s="59"/>
    </row>
    <row r="231" spans="2:2" x14ac:dyDescent="0.2">
      <c r="B231" s="59"/>
    </row>
    <row r="232" spans="2:2" x14ac:dyDescent="0.2">
      <c r="B232" s="59"/>
    </row>
    <row r="233" spans="2:2" x14ac:dyDescent="0.2">
      <c r="B233" s="59"/>
    </row>
    <row r="234" spans="2:2" x14ac:dyDescent="0.2">
      <c r="B234" s="59"/>
    </row>
    <row r="235" spans="2:2" x14ac:dyDescent="0.2">
      <c r="B235" s="59"/>
    </row>
    <row r="236" spans="2:2" x14ac:dyDescent="0.2">
      <c r="B236" s="59"/>
    </row>
    <row r="237" spans="2:2" x14ac:dyDescent="0.2">
      <c r="B237" s="59"/>
    </row>
    <row r="238" spans="2:2" x14ac:dyDescent="0.2">
      <c r="B238" s="59"/>
    </row>
    <row r="239" spans="2:2" x14ac:dyDescent="0.2">
      <c r="B239" s="59"/>
    </row>
    <row r="240" spans="2:2" x14ac:dyDescent="0.2">
      <c r="B240" s="59"/>
    </row>
    <row r="241" spans="2:2" x14ac:dyDescent="0.2">
      <c r="B241" s="59"/>
    </row>
    <row r="242" spans="2:2" x14ac:dyDescent="0.2">
      <c r="B242" s="59"/>
    </row>
    <row r="243" spans="2:2" x14ac:dyDescent="0.2">
      <c r="B243" s="59"/>
    </row>
    <row r="244" spans="2:2" x14ac:dyDescent="0.2">
      <c r="B244" s="59"/>
    </row>
  </sheetData>
  <mergeCells count="9">
    <mergeCell ref="A2:E2"/>
    <mergeCell ref="A4:E4"/>
    <mergeCell ref="A13:F13"/>
    <mergeCell ref="D15:D16"/>
    <mergeCell ref="A6:A7"/>
    <mergeCell ref="B6:B7"/>
    <mergeCell ref="C6:C7"/>
    <mergeCell ref="D6:E6"/>
    <mergeCell ref="A11:F11"/>
  </mergeCells>
  <phoneticPr fontId="5" type="noConversion"/>
  <pageMargins left="0.5" right="0" top="0.5" bottom="0.5" header="0.3" footer="0.3"/>
  <pageSetup paperSize="9" firstPageNumber="21" orientation="portrait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4"/>
  <sheetViews>
    <sheetView workbookViewId="0">
      <selection activeCell="H26" sqref="H26"/>
    </sheetView>
  </sheetViews>
  <sheetFormatPr defaultRowHeight="12.75" x14ac:dyDescent="0.2"/>
  <cols>
    <col min="1" max="1" width="5.85546875" customWidth="1"/>
    <col min="2" max="2" width="54.28515625" customWidth="1"/>
    <col min="3" max="3" width="6" customWidth="1"/>
    <col min="4" max="4" width="11.42578125" customWidth="1"/>
    <col min="5" max="5" width="10.140625" customWidth="1"/>
    <col min="6" max="6" width="10" customWidth="1"/>
  </cols>
  <sheetData>
    <row r="1" spans="1:6" ht="13.5" thickBot="1" x14ac:dyDescent="0.25"/>
    <row r="2" spans="1:6" s="1" customFormat="1" ht="21.75" thickBot="1" x14ac:dyDescent="0.25">
      <c r="A2" s="756" t="s">
        <v>219</v>
      </c>
      <c r="B2" s="16" t="s">
        <v>132</v>
      </c>
      <c r="C2" s="17"/>
      <c r="D2" s="752" t="s">
        <v>305</v>
      </c>
      <c r="E2" s="754" t="s">
        <v>197</v>
      </c>
      <c r="F2" s="755"/>
    </row>
    <row r="3" spans="1:6" s="1" customFormat="1" ht="21.75" thickBot="1" x14ac:dyDescent="0.25">
      <c r="A3" s="757"/>
      <c r="B3" s="18" t="s">
        <v>133</v>
      </c>
      <c r="C3" s="19" t="s">
        <v>134</v>
      </c>
      <c r="D3" s="753"/>
      <c r="E3" s="156" t="s">
        <v>293</v>
      </c>
      <c r="F3" s="156" t="s">
        <v>294</v>
      </c>
    </row>
    <row r="4" spans="1:6" s="1" customFormat="1" ht="13.5" thickBot="1" x14ac:dyDescent="0.25">
      <c r="A4" s="20">
        <v>1</v>
      </c>
      <c r="B4" s="20">
        <v>2</v>
      </c>
      <c r="C4" s="20" t="s">
        <v>135</v>
      </c>
      <c r="D4" s="20">
        <v>4</v>
      </c>
      <c r="E4" s="20">
        <v>5</v>
      </c>
      <c r="F4" s="20">
        <v>6</v>
      </c>
    </row>
    <row r="5" spans="1:6" s="60" customFormat="1" ht="24" x14ac:dyDescent="0.2">
      <c r="A5" s="100">
        <v>8140</v>
      </c>
      <c r="B5" s="107" t="s">
        <v>273</v>
      </c>
      <c r="C5" s="184"/>
      <c r="D5" s="120"/>
      <c r="E5" s="116"/>
      <c r="F5" s="97"/>
    </row>
    <row r="6" spans="1:6" s="60" customFormat="1" x14ac:dyDescent="0.2">
      <c r="A6" s="101"/>
      <c r="B6" s="125" t="s">
        <v>214</v>
      </c>
      <c r="C6" s="184"/>
      <c r="D6" s="120"/>
      <c r="E6" s="116"/>
      <c r="F6" s="97"/>
    </row>
    <row r="7" spans="1:6" s="60" customFormat="1" ht="24" x14ac:dyDescent="0.2">
      <c r="A7" s="100">
        <v>8141</v>
      </c>
      <c r="B7" s="107" t="s">
        <v>274</v>
      </c>
      <c r="C7" s="184" t="s">
        <v>236</v>
      </c>
      <c r="D7" s="120"/>
      <c r="E7" s="116"/>
      <c r="F7" s="97"/>
    </row>
    <row r="8" spans="1:6" s="60" customFormat="1" ht="13.5" thickBot="1" x14ac:dyDescent="0.25">
      <c r="A8" s="100"/>
      <c r="B8" s="111" t="s">
        <v>214</v>
      </c>
      <c r="C8" s="91"/>
      <c r="D8" s="120"/>
      <c r="E8" s="116"/>
      <c r="F8" s="97"/>
    </row>
    <row r="9" spans="1:6" s="60" customFormat="1" x14ac:dyDescent="0.2">
      <c r="A9" s="98">
        <v>8142</v>
      </c>
      <c r="B9" s="178" t="s">
        <v>227</v>
      </c>
      <c r="C9" s="134"/>
      <c r="D9" s="135"/>
      <c r="E9" s="136"/>
      <c r="F9" s="180"/>
    </row>
    <row r="10" spans="1:6" s="60" customFormat="1" ht="13.5" thickBot="1" x14ac:dyDescent="0.25">
      <c r="A10" s="138">
        <v>8143</v>
      </c>
      <c r="B10" s="172" t="s">
        <v>228</v>
      </c>
      <c r="C10" s="92"/>
      <c r="D10" s="159"/>
      <c r="E10" s="157"/>
      <c r="F10" s="149"/>
    </row>
    <row r="11" spans="1:6" s="60" customFormat="1" ht="24" x14ac:dyDescent="0.2">
      <c r="A11" s="98">
        <v>8150</v>
      </c>
      <c r="B11" s="133" t="s">
        <v>275</v>
      </c>
      <c r="C11" s="164" t="s">
        <v>237</v>
      </c>
      <c r="D11" s="135"/>
      <c r="E11" s="136"/>
      <c r="F11" s="137"/>
    </row>
    <row r="12" spans="1:6" s="60" customFormat="1" x14ac:dyDescent="0.2">
      <c r="A12" s="100"/>
      <c r="B12" s="111" t="s">
        <v>214</v>
      </c>
      <c r="C12" s="165"/>
      <c r="D12" s="120"/>
      <c r="E12" s="116"/>
      <c r="F12" s="97"/>
    </row>
    <row r="13" spans="1:6" s="60" customFormat="1" x14ac:dyDescent="0.2">
      <c r="A13" s="100">
        <v>8151</v>
      </c>
      <c r="B13" s="111" t="s">
        <v>226</v>
      </c>
      <c r="C13" s="165"/>
      <c r="D13" s="120"/>
      <c r="E13" s="116"/>
      <c r="F13" s="195"/>
    </row>
    <row r="14" spans="1:6" s="60" customFormat="1" ht="13.5" thickBot="1" x14ac:dyDescent="0.25">
      <c r="A14" s="121">
        <v>8152</v>
      </c>
      <c r="B14" s="130" t="s">
        <v>225</v>
      </c>
      <c r="C14" s="166"/>
      <c r="D14" s="120"/>
      <c r="E14" s="131"/>
      <c r="F14" s="132"/>
    </row>
    <row r="15" spans="1:6" s="60" customFormat="1" ht="37.5" customHeight="1" thickBot="1" x14ac:dyDescent="0.25">
      <c r="A15" s="141">
        <v>8160</v>
      </c>
      <c r="B15" s="144" t="s">
        <v>276</v>
      </c>
      <c r="C15" s="167"/>
      <c r="D15" s="117"/>
      <c r="E15" s="102"/>
      <c r="F15" s="153"/>
    </row>
    <row r="16" spans="1:6" s="60" customFormat="1" ht="13.5" thickBot="1" x14ac:dyDescent="0.25">
      <c r="A16" s="142"/>
      <c r="B16" s="143" t="s">
        <v>197</v>
      </c>
      <c r="C16" s="168"/>
      <c r="D16" s="118"/>
      <c r="E16" s="103"/>
      <c r="F16" s="95"/>
    </row>
    <row r="17" spans="1:9" s="3" customFormat="1" ht="36.75" thickBot="1" x14ac:dyDescent="0.25">
      <c r="A17" s="141">
        <v>8161</v>
      </c>
      <c r="B17" s="126" t="s">
        <v>277</v>
      </c>
      <c r="C17" s="167"/>
      <c r="D17" s="127">
        <f>F17</f>
        <v>0</v>
      </c>
      <c r="E17" s="128" t="s">
        <v>321</v>
      </c>
      <c r="F17" s="129">
        <f>F19+F20+F21</f>
        <v>0</v>
      </c>
    </row>
    <row r="18" spans="1:9" s="3" customFormat="1" x14ac:dyDescent="0.2">
      <c r="A18" s="99"/>
      <c r="B18" s="139" t="s">
        <v>214</v>
      </c>
      <c r="C18" s="169"/>
      <c r="D18" s="118"/>
      <c r="E18" s="140"/>
      <c r="F18" s="95"/>
    </row>
    <row r="19" spans="1:9" s="1" customFormat="1" ht="27" customHeight="1" thickBot="1" x14ac:dyDescent="0.25">
      <c r="A19" s="100">
        <v>8162</v>
      </c>
      <c r="B19" s="111" t="s">
        <v>194</v>
      </c>
      <c r="C19" s="165" t="s">
        <v>238</v>
      </c>
      <c r="D19" s="70">
        <f>F19</f>
        <v>0</v>
      </c>
      <c r="E19" s="115" t="s">
        <v>321</v>
      </c>
      <c r="F19" s="68"/>
    </row>
    <row r="20" spans="1:9" s="3" customFormat="1" ht="71.25" customHeight="1" thickBot="1" x14ac:dyDescent="0.25">
      <c r="A20" s="187">
        <v>8163</v>
      </c>
      <c r="B20" s="111" t="s">
        <v>706</v>
      </c>
      <c r="C20" s="165" t="s">
        <v>238</v>
      </c>
      <c r="D20" s="127">
        <f>F20</f>
        <v>0</v>
      </c>
      <c r="E20" s="128" t="s">
        <v>321</v>
      </c>
      <c r="F20" s="129"/>
    </row>
    <row r="21" spans="1:9" s="1" customFormat="1" ht="14.25" customHeight="1" thickBot="1" x14ac:dyDescent="0.25">
      <c r="A21" s="121">
        <v>8164</v>
      </c>
      <c r="B21" s="130" t="s">
        <v>195</v>
      </c>
      <c r="C21" s="166" t="s">
        <v>239</v>
      </c>
      <c r="D21" s="122">
        <f>F21</f>
        <v>0</v>
      </c>
      <c r="E21" s="123" t="s">
        <v>321</v>
      </c>
      <c r="F21" s="124"/>
    </row>
    <row r="22" spans="1:9" s="3" customFormat="1" ht="24.75" thickBot="1" x14ac:dyDescent="0.25">
      <c r="A22" s="141">
        <v>8170</v>
      </c>
      <c r="B22" s="126" t="s">
        <v>278</v>
      </c>
      <c r="C22" s="167"/>
      <c r="D22" s="147">
        <f>E22+F22</f>
        <v>0</v>
      </c>
      <c r="E22" s="128">
        <f>E24+E25</f>
        <v>0</v>
      </c>
      <c r="F22" s="148">
        <f>F24+F25</f>
        <v>0</v>
      </c>
      <c r="I22" s="3" t="s">
        <v>413</v>
      </c>
    </row>
    <row r="23" spans="1:9" s="3" customFormat="1" x14ac:dyDescent="0.2">
      <c r="A23" s="99"/>
      <c r="B23" s="139" t="s">
        <v>214</v>
      </c>
      <c r="C23" s="169"/>
      <c r="D23" s="145"/>
      <c r="E23" s="140"/>
      <c r="F23" s="146"/>
    </row>
    <row r="24" spans="1:9" s="1" customFormat="1" ht="24" x14ac:dyDescent="0.2">
      <c r="A24" s="100">
        <v>8171</v>
      </c>
      <c r="B24" s="111" t="s">
        <v>202</v>
      </c>
      <c r="C24" s="165" t="s">
        <v>240</v>
      </c>
      <c r="D24" s="70">
        <f>E24+F24</f>
        <v>0</v>
      </c>
      <c r="E24" s="115"/>
      <c r="F24" s="68"/>
    </row>
    <row r="25" spans="1:9" s="1" customFormat="1" ht="13.5" thickBot="1" x14ac:dyDescent="0.25">
      <c r="A25" s="100">
        <v>8172</v>
      </c>
      <c r="B25" s="110" t="s">
        <v>203</v>
      </c>
      <c r="C25" s="165" t="s">
        <v>241</v>
      </c>
      <c r="D25" s="70">
        <f>E25+F25</f>
        <v>0</v>
      </c>
      <c r="E25" s="115"/>
      <c r="F25" s="68"/>
    </row>
    <row r="26" spans="1:9" s="3" customFormat="1" ht="24.75" thickBot="1" x14ac:dyDescent="0.25">
      <c r="A26" s="150">
        <v>8190</v>
      </c>
      <c r="B26" s="154" t="s">
        <v>29</v>
      </c>
      <c r="C26" s="171"/>
      <c r="D26" s="292">
        <f>E26+F26</f>
        <v>93876.117000000013</v>
      </c>
      <c r="E26" s="275">
        <v>843.3</v>
      </c>
      <c r="F26" s="153">
        <f>48853.457+F34+16780.233+15998.57+395.957</f>
        <v>93032.81700000001</v>
      </c>
    </row>
    <row r="27" spans="1:9" s="3" customFormat="1" x14ac:dyDescent="0.2">
      <c r="A27" s="188"/>
      <c r="B27" s="125" t="s">
        <v>201</v>
      </c>
      <c r="C27" s="4"/>
      <c r="D27" s="189"/>
      <c r="E27" s="190"/>
      <c r="F27" s="191"/>
    </row>
    <row r="28" spans="1:9" s="1" customFormat="1" ht="24" x14ac:dyDescent="0.2">
      <c r="A28" s="151">
        <v>8191</v>
      </c>
      <c r="B28" s="139" t="s">
        <v>165</v>
      </c>
      <c r="C28" s="185">
        <v>9320</v>
      </c>
      <c r="D28" s="158"/>
      <c r="E28" s="291">
        <f>E30+E31</f>
        <v>66476.990000000005</v>
      </c>
      <c r="F28" s="192"/>
    </row>
    <row r="29" spans="1:9" s="1" customFormat="1" x14ac:dyDescent="0.2">
      <c r="A29" s="152"/>
      <c r="B29" s="125" t="s">
        <v>198</v>
      </c>
      <c r="C29" s="160"/>
      <c r="D29" s="70"/>
      <c r="E29" s="69"/>
      <c r="F29" s="68"/>
    </row>
    <row r="30" spans="1:9" s="1" customFormat="1" ht="35.25" customHeight="1" x14ac:dyDescent="0.2">
      <c r="A30" s="152">
        <v>8192</v>
      </c>
      <c r="B30" s="111" t="s">
        <v>196</v>
      </c>
      <c r="C30" s="160"/>
      <c r="D30" s="70"/>
      <c r="E30" s="69">
        <v>843.3</v>
      </c>
      <c r="F30" s="181"/>
    </row>
    <row r="31" spans="1:9" s="1" customFormat="1" ht="24.75" thickBot="1" x14ac:dyDescent="0.25">
      <c r="A31" s="152">
        <v>8193</v>
      </c>
      <c r="B31" s="111" t="s">
        <v>115</v>
      </c>
      <c r="C31" s="160"/>
      <c r="D31" s="70"/>
      <c r="E31" s="290">
        <f>F35</f>
        <v>65633.69</v>
      </c>
      <c r="F31" s="181"/>
    </row>
    <row r="32" spans="1:9" s="1" customFormat="1" ht="24.75" thickBot="1" x14ac:dyDescent="0.25">
      <c r="A32" s="152">
        <v>8194</v>
      </c>
      <c r="B32" s="155" t="s">
        <v>116</v>
      </c>
      <c r="C32" s="186">
        <v>9330</v>
      </c>
      <c r="D32" s="153"/>
      <c r="E32" s="174"/>
      <c r="F32" s="153"/>
    </row>
    <row r="33" spans="1:6" s="1" customFormat="1" ht="13.5" thickBot="1" x14ac:dyDescent="0.25">
      <c r="A33" s="152"/>
      <c r="B33" s="125" t="s">
        <v>198</v>
      </c>
      <c r="C33" s="186"/>
      <c r="D33" s="119"/>
      <c r="E33" s="174"/>
      <c r="F33" s="68"/>
    </row>
    <row r="34" spans="1:6" s="1" customFormat="1" ht="24.75" thickBot="1" x14ac:dyDescent="0.25">
      <c r="A34" s="152">
        <v>8195</v>
      </c>
      <c r="B34" s="111" t="s">
        <v>166</v>
      </c>
      <c r="C34" s="186"/>
      <c r="D34" s="153"/>
      <c r="E34" s="276"/>
      <c r="F34" s="153">
        <v>11004.6</v>
      </c>
    </row>
    <row r="35" spans="1:6" s="1" customFormat="1" ht="24" x14ac:dyDescent="0.2">
      <c r="A35" s="176">
        <v>8196</v>
      </c>
      <c r="B35" s="111" t="s">
        <v>30</v>
      </c>
      <c r="C35" s="186"/>
      <c r="D35" s="70"/>
      <c r="E35" s="174"/>
      <c r="F35" s="290">
        <f>48853.457+16780.233</f>
        <v>65633.69</v>
      </c>
    </row>
    <row r="36" spans="1:6" s="1" customFormat="1" ht="36" x14ac:dyDescent="0.2">
      <c r="A36" s="152">
        <v>8197</v>
      </c>
      <c r="B36" s="175" t="s">
        <v>162</v>
      </c>
      <c r="C36" s="177"/>
      <c r="D36" s="183" t="s">
        <v>321</v>
      </c>
      <c r="E36" s="197" t="s">
        <v>321</v>
      </c>
      <c r="F36" s="196" t="s">
        <v>321</v>
      </c>
    </row>
    <row r="37" spans="1:6" s="1" customFormat="1" ht="36" x14ac:dyDescent="0.2">
      <c r="A37" s="152">
        <v>8198</v>
      </c>
      <c r="B37" s="179" t="s">
        <v>163</v>
      </c>
      <c r="C37" s="161"/>
      <c r="D37" s="183" t="s">
        <v>321</v>
      </c>
      <c r="E37" s="115"/>
      <c r="F37" s="68"/>
    </row>
    <row r="38" spans="1:6" s="1" customFormat="1" ht="60" x14ac:dyDescent="0.2">
      <c r="A38" s="152">
        <v>8199</v>
      </c>
      <c r="B38" s="193" t="s">
        <v>279</v>
      </c>
      <c r="C38" s="161"/>
      <c r="D38" s="274"/>
      <c r="E38" s="115"/>
      <c r="F38" s="68"/>
    </row>
    <row r="39" spans="1:6" s="1" customFormat="1" ht="24" x14ac:dyDescent="0.2">
      <c r="A39" s="152" t="s">
        <v>117</v>
      </c>
      <c r="B39" s="194" t="s">
        <v>164</v>
      </c>
      <c r="C39" s="161"/>
      <c r="D39" s="119"/>
      <c r="E39" s="197"/>
      <c r="F39" s="68"/>
    </row>
    <row r="40" spans="1:6" s="1" customFormat="1" ht="30" customHeight="1" x14ac:dyDescent="0.2">
      <c r="A40" s="101">
        <v>8200</v>
      </c>
      <c r="B40" s="173" t="s">
        <v>280</v>
      </c>
      <c r="C40" s="160"/>
      <c r="D40" s="70"/>
      <c r="E40" s="69"/>
      <c r="F40" s="68"/>
    </row>
    <row r="41" spans="1:6" s="1" customFormat="1" x14ac:dyDescent="0.2">
      <c r="A41" s="101"/>
      <c r="B41" s="106" t="s">
        <v>197</v>
      </c>
      <c r="C41" s="160"/>
      <c r="D41" s="70"/>
      <c r="E41" s="69"/>
      <c r="F41" s="68"/>
    </row>
    <row r="42" spans="1:6" s="1" customFormat="1" ht="24" x14ac:dyDescent="0.2">
      <c r="A42" s="101">
        <v>8210</v>
      </c>
      <c r="B42" s="198" t="s">
        <v>118</v>
      </c>
      <c r="C42" s="160"/>
      <c r="D42" s="70">
        <f>E42+F42</f>
        <v>0</v>
      </c>
      <c r="E42" s="115">
        <f>E48</f>
        <v>0</v>
      </c>
      <c r="F42" s="68">
        <f>F44+F48</f>
        <v>0</v>
      </c>
    </row>
    <row r="43" spans="1:6" s="1" customFormat="1" x14ac:dyDescent="0.2">
      <c r="A43" s="100"/>
      <c r="B43" s="111" t="s">
        <v>197</v>
      </c>
      <c r="C43" s="160"/>
      <c r="D43" s="70"/>
      <c r="E43" s="115"/>
      <c r="F43" s="68"/>
    </row>
    <row r="44" spans="1:6" s="1" customFormat="1" ht="36" x14ac:dyDescent="0.2">
      <c r="A44" s="101">
        <v>8211</v>
      </c>
      <c r="B44" s="109" t="s">
        <v>281</v>
      </c>
      <c r="C44" s="160"/>
      <c r="D44" s="70">
        <f>F44</f>
        <v>0</v>
      </c>
      <c r="E44" s="174" t="s">
        <v>321</v>
      </c>
      <c r="F44" s="68">
        <f>F46+F47</f>
        <v>0</v>
      </c>
    </row>
    <row r="45" spans="1:6" s="1" customFormat="1" x14ac:dyDescent="0.2">
      <c r="A45" s="101"/>
      <c r="B45" s="125" t="s">
        <v>198</v>
      </c>
      <c r="C45" s="160"/>
      <c r="D45" s="70"/>
      <c r="E45" s="174"/>
      <c r="F45" s="68"/>
    </row>
    <row r="46" spans="1:6" s="1" customFormat="1" x14ac:dyDescent="0.2">
      <c r="A46" s="101">
        <v>8212</v>
      </c>
      <c r="B46" s="110" t="s">
        <v>204</v>
      </c>
      <c r="C46" s="165" t="s">
        <v>208</v>
      </c>
      <c r="D46" s="70">
        <f>F46</f>
        <v>0</v>
      </c>
      <c r="E46" s="174" t="s">
        <v>321</v>
      </c>
      <c r="F46" s="68"/>
    </row>
    <row r="47" spans="1:6" s="1" customFormat="1" x14ac:dyDescent="0.2">
      <c r="A47" s="101">
        <v>8213</v>
      </c>
      <c r="B47" s="110" t="s">
        <v>200</v>
      </c>
      <c r="C47" s="165" t="s">
        <v>209</v>
      </c>
      <c r="D47" s="70">
        <f>F47</f>
        <v>0</v>
      </c>
      <c r="E47" s="174" t="s">
        <v>321</v>
      </c>
      <c r="F47" s="68"/>
    </row>
    <row r="48" spans="1:6" ht="24" x14ac:dyDescent="0.2">
      <c r="A48" s="101">
        <v>8220</v>
      </c>
      <c r="B48" s="109" t="s">
        <v>282</v>
      </c>
      <c r="C48" s="162"/>
      <c r="D48" s="87">
        <f>E48+F48</f>
        <v>0</v>
      </c>
      <c r="E48" s="182">
        <f>E54</f>
        <v>0</v>
      </c>
      <c r="F48" s="90">
        <f>F50+F54</f>
        <v>0</v>
      </c>
    </row>
    <row r="49" spans="1:6" x14ac:dyDescent="0.2">
      <c r="A49" s="101"/>
      <c r="B49" s="125" t="s">
        <v>197</v>
      </c>
      <c r="C49" s="162"/>
      <c r="D49" s="87"/>
      <c r="E49" s="182"/>
      <c r="F49" s="90"/>
    </row>
    <row r="50" spans="1:6" ht="24" x14ac:dyDescent="0.2">
      <c r="A50" s="101">
        <v>8221</v>
      </c>
      <c r="B50" s="109" t="s">
        <v>283</v>
      </c>
      <c r="C50" s="162"/>
      <c r="D50" s="87">
        <f>F50</f>
        <v>0</v>
      </c>
      <c r="E50" s="174" t="s">
        <v>321</v>
      </c>
      <c r="F50" s="90">
        <f>F52+F53</f>
        <v>0</v>
      </c>
    </row>
    <row r="51" spans="1:6" x14ac:dyDescent="0.2">
      <c r="A51" s="101"/>
      <c r="B51" s="125" t="s">
        <v>214</v>
      </c>
      <c r="C51" s="162"/>
      <c r="D51" s="87"/>
      <c r="E51" s="174"/>
      <c r="F51" s="90"/>
    </row>
    <row r="52" spans="1:6" x14ac:dyDescent="0.2">
      <c r="A52" s="100">
        <v>8222</v>
      </c>
      <c r="B52" s="111" t="s">
        <v>221</v>
      </c>
      <c r="C52" s="165" t="s">
        <v>210</v>
      </c>
      <c r="D52" s="87">
        <f>F52</f>
        <v>0</v>
      </c>
      <c r="E52" s="174" t="s">
        <v>321</v>
      </c>
      <c r="F52" s="90"/>
    </row>
    <row r="53" spans="1:6" x14ac:dyDescent="0.2">
      <c r="A53" s="100">
        <v>8230</v>
      </c>
      <c r="B53" s="111" t="s">
        <v>223</v>
      </c>
      <c r="C53" s="165" t="s">
        <v>211</v>
      </c>
      <c r="D53" s="87">
        <f>F53</f>
        <v>0</v>
      </c>
      <c r="E53" s="174" t="s">
        <v>321</v>
      </c>
      <c r="F53" s="90"/>
    </row>
    <row r="54" spans="1:6" ht="24" x14ac:dyDescent="0.2">
      <c r="A54" s="100">
        <v>8240</v>
      </c>
      <c r="B54" s="109" t="s">
        <v>284</v>
      </c>
      <c r="C54" s="162"/>
      <c r="D54" s="87">
        <f>E54+F54</f>
        <v>0</v>
      </c>
      <c r="E54" s="182">
        <f>E56+E57</f>
        <v>0</v>
      </c>
      <c r="F54" s="182">
        <f>F56+F57</f>
        <v>0</v>
      </c>
    </row>
    <row r="55" spans="1:6" x14ac:dyDescent="0.2">
      <c r="A55" s="101"/>
      <c r="B55" s="125" t="s">
        <v>214</v>
      </c>
      <c r="C55" s="162"/>
      <c r="D55" s="87"/>
      <c r="E55" s="182"/>
      <c r="F55" s="90"/>
    </row>
    <row r="56" spans="1:6" x14ac:dyDescent="0.2">
      <c r="A56" s="100">
        <v>8241</v>
      </c>
      <c r="B56" s="111" t="s">
        <v>242</v>
      </c>
      <c r="C56" s="165" t="s">
        <v>210</v>
      </c>
      <c r="D56" s="87">
        <f>E56+F56</f>
        <v>0</v>
      </c>
      <c r="E56" s="86"/>
      <c r="F56" s="90"/>
    </row>
    <row r="57" spans="1:6" ht="13.5" thickBot="1" x14ac:dyDescent="0.25">
      <c r="A57" s="138">
        <v>8250</v>
      </c>
      <c r="B57" s="172" t="s">
        <v>229</v>
      </c>
      <c r="C57" s="170" t="s">
        <v>211</v>
      </c>
      <c r="D57" s="159">
        <f>E57+F57</f>
        <v>0</v>
      </c>
      <c r="E57" s="157"/>
      <c r="F57" s="149"/>
    </row>
    <row r="58" spans="1:6" x14ac:dyDescent="0.2">
      <c r="C58" s="163"/>
    </row>
    <row r="59" spans="1:6" x14ac:dyDescent="0.2">
      <c r="C59" s="163"/>
    </row>
    <row r="60" spans="1:6" x14ac:dyDescent="0.2">
      <c r="C60" s="163"/>
    </row>
    <row r="61" spans="1:6" x14ac:dyDescent="0.2">
      <c r="C61" s="163"/>
    </row>
    <row r="62" spans="1:6" x14ac:dyDescent="0.2">
      <c r="C62" s="163"/>
    </row>
    <row r="63" spans="1:6" x14ac:dyDescent="0.2">
      <c r="C63" s="163"/>
    </row>
    <row r="64" spans="1:6" x14ac:dyDescent="0.2">
      <c r="C64" s="163"/>
    </row>
    <row r="65" spans="3:3" x14ac:dyDescent="0.2">
      <c r="C65" s="163"/>
    </row>
    <row r="66" spans="3:3" x14ac:dyDescent="0.2">
      <c r="C66" s="163"/>
    </row>
    <row r="67" spans="3:3" x14ac:dyDescent="0.2">
      <c r="C67" s="163"/>
    </row>
    <row r="68" spans="3:3" x14ac:dyDescent="0.2">
      <c r="C68" s="163"/>
    </row>
    <row r="69" spans="3:3" x14ac:dyDescent="0.2">
      <c r="C69" s="163"/>
    </row>
    <row r="70" spans="3:3" x14ac:dyDescent="0.2">
      <c r="C70" s="163"/>
    </row>
    <row r="71" spans="3:3" x14ac:dyDescent="0.2">
      <c r="C71" s="163"/>
    </row>
    <row r="72" spans="3:3" x14ac:dyDescent="0.2">
      <c r="C72" s="163"/>
    </row>
    <row r="73" spans="3:3" x14ac:dyDescent="0.2">
      <c r="C73" s="163"/>
    </row>
    <row r="74" spans="3:3" x14ac:dyDescent="0.2">
      <c r="C74" s="163"/>
    </row>
    <row r="75" spans="3:3" x14ac:dyDescent="0.2">
      <c r="C75" s="163"/>
    </row>
    <row r="76" spans="3:3" x14ac:dyDescent="0.2">
      <c r="C76" s="163"/>
    </row>
    <row r="77" spans="3:3" x14ac:dyDescent="0.2">
      <c r="C77" s="163"/>
    </row>
    <row r="78" spans="3:3" x14ac:dyDescent="0.2">
      <c r="C78" s="163"/>
    </row>
    <row r="79" spans="3:3" x14ac:dyDescent="0.2">
      <c r="C79" s="163"/>
    </row>
    <row r="80" spans="3:3" x14ac:dyDescent="0.2">
      <c r="C80" s="163"/>
    </row>
    <row r="81" spans="3:3" x14ac:dyDescent="0.2">
      <c r="C81" s="163"/>
    </row>
    <row r="82" spans="3:3" x14ac:dyDescent="0.2">
      <c r="C82" s="163"/>
    </row>
    <row r="83" spans="3:3" x14ac:dyDescent="0.2">
      <c r="C83" s="163"/>
    </row>
    <row r="84" spans="3:3" x14ac:dyDescent="0.2">
      <c r="C84" s="163"/>
    </row>
    <row r="85" spans="3:3" x14ac:dyDescent="0.2">
      <c r="C85" s="163"/>
    </row>
    <row r="86" spans="3:3" x14ac:dyDescent="0.2">
      <c r="C86" s="163"/>
    </row>
    <row r="87" spans="3:3" x14ac:dyDescent="0.2">
      <c r="C87" s="163"/>
    </row>
    <row r="88" spans="3:3" x14ac:dyDescent="0.2">
      <c r="C88" s="163"/>
    </row>
    <row r="89" spans="3:3" x14ac:dyDescent="0.2">
      <c r="C89" s="163"/>
    </row>
    <row r="90" spans="3:3" x14ac:dyDescent="0.2">
      <c r="C90" s="163"/>
    </row>
    <row r="91" spans="3:3" x14ac:dyDescent="0.2">
      <c r="C91" s="163"/>
    </row>
    <row r="92" spans="3:3" x14ac:dyDescent="0.2">
      <c r="C92" s="163"/>
    </row>
    <row r="93" spans="3:3" x14ac:dyDescent="0.2">
      <c r="C93" s="163"/>
    </row>
    <row r="94" spans="3:3" x14ac:dyDescent="0.2">
      <c r="C94" s="163"/>
    </row>
    <row r="95" spans="3:3" x14ac:dyDescent="0.2">
      <c r="C95" s="163"/>
    </row>
    <row r="96" spans="3:3" x14ac:dyDescent="0.2">
      <c r="C96" s="163"/>
    </row>
    <row r="97" spans="3:3" x14ac:dyDescent="0.2">
      <c r="C97" s="163"/>
    </row>
    <row r="98" spans="3:3" x14ac:dyDescent="0.2">
      <c r="C98" s="163"/>
    </row>
    <row r="99" spans="3:3" x14ac:dyDescent="0.2">
      <c r="C99" s="163"/>
    </row>
    <row r="100" spans="3:3" x14ac:dyDescent="0.2">
      <c r="C100" s="163"/>
    </row>
    <row r="101" spans="3:3" x14ac:dyDescent="0.2">
      <c r="C101" s="163"/>
    </row>
    <row r="102" spans="3:3" x14ac:dyDescent="0.2">
      <c r="C102" s="163"/>
    </row>
    <row r="103" spans="3:3" x14ac:dyDescent="0.2">
      <c r="C103" s="163"/>
    </row>
    <row r="104" spans="3:3" x14ac:dyDescent="0.2">
      <c r="C104" s="163"/>
    </row>
    <row r="105" spans="3:3" x14ac:dyDescent="0.2">
      <c r="C105" s="163"/>
    </row>
    <row r="106" spans="3:3" x14ac:dyDescent="0.2">
      <c r="C106" s="163"/>
    </row>
    <row r="107" spans="3:3" x14ac:dyDescent="0.2">
      <c r="C107" s="163"/>
    </row>
    <row r="108" spans="3:3" x14ac:dyDescent="0.2">
      <c r="C108" s="163"/>
    </row>
    <row r="109" spans="3:3" x14ac:dyDescent="0.2">
      <c r="C109" s="163"/>
    </row>
    <row r="110" spans="3:3" x14ac:dyDescent="0.2">
      <c r="C110" s="163"/>
    </row>
    <row r="111" spans="3:3" x14ac:dyDescent="0.2">
      <c r="C111" s="163"/>
    </row>
    <row r="112" spans="3:3" x14ac:dyDescent="0.2">
      <c r="C112" s="163"/>
    </row>
    <row r="113" spans="3:3" x14ac:dyDescent="0.2">
      <c r="C113" s="163"/>
    </row>
    <row r="114" spans="3:3" x14ac:dyDescent="0.2">
      <c r="C114" s="163"/>
    </row>
    <row r="115" spans="3:3" x14ac:dyDescent="0.2">
      <c r="C115" s="163"/>
    </row>
    <row r="116" spans="3:3" x14ac:dyDescent="0.2">
      <c r="C116" s="163"/>
    </row>
    <row r="117" spans="3:3" x14ac:dyDescent="0.2">
      <c r="C117" s="163"/>
    </row>
    <row r="118" spans="3:3" x14ac:dyDescent="0.2">
      <c r="C118" s="163"/>
    </row>
    <row r="119" spans="3:3" x14ac:dyDescent="0.2">
      <c r="C119" s="163"/>
    </row>
    <row r="120" spans="3:3" x14ac:dyDescent="0.2">
      <c r="C120" s="163"/>
    </row>
    <row r="121" spans="3:3" x14ac:dyDescent="0.2">
      <c r="C121" s="163"/>
    </row>
    <row r="122" spans="3:3" x14ac:dyDescent="0.2">
      <c r="C122" s="163"/>
    </row>
    <row r="123" spans="3:3" x14ac:dyDescent="0.2">
      <c r="C123" s="163"/>
    </row>
    <row r="124" spans="3:3" x14ac:dyDescent="0.2">
      <c r="C124" s="163"/>
    </row>
    <row r="125" spans="3:3" x14ac:dyDescent="0.2">
      <c r="C125" s="163"/>
    </row>
    <row r="126" spans="3:3" x14ac:dyDescent="0.2">
      <c r="C126" s="163"/>
    </row>
    <row r="127" spans="3:3" x14ac:dyDescent="0.2">
      <c r="C127" s="163"/>
    </row>
    <row r="128" spans="3:3" x14ac:dyDescent="0.2">
      <c r="C128" s="163"/>
    </row>
    <row r="129" spans="3:3" x14ac:dyDescent="0.2">
      <c r="C129" s="163"/>
    </row>
    <row r="130" spans="3:3" x14ac:dyDescent="0.2">
      <c r="C130" s="163"/>
    </row>
    <row r="131" spans="3:3" x14ac:dyDescent="0.2">
      <c r="C131" s="163"/>
    </row>
    <row r="132" spans="3:3" x14ac:dyDescent="0.2">
      <c r="C132" s="163"/>
    </row>
    <row r="133" spans="3:3" x14ac:dyDescent="0.2">
      <c r="C133" s="163"/>
    </row>
    <row r="134" spans="3:3" x14ac:dyDescent="0.2">
      <c r="C134" s="163"/>
    </row>
    <row r="135" spans="3:3" x14ac:dyDescent="0.2">
      <c r="C135" s="163"/>
    </row>
    <row r="136" spans="3:3" x14ac:dyDescent="0.2">
      <c r="C136" s="163"/>
    </row>
    <row r="137" spans="3:3" x14ac:dyDescent="0.2">
      <c r="C137" s="163"/>
    </row>
    <row r="138" spans="3:3" x14ac:dyDescent="0.2">
      <c r="C138" s="163"/>
    </row>
    <row r="139" spans="3:3" x14ac:dyDescent="0.2">
      <c r="C139" s="163"/>
    </row>
    <row r="140" spans="3:3" x14ac:dyDescent="0.2">
      <c r="C140" s="163"/>
    </row>
    <row r="141" spans="3:3" x14ac:dyDescent="0.2">
      <c r="C141" s="163"/>
    </row>
    <row r="142" spans="3:3" x14ac:dyDescent="0.2">
      <c r="C142" s="163"/>
    </row>
    <row r="143" spans="3:3" x14ac:dyDescent="0.2">
      <c r="C143" s="163"/>
    </row>
    <row r="144" spans="3:3" x14ac:dyDescent="0.2">
      <c r="C144" s="163"/>
    </row>
    <row r="145" spans="3:3" x14ac:dyDescent="0.2">
      <c r="C145" s="163"/>
    </row>
    <row r="146" spans="3:3" x14ac:dyDescent="0.2">
      <c r="C146" s="163"/>
    </row>
    <row r="147" spans="3:3" x14ac:dyDescent="0.2">
      <c r="C147" s="163"/>
    </row>
    <row r="148" spans="3:3" x14ac:dyDescent="0.2">
      <c r="C148" s="163"/>
    </row>
    <row r="149" spans="3:3" x14ac:dyDescent="0.2">
      <c r="C149" s="163"/>
    </row>
    <row r="150" spans="3:3" x14ac:dyDescent="0.2">
      <c r="C150" s="163"/>
    </row>
    <row r="151" spans="3:3" x14ac:dyDescent="0.2">
      <c r="C151" s="163"/>
    </row>
    <row r="152" spans="3:3" x14ac:dyDescent="0.2">
      <c r="C152" s="163"/>
    </row>
    <row r="153" spans="3:3" x14ac:dyDescent="0.2">
      <c r="C153" s="163"/>
    </row>
    <row r="154" spans="3:3" x14ac:dyDescent="0.2">
      <c r="C154" s="163"/>
    </row>
    <row r="155" spans="3:3" x14ac:dyDescent="0.2">
      <c r="C155" s="163"/>
    </row>
    <row r="156" spans="3:3" x14ac:dyDescent="0.2">
      <c r="C156" s="163"/>
    </row>
    <row r="157" spans="3:3" x14ac:dyDescent="0.2">
      <c r="C157" s="163"/>
    </row>
    <row r="158" spans="3:3" x14ac:dyDescent="0.2">
      <c r="C158" s="163"/>
    </row>
    <row r="159" spans="3:3" x14ac:dyDescent="0.2">
      <c r="C159" s="163"/>
    </row>
    <row r="160" spans="3:3" x14ac:dyDescent="0.2">
      <c r="C160" s="163"/>
    </row>
    <row r="161" spans="3:3" x14ac:dyDescent="0.2">
      <c r="C161" s="163"/>
    </row>
    <row r="162" spans="3:3" x14ac:dyDescent="0.2">
      <c r="C162" s="163"/>
    </row>
    <row r="163" spans="3:3" x14ac:dyDescent="0.2">
      <c r="C163" s="163"/>
    </row>
    <row r="164" spans="3:3" x14ac:dyDescent="0.2">
      <c r="C164" s="163"/>
    </row>
    <row r="165" spans="3:3" x14ac:dyDescent="0.2">
      <c r="C165" s="163"/>
    </row>
    <row r="166" spans="3:3" x14ac:dyDescent="0.2">
      <c r="C166" s="163"/>
    </row>
    <row r="167" spans="3:3" x14ac:dyDescent="0.2">
      <c r="C167" s="163"/>
    </row>
    <row r="168" spans="3:3" x14ac:dyDescent="0.2">
      <c r="C168" s="163"/>
    </row>
    <row r="169" spans="3:3" x14ac:dyDescent="0.2">
      <c r="C169" s="163"/>
    </row>
    <row r="170" spans="3:3" x14ac:dyDescent="0.2">
      <c r="C170" s="163"/>
    </row>
    <row r="171" spans="3:3" x14ac:dyDescent="0.2">
      <c r="C171" s="163"/>
    </row>
    <row r="172" spans="3:3" x14ac:dyDescent="0.2">
      <c r="C172" s="163"/>
    </row>
    <row r="173" spans="3:3" x14ac:dyDescent="0.2">
      <c r="C173" s="163"/>
    </row>
    <row r="174" spans="3:3" x14ac:dyDescent="0.2">
      <c r="C174" s="163"/>
    </row>
    <row r="175" spans="3:3" x14ac:dyDescent="0.2">
      <c r="C175" s="163"/>
    </row>
    <row r="176" spans="3:3" x14ac:dyDescent="0.2">
      <c r="C176" s="163"/>
    </row>
    <row r="177" spans="3:3" x14ac:dyDescent="0.2">
      <c r="C177" s="163"/>
    </row>
    <row r="178" spans="3:3" x14ac:dyDescent="0.2">
      <c r="C178" s="163"/>
    </row>
    <row r="179" spans="3:3" x14ac:dyDescent="0.2">
      <c r="C179" s="163"/>
    </row>
    <row r="180" spans="3:3" x14ac:dyDescent="0.2">
      <c r="C180" s="163"/>
    </row>
    <row r="181" spans="3:3" x14ac:dyDescent="0.2">
      <c r="C181" s="163"/>
    </row>
    <row r="182" spans="3:3" x14ac:dyDescent="0.2">
      <c r="C182" s="163"/>
    </row>
    <row r="183" spans="3:3" x14ac:dyDescent="0.2">
      <c r="C183" s="163"/>
    </row>
    <row r="184" spans="3:3" x14ac:dyDescent="0.2">
      <c r="C184" s="163"/>
    </row>
    <row r="185" spans="3:3" x14ac:dyDescent="0.2">
      <c r="C185" s="163"/>
    </row>
    <row r="186" spans="3:3" x14ac:dyDescent="0.2">
      <c r="C186" s="163"/>
    </row>
    <row r="187" spans="3:3" x14ac:dyDescent="0.2">
      <c r="C187" s="163"/>
    </row>
    <row r="188" spans="3:3" x14ac:dyDescent="0.2">
      <c r="C188" s="163"/>
    </row>
    <row r="189" spans="3:3" x14ac:dyDescent="0.2">
      <c r="C189" s="163"/>
    </row>
    <row r="190" spans="3:3" x14ac:dyDescent="0.2">
      <c r="C190" s="163"/>
    </row>
    <row r="191" spans="3:3" x14ac:dyDescent="0.2">
      <c r="C191" s="163"/>
    </row>
    <row r="192" spans="3:3" x14ac:dyDescent="0.2">
      <c r="C192" s="163"/>
    </row>
    <row r="193" spans="3:3" x14ac:dyDescent="0.2">
      <c r="C193" s="163"/>
    </row>
    <row r="194" spans="3:3" x14ac:dyDescent="0.2">
      <c r="C194" s="163"/>
    </row>
    <row r="195" spans="3:3" x14ac:dyDescent="0.2">
      <c r="C195" s="163"/>
    </row>
    <row r="196" spans="3:3" x14ac:dyDescent="0.2">
      <c r="C196" s="163"/>
    </row>
    <row r="197" spans="3:3" x14ac:dyDescent="0.2">
      <c r="C197" s="163"/>
    </row>
    <row r="198" spans="3:3" x14ac:dyDescent="0.2">
      <c r="C198" s="163"/>
    </row>
    <row r="199" spans="3:3" x14ac:dyDescent="0.2">
      <c r="C199" s="163"/>
    </row>
    <row r="200" spans="3:3" x14ac:dyDescent="0.2">
      <c r="C200" s="163"/>
    </row>
    <row r="201" spans="3:3" x14ac:dyDescent="0.2">
      <c r="C201" s="163"/>
    </row>
    <row r="202" spans="3:3" x14ac:dyDescent="0.2">
      <c r="C202" s="163"/>
    </row>
    <row r="203" spans="3:3" x14ac:dyDescent="0.2">
      <c r="C203" s="163"/>
    </row>
    <row r="204" spans="3:3" x14ac:dyDescent="0.2">
      <c r="C204" s="163"/>
    </row>
    <row r="205" spans="3:3" x14ac:dyDescent="0.2">
      <c r="C205" s="163"/>
    </row>
    <row r="206" spans="3:3" x14ac:dyDescent="0.2">
      <c r="C206" s="163"/>
    </row>
    <row r="207" spans="3:3" x14ac:dyDescent="0.2">
      <c r="C207" s="163"/>
    </row>
    <row r="208" spans="3:3" x14ac:dyDescent="0.2">
      <c r="C208" s="163"/>
    </row>
    <row r="209" spans="3:3" x14ac:dyDescent="0.2">
      <c r="C209" s="163"/>
    </row>
    <row r="210" spans="3:3" x14ac:dyDescent="0.2">
      <c r="C210" s="163"/>
    </row>
    <row r="211" spans="3:3" x14ac:dyDescent="0.2">
      <c r="C211" s="163"/>
    </row>
    <row r="212" spans="3:3" x14ac:dyDescent="0.2">
      <c r="C212" s="163"/>
    </row>
    <row r="213" spans="3:3" x14ac:dyDescent="0.2">
      <c r="C213" s="163"/>
    </row>
    <row r="214" spans="3:3" x14ac:dyDescent="0.2">
      <c r="C214" s="163"/>
    </row>
    <row r="215" spans="3:3" x14ac:dyDescent="0.2">
      <c r="C215" s="163"/>
    </row>
    <row r="216" spans="3:3" x14ac:dyDescent="0.2">
      <c r="C216" s="163"/>
    </row>
    <row r="217" spans="3:3" x14ac:dyDescent="0.2">
      <c r="C217" s="163"/>
    </row>
    <row r="218" spans="3:3" x14ac:dyDescent="0.2">
      <c r="C218" s="163"/>
    </row>
    <row r="219" spans="3:3" x14ac:dyDescent="0.2">
      <c r="C219" s="163"/>
    </row>
    <row r="220" spans="3:3" x14ac:dyDescent="0.2">
      <c r="C220" s="163"/>
    </row>
    <row r="221" spans="3:3" x14ac:dyDescent="0.2">
      <c r="C221" s="163"/>
    </row>
    <row r="222" spans="3:3" x14ac:dyDescent="0.2">
      <c r="C222" s="163"/>
    </row>
    <row r="223" spans="3:3" x14ac:dyDescent="0.2">
      <c r="C223" s="163"/>
    </row>
    <row r="224" spans="3:3" x14ac:dyDescent="0.2">
      <c r="C224" s="163"/>
    </row>
  </sheetData>
  <mergeCells count="3">
    <mergeCell ref="D2:D3"/>
    <mergeCell ref="E2:F2"/>
    <mergeCell ref="A2:A3"/>
  </mergeCells>
  <phoneticPr fontId="5" type="noConversion"/>
  <pageMargins left="0.5" right="0" top="0.5" bottom="0.5" header="0.3" footer="0.3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8"/>
  <sheetViews>
    <sheetView topLeftCell="A342" workbookViewId="0">
      <selection activeCell="D5" sqref="D5:D6"/>
    </sheetView>
  </sheetViews>
  <sheetFormatPr defaultColWidth="9.140625" defaultRowHeight="15" x14ac:dyDescent="0.2"/>
  <cols>
    <col min="1" max="1" width="4.85546875" style="4" customWidth="1"/>
    <col min="2" max="2" width="4.28515625" style="5" customWidth="1"/>
    <col min="3" max="3" width="4" style="6" customWidth="1"/>
    <col min="4" max="4" width="3.5703125" style="7" customWidth="1"/>
    <col min="5" max="5" width="48.42578125" style="15" customWidth="1"/>
    <col min="6" max="6" width="47.5703125" style="12" hidden="1" customWidth="1"/>
    <col min="7" max="7" width="11.140625" style="12" customWidth="1"/>
    <col min="8" max="8" width="10.85546875" style="8" customWidth="1"/>
    <col min="9" max="10" width="10.28515625" style="8" customWidth="1"/>
    <col min="11" max="11" width="10.85546875" style="8" bestFit="1" customWidth="1"/>
    <col min="12" max="12" width="9.5703125" style="8" bestFit="1" customWidth="1"/>
    <col min="13" max="13" width="12.85546875" style="8" bestFit="1" customWidth="1"/>
    <col min="14" max="16384" width="9.140625" style="8"/>
  </cols>
  <sheetData>
    <row r="1" spans="1:11" ht="18" x14ac:dyDescent="0.25">
      <c r="A1" s="718" t="s">
        <v>287</v>
      </c>
      <c r="B1" s="718"/>
      <c r="C1" s="718"/>
      <c r="D1" s="718"/>
      <c r="E1" s="718"/>
      <c r="F1" s="718"/>
      <c r="G1" s="718"/>
      <c r="H1" s="718"/>
      <c r="I1" s="718"/>
      <c r="J1" s="718"/>
    </row>
    <row r="2" spans="1:11" ht="36" customHeight="1" x14ac:dyDescent="0.2">
      <c r="A2" s="719" t="s">
        <v>288</v>
      </c>
      <c r="B2" s="719"/>
      <c r="C2" s="719"/>
      <c r="D2" s="719"/>
      <c r="E2" s="719"/>
      <c r="F2" s="719"/>
      <c r="G2" s="719"/>
      <c r="H2" s="719"/>
      <c r="I2" s="719"/>
      <c r="J2" s="719"/>
    </row>
    <row r="3" spans="1:11" x14ac:dyDescent="0.2">
      <c r="A3" s="1" t="s">
        <v>298</v>
      </c>
      <c r="B3" s="61"/>
      <c r="C3" s="62"/>
      <c r="D3" s="62"/>
      <c r="E3" s="63"/>
      <c r="F3" s="1"/>
      <c r="G3" s="1"/>
      <c r="H3" s="1"/>
    </row>
    <row r="4" spans="1:11" ht="15.75" thickBot="1" x14ac:dyDescent="0.25">
      <c r="B4" s="9"/>
      <c r="C4" s="10"/>
      <c r="D4" s="10"/>
      <c r="E4" s="11"/>
      <c r="I4" s="720" t="s">
        <v>300</v>
      </c>
      <c r="J4" s="720"/>
    </row>
    <row r="5" spans="1:11" s="13" customFormat="1" ht="15.75" thickBot="1" x14ac:dyDescent="0.25">
      <c r="A5" s="721" t="s">
        <v>295</v>
      </c>
      <c r="B5" s="729" t="s">
        <v>26</v>
      </c>
      <c r="C5" s="731" t="s">
        <v>531</v>
      </c>
      <c r="D5" s="732" t="s">
        <v>532</v>
      </c>
      <c r="E5" s="723" t="s">
        <v>825</v>
      </c>
      <c r="F5" s="725" t="s">
        <v>530</v>
      </c>
      <c r="G5" s="287"/>
      <c r="H5" s="727" t="s">
        <v>990</v>
      </c>
      <c r="I5" s="734" t="s">
        <v>405</v>
      </c>
      <c r="J5" s="735"/>
    </row>
    <row r="6" spans="1:11" s="14" customFormat="1" ht="48" customHeight="1" thickBot="1" x14ac:dyDescent="0.25">
      <c r="A6" s="722"/>
      <c r="B6" s="730"/>
      <c r="C6" s="730"/>
      <c r="D6" s="733"/>
      <c r="E6" s="724"/>
      <c r="F6" s="726"/>
      <c r="G6" s="288"/>
      <c r="H6" s="728"/>
      <c r="I6" s="78" t="s">
        <v>521</v>
      </c>
      <c r="J6" s="79" t="s">
        <v>522</v>
      </c>
    </row>
    <row r="7" spans="1:11" s="652" customFormat="1" ht="12.75" customHeight="1" thickBot="1" x14ac:dyDescent="0.25">
      <c r="A7" s="644">
        <v>1</v>
      </c>
      <c r="B7" s="645">
        <v>2</v>
      </c>
      <c r="C7" s="645">
        <v>3</v>
      </c>
      <c r="D7" s="646">
        <v>4</v>
      </c>
      <c r="E7" s="647">
        <v>5</v>
      </c>
      <c r="F7" s="648"/>
      <c r="G7" s="649"/>
      <c r="H7" s="647">
        <v>6</v>
      </c>
      <c r="I7" s="650">
        <v>7</v>
      </c>
      <c r="J7" s="651">
        <v>8</v>
      </c>
    </row>
    <row r="8" spans="1:11" s="302" customFormat="1" ht="36.75" thickBot="1" x14ac:dyDescent="0.25">
      <c r="A8" s="293">
        <v>2000</v>
      </c>
      <c r="B8" s="294" t="s">
        <v>533</v>
      </c>
      <c r="C8" s="295" t="s">
        <v>534</v>
      </c>
      <c r="D8" s="296" t="s">
        <v>534</v>
      </c>
      <c r="E8" s="297" t="s">
        <v>33</v>
      </c>
      <c r="F8" s="298"/>
      <c r="G8" s="653">
        <v>238021.7</v>
      </c>
      <c r="H8" s="300">
        <f>I8+J8</f>
        <v>331897.73899999994</v>
      </c>
      <c r="I8" s="300">
        <f>I9+I217+I227+I256+I273+I301+I339+I347+I317</f>
        <v>238864.95899999997</v>
      </c>
      <c r="J8" s="300">
        <f>J9+J273+J301+J317+J294</f>
        <v>93032.78</v>
      </c>
      <c r="K8" s="301"/>
    </row>
    <row r="9" spans="1:11" s="312" customFormat="1" ht="54" customHeight="1" x14ac:dyDescent="0.2">
      <c r="A9" s="303">
        <v>2100</v>
      </c>
      <c r="B9" s="304" t="s">
        <v>347</v>
      </c>
      <c r="C9" s="654">
        <v>0</v>
      </c>
      <c r="D9" s="655">
        <v>0</v>
      </c>
      <c r="E9" s="307" t="s">
        <v>34</v>
      </c>
      <c r="F9" s="308" t="s">
        <v>535</v>
      </c>
      <c r="G9" s="656">
        <v>97441.7</v>
      </c>
      <c r="H9" s="311">
        <f>I9</f>
        <v>101790.39999999999</v>
      </c>
      <c r="I9" s="311">
        <f>I11+I52+I39</f>
        <v>101790.39999999999</v>
      </c>
      <c r="J9" s="311">
        <f>J11+J52</f>
        <v>38293.257999999994</v>
      </c>
    </row>
    <row r="10" spans="1:11" s="320" customFormat="1" ht="11.25" customHeight="1" x14ac:dyDescent="0.2">
      <c r="A10" s="313"/>
      <c r="B10" s="304"/>
      <c r="C10" s="654"/>
      <c r="D10" s="655"/>
      <c r="E10" s="314" t="s">
        <v>197</v>
      </c>
      <c r="F10" s="315"/>
      <c r="G10" s="657"/>
      <c r="H10" s="658"/>
      <c r="I10" s="318"/>
      <c r="J10" s="319"/>
    </row>
    <row r="11" spans="1:11" s="328" customFormat="1" ht="48" x14ac:dyDescent="0.2">
      <c r="A11" s="321">
        <v>2110</v>
      </c>
      <c r="B11" s="304" t="s">
        <v>347</v>
      </c>
      <c r="C11" s="659">
        <v>1</v>
      </c>
      <c r="D11" s="660">
        <v>0</v>
      </c>
      <c r="E11" s="324" t="s">
        <v>27</v>
      </c>
      <c r="F11" s="325" t="s">
        <v>536</v>
      </c>
      <c r="G11" s="661">
        <v>87458</v>
      </c>
      <c r="H11" s="662">
        <f>J11+I11</f>
        <v>98155.762000000002</v>
      </c>
      <c r="I11" s="311">
        <f>I13</f>
        <v>88699.7</v>
      </c>
      <c r="J11" s="311">
        <f>J13</f>
        <v>9456.0619999999999</v>
      </c>
    </row>
    <row r="12" spans="1:11" s="328" customFormat="1" ht="10.5" customHeight="1" x14ac:dyDescent="0.2">
      <c r="A12" s="321"/>
      <c r="B12" s="304"/>
      <c r="C12" s="659"/>
      <c r="D12" s="660"/>
      <c r="E12" s="314" t="s">
        <v>198</v>
      </c>
      <c r="F12" s="325"/>
      <c r="G12" s="661"/>
      <c r="H12" s="663"/>
      <c r="I12" s="331"/>
      <c r="J12" s="332"/>
    </row>
    <row r="13" spans="1:11" s="320" customFormat="1" ht="24" x14ac:dyDescent="0.2">
      <c r="A13" s="321">
        <v>2111</v>
      </c>
      <c r="B13" s="333" t="s">
        <v>347</v>
      </c>
      <c r="C13" s="664">
        <v>1</v>
      </c>
      <c r="D13" s="665">
        <v>1</v>
      </c>
      <c r="E13" s="666" t="s">
        <v>31</v>
      </c>
      <c r="F13" s="336" t="s">
        <v>537</v>
      </c>
      <c r="G13" s="667">
        <v>87458</v>
      </c>
      <c r="H13" s="662">
        <f>J13+I13</f>
        <v>98155.762000000002</v>
      </c>
      <c r="I13" s="311">
        <f>I15+I16+I17+I18+I19+I20+I21+I22+I23+I24+I25+I26+I27+I28+I29+I30+I31+I32+I33</f>
        <v>88699.7</v>
      </c>
      <c r="J13" s="311">
        <f>J35+J37+J38</f>
        <v>9456.0619999999999</v>
      </c>
    </row>
    <row r="14" spans="1:11" s="320" customFormat="1" ht="36" x14ac:dyDescent="0.2">
      <c r="A14" s="321"/>
      <c r="B14" s="333"/>
      <c r="C14" s="664"/>
      <c r="D14" s="665"/>
      <c r="E14" s="314" t="s">
        <v>289</v>
      </c>
      <c r="F14" s="336"/>
      <c r="G14" s="667"/>
      <c r="H14" s="662"/>
      <c r="I14" s="344"/>
      <c r="J14" s="668"/>
    </row>
    <row r="15" spans="1:11" s="320" customFormat="1" x14ac:dyDescent="0.2">
      <c r="A15" s="321"/>
      <c r="B15" s="333"/>
      <c r="C15" s="664"/>
      <c r="D15" s="665"/>
      <c r="E15" s="669" t="s">
        <v>136</v>
      </c>
      <c r="F15" s="336"/>
      <c r="G15" s="667">
        <v>72168</v>
      </c>
      <c r="H15" s="670">
        <f>I15</f>
        <v>72168</v>
      </c>
      <c r="I15" s="281">
        <v>72168</v>
      </c>
      <c r="J15" s="339"/>
    </row>
    <row r="16" spans="1:11" s="320" customFormat="1" ht="15" customHeight="1" x14ac:dyDescent="0.2">
      <c r="A16" s="321"/>
      <c r="B16" s="333"/>
      <c r="C16" s="664"/>
      <c r="D16" s="665"/>
      <c r="E16" s="671" t="s">
        <v>970</v>
      </c>
      <c r="F16" s="336"/>
      <c r="G16" s="667">
        <v>2400</v>
      </c>
      <c r="H16" s="670">
        <f t="shared" ref="H16:H79" si="0">I16</f>
        <v>2517</v>
      </c>
      <c r="I16" s="281">
        <f>2400+106+11</f>
        <v>2517</v>
      </c>
      <c r="J16" s="668"/>
    </row>
    <row r="17" spans="1:10" s="320" customFormat="1" x14ac:dyDescent="0.2">
      <c r="A17" s="321"/>
      <c r="B17" s="333"/>
      <c r="C17" s="664"/>
      <c r="D17" s="665"/>
      <c r="E17" s="669" t="s">
        <v>140</v>
      </c>
      <c r="F17" s="336"/>
      <c r="G17" s="667">
        <v>700</v>
      </c>
      <c r="H17" s="670">
        <f t="shared" si="0"/>
        <v>700</v>
      </c>
      <c r="I17" s="344">
        <v>700</v>
      </c>
      <c r="J17" s="668"/>
    </row>
    <row r="18" spans="1:10" s="320" customFormat="1" x14ac:dyDescent="0.2">
      <c r="A18" s="321"/>
      <c r="B18" s="333"/>
      <c r="C18" s="664"/>
      <c r="D18" s="665"/>
      <c r="E18" s="669" t="s">
        <v>141</v>
      </c>
      <c r="F18" s="463" t="s">
        <v>392</v>
      </c>
      <c r="G18" s="672">
        <v>1200</v>
      </c>
      <c r="H18" s="670">
        <f t="shared" si="0"/>
        <v>1300</v>
      </c>
      <c r="I18" s="344">
        <v>1300</v>
      </c>
      <c r="J18" s="668"/>
    </row>
    <row r="19" spans="1:10" s="320" customFormat="1" x14ac:dyDescent="0.2">
      <c r="A19" s="321"/>
      <c r="B19" s="333"/>
      <c r="C19" s="664"/>
      <c r="D19" s="665"/>
      <c r="E19" s="669" t="s">
        <v>146</v>
      </c>
      <c r="F19" s="463"/>
      <c r="G19" s="672">
        <v>0</v>
      </c>
      <c r="H19" s="670">
        <f t="shared" si="0"/>
        <v>0</v>
      </c>
      <c r="I19" s="344"/>
      <c r="J19" s="668"/>
    </row>
    <row r="20" spans="1:10" s="320" customFormat="1" x14ac:dyDescent="0.2">
      <c r="A20" s="321"/>
      <c r="B20" s="333"/>
      <c r="C20" s="664"/>
      <c r="D20" s="665"/>
      <c r="E20" s="669" t="s">
        <v>145</v>
      </c>
      <c r="F20" s="336"/>
      <c r="G20" s="667">
        <v>50</v>
      </c>
      <c r="H20" s="670">
        <f t="shared" si="0"/>
        <v>50</v>
      </c>
      <c r="I20" s="344">
        <v>50</v>
      </c>
      <c r="J20" s="668"/>
    </row>
    <row r="21" spans="1:10" s="320" customFormat="1" x14ac:dyDescent="0.2">
      <c r="A21" s="321"/>
      <c r="B21" s="333"/>
      <c r="C21" s="664"/>
      <c r="D21" s="665"/>
      <c r="E21" s="669" t="s">
        <v>148</v>
      </c>
      <c r="F21" s="336"/>
      <c r="G21" s="667">
        <v>1200</v>
      </c>
      <c r="H21" s="670">
        <f t="shared" si="0"/>
        <v>1200</v>
      </c>
      <c r="I21" s="344">
        <v>1200</v>
      </c>
      <c r="J21" s="668"/>
    </row>
    <row r="22" spans="1:10" s="320" customFormat="1" x14ac:dyDescent="0.2">
      <c r="A22" s="321"/>
      <c r="B22" s="333"/>
      <c r="C22" s="664"/>
      <c r="D22" s="665"/>
      <c r="E22" s="669" t="s">
        <v>152</v>
      </c>
      <c r="F22" s="336"/>
      <c r="G22" s="667">
        <v>0</v>
      </c>
      <c r="H22" s="670">
        <f t="shared" si="0"/>
        <v>0</v>
      </c>
      <c r="I22" s="338"/>
      <c r="J22" s="339"/>
    </row>
    <row r="23" spans="1:10" s="320" customFormat="1" x14ac:dyDescent="0.2">
      <c r="A23" s="321"/>
      <c r="B23" s="333"/>
      <c r="C23" s="664"/>
      <c r="D23" s="665"/>
      <c r="E23" s="669" t="s">
        <v>154</v>
      </c>
      <c r="F23" s="336"/>
      <c r="G23" s="667">
        <v>1400</v>
      </c>
      <c r="H23" s="670">
        <f t="shared" si="0"/>
        <v>1400</v>
      </c>
      <c r="I23" s="344">
        <v>1400</v>
      </c>
      <c r="J23" s="668"/>
    </row>
    <row r="24" spans="1:10" s="320" customFormat="1" ht="15.75" thickBot="1" x14ac:dyDescent="0.25">
      <c r="A24" s="321"/>
      <c r="B24" s="333"/>
      <c r="C24" s="664"/>
      <c r="D24" s="665"/>
      <c r="E24" s="673" t="s">
        <v>158</v>
      </c>
      <c r="F24" s="336"/>
      <c r="G24" s="667">
        <v>0</v>
      </c>
      <c r="H24" s="670">
        <f t="shared" si="0"/>
        <v>0</v>
      </c>
      <c r="I24" s="344">
        <v>0</v>
      </c>
      <c r="J24" s="668"/>
    </row>
    <row r="25" spans="1:10" s="320" customFormat="1" x14ac:dyDescent="0.2">
      <c r="A25" s="321"/>
      <c r="B25" s="333"/>
      <c r="C25" s="664"/>
      <c r="D25" s="665"/>
      <c r="E25" s="669" t="s">
        <v>159</v>
      </c>
      <c r="F25" s="336"/>
      <c r="G25" s="667">
        <v>1800</v>
      </c>
      <c r="H25" s="670">
        <f t="shared" si="0"/>
        <v>1800</v>
      </c>
      <c r="I25" s="344">
        <v>1800</v>
      </c>
      <c r="J25" s="668"/>
    </row>
    <row r="26" spans="1:10" s="320" customFormat="1" x14ac:dyDescent="0.2">
      <c r="A26" s="321"/>
      <c r="B26" s="333"/>
      <c r="C26" s="664"/>
      <c r="D26" s="665"/>
      <c r="E26" s="669" t="s">
        <v>157</v>
      </c>
      <c r="F26" s="336"/>
      <c r="G26" s="667">
        <v>600</v>
      </c>
      <c r="H26" s="670">
        <f t="shared" si="0"/>
        <v>600</v>
      </c>
      <c r="I26" s="344">
        <v>600</v>
      </c>
      <c r="J26" s="668"/>
    </row>
    <row r="27" spans="1:10" s="320" customFormat="1" ht="24.75" thickBot="1" x14ac:dyDescent="0.25">
      <c r="A27" s="321"/>
      <c r="B27" s="333"/>
      <c r="C27" s="664"/>
      <c r="D27" s="665"/>
      <c r="E27" s="673" t="s">
        <v>161</v>
      </c>
      <c r="F27" s="336"/>
      <c r="G27" s="667">
        <v>994</v>
      </c>
      <c r="H27" s="670">
        <f t="shared" si="0"/>
        <v>994</v>
      </c>
      <c r="I27" s="344">
        <v>994</v>
      </c>
      <c r="J27" s="668"/>
    </row>
    <row r="28" spans="1:10" s="320" customFormat="1" x14ac:dyDescent="0.2">
      <c r="A28" s="321"/>
      <c r="B28" s="333"/>
      <c r="C28" s="664"/>
      <c r="D28" s="665"/>
      <c r="E28" s="669" t="s">
        <v>169</v>
      </c>
      <c r="F28" s="336"/>
      <c r="G28" s="667">
        <v>990</v>
      </c>
      <c r="H28" s="670">
        <f t="shared" si="0"/>
        <v>1490</v>
      </c>
      <c r="I28" s="344">
        <f>990+500</f>
        <v>1490</v>
      </c>
      <c r="J28" s="668"/>
    </row>
    <row r="29" spans="1:10" s="320" customFormat="1" x14ac:dyDescent="0.2">
      <c r="A29" s="321"/>
      <c r="B29" s="333"/>
      <c r="C29" s="664"/>
      <c r="D29" s="665"/>
      <c r="E29" s="514" t="s">
        <v>171</v>
      </c>
      <c r="F29" s="336"/>
      <c r="G29" s="667">
        <v>3200</v>
      </c>
      <c r="H29" s="670">
        <f t="shared" si="0"/>
        <v>3724.7</v>
      </c>
      <c r="I29" s="344">
        <f>3200+524.7</f>
        <v>3724.7</v>
      </c>
      <c r="J29" s="668"/>
    </row>
    <row r="30" spans="1:10" s="320" customFormat="1" x14ac:dyDescent="0.2">
      <c r="A30" s="321"/>
      <c r="B30" s="333"/>
      <c r="C30" s="664"/>
      <c r="D30" s="665"/>
      <c r="E30" s="514" t="s">
        <v>174</v>
      </c>
      <c r="F30" s="336"/>
      <c r="G30" s="667">
        <v>450</v>
      </c>
      <c r="H30" s="670">
        <f t="shared" si="0"/>
        <v>450</v>
      </c>
      <c r="I30" s="344">
        <v>450</v>
      </c>
      <c r="J30" s="668"/>
    </row>
    <row r="31" spans="1:10" s="320" customFormat="1" ht="15.75" thickBot="1" x14ac:dyDescent="0.25">
      <c r="A31" s="321"/>
      <c r="B31" s="333"/>
      <c r="C31" s="664"/>
      <c r="D31" s="665"/>
      <c r="E31" s="674" t="s">
        <v>175</v>
      </c>
      <c r="F31" s="336"/>
      <c r="G31" s="667">
        <v>300</v>
      </c>
      <c r="H31" s="670">
        <f t="shared" si="0"/>
        <v>300</v>
      </c>
      <c r="I31" s="344">
        <v>300</v>
      </c>
      <c r="J31" s="668"/>
    </row>
    <row r="32" spans="1:10" s="320" customFormat="1" ht="24" x14ac:dyDescent="0.2">
      <c r="A32" s="321"/>
      <c r="B32" s="333"/>
      <c r="C32" s="664"/>
      <c r="D32" s="665"/>
      <c r="E32" s="675" t="s">
        <v>963</v>
      </c>
      <c r="F32" s="336"/>
      <c r="G32" s="667"/>
      <c r="H32" s="670"/>
      <c r="I32" s="344"/>
      <c r="J32" s="668"/>
    </row>
    <row r="33" spans="1:10" s="320" customFormat="1" x14ac:dyDescent="0.2">
      <c r="A33" s="321"/>
      <c r="B33" s="333"/>
      <c r="C33" s="664"/>
      <c r="D33" s="665"/>
      <c r="E33" s="676" t="s">
        <v>964</v>
      </c>
      <c r="F33" s="336"/>
      <c r="G33" s="667">
        <v>6</v>
      </c>
      <c r="H33" s="670">
        <f t="shared" si="0"/>
        <v>6</v>
      </c>
      <c r="I33" s="344">
        <v>6</v>
      </c>
      <c r="J33" s="668"/>
    </row>
    <row r="34" spans="1:10" s="320" customFormat="1" x14ac:dyDescent="0.2">
      <c r="A34" s="321"/>
      <c r="B34" s="333"/>
      <c r="C34" s="664"/>
      <c r="D34" s="664"/>
      <c r="E34" s="514" t="s">
        <v>255</v>
      </c>
      <c r="F34" s="336"/>
      <c r="G34" s="667"/>
      <c r="H34" s="670"/>
      <c r="I34" s="344"/>
      <c r="J34" s="668"/>
    </row>
    <row r="35" spans="1:10" s="320" customFormat="1" x14ac:dyDescent="0.2">
      <c r="A35" s="321"/>
      <c r="B35" s="333"/>
      <c r="C35" s="664"/>
      <c r="D35" s="664"/>
      <c r="E35" s="514" t="s">
        <v>256</v>
      </c>
      <c r="F35" s="336"/>
      <c r="G35" s="667">
        <v>0</v>
      </c>
      <c r="H35" s="670">
        <f>I35+J35</f>
        <v>7955.0619999999999</v>
      </c>
      <c r="I35" s="344"/>
      <c r="J35" s="677">
        <f>4200+1286.161+2468.901</f>
        <v>7955.0619999999999</v>
      </c>
    </row>
    <row r="36" spans="1:10" s="320" customFormat="1" x14ac:dyDescent="0.2">
      <c r="A36" s="321"/>
      <c r="B36" s="333"/>
      <c r="C36" s="664"/>
      <c r="D36" s="665"/>
      <c r="E36" s="514" t="s">
        <v>251</v>
      </c>
      <c r="F36" s="336"/>
      <c r="G36" s="667"/>
      <c r="H36" s="670"/>
      <c r="I36" s="338"/>
      <c r="J36" s="668"/>
    </row>
    <row r="37" spans="1:10" s="320" customFormat="1" x14ac:dyDescent="0.2">
      <c r="A37" s="321"/>
      <c r="B37" s="333"/>
      <c r="C37" s="664"/>
      <c r="D37" s="665"/>
      <c r="E37" s="514" t="s">
        <v>252</v>
      </c>
      <c r="F37" s="336"/>
      <c r="G37" s="667">
        <v>0</v>
      </c>
      <c r="H37" s="670">
        <f t="shared" ref="H37" si="1">I37+J37</f>
        <v>1201</v>
      </c>
      <c r="I37" s="338"/>
      <c r="J37" s="668">
        <f>365+300+455+81</f>
        <v>1201</v>
      </c>
    </row>
    <row r="38" spans="1:10" s="320" customFormat="1" x14ac:dyDescent="0.2">
      <c r="A38" s="321"/>
      <c r="B38" s="333"/>
      <c r="C38" s="664"/>
      <c r="D38" s="665"/>
      <c r="E38" s="514" t="s">
        <v>250</v>
      </c>
      <c r="F38" s="336"/>
      <c r="G38" s="667"/>
      <c r="H38" s="670"/>
      <c r="I38" s="338"/>
      <c r="J38" s="281">
        <v>300</v>
      </c>
    </row>
    <row r="39" spans="1:10" s="320" customFormat="1" x14ac:dyDescent="0.2">
      <c r="A39" s="321">
        <v>2130</v>
      </c>
      <c r="B39" s="304" t="s">
        <v>347</v>
      </c>
      <c r="C39" s="322" t="s">
        <v>135</v>
      </c>
      <c r="D39" s="323" t="s">
        <v>258</v>
      </c>
      <c r="E39" s="324" t="s">
        <v>549</v>
      </c>
      <c r="F39" s="342" t="s">
        <v>550</v>
      </c>
      <c r="G39" s="678">
        <v>1415.7</v>
      </c>
      <c r="H39" s="670">
        <f t="shared" si="0"/>
        <v>1715.7</v>
      </c>
      <c r="I39" s="344">
        <f>I43</f>
        <v>1715.7</v>
      </c>
      <c r="J39" s="338"/>
    </row>
    <row r="40" spans="1:10" s="328" customFormat="1" ht="10.5" customHeight="1" x14ac:dyDescent="0.2">
      <c r="A40" s="321"/>
      <c r="B40" s="304"/>
      <c r="C40" s="322"/>
      <c r="D40" s="323"/>
      <c r="E40" s="314" t="s">
        <v>198</v>
      </c>
      <c r="F40" s="325"/>
      <c r="G40" s="661"/>
      <c r="H40" s="670"/>
      <c r="I40" s="331"/>
      <c r="J40" s="332"/>
    </row>
    <row r="41" spans="1:10" s="320" customFormat="1" ht="24" x14ac:dyDescent="0.2">
      <c r="A41" s="321">
        <v>2131</v>
      </c>
      <c r="B41" s="333" t="s">
        <v>347</v>
      </c>
      <c r="C41" s="334" t="s">
        <v>135</v>
      </c>
      <c r="D41" s="335" t="s">
        <v>259</v>
      </c>
      <c r="E41" s="314" t="s">
        <v>551</v>
      </c>
      <c r="F41" s="336" t="s">
        <v>552</v>
      </c>
      <c r="G41" s="667"/>
      <c r="H41" s="670"/>
      <c r="I41" s="338"/>
      <c r="J41" s="339"/>
    </row>
    <row r="42" spans="1:10" s="320" customFormat="1" ht="14.25" customHeight="1" x14ac:dyDescent="0.2">
      <c r="A42" s="321">
        <v>2132</v>
      </c>
      <c r="B42" s="333" t="s">
        <v>347</v>
      </c>
      <c r="C42" s="334">
        <v>3</v>
      </c>
      <c r="D42" s="335">
        <v>2</v>
      </c>
      <c r="E42" s="314" t="s">
        <v>553</v>
      </c>
      <c r="F42" s="336" t="s">
        <v>554</v>
      </c>
      <c r="G42" s="667"/>
      <c r="H42" s="670"/>
      <c r="I42" s="338"/>
      <c r="J42" s="339"/>
    </row>
    <row r="43" spans="1:10" s="320" customFormat="1" x14ac:dyDescent="0.2">
      <c r="A43" s="321">
        <v>2133</v>
      </c>
      <c r="B43" s="333" t="s">
        <v>347</v>
      </c>
      <c r="C43" s="334">
        <v>3</v>
      </c>
      <c r="D43" s="335">
        <v>3</v>
      </c>
      <c r="E43" s="314" t="s">
        <v>555</v>
      </c>
      <c r="F43" s="336" t="s">
        <v>556</v>
      </c>
      <c r="G43" s="667">
        <v>1415.7</v>
      </c>
      <c r="H43" s="670">
        <f t="shared" si="0"/>
        <v>1715.7</v>
      </c>
      <c r="I43" s="344">
        <f>I45+I46+I47+I48+I49+I50+I51</f>
        <v>1715.7</v>
      </c>
      <c r="J43" s="339"/>
    </row>
    <row r="44" spans="1:10" s="320" customFormat="1" ht="24" customHeight="1" x14ac:dyDescent="0.2">
      <c r="A44" s="321"/>
      <c r="B44" s="333"/>
      <c r="C44" s="664"/>
      <c r="D44" s="665"/>
      <c r="E44" s="314" t="s">
        <v>289</v>
      </c>
      <c r="F44" s="336"/>
      <c r="G44" s="667"/>
      <c r="H44" s="670"/>
      <c r="I44" s="338"/>
      <c r="J44" s="339"/>
    </row>
    <row r="45" spans="1:10" s="320" customFormat="1" x14ac:dyDescent="0.2">
      <c r="A45" s="321"/>
      <c r="B45" s="333"/>
      <c r="C45" s="664"/>
      <c r="D45" s="665"/>
      <c r="E45" s="669" t="s">
        <v>141</v>
      </c>
      <c r="F45" s="336"/>
      <c r="G45" s="667"/>
      <c r="H45" s="670"/>
      <c r="I45" s="338"/>
      <c r="J45" s="339"/>
    </row>
    <row r="46" spans="1:10" s="320" customFormat="1" x14ac:dyDescent="0.2">
      <c r="A46" s="321"/>
      <c r="B46" s="333"/>
      <c r="C46" s="664"/>
      <c r="D46" s="665"/>
      <c r="E46" s="669" t="s">
        <v>152</v>
      </c>
      <c r="F46" s="336"/>
      <c r="G46" s="667">
        <v>600</v>
      </c>
      <c r="H46" s="670">
        <f t="shared" si="0"/>
        <v>900</v>
      </c>
      <c r="I46" s="344">
        <v>900</v>
      </c>
      <c r="J46" s="339"/>
    </row>
    <row r="47" spans="1:10" s="320" customFormat="1" ht="15.75" thickBot="1" x14ac:dyDescent="0.25">
      <c r="A47" s="321"/>
      <c r="B47" s="333"/>
      <c r="C47" s="664"/>
      <c r="D47" s="665"/>
      <c r="E47" s="673" t="s">
        <v>158</v>
      </c>
      <c r="F47" s="336"/>
      <c r="G47" s="667">
        <v>315.7</v>
      </c>
      <c r="H47" s="670">
        <f t="shared" si="0"/>
        <v>315.7</v>
      </c>
      <c r="I47" s="338">
        <v>315.7</v>
      </c>
      <c r="J47" s="339"/>
    </row>
    <row r="48" spans="1:10" s="320" customFormat="1" x14ac:dyDescent="0.2">
      <c r="A48" s="321"/>
      <c r="B48" s="333"/>
      <c r="C48" s="664"/>
      <c r="D48" s="665"/>
      <c r="E48" s="669" t="s">
        <v>159</v>
      </c>
      <c r="F48" s="336"/>
      <c r="G48" s="667"/>
      <c r="H48" s="670"/>
      <c r="I48" s="338"/>
      <c r="J48" s="339"/>
    </row>
    <row r="49" spans="1:15" s="320" customFormat="1" x14ac:dyDescent="0.2">
      <c r="A49" s="321"/>
      <c r="B49" s="333"/>
      <c r="C49" s="664"/>
      <c r="D49" s="665"/>
      <c r="E49" s="669" t="s">
        <v>169</v>
      </c>
      <c r="F49" s="336"/>
      <c r="G49" s="667"/>
      <c r="H49" s="670"/>
      <c r="I49" s="338"/>
      <c r="J49" s="339"/>
    </row>
    <row r="50" spans="1:15" s="320" customFormat="1" x14ac:dyDescent="0.2">
      <c r="A50" s="321"/>
      <c r="B50" s="333"/>
      <c r="C50" s="664"/>
      <c r="D50" s="665"/>
      <c r="E50" s="679" t="s">
        <v>175</v>
      </c>
      <c r="F50" s="336"/>
      <c r="G50" s="667">
        <v>500</v>
      </c>
      <c r="H50" s="670">
        <f t="shared" si="0"/>
        <v>500</v>
      </c>
      <c r="I50" s="338">
        <v>500</v>
      </c>
      <c r="J50" s="339"/>
    </row>
    <row r="51" spans="1:15" s="320" customFormat="1" x14ac:dyDescent="0.2">
      <c r="A51" s="321"/>
      <c r="B51" s="333"/>
      <c r="C51" s="664"/>
      <c r="D51" s="665"/>
      <c r="E51" s="680" t="s">
        <v>980</v>
      </c>
      <c r="F51" s="336"/>
      <c r="G51" s="667"/>
      <c r="H51" s="670"/>
      <c r="I51" s="338"/>
      <c r="J51" s="339"/>
    </row>
    <row r="52" spans="1:15" s="320" customFormat="1" ht="24.75" customHeight="1" x14ac:dyDescent="0.2">
      <c r="A52" s="321">
        <v>2160</v>
      </c>
      <c r="B52" s="304" t="s">
        <v>347</v>
      </c>
      <c r="C52" s="659">
        <v>6</v>
      </c>
      <c r="D52" s="660">
        <v>0</v>
      </c>
      <c r="E52" s="324" t="s">
        <v>565</v>
      </c>
      <c r="F52" s="325" t="s">
        <v>566</v>
      </c>
      <c r="G52" s="661">
        <v>8568</v>
      </c>
      <c r="H52" s="670">
        <f>I52+J52</f>
        <v>40212.195999999996</v>
      </c>
      <c r="I52" s="344">
        <f>I56+I57+I58+I59+I60+I61+I62+I63+I64</f>
        <v>11375</v>
      </c>
      <c r="J52" s="344">
        <f>J54</f>
        <v>28837.195999999996</v>
      </c>
    </row>
    <row r="53" spans="1:15" s="328" customFormat="1" ht="10.5" customHeight="1" x14ac:dyDescent="0.2">
      <c r="A53" s="321"/>
      <c r="B53" s="304"/>
      <c r="C53" s="659"/>
      <c r="D53" s="660"/>
      <c r="E53" s="314" t="s">
        <v>198</v>
      </c>
      <c r="F53" s="325"/>
      <c r="G53" s="661"/>
      <c r="H53" s="670"/>
      <c r="I53" s="331"/>
      <c r="J53" s="332"/>
    </row>
    <row r="54" spans="1:15" s="320" customFormat="1" ht="24" x14ac:dyDescent="0.2">
      <c r="A54" s="321">
        <v>2161</v>
      </c>
      <c r="B54" s="333" t="s">
        <v>347</v>
      </c>
      <c r="C54" s="664">
        <v>6</v>
      </c>
      <c r="D54" s="665">
        <v>1</v>
      </c>
      <c r="E54" s="666" t="s">
        <v>567</v>
      </c>
      <c r="F54" s="336" t="s">
        <v>568</v>
      </c>
      <c r="G54" s="667">
        <v>8568</v>
      </c>
      <c r="H54" s="670">
        <f>I54+J54</f>
        <v>40212.195999999996</v>
      </c>
      <c r="I54" s="344">
        <f>I56+I58+I60+I61+I62+I63+I64</f>
        <v>11375</v>
      </c>
      <c r="J54" s="668">
        <f>J65+J66+J68</f>
        <v>28837.195999999996</v>
      </c>
    </row>
    <row r="55" spans="1:15" s="320" customFormat="1" ht="24.75" customHeight="1" x14ac:dyDescent="0.2">
      <c r="A55" s="321"/>
      <c r="B55" s="333"/>
      <c r="C55" s="664"/>
      <c r="D55" s="665"/>
      <c r="E55" s="314" t="s">
        <v>289</v>
      </c>
      <c r="F55" s="336"/>
      <c r="G55" s="667"/>
      <c r="H55" s="670"/>
      <c r="I55" s="338"/>
      <c r="J55" s="339"/>
    </row>
    <row r="56" spans="1:15" s="320" customFormat="1" x14ac:dyDescent="0.2">
      <c r="A56" s="321"/>
      <c r="B56" s="333"/>
      <c r="C56" s="664"/>
      <c r="D56" s="665"/>
      <c r="E56" s="671" t="s">
        <v>970</v>
      </c>
      <c r="F56" s="336"/>
      <c r="G56" s="667">
        <v>628</v>
      </c>
      <c r="H56" s="670">
        <f t="shared" si="0"/>
        <v>628</v>
      </c>
      <c r="I56" s="338">
        <v>628</v>
      </c>
      <c r="J56" s="339"/>
    </row>
    <row r="57" spans="1:15" s="320" customFormat="1" x14ac:dyDescent="0.2">
      <c r="A57" s="321"/>
      <c r="B57" s="333"/>
      <c r="C57" s="664"/>
      <c r="D57" s="665"/>
      <c r="E57" s="669" t="s">
        <v>145</v>
      </c>
      <c r="F57" s="336"/>
      <c r="G57" s="667"/>
      <c r="H57" s="670"/>
      <c r="I57" s="338"/>
      <c r="J57" s="339"/>
    </row>
    <row r="58" spans="1:15" s="320" customFormat="1" ht="12.75" customHeight="1" thickBot="1" x14ac:dyDescent="0.25">
      <c r="A58" s="321"/>
      <c r="B58" s="333"/>
      <c r="C58" s="664"/>
      <c r="D58" s="665"/>
      <c r="E58" s="673" t="s">
        <v>158</v>
      </c>
      <c r="F58" s="336"/>
      <c r="G58" s="667">
        <v>980</v>
      </c>
      <c r="H58" s="670">
        <f t="shared" si="0"/>
        <v>976</v>
      </c>
      <c r="I58" s="344">
        <f>980-100-300+396</f>
        <v>976</v>
      </c>
      <c r="J58" s="339"/>
    </row>
    <row r="59" spans="1:15" s="320" customFormat="1" ht="14.25" customHeight="1" x14ac:dyDescent="0.2">
      <c r="A59" s="321"/>
      <c r="B59" s="333"/>
      <c r="C59" s="664"/>
      <c r="D59" s="665"/>
      <c r="E59" s="514" t="s">
        <v>171</v>
      </c>
      <c r="F59" s="336"/>
      <c r="G59" s="667"/>
      <c r="H59" s="670"/>
      <c r="I59" s="681"/>
      <c r="J59" s="339"/>
      <c r="K59" s="312"/>
      <c r="L59" s="312"/>
      <c r="M59" s="312"/>
      <c r="N59" s="312"/>
      <c r="O59" s="312"/>
    </row>
    <row r="60" spans="1:15" s="320" customFormat="1" x14ac:dyDescent="0.2">
      <c r="A60" s="321"/>
      <c r="B60" s="333"/>
      <c r="C60" s="664"/>
      <c r="D60" s="665"/>
      <c r="E60" s="669" t="s">
        <v>159</v>
      </c>
      <c r="F60" s="336"/>
      <c r="G60" s="667">
        <v>1800</v>
      </c>
      <c r="H60" s="670">
        <f t="shared" si="0"/>
        <v>4611</v>
      </c>
      <c r="I60" s="670">
        <f>1800+2811</f>
        <v>4611</v>
      </c>
      <c r="J60" s="339"/>
    </row>
    <row r="61" spans="1:15" s="320" customFormat="1" ht="15.75" thickBot="1" x14ac:dyDescent="0.25">
      <c r="A61" s="321"/>
      <c r="B61" s="333"/>
      <c r="C61" s="664"/>
      <c r="D61" s="665"/>
      <c r="E61" s="674" t="s">
        <v>175</v>
      </c>
      <c r="F61" s="336"/>
      <c r="G61" s="667">
        <v>900</v>
      </c>
      <c r="H61" s="670">
        <f t="shared" si="0"/>
        <v>900</v>
      </c>
      <c r="I61" s="670">
        <v>900</v>
      </c>
      <c r="J61" s="339"/>
    </row>
    <row r="62" spans="1:15" s="320" customFormat="1" x14ac:dyDescent="0.2">
      <c r="A62" s="321"/>
      <c r="B62" s="333"/>
      <c r="C62" s="664"/>
      <c r="D62" s="665"/>
      <c r="E62" s="514" t="s">
        <v>980</v>
      </c>
      <c r="F62" s="336"/>
      <c r="G62" s="667">
        <v>3000</v>
      </c>
      <c r="H62" s="670">
        <f t="shared" si="0"/>
        <v>3000</v>
      </c>
      <c r="I62" s="670">
        <v>3000</v>
      </c>
      <c r="J62" s="339"/>
      <c r="K62" s="328"/>
      <c r="L62" s="328"/>
      <c r="M62" s="328"/>
      <c r="N62" s="328"/>
      <c r="O62" s="328"/>
    </row>
    <row r="63" spans="1:15" s="320" customFormat="1" ht="24" x14ac:dyDescent="0.2">
      <c r="A63" s="321"/>
      <c r="B63" s="333"/>
      <c r="C63" s="664"/>
      <c r="D63" s="665"/>
      <c r="E63" s="675" t="s">
        <v>965</v>
      </c>
      <c r="F63" s="336"/>
      <c r="G63" s="667">
        <v>910</v>
      </c>
      <c r="H63" s="670">
        <f t="shared" si="0"/>
        <v>910</v>
      </c>
      <c r="I63" s="670">
        <v>910</v>
      </c>
      <c r="J63" s="339"/>
    </row>
    <row r="64" spans="1:15" s="320" customFormat="1" x14ac:dyDescent="0.2">
      <c r="A64" s="321"/>
      <c r="B64" s="333"/>
      <c r="C64" s="664"/>
      <c r="D64" s="665"/>
      <c r="E64" s="514" t="s">
        <v>452</v>
      </c>
      <c r="F64" s="336"/>
      <c r="G64" s="667">
        <v>350</v>
      </c>
      <c r="H64" s="670">
        <f t="shared" si="0"/>
        <v>350</v>
      </c>
      <c r="I64" s="344">
        <v>350</v>
      </c>
      <c r="J64" s="339"/>
    </row>
    <row r="65" spans="1:15" s="320" customFormat="1" ht="14.25" customHeight="1" x14ac:dyDescent="0.2">
      <c r="A65" s="321"/>
      <c r="B65" s="333"/>
      <c r="C65" s="664"/>
      <c r="D65" s="665"/>
      <c r="E65" s="514" t="s">
        <v>255</v>
      </c>
      <c r="F65" s="336"/>
      <c r="G65" s="667"/>
      <c r="H65" s="670"/>
      <c r="I65" s="344"/>
      <c r="J65" s="670">
        <f>4500+1518.1</f>
        <v>6018.1</v>
      </c>
    </row>
    <row r="66" spans="1:15" s="320" customFormat="1" x14ac:dyDescent="0.2">
      <c r="A66" s="321"/>
      <c r="B66" s="333"/>
      <c r="C66" s="664"/>
      <c r="D66" s="665"/>
      <c r="E66" s="514" t="s">
        <v>256</v>
      </c>
      <c r="F66" s="336"/>
      <c r="G66" s="667"/>
      <c r="H66" s="670"/>
      <c r="I66" s="338"/>
      <c r="J66" s="682">
        <f>19746.3+2572.796-182.606</f>
        <v>22136.489999999998</v>
      </c>
    </row>
    <row r="67" spans="1:15" s="320" customFormat="1" x14ac:dyDescent="0.2">
      <c r="A67" s="321"/>
      <c r="B67" s="333"/>
      <c r="C67" s="664"/>
      <c r="D67" s="665"/>
      <c r="E67" s="514" t="s">
        <v>251</v>
      </c>
      <c r="F67" s="336"/>
      <c r="G67" s="667"/>
      <c r="H67" s="670"/>
      <c r="I67" s="338"/>
      <c r="J67" s="682"/>
    </row>
    <row r="68" spans="1:15" s="320" customFormat="1" x14ac:dyDescent="0.2">
      <c r="A68" s="321"/>
      <c r="B68" s="333"/>
      <c r="C68" s="664"/>
      <c r="D68" s="665"/>
      <c r="E68" s="514" t="s">
        <v>250</v>
      </c>
      <c r="F68" s="336"/>
      <c r="G68" s="667"/>
      <c r="H68" s="670"/>
      <c r="I68" s="338"/>
      <c r="J68" s="668">
        <f>500+182.606</f>
        <v>682.60599999999999</v>
      </c>
    </row>
    <row r="69" spans="1:15" s="320" customFormat="1" ht="36" hidden="1" x14ac:dyDescent="0.2">
      <c r="A69" s="321"/>
      <c r="B69" s="333"/>
      <c r="C69" s="664"/>
      <c r="D69" s="665"/>
      <c r="E69" s="314" t="s">
        <v>289</v>
      </c>
      <c r="F69" s="336"/>
      <c r="G69" s="667">
        <v>0</v>
      </c>
      <c r="H69" s="670">
        <f t="shared" si="0"/>
        <v>0</v>
      </c>
      <c r="I69" s="338"/>
      <c r="J69" s="339"/>
    </row>
    <row r="70" spans="1:15" s="320" customFormat="1" hidden="1" x14ac:dyDescent="0.2">
      <c r="A70" s="321"/>
      <c r="B70" s="333"/>
      <c r="C70" s="664"/>
      <c r="D70" s="665"/>
      <c r="E70" s="314" t="s">
        <v>290</v>
      </c>
      <c r="F70" s="336"/>
      <c r="G70" s="667">
        <v>0</v>
      </c>
      <c r="H70" s="670">
        <f t="shared" si="0"/>
        <v>0</v>
      </c>
      <c r="I70" s="338"/>
      <c r="J70" s="339"/>
    </row>
    <row r="71" spans="1:15" s="320" customFormat="1" hidden="1" x14ac:dyDescent="0.2">
      <c r="A71" s="321"/>
      <c r="B71" s="333"/>
      <c r="C71" s="664"/>
      <c r="D71" s="665"/>
      <c r="E71" s="314" t="s">
        <v>290</v>
      </c>
      <c r="F71" s="336"/>
      <c r="G71" s="667">
        <v>0</v>
      </c>
      <c r="H71" s="670">
        <f t="shared" si="0"/>
        <v>0</v>
      </c>
      <c r="I71" s="338"/>
      <c r="J71" s="339"/>
    </row>
    <row r="72" spans="1:15" s="320" customFormat="1" hidden="1" x14ac:dyDescent="0.2">
      <c r="A72" s="321">
        <v>2120</v>
      </c>
      <c r="B72" s="304" t="s">
        <v>347</v>
      </c>
      <c r="C72" s="659">
        <v>2</v>
      </c>
      <c r="D72" s="660">
        <v>0</v>
      </c>
      <c r="E72" s="324" t="s">
        <v>544</v>
      </c>
      <c r="F72" s="340" t="s">
        <v>545</v>
      </c>
      <c r="G72" s="661">
        <v>0</v>
      </c>
      <c r="H72" s="670">
        <f t="shared" si="0"/>
        <v>0</v>
      </c>
      <c r="I72" s="338"/>
      <c r="J72" s="339"/>
      <c r="K72" s="328"/>
      <c r="L72" s="328"/>
      <c r="M72" s="328"/>
      <c r="N72" s="328"/>
      <c r="O72" s="328"/>
    </row>
    <row r="73" spans="1:15" s="328" customFormat="1" ht="10.5" hidden="1" customHeight="1" x14ac:dyDescent="0.2">
      <c r="A73" s="321"/>
      <c r="B73" s="304"/>
      <c r="C73" s="659"/>
      <c r="D73" s="660"/>
      <c r="E73" s="314" t="s">
        <v>198</v>
      </c>
      <c r="F73" s="325"/>
      <c r="G73" s="661">
        <v>0</v>
      </c>
      <c r="H73" s="670">
        <f t="shared" si="0"/>
        <v>0</v>
      </c>
      <c r="I73" s="331"/>
      <c r="J73" s="332"/>
      <c r="K73" s="320"/>
      <c r="L73" s="320"/>
      <c r="M73" s="320"/>
      <c r="N73" s="320"/>
      <c r="O73" s="320"/>
    </row>
    <row r="74" spans="1:15" s="320" customFormat="1" ht="16.5" hidden="1" customHeight="1" x14ac:dyDescent="0.2">
      <c r="A74" s="321">
        <v>2121</v>
      </c>
      <c r="B74" s="333" t="s">
        <v>347</v>
      </c>
      <c r="C74" s="664">
        <v>2</v>
      </c>
      <c r="D74" s="665">
        <v>1</v>
      </c>
      <c r="E74" s="341" t="s">
        <v>32</v>
      </c>
      <c r="F74" s="336" t="s">
        <v>546</v>
      </c>
      <c r="G74" s="667">
        <v>0</v>
      </c>
      <c r="H74" s="670">
        <f t="shared" si="0"/>
        <v>0</v>
      </c>
      <c r="I74" s="338"/>
      <c r="J74" s="339"/>
    </row>
    <row r="75" spans="1:15" s="320" customFormat="1" ht="36" hidden="1" x14ac:dyDescent="0.2">
      <c r="A75" s="321"/>
      <c r="B75" s="333"/>
      <c r="C75" s="664"/>
      <c r="D75" s="665"/>
      <c r="E75" s="314" t="s">
        <v>289</v>
      </c>
      <c r="F75" s="336"/>
      <c r="G75" s="667">
        <v>0</v>
      </c>
      <c r="H75" s="670">
        <f t="shared" si="0"/>
        <v>0</v>
      </c>
      <c r="I75" s="338"/>
      <c r="J75" s="339"/>
    </row>
    <row r="76" spans="1:15" s="320" customFormat="1" hidden="1" x14ac:dyDescent="0.2">
      <c r="A76" s="321"/>
      <c r="B76" s="333"/>
      <c r="C76" s="664"/>
      <c r="D76" s="665"/>
      <c r="E76" s="314" t="s">
        <v>290</v>
      </c>
      <c r="F76" s="336"/>
      <c r="G76" s="667">
        <v>0</v>
      </c>
      <c r="H76" s="670">
        <f t="shared" si="0"/>
        <v>0</v>
      </c>
      <c r="I76" s="338"/>
      <c r="J76" s="339"/>
    </row>
    <row r="77" spans="1:15" s="320" customFormat="1" hidden="1" x14ac:dyDescent="0.2">
      <c r="A77" s="321"/>
      <c r="B77" s="333"/>
      <c r="C77" s="664"/>
      <c r="D77" s="665"/>
      <c r="E77" s="314" t="s">
        <v>290</v>
      </c>
      <c r="F77" s="336"/>
      <c r="G77" s="667">
        <v>0</v>
      </c>
      <c r="H77" s="670">
        <f t="shared" si="0"/>
        <v>0</v>
      </c>
      <c r="I77" s="338"/>
      <c r="J77" s="339"/>
      <c r="K77" s="683"/>
    </row>
    <row r="78" spans="1:15" s="320" customFormat="1" ht="28.5" hidden="1" x14ac:dyDescent="0.2">
      <c r="A78" s="321">
        <v>2122</v>
      </c>
      <c r="B78" s="333" t="s">
        <v>347</v>
      </c>
      <c r="C78" s="664">
        <v>2</v>
      </c>
      <c r="D78" s="665">
        <v>2</v>
      </c>
      <c r="E78" s="314" t="s">
        <v>547</v>
      </c>
      <c r="F78" s="336" t="s">
        <v>548</v>
      </c>
      <c r="G78" s="667">
        <v>0</v>
      </c>
      <c r="H78" s="670">
        <f t="shared" si="0"/>
        <v>0</v>
      </c>
      <c r="I78" s="338"/>
      <c r="J78" s="339"/>
    </row>
    <row r="79" spans="1:15" s="320" customFormat="1" ht="36" hidden="1" x14ac:dyDescent="0.2">
      <c r="A79" s="321"/>
      <c r="B79" s="333"/>
      <c r="C79" s="664"/>
      <c r="D79" s="665"/>
      <c r="E79" s="314" t="s">
        <v>289</v>
      </c>
      <c r="F79" s="336"/>
      <c r="G79" s="667">
        <v>0</v>
      </c>
      <c r="H79" s="670">
        <f t="shared" si="0"/>
        <v>0</v>
      </c>
      <c r="I79" s="338"/>
      <c r="J79" s="339"/>
    </row>
    <row r="80" spans="1:15" s="320" customFormat="1" hidden="1" x14ac:dyDescent="0.2">
      <c r="A80" s="321"/>
      <c r="B80" s="333"/>
      <c r="C80" s="664"/>
      <c r="D80" s="665"/>
      <c r="E80" s="314" t="s">
        <v>290</v>
      </c>
      <c r="F80" s="336"/>
      <c r="G80" s="667">
        <v>0</v>
      </c>
      <c r="H80" s="670">
        <f t="shared" ref="H80:H143" si="2">I80</f>
        <v>0</v>
      </c>
      <c r="I80" s="338"/>
      <c r="J80" s="339"/>
    </row>
    <row r="81" spans="1:15" s="320" customFormat="1" hidden="1" x14ac:dyDescent="0.2">
      <c r="A81" s="321"/>
      <c r="B81" s="333"/>
      <c r="C81" s="664"/>
      <c r="D81" s="665"/>
      <c r="E81" s="314" t="s">
        <v>290</v>
      </c>
      <c r="F81" s="336"/>
      <c r="G81" s="667">
        <v>0</v>
      </c>
      <c r="H81" s="670">
        <f t="shared" si="2"/>
        <v>0</v>
      </c>
      <c r="I81" s="338"/>
      <c r="J81" s="339"/>
    </row>
    <row r="82" spans="1:15" s="320" customFormat="1" hidden="1" x14ac:dyDescent="0.2">
      <c r="A82" s="321">
        <v>2130</v>
      </c>
      <c r="B82" s="304" t="s">
        <v>347</v>
      </c>
      <c r="C82" s="659">
        <v>3</v>
      </c>
      <c r="D82" s="660">
        <v>0</v>
      </c>
      <c r="E82" s="324" t="s">
        <v>549</v>
      </c>
      <c r="F82" s="342" t="s">
        <v>550</v>
      </c>
      <c r="G82" s="678">
        <v>0</v>
      </c>
      <c r="H82" s="670">
        <f t="shared" si="2"/>
        <v>0</v>
      </c>
      <c r="I82" s="338"/>
      <c r="J82" s="339"/>
      <c r="K82" s="312"/>
      <c r="L82" s="312"/>
      <c r="M82" s="312"/>
      <c r="N82" s="312"/>
      <c r="O82" s="312"/>
    </row>
    <row r="83" spans="1:15" s="328" customFormat="1" ht="10.5" hidden="1" customHeight="1" x14ac:dyDescent="0.2">
      <c r="A83" s="321"/>
      <c r="B83" s="304"/>
      <c r="C83" s="659"/>
      <c r="D83" s="660"/>
      <c r="E83" s="314" t="s">
        <v>198</v>
      </c>
      <c r="F83" s="325"/>
      <c r="G83" s="661">
        <v>0</v>
      </c>
      <c r="H83" s="670">
        <f t="shared" si="2"/>
        <v>0</v>
      </c>
      <c r="I83" s="331"/>
      <c r="J83" s="332"/>
      <c r="K83" s="320"/>
      <c r="L83" s="320"/>
      <c r="M83" s="320"/>
      <c r="N83" s="320"/>
      <c r="O83" s="320"/>
    </row>
    <row r="84" spans="1:15" s="320" customFormat="1" ht="24" hidden="1" x14ac:dyDescent="0.2">
      <c r="A84" s="321">
        <v>2131</v>
      </c>
      <c r="B84" s="333" t="s">
        <v>347</v>
      </c>
      <c r="C84" s="664">
        <v>3</v>
      </c>
      <c r="D84" s="665">
        <v>1</v>
      </c>
      <c r="E84" s="314" t="s">
        <v>551</v>
      </c>
      <c r="F84" s="336" t="s">
        <v>552</v>
      </c>
      <c r="G84" s="667">
        <v>0</v>
      </c>
      <c r="H84" s="670">
        <f t="shared" si="2"/>
        <v>0</v>
      </c>
      <c r="I84" s="338"/>
      <c r="J84" s="339"/>
    </row>
    <row r="85" spans="1:15" s="320" customFormat="1" ht="36" hidden="1" x14ac:dyDescent="0.2">
      <c r="A85" s="321"/>
      <c r="B85" s="333"/>
      <c r="C85" s="664"/>
      <c r="D85" s="665"/>
      <c r="E85" s="314" t="s">
        <v>289</v>
      </c>
      <c r="F85" s="336"/>
      <c r="G85" s="667">
        <v>0</v>
      </c>
      <c r="H85" s="670">
        <f t="shared" si="2"/>
        <v>0</v>
      </c>
      <c r="I85" s="338"/>
      <c r="J85" s="339"/>
      <c r="K85" s="328"/>
      <c r="L85" s="328"/>
      <c r="M85" s="328"/>
      <c r="N85" s="328"/>
      <c r="O85" s="328"/>
    </row>
    <row r="86" spans="1:15" s="320" customFormat="1" hidden="1" x14ac:dyDescent="0.2">
      <c r="A86" s="321"/>
      <c r="B86" s="333"/>
      <c r="C86" s="664"/>
      <c r="D86" s="665"/>
      <c r="E86" s="314" t="s">
        <v>290</v>
      </c>
      <c r="F86" s="336"/>
      <c r="G86" s="667">
        <v>0</v>
      </c>
      <c r="H86" s="670">
        <f t="shared" si="2"/>
        <v>0</v>
      </c>
      <c r="I86" s="338"/>
      <c r="J86" s="339"/>
    </row>
    <row r="87" spans="1:15" s="320" customFormat="1" hidden="1" x14ac:dyDescent="0.2">
      <c r="A87" s="321"/>
      <c r="B87" s="333"/>
      <c r="C87" s="664"/>
      <c r="D87" s="665"/>
      <c r="E87" s="314" t="s">
        <v>290</v>
      </c>
      <c r="F87" s="336"/>
      <c r="G87" s="667">
        <v>0</v>
      </c>
      <c r="H87" s="670">
        <f t="shared" si="2"/>
        <v>0</v>
      </c>
      <c r="I87" s="338"/>
      <c r="J87" s="339"/>
    </row>
    <row r="88" spans="1:15" s="320" customFormat="1" ht="14.25" hidden="1" customHeight="1" x14ac:dyDescent="0.2">
      <c r="A88" s="321">
        <v>2132</v>
      </c>
      <c r="B88" s="333" t="s">
        <v>347</v>
      </c>
      <c r="C88" s="664">
        <v>3</v>
      </c>
      <c r="D88" s="665">
        <v>2</v>
      </c>
      <c r="E88" s="314" t="s">
        <v>553</v>
      </c>
      <c r="F88" s="336" t="s">
        <v>554</v>
      </c>
      <c r="G88" s="667">
        <v>0</v>
      </c>
      <c r="H88" s="670">
        <f t="shared" si="2"/>
        <v>0</v>
      </c>
      <c r="I88" s="338"/>
      <c r="J88" s="339"/>
    </row>
    <row r="89" spans="1:15" s="320" customFormat="1" ht="36" hidden="1" x14ac:dyDescent="0.2">
      <c r="A89" s="321"/>
      <c r="B89" s="333"/>
      <c r="C89" s="664"/>
      <c r="D89" s="665"/>
      <c r="E89" s="314" t="s">
        <v>289</v>
      </c>
      <c r="F89" s="336"/>
      <c r="G89" s="667">
        <v>0</v>
      </c>
      <c r="H89" s="670">
        <f t="shared" si="2"/>
        <v>0</v>
      </c>
      <c r="I89" s="338"/>
      <c r="J89" s="339"/>
    </row>
    <row r="90" spans="1:15" s="320" customFormat="1" hidden="1" x14ac:dyDescent="0.2">
      <c r="A90" s="321"/>
      <c r="B90" s="333"/>
      <c r="C90" s="664"/>
      <c r="D90" s="665"/>
      <c r="E90" s="314" t="s">
        <v>290</v>
      </c>
      <c r="F90" s="336"/>
      <c r="G90" s="667">
        <v>0</v>
      </c>
      <c r="H90" s="670">
        <f t="shared" si="2"/>
        <v>0</v>
      </c>
      <c r="I90" s="338"/>
      <c r="J90" s="339"/>
    </row>
    <row r="91" spans="1:15" s="320" customFormat="1" hidden="1" x14ac:dyDescent="0.2">
      <c r="A91" s="321"/>
      <c r="B91" s="333"/>
      <c r="C91" s="664"/>
      <c r="D91" s="665"/>
      <c r="E91" s="314" t="s">
        <v>290</v>
      </c>
      <c r="F91" s="336"/>
      <c r="G91" s="667">
        <v>0</v>
      </c>
      <c r="H91" s="670">
        <f t="shared" si="2"/>
        <v>0</v>
      </c>
      <c r="I91" s="338"/>
      <c r="J91" s="339"/>
    </row>
    <row r="92" spans="1:15" s="320" customFormat="1" hidden="1" x14ac:dyDescent="0.2">
      <c r="A92" s="321">
        <v>2133</v>
      </c>
      <c r="B92" s="333" t="s">
        <v>347</v>
      </c>
      <c r="C92" s="664">
        <v>3</v>
      </c>
      <c r="D92" s="665">
        <v>3</v>
      </c>
      <c r="E92" s="314" t="s">
        <v>555</v>
      </c>
      <c r="F92" s="336" t="s">
        <v>556</v>
      </c>
      <c r="G92" s="667">
        <v>0</v>
      </c>
      <c r="H92" s="670">
        <f t="shared" si="2"/>
        <v>0</v>
      </c>
      <c r="I92" s="338"/>
      <c r="J92" s="339"/>
      <c r="K92" s="312"/>
      <c r="L92" s="312"/>
      <c r="M92" s="312"/>
      <c r="N92" s="312"/>
      <c r="O92" s="312"/>
    </row>
    <row r="93" spans="1:15" s="320" customFormat="1" ht="36" hidden="1" x14ac:dyDescent="0.2">
      <c r="A93" s="321"/>
      <c r="B93" s="333"/>
      <c r="C93" s="664"/>
      <c r="D93" s="665"/>
      <c r="E93" s="314" t="s">
        <v>289</v>
      </c>
      <c r="F93" s="336"/>
      <c r="G93" s="667">
        <v>0</v>
      </c>
      <c r="H93" s="670">
        <f t="shared" si="2"/>
        <v>0</v>
      </c>
      <c r="I93" s="338"/>
      <c r="J93" s="339"/>
    </row>
    <row r="94" spans="1:15" s="320" customFormat="1" hidden="1" x14ac:dyDescent="0.2">
      <c r="A94" s="321"/>
      <c r="B94" s="333"/>
      <c r="C94" s="664"/>
      <c r="D94" s="665"/>
      <c r="E94" s="314" t="s">
        <v>290</v>
      </c>
      <c r="F94" s="336"/>
      <c r="G94" s="667">
        <v>0</v>
      </c>
      <c r="H94" s="670">
        <f t="shared" si="2"/>
        <v>0</v>
      </c>
      <c r="I94" s="338"/>
      <c r="J94" s="339"/>
      <c r="K94" s="328"/>
      <c r="L94" s="328"/>
      <c r="M94" s="328"/>
      <c r="N94" s="328"/>
      <c r="O94" s="328"/>
    </row>
    <row r="95" spans="1:15" s="320" customFormat="1" hidden="1" x14ac:dyDescent="0.2">
      <c r="A95" s="321"/>
      <c r="B95" s="333"/>
      <c r="C95" s="664"/>
      <c r="D95" s="665"/>
      <c r="E95" s="314" t="s">
        <v>290</v>
      </c>
      <c r="F95" s="336"/>
      <c r="G95" s="667">
        <v>0</v>
      </c>
      <c r="H95" s="670">
        <f t="shared" si="2"/>
        <v>0</v>
      </c>
      <c r="I95" s="338"/>
      <c r="J95" s="339"/>
      <c r="K95" s="328"/>
      <c r="L95" s="328"/>
      <c r="M95" s="328"/>
      <c r="N95" s="328"/>
      <c r="O95" s="328"/>
    </row>
    <row r="96" spans="1:15" s="320" customFormat="1" ht="12.75" hidden="1" customHeight="1" x14ac:dyDescent="0.2">
      <c r="A96" s="321">
        <v>2140</v>
      </c>
      <c r="B96" s="304" t="s">
        <v>347</v>
      </c>
      <c r="C96" s="659">
        <v>4</v>
      </c>
      <c r="D96" s="660">
        <v>0</v>
      </c>
      <c r="E96" s="324" t="s">
        <v>557</v>
      </c>
      <c r="F96" s="325" t="s">
        <v>558</v>
      </c>
      <c r="G96" s="661">
        <v>0</v>
      </c>
      <c r="H96" s="670">
        <f t="shared" si="2"/>
        <v>0</v>
      </c>
      <c r="I96" s="338"/>
      <c r="J96" s="339"/>
      <c r="K96" s="328"/>
      <c r="L96" s="328"/>
      <c r="M96" s="328"/>
      <c r="N96" s="328"/>
      <c r="O96" s="328"/>
    </row>
    <row r="97" spans="1:15" s="328" customFormat="1" ht="10.5" hidden="1" customHeight="1" x14ac:dyDescent="0.2">
      <c r="A97" s="321"/>
      <c r="B97" s="304"/>
      <c r="C97" s="659"/>
      <c r="D97" s="660"/>
      <c r="E97" s="314" t="s">
        <v>198</v>
      </c>
      <c r="F97" s="325"/>
      <c r="G97" s="661">
        <v>0</v>
      </c>
      <c r="H97" s="670">
        <f t="shared" si="2"/>
        <v>0</v>
      </c>
      <c r="I97" s="331"/>
      <c r="J97" s="332"/>
    </row>
    <row r="98" spans="1:15" s="320" customFormat="1" hidden="1" x14ac:dyDescent="0.2">
      <c r="A98" s="321">
        <v>2141</v>
      </c>
      <c r="B98" s="333" t="s">
        <v>347</v>
      </c>
      <c r="C98" s="664">
        <v>4</v>
      </c>
      <c r="D98" s="665">
        <v>1</v>
      </c>
      <c r="E98" s="314" t="s">
        <v>559</v>
      </c>
      <c r="F98" s="345" t="s">
        <v>560</v>
      </c>
      <c r="G98" s="667">
        <v>0</v>
      </c>
      <c r="H98" s="670">
        <f t="shared" si="2"/>
        <v>0</v>
      </c>
      <c r="I98" s="338"/>
      <c r="J98" s="339"/>
      <c r="K98" s="328"/>
      <c r="L98" s="328"/>
      <c r="M98" s="328"/>
      <c r="N98" s="328"/>
      <c r="O98" s="328"/>
    </row>
    <row r="99" spans="1:15" s="320" customFormat="1" ht="36" hidden="1" x14ac:dyDescent="0.2">
      <c r="A99" s="321"/>
      <c r="B99" s="333"/>
      <c r="C99" s="664"/>
      <c r="D99" s="665"/>
      <c r="E99" s="314" t="s">
        <v>289</v>
      </c>
      <c r="F99" s="336"/>
      <c r="G99" s="667">
        <v>0</v>
      </c>
      <c r="H99" s="670">
        <f t="shared" si="2"/>
        <v>0</v>
      </c>
      <c r="I99" s="338"/>
      <c r="J99" s="339"/>
    </row>
    <row r="100" spans="1:15" s="320" customFormat="1" hidden="1" x14ac:dyDescent="0.2">
      <c r="A100" s="321"/>
      <c r="B100" s="333"/>
      <c r="C100" s="664"/>
      <c r="D100" s="665"/>
      <c r="E100" s="314" t="s">
        <v>290</v>
      </c>
      <c r="F100" s="336"/>
      <c r="G100" s="667">
        <v>0</v>
      </c>
      <c r="H100" s="670">
        <f t="shared" si="2"/>
        <v>0</v>
      </c>
      <c r="I100" s="338"/>
      <c r="J100" s="339"/>
    </row>
    <row r="101" spans="1:15" s="320" customFormat="1" hidden="1" x14ac:dyDescent="0.2">
      <c r="A101" s="321"/>
      <c r="B101" s="333"/>
      <c r="C101" s="664"/>
      <c r="D101" s="665"/>
      <c r="E101" s="314" t="s">
        <v>290</v>
      </c>
      <c r="F101" s="336"/>
      <c r="G101" s="667">
        <v>0</v>
      </c>
      <c r="H101" s="670">
        <f t="shared" si="2"/>
        <v>0</v>
      </c>
      <c r="I101" s="338"/>
      <c r="J101" s="339"/>
    </row>
    <row r="102" spans="1:15" s="320" customFormat="1" ht="36" hidden="1" x14ac:dyDescent="0.2">
      <c r="A102" s="321">
        <v>2150</v>
      </c>
      <c r="B102" s="304" t="s">
        <v>347</v>
      </c>
      <c r="C102" s="659">
        <v>5</v>
      </c>
      <c r="D102" s="660">
        <v>0</v>
      </c>
      <c r="E102" s="324" t="s">
        <v>561</v>
      </c>
      <c r="F102" s="325" t="s">
        <v>562</v>
      </c>
      <c r="G102" s="661">
        <v>0</v>
      </c>
      <c r="H102" s="670">
        <f t="shared" si="2"/>
        <v>0</v>
      </c>
      <c r="I102" s="338"/>
      <c r="J102" s="339"/>
    </row>
    <row r="103" spans="1:15" s="328" customFormat="1" ht="10.5" hidden="1" customHeight="1" x14ac:dyDescent="0.2">
      <c r="A103" s="321"/>
      <c r="B103" s="304"/>
      <c r="C103" s="659"/>
      <c r="D103" s="660"/>
      <c r="E103" s="314" t="s">
        <v>198</v>
      </c>
      <c r="F103" s="325"/>
      <c r="G103" s="661">
        <v>0</v>
      </c>
      <c r="H103" s="670">
        <f t="shared" si="2"/>
        <v>0</v>
      </c>
      <c r="I103" s="331"/>
      <c r="J103" s="332"/>
      <c r="K103" s="320"/>
      <c r="L103" s="320"/>
      <c r="M103" s="320"/>
      <c r="N103" s="320"/>
      <c r="O103" s="320"/>
    </row>
    <row r="104" spans="1:15" s="320" customFormat="1" ht="24" hidden="1" x14ac:dyDescent="0.2">
      <c r="A104" s="321">
        <v>2151</v>
      </c>
      <c r="B104" s="333" t="s">
        <v>347</v>
      </c>
      <c r="C104" s="664">
        <v>5</v>
      </c>
      <c r="D104" s="665">
        <v>1</v>
      </c>
      <c r="E104" s="314" t="s">
        <v>563</v>
      </c>
      <c r="F104" s="345" t="s">
        <v>564</v>
      </c>
      <c r="G104" s="667">
        <v>0</v>
      </c>
      <c r="H104" s="670">
        <f t="shared" si="2"/>
        <v>0</v>
      </c>
      <c r="I104" s="338"/>
      <c r="J104" s="339"/>
    </row>
    <row r="105" spans="1:15" s="320" customFormat="1" ht="36" hidden="1" x14ac:dyDescent="0.2">
      <c r="A105" s="321"/>
      <c r="B105" s="333"/>
      <c r="C105" s="664"/>
      <c r="D105" s="665"/>
      <c r="E105" s="314" t="s">
        <v>289</v>
      </c>
      <c r="F105" s="336"/>
      <c r="G105" s="667">
        <v>0</v>
      </c>
      <c r="H105" s="670">
        <f t="shared" si="2"/>
        <v>0</v>
      </c>
      <c r="I105" s="338"/>
      <c r="J105" s="339"/>
    </row>
    <row r="106" spans="1:15" s="320" customFormat="1" hidden="1" x14ac:dyDescent="0.2">
      <c r="A106" s="321"/>
      <c r="B106" s="333"/>
      <c r="C106" s="664"/>
      <c r="D106" s="665"/>
      <c r="E106" s="314" t="s">
        <v>290</v>
      </c>
      <c r="F106" s="336"/>
      <c r="G106" s="667">
        <v>0</v>
      </c>
      <c r="H106" s="670">
        <f t="shared" si="2"/>
        <v>0</v>
      </c>
      <c r="I106" s="338"/>
      <c r="J106" s="339"/>
    </row>
    <row r="107" spans="1:15" s="320" customFormat="1" hidden="1" x14ac:dyDescent="0.2">
      <c r="A107" s="321"/>
      <c r="B107" s="333"/>
      <c r="C107" s="664"/>
      <c r="D107" s="665"/>
      <c r="E107" s="314" t="s">
        <v>290</v>
      </c>
      <c r="F107" s="336"/>
      <c r="G107" s="667">
        <v>0</v>
      </c>
      <c r="H107" s="670">
        <f t="shared" si="2"/>
        <v>0</v>
      </c>
      <c r="I107" s="338"/>
      <c r="J107" s="339"/>
    </row>
    <row r="108" spans="1:15" s="320" customFormat="1" ht="28.5" hidden="1" x14ac:dyDescent="0.2">
      <c r="A108" s="321">
        <v>2160</v>
      </c>
      <c r="B108" s="304" t="s">
        <v>347</v>
      </c>
      <c r="C108" s="659">
        <v>6</v>
      </c>
      <c r="D108" s="660">
        <v>0</v>
      </c>
      <c r="E108" s="324" t="s">
        <v>565</v>
      </c>
      <c r="F108" s="325" t="s">
        <v>566</v>
      </c>
      <c r="G108" s="661">
        <v>0</v>
      </c>
      <c r="H108" s="670">
        <f t="shared" si="2"/>
        <v>0</v>
      </c>
      <c r="I108" s="338"/>
      <c r="J108" s="339"/>
    </row>
    <row r="109" spans="1:15" s="328" customFormat="1" ht="10.5" hidden="1" customHeight="1" x14ac:dyDescent="0.2">
      <c r="A109" s="321"/>
      <c r="B109" s="304"/>
      <c r="C109" s="659"/>
      <c r="D109" s="660"/>
      <c r="E109" s="314" t="s">
        <v>198</v>
      </c>
      <c r="F109" s="325"/>
      <c r="G109" s="661">
        <v>0</v>
      </c>
      <c r="H109" s="670">
        <f t="shared" si="2"/>
        <v>0</v>
      </c>
      <c r="I109" s="331"/>
      <c r="J109" s="332"/>
      <c r="K109" s="320"/>
      <c r="L109" s="320"/>
      <c r="M109" s="320"/>
      <c r="N109" s="320"/>
      <c r="O109" s="320"/>
    </row>
    <row r="110" spans="1:15" s="320" customFormat="1" ht="24" hidden="1" x14ac:dyDescent="0.2">
      <c r="A110" s="321">
        <v>2161</v>
      </c>
      <c r="B110" s="333" t="s">
        <v>347</v>
      </c>
      <c r="C110" s="664">
        <v>6</v>
      </c>
      <c r="D110" s="665">
        <v>1</v>
      </c>
      <c r="E110" s="314" t="s">
        <v>567</v>
      </c>
      <c r="F110" s="336" t="s">
        <v>568</v>
      </c>
      <c r="G110" s="667">
        <v>0</v>
      </c>
      <c r="H110" s="670">
        <f t="shared" si="2"/>
        <v>0</v>
      </c>
      <c r="I110" s="338"/>
      <c r="J110" s="339"/>
      <c r="K110" s="328"/>
      <c r="L110" s="328"/>
      <c r="M110" s="328"/>
      <c r="N110" s="328"/>
      <c r="O110" s="328"/>
    </row>
    <row r="111" spans="1:15" s="320" customFormat="1" ht="36" hidden="1" x14ac:dyDescent="0.2">
      <c r="A111" s="321"/>
      <c r="B111" s="333"/>
      <c r="C111" s="664"/>
      <c r="D111" s="665"/>
      <c r="E111" s="314" t="s">
        <v>289</v>
      </c>
      <c r="F111" s="336"/>
      <c r="G111" s="667">
        <v>0</v>
      </c>
      <c r="H111" s="670">
        <f t="shared" si="2"/>
        <v>0</v>
      </c>
      <c r="I111" s="338"/>
      <c r="J111" s="339"/>
    </row>
    <row r="112" spans="1:15" s="320" customFormat="1" hidden="1" x14ac:dyDescent="0.2">
      <c r="A112" s="321"/>
      <c r="B112" s="333"/>
      <c r="C112" s="664"/>
      <c r="D112" s="665"/>
      <c r="E112" s="314" t="s">
        <v>290</v>
      </c>
      <c r="F112" s="336"/>
      <c r="G112" s="667">
        <v>0</v>
      </c>
      <c r="H112" s="670">
        <f t="shared" si="2"/>
        <v>0</v>
      </c>
      <c r="I112" s="338"/>
      <c r="J112" s="339"/>
    </row>
    <row r="113" spans="1:15" s="320" customFormat="1" hidden="1" x14ac:dyDescent="0.2">
      <c r="A113" s="321"/>
      <c r="B113" s="333"/>
      <c r="C113" s="664"/>
      <c r="D113" s="665"/>
      <c r="E113" s="314" t="s">
        <v>290</v>
      </c>
      <c r="F113" s="336"/>
      <c r="G113" s="667">
        <v>0</v>
      </c>
      <c r="H113" s="670">
        <f t="shared" si="2"/>
        <v>0</v>
      </c>
      <c r="I113" s="338"/>
      <c r="J113" s="339"/>
    </row>
    <row r="114" spans="1:15" s="320" customFormat="1" hidden="1" x14ac:dyDescent="0.2">
      <c r="A114" s="321">
        <v>2170</v>
      </c>
      <c r="B114" s="304" t="s">
        <v>347</v>
      </c>
      <c r="C114" s="659">
        <v>7</v>
      </c>
      <c r="D114" s="660">
        <v>0</v>
      </c>
      <c r="E114" s="324" t="s">
        <v>397</v>
      </c>
      <c r="F114" s="336"/>
      <c r="G114" s="667">
        <v>0</v>
      </c>
      <c r="H114" s="670">
        <f t="shared" si="2"/>
        <v>0</v>
      </c>
      <c r="I114" s="338"/>
      <c r="J114" s="339"/>
    </row>
    <row r="115" spans="1:15" s="328" customFormat="1" ht="10.5" hidden="1" customHeight="1" x14ac:dyDescent="0.2">
      <c r="A115" s="321"/>
      <c r="B115" s="304"/>
      <c r="C115" s="659"/>
      <c r="D115" s="660"/>
      <c r="E115" s="314" t="s">
        <v>198</v>
      </c>
      <c r="F115" s="325"/>
      <c r="G115" s="661">
        <v>0</v>
      </c>
      <c r="H115" s="670">
        <f t="shared" si="2"/>
        <v>0</v>
      </c>
      <c r="I115" s="331"/>
      <c r="J115" s="332"/>
      <c r="K115" s="312"/>
      <c r="L115" s="312"/>
      <c r="M115" s="312"/>
      <c r="N115" s="312"/>
      <c r="O115" s="312"/>
    </row>
    <row r="116" spans="1:15" s="320" customFormat="1" hidden="1" x14ac:dyDescent="0.2">
      <c r="A116" s="321">
        <v>2171</v>
      </c>
      <c r="B116" s="333" t="s">
        <v>347</v>
      </c>
      <c r="C116" s="664">
        <v>7</v>
      </c>
      <c r="D116" s="665">
        <v>1</v>
      </c>
      <c r="E116" s="314" t="s">
        <v>397</v>
      </c>
      <c r="F116" s="336"/>
      <c r="G116" s="667">
        <v>0</v>
      </c>
      <c r="H116" s="670">
        <f t="shared" si="2"/>
        <v>0</v>
      </c>
      <c r="I116" s="338"/>
      <c r="J116" s="339"/>
      <c r="K116" s="312"/>
      <c r="L116" s="312"/>
      <c r="M116" s="312"/>
      <c r="N116" s="312"/>
      <c r="O116" s="312"/>
    </row>
    <row r="117" spans="1:15" s="320" customFormat="1" ht="36" hidden="1" x14ac:dyDescent="0.2">
      <c r="A117" s="321"/>
      <c r="B117" s="333"/>
      <c r="C117" s="664"/>
      <c r="D117" s="665"/>
      <c r="E117" s="314" t="s">
        <v>289</v>
      </c>
      <c r="F117" s="336"/>
      <c r="G117" s="667">
        <v>0</v>
      </c>
      <c r="H117" s="670">
        <f t="shared" si="2"/>
        <v>0</v>
      </c>
      <c r="I117" s="338"/>
      <c r="J117" s="339"/>
      <c r="K117" s="312"/>
      <c r="L117" s="312"/>
      <c r="M117" s="312"/>
      <c r="N117" s="312"/>
      <c r="O117" s="312"/>
    </row>
    <row r="118" spans="1:15" s="320" customFormat="1" hidden="1" x14ac:dyDescent="0.2">
      <c r="A118" s="321"/>
      <c r="B118" s="333"/>
      <c r="C118" s="664"/>
      <c r="D118" s="665"/>
      <c r="E118" s="314" t="s">
        <v>290</v>
      </c>
      <c r="F118" s="336"/>
      <c r="G118" s="667">
        <v>0</v>
      </c>
      <c r="H118" s="670">
        <f t="shared" si="2"/>
        <v>0</v>
      </c>
      <c r="I118" s="338"/>
      <c r="J118" s="339"/>
    </row>
    <row r="119" spans="1:15" s="320" customFormat="1" hidden="1" x14ac:dyDescent="0.2">
      <c r="A119" s="321"/>
      <c r="B119" s="333"/>
      <c r="C119" s="664"/>
      <c r="D119" s="665"/>
      <c r="E119" s="314" t="s">
        <v>290</v>
      </c>
      <c r="F119" s="336"/>
      <c r="G119" s="667">
        <v>0</v>
      </c>
      <c r="H119" s="670">
        <f t="shared" si="2"/>
        <v>0</v>
      </c>
      <c r="I119" s="338"/>
      <c r="J119" s="339"/>
    </row>
    <row r="120" spans="1:15" s="320" customFormat="1" ht="29.25" hidden="1" customHeight="1" x14ac:dyDescent="0.2">
      <c r="A120" s="321">
        <v>2180</v>
      </c>
      <c r="B120" s="304" t="s">
        <v>347</v>
      </c>
      <c r="C120" s="659">
        <v>8</v>
      </c>
      <c r="D120" s="660">
        <v>0</v>
      </c>
      <c r="E120" s="324" t="s">
        <v>569</v>
      </c>
      <c r="F120" s="325" t="s">
        <v>570</v>
      </c>
      <c r="G120" s="661">
        <v>0</v>
      </c>
      <c r="H120" s="670">
        <f t="shared" si="2"/>
        <v>0</v>
      </c>
      <c r="I120" s="338"/>
      <c r="J120" s="339"/>
      <c r="K120" s="328"/>
      <c r="L120" s="328"/>
      <c r="M120" s="328"/>
      <c r="N120" s="328"/>
      <c r="O120" s="328"/>
    </row>
    <row r="121" spans="1:15" s="328" customFormat="1" ht="10.5" hidden="1" customHeight="1" x14ac:dyDescent="0.2">
      <c r="A121" s="321"/>
      <c r="B121" s="304"/>
      <c r="C121" s="659"/>
      <c r="D121" s="660"/>
      <c r="E121" s="314" t="s">
        <v>198</v>
      </c>
      <c r="F121" s="325"/>
      <c r="G121" s="661">
        <v>0</v>
      </c>
      <c r="H121" s="670">
        <f t="shared" si="2"/>
        <v>0</v>
      </c>
      <c r="I121" s="331"/>
      <c r="J121" s="332"/>
      <c r="K121" s="320"/>
      <c r="L121" s="320"/>
      <c r="M121" s="320"/>
      <c r="N121" s="320"/>
      <c r="O121" s="320"/>
    </row>
    <row r="122" spans="1:15" s="320" customFormat="1" ht="28.5" hidden="1" x14ac:dyDescent="0.2">
      <c r="A122" s="321">
        <v>2181</v>
      </c>
      <c r="B122" s="333" t="s">
        <v>347</v>
      </c>
      <c r="C122" s="664">
        <v>8</v>
      </c>
      <c r="D122" s="665">
        <v>1</v>
      </c>
      <c r="E122" s="314" t="s">
        <v>569</v>
      </c>
      <c r="F122" s="345" t="s">
        <v>571</v>
      </c>
      <c r="G122" s="667">
        <v>0</v>
      </c>
      <c r="H122" s="670">
        <f t="shared" si="2"/>
        <v>0</v>
      </c>
      <c r="I122" s="338"/>
      <c r="J122" s="339"/>
    </row>
    <row r="123" spans="1:15" s="320" customFormat="1" hidden="1" x14ac:dyDescent="0.2">
      <c r="A123" s="321"/>
      <c r="B123" s="333"/>
      <c r="C123" s="664"/>
      <c r="D123" s="665"/>
      <c r="E123" s="348" t="s">
        <v>198</v>
      </c>
      <c r="F123" s="345"/>
      <c r="G123" s="667">
        <v>0</v>
      </c>
      <c r="H123" s="670">
        <f t="shared" si="2"/>
        <v>0</v>
      </c>
      <c r="I123" s="338"/>
      <c r="J123" s="339"/>
    </row>
    <row r="124" spans="1:15" s="320" customFormat="1" hidden="1" x14ac:dyDescent="0.2">
      <c r="A124" s="321">
        <v>2182</v>
      </c>
      <c r="B124" s="333" t="s">
        <v>347</v>
      </c>
      <c r="C124" s="664">
        <v>8</v>
      </c>
      <c r="D124" s="665">
        <v>1</v>
      </c>
      <c r="E124" s="348" t="s">
        <v>206</v>
      </c>
      <c r="F124" s="345"/>
      <c r="G124" s="667">
        <v>0</v>
      </c>
      <c r="H124" s="670">
        <f t="shared" si="2"/>
        <v>0</v>
      </c>
      <c r="I124" s="338"/>
      <c r="J124" s="339"/>
    </row>
    <row r="125" spans="1:15" s="320" customFormat="1" hidden="1" x14ac:dyDescent="0.2">
      <c r="A125" s="321">
        <v>2183</v>
      </c>
      <c r="B125" s="333" t="s">
        <v>347</v>
      </c>
      <c r="C125" s="664">
        <v>8</v>
      </c>
      <c r="D125" s="665">
        <v>1</v>
      </c>
      <c r="E125" s="348" t="s">
        <v>207</v>
      </c>
      <c r="F125" s="345"/>
      <c r="G125" s="667">
        <v>0</v>
      </c>
      <c r="H125" s="670">
        <f t="shared" si="2"/>
        <v>0</v>
      </c>
      <c r="I125" s="338"/>
      <c r="J125" s="339"/>
    </row>
    <row r="126" spans="1:15" s="320" customFormat="1" ht="24" hidden="1" x14ac:dyDescent="0.2">
      <c r="A126" s="321">
        <v>2184</v>
      </c>
      <c r="B126" s="333" t="s">
        <v>347</v>
      </c>
      <c r="C126" s="664">
        <v>8</v>
      </c>
      <c r="D126" s="665">
        <v>1</v>
      </c>
      <c r="E126" s="348" t="s">
        <v>212</v>
      </c>
      <c r="F126" s="345"/>
      <c r="G126" s="667">
        <v>0</v>
      </c>
      <c r="H126" s="670">
        <f t="shared" si="2"/>
        <v>0</v>
      </c>
      <c r="I126" s="338"/>
      <c r="J126" s="339"/>
    </row>
    <row r="127" spans="1:15" s="320" customFormat="1" ht="36" hidden="1" x14ac:dyDescent="0.2">
      <c r="A127" s="321"/>
      <c r="B127" s="333"/>
      <c r="C127" s="664"/>
      <c r="D127" s="665"/>
      <c r="E127" s="314" t="s">
        <v>289</v>
      </c>
      <c r="F127" s="336"/>
      <c r="G127" s="667">
        <v>0</v>
      </c>
      <c r="H127" s="670">
        <f t="shared" si="2"/>
        <v>0</v>
      </c>
      <c r="I127" s="338"/>
      <c r="J127" s="339"/>
    </row>
    <row r="128" spans="1:15" s="320" customFormat="1" hidden="1" x14ac:dyDescent="0.2">
      <c r="A128" s="321"/>
      <c r="B128" s="333"/>
      <c r="C128" s="664"/>
      <c r="D128" s="665"/>
      <c r="E128" s="314" t="s">
        <v>290</v>
      </c>
      <c r="F128" s="336"/>
      <c r="G128" s="667">
        <v>0</v>
      </c>
      <c r="H128" s="670">
        <f t="shared" si="2"/>
        <v>0</v>
      </c>
      <c r="I128" s="338"/>
      <c r="J128" s="339"/>
    </row>
    <row r="129" spans="1:15" s="320" customFormat="1" hidden="1" x14ac:dyDescent="0.2">
      <c r="A129" s="321"/>
      <c r="B129" s="333"/>
      <c r="C129" s="664"/>
      <c r="D129" s="665"/>
      <c r="E129" s="314" t="s">
        <v>290</v>
      </c>
      <c r="F129" s="336"/>
      <c r="G129" s="667">
        <v>0</v>
      </c>
      <c r="H129" s="670">
        <f t="shared" si="2"/>
        <v>0</v>
      </c>
      <c r="I129" s="338"/>
      <c r="J129" s="339"/>
    </row>
    <row r="130" spans="1:15" s="320" customFormat="1" hidden="1" x14ac:dyDescent="0.2">
      <c r="A130" s="321">
        <v>2185</v>
      </c>
      <c r="B130" s="333" t="s">
        <v>356</v>
      </c>
      <c r="C130" s="664">
        <v>8</v>
      </c>
      <c r="D130" s="665">
        <v>1</v>
      </c>
      <c r="E130" s="348"/>
      <c r="F130" s="345"/>
      <c r="G130" s="667">
        <v>0</v>
      </c>
      <c r="H130" s="670">
        <f t="shared" si="2"/>
        <v>0</v>
      </c>
      <c r="I130" s="338"/>
      <c r="J130" s="339"/>
      <c r="K130" s="312"/>
      <c r="L130" s="312"/>
      <c r="M130" s="312"/>
      <c r="N130" s="312"/>
      <c r="O130" s="312"/>
    </row>
    <row r="131" spans="1:15" s="312" customFormat="1" ht="40.5" hidden="1" customHeight="1" x14ac:dyDescent="0.2">
      <c r="A131" s="349">
        <v>2200</v>
      </c>
      <c r="B131" s="304" t="s">
        <v>348</v>
      </c>
      <c r="C131" s="659">
        <v>0</v>
      </c>
      <c r="D131" s="660">
        <v>0</v>
      </c>
      <c r="E131" s="307" t="s">
        <v>35</v>
      </c>
      <c r="F131" s="350" t="s">
        <v>572</v>
      </c>
      <c r="G131" s="684">
        <v>0</v>
      </c>
      <c r="H131" s="670">
        <f t="shared" si="2"/>
        <v>0</v>
      </c>
      <c r="I131" s="353"/>
      <c r="J131" s="685"/>
      <c r="K131" s="320"/>
      <c r="L131" s="320"/>
      <c r="M131" s="320"/>
      <c r="N131" s="320"/>
      <c r="O131" s="320"/>
    </row>
    <row r="132" spans="1:15" s="320" customFormat="1" ht="11.25" hidden="1" customHeight="1" x14ac:dyDescent="0.2">
      <c r="A132" s="313"/>
      <c r="B132" s="304"/>
      <c r="C132" s="654"/>
      <c r="D132" s="655"/>
      <c r="E132" s="314" t="s">
        <v>197</v>
      </c>
      <c r="F132" s="315"/>
      <c r="G132" s="657">
        <v>0</v>
      </c>
      <c r="H132" s="670">
        <f t="shared" si="2"/>
        <v>0</v>
      </c>
      <c r="I132" s="318"/>
      <c r="J132" s="319"/>
    </row>
    <row r="133" spans="1:15" s="320" customFormat="1" hidden="1" x14ac:dyDescent="0.2">
      <c r="A133" s="321">
        <v>2210</v>
      </c>
      <c r="B133" s="304" t="s">
        <v>348</v>
      </c>
      <c r="C133" s="664">
        <v>1</v>
      </c>
      <c r="D133" s="665">
        <v>0</v>
      </c>
      <c r="E133" s="324" t="s">
        <v>573</v>
      </c>
      <c r="F133" s="354" t="s">
        <v>574</v>
      </c>
      <c r="G133" s="678">
        <v>0</v>
      </c>
      <c r="H133" s="670">
        <f t="shared" si="2"/>
        <v>0</v>
      </c>
      <c r="I133" s="338"/>
      <c r="J133" s="339"/>
    </row>
    <row r="134" spans="1:15" s="328" customFormat="1" ht="10.5" hidden="1" customHeight="1" x14ac:dyDescent="0.2">
      <c r="A134" s="321"/>
      <c r="B134" s="304"/>
      <c r="C134" s="659"/>
      <c r="D134" s="660"/>
      <c r="E134" s="314" t="s">
        <v>198</v>
      </c>
      <c r="F134" s="325"/>
      <c r="G134" s="661">
        <v>0</v>
      </c>
      <c r="H134" s="670">
        <f t="shared" si="2"/>
        <v>0</v>
      </c>
      <c r="I134" s="331"/>
      <c r="J134" s="332"/>
    </row>
    <row r="135" spans="1:15" s="320" customFormat="1" hidden="1" x14ac:dyDescent="0.2">
      <c r="A135" s="321">
        <v>2211</v>
      </c>
      <c r="B135" s="333" t="s">
        <v>348</v>
      </c>
      <c r="C135" s="664">
        <v>1</v>
      </c>
      <c r="D135" s="665">
        <v>1</v>
      </c>
      <c r="E135" s="314" t="s">
        <v>575</v>
      </c>
      <c r="F135" s="345" t="s">
        <v>576</v>
      </c>
      <c r="G135" s="667">
        <v>0</v>
      </c>
      <c r="H135" s="670">
        <f t="shared" si="2"/>
        <v>0</v>
      </c>
      <c r="I135" s="338"/>
      <c r="J135" s="339"/>
    </row>
    <row r="136" spans="1:15" s="320" customFormat="1" ht="36" hidden="1" x14ac:dyDescent="0.2">
      <c r="A136" s="321"/>
      <c r="B136" s="333"/>
      <c r="C136" s="664"/>
      <c r="D136" s="665"/>
      <c r="E136" s="314" t="s">
        <v>289</v>
      </c>
      <c r="F136" s="336"/>
      <c r="G136" s="667">
        <v>0</v>
      </c>
      <c r="H136" s="670">
        <f t="shared" si="2"/>
        <v>0</v>
      </c>
      <c r="I136" s="338"/>
      <c r="J136" s="339"/>
    </row>
    <row r="137" spans="1:15" s="320" customFormat="1" hidden="1" x14ac:dyDescent="0.2">
      <c r="A137" s="321"/>
      <c r="B137" s="333"/>
      <c r="C137" s="664"/>
      <c r="D137" s="665"/>
      <c r="E137" s="314" t="s">
        <v>290</v>
      </c>
      <c r="F137" s="336"/>
      <c r="G137" s="667">
        <v>0</v>
      </c>
      <c r="H137" s="670">
        <f t="shared" si="2"/>
        <v>0</v>
      </c>
      <c r="I137" s="338"/>
      <c r="J137" s="339"/>
    </row>
    <row r="138" spans="1:15" s="320" customFormat="1" hidden="1" x14ac:dyDescent="0.2">
      <c r="A138" s="321"/>
      <c r="B138" s="333"/>
      <c r="C138" s="664"/>
      <c r="D138" s="665"/>
      <c r="E138" s="314" t="s">
        <v>290</v>
      </c>
      <c r="F138" s="336"/>
      <c r="G138" s="667">
        <v>0</v>
      </c>
      <c r="H138" s="670">
        <f t="shared" si="2"/>
        <v>0</v>
      </c>
      <c r="I138" s="338"/>
      <c r="J138" s="339"/>
    </row>
    <row r="139" spans="1:15" s="320" customFormat="1" hidden="1" x14ac:dyDescent="0.2">
      <c r="A139" s="321">
        <v>2220</v>
      </c>
      <c r="B139" s="304" t="s">
        <v>348</v>
      </c>
      <c r="C139" s="659">
        <v>2</v>
      </c>
      <c r="D139" s="660">
        <v>0</v>
      </c>
      <c r="E139" s="324" t="s">
        <v>577</v>
      </c>
      <c r="F139" s="354" t="s">
        <v>578</v>
      </c>
      <c r="G139" s="678">
        <v>0</v>
      </c>
      <c r="H139" s="670">
        <f t="shared" si="2"/>
        <v>0</v>
      </c>
      <c r="I139" s="338"/>
      <c r="J139" s="339"/>
      <c r="K139" s="328"/>
      <c r="L139" s="328"/>
      <c r="M139" s="328"/>
      <c r="N139" s="328"/>
      <c r="O139" s="328"/>
    </row>
    <row r="140" spans="1:15" s="328" customFormat="1" ht="10.5" hidden="1" customHeight="1" x14ac:dyDescent="0.2">
      <c r="A140" s="321"/>
      <c r="B140" s="304"/>
      <c r="C140" s="659"/>
      <c r="D140" s="660"/>
      <c r="E140" s="314" t="s">
        <v>198</v>
      </c>
      <c r="F140" s="325"/>
      <c r="G140" s="661">
        <v>0</v>
      </c>
      <c r="H140" s="670">
        <f t="shared" si="2"/>
        <v>0</v>
      </c>
      <c r="I140" s="331"/>
      <c r="J140" s="332"/>
      <c r="K140" s="320"/>
      <c r="L140" s="320"/>
      <c r="M140" s="320"/>
      <c r="N140" s="320"/>
      <c r="O140" s="320"/>
    </row>
    <row r="141" spans="1:15" s="320" customFormat="1" hidden="1" x14ac:dyDescent="0.2">
      <c r="A141" s="321">
        <v>2221</v>
      </c>
      <c r="B141" s="333" t="s">
        <v>348</v>
      </c>
      <c r="C141" s="664">
        <v>2</v>
      </c>
      <c r="D141" s="665">
        <v>1</v>
      </c>
      <c r="E141" s="314" t="s">
        <v>579</v>
      </c>
      <c r="F141" s="345" t="s">
        <v>580</v>
      </c>
      <c r="G141" s="667">
        <v>0</v>
      </c>
      <c r="H141" s="670">
        <f t="shared" si="2"/>
        <v>0</v>
      </c>
      <c r="I141" s="338"/>
      <c r="J141" s="339"/>
    </row>
    <row r="142" spans="1:15" s="320" customFormat="1" ht="36" hidden="1" x14ac:dyDescent="0.2">
      <c r="A142" s="321"/>
      <c r="B142" s="333"/>
      <c r="C142" s="664"/>
      <c r="D142" s="665"/>
      <c r="E142" s="314" t="s">
        <v>289</v>
      </c>
      <c r="F142" s="336"/>
      <c r="G142" s="667">
        <v>0</v>
      </c>
      <c r="H142" s="670">
        <f t="shared" si="2"/>
        <v>0</v>
      </c>
      <c r="I142" s="338"/>
      <c r="J142" s="339"/>
    </row>
    <row r="143" spans="1:15" s="320" customFormat="1" hidden="1" x14ac:dyDescent="0.2">
      <c r="A143" s="321"/>
      <c r="B143" s="333"/>
      <c r="C143" s="664"/>
      <c r="D143" s="665"/>
      <c r="E143" s="314" t="s">
        <v>290</v>
      </c>
      <c r="F143" s="336"/>
      <c r="G143" s="667">
        <v>0</v>
      </c>
      <c r="H143" s="670">
        <f t="shared" si="2"/>
        <v>0</v>
      </c>
      <c r="I143" s="338"/>
      <c r="J143" s="339"/>
    </row>
    <row r="144" spans="1:15" s="320" customFormat="1" hidden="1" x14ac:dyDescent="0.2">
      <c r="A144" s="321"/>
      <c r="B144" s="333"/>
      <c r="C144" s="664"/>
      <c r="D144" s="665"/>
      <c r="E144" s="314" t="s">
        <v>290</v>
      </c>
      <c r="F144" s="336"/>
      <c r="G144" s="667">
        <v>0</v>
      </c>
      <c r="H144" s="670">
        <f t="shared" ref="H144:H207" si="3">I144</f>
        <v>0</v>
      </c>
      <c r="I144" s="338"/>
      <c r="J144" s="339"/>
      <c r="K144" s="312"/>
      <c r="L144" s="312"/>
      <c r="M144" s="312"/>
      <c r="N144" s="312"/>
      <c r="O144" s="312"/>
    </row>
    <row r="145" spans="1:15" s="320" customFormat="1" hidden="1" x14ac:dyDescent="0.2">
      <c r="A145" s="321">
        <v>2230</v>
      </c>
      <c r="B145" s="304" t="s">
        <v>348</v>
      </c>
      <c r="C145" s="664">
        <v>3</v>
      </c>
      <c r="D145" s="665">
        <v>0</v>
      </c>
      <c r="E145" s="324" t="s">
        <v>581</v>
      </c>
      <c r="F145" s="354" t="s">
        <v>582</v>
      </c>
      <c r="G145" s="678">
        <v>0</v>
      </c>
      <c r="H145" s="670">
        <f t="shared" si="3"/>
        <v>0</v>
      </c>
      <c r="I145" s="338"/>
      <c r="J145" s="339"/>
    </row>
    <row r="146" spans="1:15" s="328" customFormat="1" ht="10.5" hidden="1" customHeight="1" x14ac:dyDescent="0.2">
      <c r="A146" s="321"/>
      <c r="B146" s="304"/>
      <c r="C146" s="659"/>
      <c r="D146" s="660"/>
      <c r="E146" s="314" t="s">
        <v>198</v>
      </c>
      <c r="F146" s="325"/>
      <c r="G146" s="661">
        <v>0</v>
      </c>
      <c r="H146" s="670">
        <f t="shared" si="3"/>
        <v>0</v>
      </c>
      <c r="I146" s="331"/>
      <c r="J146" s="332"/>
    </row>
    <row r="147" spans="1:15" s="320" customFormat="1" hidden="1" x14ac:dyDescent="0.2">
      <c r="A147" s="321">
        <v>2231</v>
      </c>
      <c r="B147" s="333" t="s">
        <v>348</v>
      </c>
      <c r="C147" s="664">
        <v>3</v>
      </c>
      <c r="D147" s="665">
        <v>1</v>
      </c>
      <c r="E147" s="314" t="s">
        <v>583</v>
      </c>
      <c r="F147" s="345" t="s">
        <v>584</v>
      </c>
      <c r="G147" s="667">
        <v>0</v>
      </c>
      <c r="H147" s="670">
        <f t="shared" si="3"/>
        <v>0</v>
      </c>
      <c r="I147" s="338"/>
      <c r="J147" s="339"/>
    </row>
    <row r="148" spans="1:15" s="320" customFormat="1" ht="36" hidden="1" x14ac:dyDescent="0.2">
      <c r="A148" s="321"/>
      <c r="B148" s="333"/>
      <c r="C148" s="664"/>
      <c r="D148" s="665"/>
      <c r="E148" s="314" t="s">
        <v>289</v>
      </c>
      <c r="F148" s="336"/>
      <c r="G148" s="667">
        <v>0</v>
      </c>
      <c r="H148" s="670">
        <f t="shared" si="3"/>
        <v>0</v>
      </c>
      <c r="I148" s="338"/>
      <c r="J148" s="339"/>
    </row>
    <row r="149" spans="1:15" s="320" customFormat="1" hidden="1" x14ac:dyDescent="0.2">
      <c r="A149" s="321"/>
      <c r="B149" s="333"/>
      <c r="C149" s="664"/>
      <c r="D149" s="665"/>
      <c r="E149" s="314" t="s">
        <v>290</v>
      </c>
      <c r="F149" s="336"/>
      <c r="G149" s="667">
        <v>0</v>
      </c>
      <c r="H149" s="670">
        <f t="shared" si="3"/>
        <v>0</v>
      </c>
      <c r="I149" s="338"/>
      <c r="J149" s="339"/>
    </row>
    <row r="150" spans="1:15" s="320" customFormat="1" hidden="1" x14ac:dyDescent="0.2">
      <c r="A150" s="321"/>
      <c r="B150" s="333"/>
      <c r="C150" s="664"/>
      <c r="D150" s="665"/>
      <c r="E150" s="314" t="s">
        <v>290</v>
      </c>
      <c r="F150" s="336"/>
      <c r="G150" s="667">
        <v>0</v>
      </c>
      <c r="H150" s="670">
        <f t="shared" si="3"/>
        <v>0</v>
      </c>
      <c r="I150" s="338"/>
      <c r="J150" s="339"/>
    </row>
    <row r="151" spans="1:15" s="320" customFormat="1" ht="24" hidden="1" x14ac:dyDescent="0.2">
      <c r="A151" s="321">
        <v>2240</v>
      </c>
      <c r="B151" s="304" t="s">
        <v>348</v>
      </c>
      <c r="C151" s="659">
        <v>4</v>
      </c>
      <c r="D151" s="660">
        <v>0</v>
      </c>
      <c r="E151" s="324" t="s">
        <v>585</v>
      </c>
      <c r="F151" s="325" t="s">
        <v>586</v>
      </c>
      <c r="G151" s="661">
        <v>0</v>
      </c>
      <c r="H151" s="670">
        <f t="shared" si="3"/>
        <v>0</v>
      </c>
      <c r="I151" s="338"/>
      <c r="J151" s="339"/>
    </row>
    <row r="152" spans="1:15" s="328" customFormat="1" ht="10.5" hidden="1" customHeight="1" x14ac:dyDescent="0.2">
      <c r="A152" s="321"/>
      <c r="B152" s="304"/>
      <c r="C152" s="659"/>
      <c r="D152" s="660"/>
      <c r="E152" s="314" t="s">
        <v>198</v>
      </c>
      <c r="F152" s="325"/>
      <c r="G152" s="661">
        <v>0</v>
      </c>
      <c r="H152" s="670">
        <f t="shared" si="3"/>
        <v>0</v>
      </c>
      <c r="I152" s="331"/>
      <c r="J152" s="332"/>
      <c r="K152" s="320"/>
      <c r="L152" s="320"/>
      <c r="M152" s="320"/>
      <c r="N152" s="320"/>
      <c r="O152" s="320"/>
    </row>
    <row r="153" spans="1:15" s="320" customFormat="1" ht="24" hidden="1" x14ac:dyDescent="0.2">
      <c r="A153" s="321">
        <v>2241</v>
      </c>
      <c r="B153" s="333" t="s">
        <v>348</v>
      </c>
      <c r="C153" s="664">
        <v>4</v>
      </c>
      <c r="D153" s="665">
        <v>1</v>
      </c>
      <c r="E153" s="314" t="s">
        <v>585</v>
      </c>
      <c r="F153" s="345" t="s">
        <v>586</v>
      </c>
      <c r="G153" s="667">
        <v>0</v>
      </c>
      <c r="H153" s="670">
        <f t="shared" si="3"/>
        <v>0</v>
      </c>
      <c r="I153" s="338"/>
      <c r="J153" s="339"/>
    </row>
    <row r="154" spans="1:15" s="328" customFormat="1" ht="10.5" hidden="1" customHeight="1" x14ac:dyDescent="0.2">
      <c r="A154" s="321"/>
      <c r="B154" s="304"/>
      <c r="C154" s="659"/>
      <c r="D154" s="660"/>
      <c r="E154" s="314" t="s">
        <v>198</v>
      </c>
      <c r="F154" s="325"/>
      <c r="G154" s="661">
        <v>0</v>
      </c>
      <c r="H154" s="670">
        <f t="shared" si="3"/>
        <v>0</v>
      </c>
      <c r="I154" s="331"/>
      <c r="J154" s="332"/>
      <c r="K154" s="320"/>
      <c r="L154" s="320"/>
      <c r="M154" s="320"/>
      <c r="N154" s="320"/>
      <c r="O154" s="320"/>
    </row>
    <row r="155" spans="1:15" s="320" customFormat="1" hidden="1" x14ac:dyDescent="0.2">
      <c r="A155" s="321">
        <v>2250</v>
      </c>
      <c r="B155" s="304" t="s">
        <v>348</v>
      </c>
      <c r="C155" s="659">
        <v>5</v>
      </c>
      <c r="D155" s="660">
        <v>0</v>
      </c>
      <c r="E155" s="324" t="s">
        <v>587</v>
      </c>
      <c r="F155" s="325" t="s">
        <v>588</v>
      </c>
      <c r="G155" s="661">
        <v>0</v>
      </c>
      <c r="H155" s="670">
        <f t="shared" si="3"/>
        <v>0</v>
      </c>
      <c r="I155" s="338"/>
      <c r="J155" s="339"/>
    </row>
    <row r="156" spans="1:15" s="328" customFormat="1" ht="10.5" hidden="1" customHeight="1" x14ac:dyDescent="0.2">
      <c r="A156" s="321"/>
      <c r="B156" s="304"/>
      <c r="C156" s="659"/>
      <c r="D156" s="660"/>
      <c r="E156" s="314" t="s">
        <v>198</v>
      </c>
      <c r="F156" s="325"/>
      <c r="G156" s="661">
        <v>0</v>
      </c>
      <c r="H156" s="670">
        <f t="shared" si="3"/>
        <v>0</v>
      </c>
      <c r="I156" s="331"/>
      <c r="J156" s="332"/>
    </row>
    <row r="157" spans="1:15" s="320" customFormat="1" hidden="1" x14ac:dyDescent="0.2">
      <c r="A157" s="321">
        <v>2251</v>
      </c>
      <c r="B157" s="333" t="s">
        <v>348</v>
      </c>
      <c r="C157" s="664">
        <v>5</v>
      </c>
      <c r="D157" s="665">
        <v>1</v>
      </c>
      <c r="E157" s="314" t="s">
        <v>587</v>
      </c>
      <c r="F157" s="345" t="s">
        <v>589</v>
      </c>
      <c r="G157" s="667">
        <v>0</v>
      </c>
      <c r="H157" s="670">
        <f t="shared" si="3"/>
        <v>0</v>
      </c>
      <c r="I157" s="338"/>
      <c r="J157" s="339"/>
      <c r="K157" s="328"/>
      <c r="L157" s="328"/>
      <c r="M157" s="328"/>
      <c r="N157" s="328"/>
      <c r="O157" s="328"/>
    </row>
    <row r="158" spans="1:15" s="320" customFormat="1" ht="36" hidden="1" x14ac:dyDescent="0.2">
      <c r="A158" s="321"/>
      <c r="B158" s="333"/>
      <c r="C158" s="664"/>
      <c r="D158" s="665"/>
      <c r="E158" s="314" t="s">
        <v>289</v>
      </c>
      <c r="F158" s="336"/>
      <c r="G158" s="667">
        <v>0</v>
      </c>
      <c r="H158" s="670">
        <f t="shared" si="3"/>
        <v>0</v>
      </c>
      <c r="I158" s="338"/>
      <c r="J158" s="339"/>
      <c r="K158" s="328"/>
      <c r="L158" s="328"/>
      <c r="M158" s="328"/>
      <c r="N158" s="328"/>
      <c r="O158" s="328"/>
    </row>
    <row r="159" spans="1:15" s="320" customFormat="1" hidden="1" x14ac:dyDescent="0.2">
      <c r="A159" s="321"/>
      <c r="B159" s="333"/>
      <c r="C159" s="664"/>
      <c r="D159" s="665"/>
      <c r="E159" s="314" t="s">
        <v>290</v>
      </c>
      <c r="F159" s="336"/>
      <c r="G159" s="667">
        <v>0</v>
      </c>
      <c r="H159" s="670">
        <f t="shared" si="3"/>
        <v>0</v>
      </c>
      <c r="I159" s="338"/>
      <c r="J159" s="339"/>
    </row>
    <row r="160" spans="1:15" s="320" customFormat="1" hidden="1" x14ac:dyDescent="0.2">
      <c r="A160" s="321"/>
      <c r="B160" s="333"/>
      <c r="C160" s="664"/>
      <c r="D160" s="665"/>
      <c r="E160" s="314" t="s">
        <v>290</v>
      </c>
      <c r="F160" s="336"/>
      <c r="G160" s="667">
        <v>0</v>
      </c>
      <c r="H160" s="670">
        <f t="shared" si="3"/>
        <v>0</v>
      </c>
      <c r="I160" s="338"/>
      <c r="J160" s="339"/>
    </row>
    <row r="161" spans="1:15" s="312" customFormat="1" ht="58.5" hidden="1" customHeight="1" x14ac:dyDescent="0.2">
      <c r="A161" s="349">
        <v>2300</v>
      </c>
      <c r="B161" s="359" t="s">
        <v>349</v>
      </c>
      <c r="C161" s="659">
        <v>0</v>
      </c>
      <c r="D161" s="660">
        <v>0</v>
      </c>
      <c r="E161" s="360" t="s">
        <v>36</v>
      </c>
      <c r="F161" s="350" t="s">
        <v>590</v>
      </c>
      <c r="G161" s="684">
        <v>0</v>
      </c>
      <c r="H161" s="670">
        <f t="shared" si="3"/>
        <v>0</v>
      </c>
      <c r="I161" s="353"/>
      <c r="J161" s="685"/>
      <c r="K161" s="320"/>
      <c r="L161" s="320"/>
      <c r="M161" s="320"/>
      <c r="N161" s="320"/>
      <c r="O161" s="320"/>
    </row>
    <row r="162" spans="1:15" s="320" customFormat="1" ht="11.25" hidden="1" customHeight="1" x14ac:dyDescent="0.2">
      <c r="A162" s="313"/>
      <c r="B162" s="304"/>
      <c r="C162" s="654"/>
      <c r="D162" s="655"/>
      <c r="E162" s="314" t="s">
        <v>197</v>
      </c>
      <c r="F162" s="315"/>
      <c r="G162" s="657">
        <v>0</v>
      </c>
      <c r="H162" s="670">
        <f t="shared" si="3"/>
        <v>0</v>
      </c>
      <c r="I162" s="318"/>
      <c r="J162" s="319"/>
    </row>
    <row r="163" spans="1:15" s="320" customFormat="1" hidden="1" x14ac:dyDescent="0.2">
      <c r="A163" s="321">
        <v>2310</v>
      </c>
      <c r="B163" s="359" t="s">
        <v>349</v>
      </c>
      <c r="C163" s="659">
        <v>1</v>
      </c>
      <c r="D163" s="660">
        <v>0</v>
      </c>
      <c r="E163" s="324" t="s">
        <v>119</v>
      </c>
      <c r="F163" s="325" t="s">
        <v>592</v>
      </c>
      <c r="G163" s="661">
        <v>0</v>
      </c>
      <c r="H163" s="670">
        <f t="shared" si="3"/>
        <v>0</v>
      </c>
      <c r="I163" s="338"/>
      <c r="J163" s="339"/>
    </row>
    <row r="164" spans="1:15" s="328" customFormat="1" ht="10.5" hidden="1" customHeight="1" x14ac:dyDescent="0.2">
      <c r="A164" s="321"/>
      <c r="B164" s="304"/>
      <c r="C164" s="659"/>
      <c r="D164" s="660"/>
      <c r="E164" s="314" t="s">
        <v>198</v>
      </c>
      <c r="F164" s="325"/>
      <c r="G164" s="661">
        <v>0</v>
      </c>
      <c r="H164" s="670">
        <f t="shared" si="3"/>
        <v>0</v>
      </c>
      <c r="I164" s="331"/>
      <c r="J164" s="332"/>
      <c r="K164" s="320"/>
      <c r="L164" s="320"/>
      <c r="M164" s="320"/>
      <c r="N164" s="320"/>
      <c r="O164" s="320"/>
    </row>
    <row r="165" spans="1:15" s="320" customFormat="1" hidden="1" x14ac:dyDescent="0.2">
      <c r="A165" s="321">
        <v>2311</v>
      </c>
      <c r="B165" s="361" t="s">
        <v>349</v>
      </c>
      <c r="C165" s="664">
        <v>1</v>
      </c>
      <c r="D165" s="665">
        <v>1</v>
      </c>
      <c r="E165" s="314" t="s">
        <v>591</v>
      </c>
      <c r="F165" s="345" t="s">
        <v>593</v>
      </c>
      <c r="G165" s="667">
        <v>0</v>
      </c>
      <c r="H165" s="670">
        <f t="shared" si="3"/>
        <v>0</v>
      </c>
      <c r="I165" s="338"/>
      <c r="J165" s="339"/>
    </row>
    <row r="166" spans="1:15" s="320" customFormat="1" ht="36" hidden="1" x14ac:dyDescent="0.2">
      <c r="A166" s="321"/>
      <c r="B166" s="333"/>
      <c r="C166" s="664"/>
      <c r="D166" s="665"/>
      <c r="E166" s="314" t="s">
        <v>289</v>
      </c>
      <c r="F166" s="336"/>
      <c r="G166" s="667">
        <v>0</v>
      </c>
      <c r="H166" s="670">
        <f t="shared" si="3"/>
        <v>0</v>
      </c>
      <c r="I166" s="338"/>
      <c r="J166" s="339"/>
    </row>
    <row r="167" spans="1:15" s="320" customFormat="1" hidden="1" x14ac:dyDescent="0.2">
      <c r="A167" s="321"/>
      <c r="B167" s="333"/>
      <c r="C167" s="664"/>
      <c r="D167" s="665"/>
      <c r="E167" s="314" t="s">
        <v>290</v>
      </c>
      <c r="F167" s="336"/>
      <c r="G167" s="667">
        <v>0</v>
      </c>
      <c r="H167" s="670">
        <f t="shared" si="3"/>
        <v>0</v>
      </c>
      <c r="I167" s="338"/>
      <c r="J167" s="339"/>
      <c r="K167" s="328"/>
      <c r="L167" s="328"/>
      <c r="M167" s="328"/>
      <c r="N167" s="328"/>
      <c r="O167" s="328"/>
    </row>
    <row r="168" spans="1:15" s="320" customFormat="1" hidden="1" x14ac:dyDescent="0.2">
      <c r="A168" s="321"/>
      <c r="B168" s="333"/>
      <c r="C168" s="664"/>
      <c r="D168" s="665"/>
      <c r="E168" s="314" t="s">
        <v>290</v>
      </c>
      <c r="F168" s="336"/>
      <c r="G168" s="667">
        <v>0</v>
      </c>
      <c r="H168" s="670">
        <f t="shared" si="3"/>
        <v>0</v>
      </c>
      <c r="I168" s="338"/>
      <c r="J168" s="339"/>
    </row>
    <row r="169" spans="1:15" s="320" customFormat="1" hidden="1" x14ac:dyDescent="0.2">
      <c r="A169" s="321">
        <v>2312</v>
      </c>
      <c r="B169" s="361" t="s">
        <v>349</v>
      </c>
      <c r="C169" s="664">
        <v>1</v>
      </c>
      <c r="D169" s="665">
        <v>2</v>
      </c>
      <c r="E169" s="314" t="s">
        <v>120</v>
      </c>
      <c r="F169" s="345"/>
      <c r="G169" s="667">
        <v>0</v>
      </c>
      <c r="H169" s="670">
        <f t="shared" si="3"/>
        <v>0</v>
      </c>
      <c r="I169" s="338"/>
      <c r="J169" s="339"/>
    </row>
    <row r="170" spans="1:15" s="320" customFormat="1" ht="36" hidden="1" x14ac:dyDescent="0.2">
      <c r="A170" s="321"/>
      <c r="B170" s="333"/>
      <c r="C170" s="664"/>
      <c r="D170" s="665"/>
      <c r="E170" s="314" t="s">
        <v>289</v>
      </c>
      <c r="F170" s="336"/>
      <c r="G170" s="667">
        <v>0</v>
      </c>
      <c r="H170" s="670">
        <f t="shared" si="3"/>
        <v>0</v>
      </c>
      <c r="I170" s="338"/>
      <c r="J170" s="339"/>
    </row>
    <row r="171" spans="1:15" s="320" customFormat="1" hidden="1" x14ac:dyDescent="0.2">
      <c r="A171" s="321"/>
      <c r="B171" s="333"/>
      <c r="C171" s="664"/>
      <c r="D171" s="665"/>
      <c r="E171" s="314" t="s">
        <v>290</v>
      </c>
      <c r="F171" s="336"/>
      <c r="G171" s="667">
        <v>0</v>
      </c>
      <c r="H171" s="670">
        <f t="shared" si="3"/>
        <v>0</v>
      </c>
      <c r="I171" s="338"/>
      <c r="J171" s="339"/>
    </row>
    <row r="172" spans="1:15" s="320" customFormat="1" hidden="1" x14ac:dyDescent="0.2">
      <c r="A172" s="321"/>
      <c r="B172" s="333"/>
      <c r="C172" s="664"/>
      <c r="D172" s="665"/>
      <c r="E172" s="314" t="s">
        <v>290</v>
      </c>
      <c r="F172" s="336"/>
      <c r="G172" s="667">
        <v>0</v>
      </c>
      <c r="H172" s="670">
        <f t="shared" si="3"/>
        <v>0</v>
      </c>
      <c r="I172" s="338"/>
      <c r="J172" s="339"/>
    </row>
    <row r="173" spans="1:15" s="320" customFormat="1" hidden="1" x14ac:dyDescent="0.2">
      <c r="A173" s="321">
        <v>2313</v>
      </c>
      <c r="B173" s="361" t="s">
        <v>349</v>
      </c>
      <c r="C173" s="664">
        <v>1</v>
      </c>
      <c r="D173" s="665">
        <v>3</v>
      </c>
      <c r="E173" s="314" t="s">
        <v>121</v>
      </c>
      <c r="F173" s="345"/>
      <c r="G173" s="667">
        <v>0</v>
      </c>
      <c r="H173" s="670">
        <f t="shared" si="3"/>
        <v>0</v>
      </c>
      <c r="I173" s="338"/>
      <c r="J173" s="339"/>
    </row>
    <row r="174" spans="1:15" s="320" customFormat="1" ht="36" hidden="1" x14ac:dyDescent="0.2">
      <c r="A174" s="321"/>
      <c r="B174" s="333"/>
      <c r="C174" s="664"/>
      <c r="D174" s="665"/>
      <c r="E174" s="314" t="s">
        <v>289</v>
      </c>
      <c r="F174" s="336"/>
      <c r="G174" s="667">
        <v>0</v>
      </c>
      <c r="H174" s="670">
        <f t="shared" si="3"/>
        <v>0</v>
      </c>
      <c r="I174" s="338"/>
      <c r="J174" s="339"/>
    </row>
    <row r="175" spans="1:15" s="320" customFormat="1" hidden="1" x14ac:dyDescent="0.2">
      <c r="A175" s="321"/>
      <c r="B175" s="333"/>
      <c r="C175" s="664"/>
      <c r="D175" s="665"/>
      <c r="E175" s="314" t="s">
        <v>290</v>
      </c>
      <c r="F175" s="336"/>
      <c r="G175" s="667">
        <v>0</v>
      </c>
      <c r="H175" s="670">
        <f t="shared" si="3"/>
        <v>0</v>
      </c>
      <c r="I175" s="338"/>
      <c r="J175" s="339"/>
    </row>
    <row r="176" spans="1:15" s="320" customFormat="1" hidden="1" x14ac:dyDescent="0.2">
      <c r="A176" s="321"/>
      <c r="B176" s="333"/>
      <c r="C176" s="664"/>
      <c r="D176" s="665"/>
      <c r="E176" s="314" t="s">
        <v>290</v>
      </c>
      <c r="F176" s="336"/>
      <c r="G176" s="667">
        <v>0</v>
      </c>
      <c r="H176" s="670">
        <f t="shared" si="3"/>
        <v>0</v>
      </c>
      <c r="I176" s="338"/>
      <c r="J176" s="339"/>
    </row>
    <row r="177" spans="1:15" s="320" customFormat="1" hidden="1" x14ac:dyDescent="0.2">
      <c r="A177" s="321">
        <v>2320</v>
      </c>
      <c r="B177" s="359" t="s">
        <v>349</v>
      </c>
      <c r="C177" s="659">
        <v>2</v>
      </c>
      <c r="D177" s="660">
        <v>0</v>
      </c>
      <c r="E177" s="324" t="s">
        <v>122</v>
      </c>
      <c r="F177" s="325" t="s">
        <v>594</v>
      </c>
      <c r="G177" s="661">
        <v>0</v>
      </c>
      <c r="H177" s="670">
        <f t="shared" si="3"/>
        <v>0</v>
      </c>
      <c r="I177" s="338"/>
      <c r="J177" s="339"/>
    </row>
    <row r="178" spans="1:15" s="328" customFormat="1" ht="10.5" hidden="1" customHeight="1" x14ac:dyDescent="0.2">
      <c r="A178" s="321"/>
      <c r="B178" s="304"/>
      <c r="C178" s="659"/>
      <c r="D178" s="660"/>
      <c r="E178" s="314" t="s">
        <v>198</v>
      </c>
      <c r="F178" s="325"/>
      <c r="G178" s="661">
        <v>0</v>
      </c>
      <c r="H178" s="670">
        <f t="shared" si="3"/>
        <v>0</v>
      </c>
      <c r="I178" s="331"/>
      <c r="J178" s="332"/>
      <c r="K178" s="320"/>
      <c r="L178" s="320"/>
      <c r="M178" s="320"/>
      <c r="N178" s="320"/>
      <c r="O178" s="320"/>
    </row>
    <row r="179" spans="1:15" s="320" customFormat="1" hidden="1" x14ac:dyDescent="0.2">
      <c r="A179" s="321">
        <v>2321</v>
      </c>
      <c r="B179" s="361" t="s">
        <v>349</v>
      </c>
      <c r="C179" s="664">
        <v>2</v>
      </c>
      <c r="D179" s="665">
        <v>1</v>
      </c>
      <c r="E179" s="314" t="s">
        <v>123</v>
      </c>
      <c r="F179" s="345" t="s">
        <v>595</v>
      </c>
      <c r="G179" s="667">
        <v>0</v>
      </c>
      <c r="H179" s="670">
        <f t="shared" si="3"/>
        <v>0</v>
      </c>
      <c r="I179" s="338"/>
      <c r="J179" s="339"/>
    </row>
    <row r="180" spans="1:15" s="320" customFormat="1" ht="36" hidden="1" x14ac:dyDescent="0.2">
      <c r="A180" s="321"/>
      <c r="B180" s="333"/>
      <c r="C180" s="664"/>
      <c r="D180" s="665"/>
      <c r="E180" s="314" t="s">
        <v>289</v>
      </c>
      <c r="F180" s="336"/>
      <c r="G180" s="667">
        <v>0</v>
      </c>
      <c r="H180" s="670">
        <f t="shared" si="3"/>
        <v>0</v>
      </c>
      <c r="I180" s="338"/>
      <c r="J180" s="339"/>
    </row>
    <row r="181" spans="1:15" s="320" customFormat="1" hidden="1" x14ac:dyDescent="0.2">
      <c r="A181" s="321"/>
      <c r="B181" s="333"/>
      <c r="C181" s="664"/>
      <c r="D181" s="665"/>
      <c r="E181" s="314" t="s">
        <v>290</v>
      </c>
      <c r="F181" s="336"/>
      <c r="G181" s="667">
        <v>0</v>
      </c>
      <c r="H181" s="670">
        <f t="shared" si="3"/>
        <v>0</v>
      </c>
      <c r="I181" s="338"/>
      <c r="J181" s="339"/>
    </row>
    <row r="182" spans="1:15" s="320" customFormat="1" hidden="1" x14ac:dyDescent="0.2">
      <c r="A182" s="321"/>
      <c r="B182" s="333"/>
      <c r="C182" s="664"/>
      <c r="D182" s="665"/>
      <c r="E182" s="314" t="s">
        <v>290</v>
      </c>
      <c r="F182" s="336"/>
      <c r="G182" s="667">
        <v>0</v>
      </c>
      <c r="H182" s="670">
        <f t="shared" si="3"/>
        <v>0</v>
      </c>
      <c r="I182" s="338"/>
      <c r="J182" s="339"/>
    </row>
    <row r="183" spans="1:15" s="320" customFormat="1" ht="24" hidden="1" x14ac:dyDescent="0.2">
      <c r="A183" s="321">
        <v>2330</v>
      </c>
      <c r="B183" s="359" t="s">
        <v>349</v>
      </c>
      <c r="C183" s="659">
        <v>3</v>
      </c>
      <c r="D183" s="660">
        <v>0</v>
      </c>
      <c r="E183" s="324" t="s">
        <v>124</v>
      </c>
      <c r="F183" s="325" t="s">
        <v>596</v>
      </c>
      <c r="G183" s="661">
        <v>0</v>
      </c>
      <c r="H183" s="670">
        <f t="shared" si="3"/>
        <v>0</v>
      </c>
      <c r="I183" s="338"/>
      <c r="J183" s="339"/>
    </row>
    <row r="184" spans="1:15" s="328" customFormat="1" ht="10.5" hidden="1" customHeight="1" x14ac:dyDescent="0.2">
      <c r="A184" s="321"/>
      <c r="B184" s="304"/>
      <c r="C184" s="659"/>
      <c r="D184" s="660"/>
      <c r="E184" s="314" t="s">
        <v>198</v>
      </c>
      <c r="F184" s="325"/>
      <c r="G184" s="661">
        <v>0</v>
      </c>
      <c r="H184" s="670">
        <f t="shared" si="3"/>
        <v>0</v>
      </c>
      <c r="I184" s="331"/>
      <c r="J184" s="332"/>
      <c r="K184" s="320"/>
      <c r="L184" s="320"/>
      <c r="M184" s="320"/>
      <c r="N184" s="320"/>
      <c r="O184" s="320"/>
    </row>
    <row r="185" spans="1:15" s="320" customFormat="1" hidden="1" x14ac:dyDescent="0.2">
      <c r="A185" s="321">
        <v>2331</v>
      </c>
      <c r="B185" s="361" t="s">
        <v>349</v>
      </c>
      <c r="C185" s="664">
        <v>3</v>
      </c>
      <c r="D185" s="665">
        <v>1</v>
      </c>
      <c r="E185" s="314" t="s">
        <v>597</v>
      </c>
      <c r="F185" s="345" t="s">
        <v>598</v>
      </c>
      <c r="G185" s="667">
        <v>0</v>
      </c>
      <c r="H185" s="670">
        <f t="shared" si="3"/>
        <v>0</v>
      </c>
      <c r="I185" s="338"/>
      <c r="J185" s="339"/>
    </row>
    <row r="186" spans="1:15" s="320" customFormat="1" ht="36" hidden="1" x14ac:dyDescent="0.2">
      <c r="A186" s="321"/>
      <c r="B186" s="333"/>
      <c r="C186" s="664"/>
      <c r="D186" s="665"/>
      <c r="E186" s="314" t="s">
        <v>289</v>
      </c>
      <c r="F186" s="336"/>
      <c r="G186" s="667">
        <v>0</v>
      </c>
      <c r="H186" s="670">
        <f t="shared" si="3"/>
        <v>0</v>
      </c>
      <c r="I186" s="338"/>
      <c r="J186" s="339"/>
    </row>
    <row r="187" spans="1:15" s="320" customFormat="1" hidden="1" x14ac:dyDescent="0.2">
      <c r="A187" s="321"/>
      <c r="B187" s="333"/>
      <c r="C187" s="664"/>
      <c r="D187" s="665"/>
      <c r="E187" s="314" t="s">
        <v>290</v>
      </c>
      <c r="F187" s="336"/>
      <c r="G187" s="667">
        <v>0</v>
      </c>
      <c r="H187" s="670">
        <f t="shared" si="3"/>
        <v>0</v>
      </c>
      <c r="I187" s="338"/>
      <c r="J187" s="339"/>
    </row>
    <row r="188" spans="1:15" s="320" customFormat="1" hidden="1" x14ac:dyDescent="0.2">
      <c r="A188" s="321"/>
      <c r="B188" s="333"/>
      <c r="C188" s="664"/>
      <c r="D188" s="665"/>
      <c r="E188" s="314" t="s">
        <v>290</v>
      </c>
      <c r="F188" s="336"/>
      <c r="G188" s="667">
        <v>0</v>
      </c>
      <c r="H188" s="670">
        <f t="shared" si="3"/>
        <v>0</v>
      </c>
      <c r="I188" s="338"/>
      <c r="J188" s="339"/>
    </row>
    <row r="189" spans="1:15" s="320" customFormat="1" hidden="1" x14ac:dyDescent="0.2">
      <c r="A189" s="321">
        <v>2332</v>
      </c>
      <c r="B189" s="361" t="s">
        <v>349</v>
      </c>
      <c r="C189" s="664">
        <v>3</v>
      </c>
      <c r="D189" s="665">
        <v>2</v>
      </c>
      <c r="E189" s="314" t="s">
        <v>125</v>
      </c>
      <c r="F189" s="345"/>
      <c r="G189" s="667">
        <v>0</v>
      </c>
      <c r="H189" s="670">
        <f t="shared" si="3"/>
        <v>0</v>
      </c>
      <c r="I189" s="338"/>
      <c r="J189" s="339"/>
    </row>
    <row r="190" spans="1:15" s="320" customFormat="1" ht="36" hidden="1" x14ac:dyDescent="0.2">
      <c r="A190" s="321"/>
      <c r="B190" s="333"/>
      <c r="C190" s="664"/>
      <c r="D190" s="665"/>
      <c r="E190" s="314" t="s">
        <v>289</v>
      </c>
      <c r="F190" s="336"/>
      <c r="G190" s="667">
        <v>0</v>
      </c>
      <c r="H190" s="670">
        <f t="shared" si="3"/>
        <v>0</v>
      </c>
      <c r="I190" s="338"/>
      <c r="J190" s="339"/>
    </row>
    <row r="191" spans="1:15" s="320" customFormat="1" hidden="1" x14ac:dyDescent="0.2">
      <c r="A191" s="321"/>
      <c r="B191" s="333"/>
      <c r="C191" s="664"/>
      <c r="D191" s="665"/>
      <c r="E191" s="314" t="s">
        <v>290</v>
      </c>
      <c r="F191" s="336"/>
      <c r="G191" s="667">
        <v>0</v>
      </c>
      <c r="H191" s="670">
        <f t="shared" si="3"/>
        <v>0</v>
      </c>
      <c r="I191" s="338"/>
      <c r="J191" s="339"/>
    </row>
    <row r="192" spans="1:15" s="320" customFormat="1" hidden="1" x14ac:dyDescent="0.2">
      <c r="A192" s="321"/>
      <c r="B192" s="333"/>
      <c r="C192" s="664"/>
      <c r="D192" s="665"/>
      <c r="E192" s="314" t="s">
        <v>290</v>
      </c>
      <c r="F192" s="336"/>
      <c r="G192" s="667">
        <v>0</v>
      </c>
      <c r="H192" s="670">
        <f t="shared" si="3"/>
        <v>0</v>
      </c>
      <c r="I192" s="338"/>
      <c r="J192" s="339"/>
    </row>
    <row r="193" spans="1:15" s="320" customFormat="1" hidden="1" x14ac:dyDescent="0.2">
      <c r="A193" s="321">
        <v>2340</v>
      </c>
      <c r="B193" s="359" t="s">
        <v>349</v>
      </c>
      <c r="C193" s="659">
        <v>4</v>
      </c>
      <c r="D193" s="660">
        <v>0</v>
      </c>
      <c r="E193" s="324" t="s">
        <v>126</v>
      </c>
      <c r="F193" s="345"/>
      <c r="G193" s="667">
        <v>0</v>
      </c>
      <c r="H193" s="670">
        <f t="shared" si="3"/>
        <v>0</v>
      </c>
      <c r="I193" s="338"/>
      <c r="J193" s="339"/>
    </row>
    <row r="194" spans="1:15" s="328" customFormat="1" ht="10.5" hidden="1" customHeight="1" x14ac:dyDescent="0.2">
      <c r="A194" s="321"/>
      <c r="B194" s="304"/>
      <c r="C194" s="659"/>
      <c r="D194" s="660"/>
      <c r="E194" s="314" t="s">
        <v>198</v>
      </c>
      <c r="F194" s="325"/>
      <c r="G194" s="661">
        <v>0</v>
      </c>
      <c r="H194" s="670">
        <f t="shared" si="3"/>
        <v>0</v>
      </c>
      <c r="I194" s="331"/>
      <c r="J194" s="332"/>
      <c r="K194" s="320"/>
      <c r="L194" s="320"/>
      <c r="M194" s="320"/>
      <c r="N194" s="320"/>
      <c r="O194" s="320"/>
    </row>
    <row r="195" spans="1:15" s="320" customFormat="1" hidden="1" x14ac:dyDescent="0.2">
      <c r="A195" s="321">
        <v>2341</v>
      </c>
      <c r="B195" s="361" t="s">
        <v>349</v>
      </c>
      <c r="C195" s="664">
        <v>4</v>
      </c>
      <c r="D195" s="665">
        <v>1</v>
      </c>
      <c r="E195" s="314" t="s">
        <v>126</v>
      </c>
      <c r="F195" s="345"/>
      <c r="G195" s="667">
        <v>0</v>
      </c>
      <c r="H195" s="670">
        <f t="shared" si="3"/>
        <v>0</v>
      </c>
      <c r="I195" s="338"/>
      <c r="J195" s="339"/>
    </row>
    <row r="196" spans="1:15" s="320" customFormat="1" ht="36" hidden="1" x14ac:dyDescent="0.2">
      <c r="A196" s="321"/>
      <c r="B196" s="333"/>
      <c r="C196" s="664"/>
      <c r="D196" s="665"/>
      <c r="E196" s="314" t="s">
        <v>289</v>
      </c>
      <c r="F196" s="336"/>
      <c r="G196" s="667">
        <v>0</v>
      </c>
      <c r="H196" s="670">
        <f t="shared" si="3"/>
        <v>0</v>
      </c>
      <c r="I196" s="338"/>
      <c r="J196" s="339"/>
    </row>
    <row r="197" spans="1:15" s="320" customFormat="1" hidden="1" x14ac:dyDescent="0.2">
      <c r="A197" s="321"/>
      <c r="B197" s="333"/>
      <c r="C197" s="664"/>
      <c r="D197" s="665"/>
      <c r="E197" s="314" t="s">
        <v>290</v>
      </c>
      <c r="F197" s="336"/>
      <c r="G197" s="667">
        <v>0</v>
      </c>
      <c r="H197" s="670">
        <f t="shared" si="3"/>
        <v>0</v>
      </c>
      <c r="I197" s="338"/>
      <c r="J197" s="339"/>
    </row>
    <row r="198" spans="1:15" s="320" customFormat="1" hidden="1" x14ac:dyDescent="0.2">
      <c r="A198" s="321"/>
      <c r="B198" s="333"/>
      <c r="C198" s="664"/>
      <c r="D198" s="665"/>
      <c r="E198" s="314" t="s">
        <v>290</v>
      </c>
      <c r="F198" s="336"/>
      <c r="G198" s="667">
        <v>0</v>
      </c>
      <c r="H198" s="670">
        <f t="shared" si="3"/>
        <v>0</v>
      </c>
      <c r="I198" s="338"/>
      <c r="J198" s="339"/>
    </row>
    <row r="199" spans="1:15" s="320" customFormat="1" hidden="1" x14ac:dyDescent="0.2">
      <c r="A199" s="321">
        <v>2350</v>
      </c>
      <c r="B199" s="359" t="s">
        <v>349</v>
      </c>
      <c r="C199" s="659">
        <v>5</v>
      </c>
      <c r="D199" s="660">
        <v>0</v>
      </c>
      <c r="E199" s="324" t="s">
        <v>599</v>
      </c>
      <c r="F199" s="325" t="s">
        <v>600</v>
      </c>
      <c r="G199" s="661">
        <v>0</v>
      </c>
      <c r="H199" s="670">
        <f t="shared" si="3"/>
        <v>0</v>
      </c>
      <c r="I199" s="338"/>
      <c r="J199" s="339"/>
    </row>
    <row r="200" spans="1:15" s="328" customFormat="1" ht="10.5" hidden="1" customHeight="1" x14ac:dyDescent="0.2">
      <c r="A200" s="321"/>
      <c r="B200" s="304"/>
      <c r="C200" s="659"/>
      <c r="D200" s="660"/>
      <c r="E200" s="314" t="s">
        <v>198</v>
      </c>
      <c r="F200" s="325"/>
      <c r="G200" s="661">
        <v>0</v>
      </c>
      <c r="H200" s="670">
        <f t="shared" si="3"/>
        <v>0</v>
      </c>
      <c r="I200" s="331"/>
      <c r="J200" s="332"/>
      <c r="K200" s="320"/>
      <c r="L200" s="320"/>
      <c r="M200" s="320"/>
      <c r="N200" s="320"/>
      <c r="O200" s="320"/>
    </row>
    <row r="201" spans="1:15" s="320" customFormat="1" hidden="1" x14ac:dyDescent="0.2">
      <c r="A201" s="321">
        <v>2351</v>
      </c>
      <c r="B201" s="361" t="s">
        <v>349</v>
      </c>
      <c r="C201" s="664">
        <v>5</v>
      </c>
      <c r="D201" s="665">
        <v>1</v>
      </c>
      <c r="E201" s="314" t="s">
        <v>601</v>
      </c>
      <c r="F201" s="345" t="s">
        <v>600</v>
      </c>
      <c r="G201" s="667">
        <v>0</v>
      </c>
      <c r="H201" s="670">
        <f t="shared" si="3"/>
        <v>0</v>
      </c>
      <c r="I201" s="338"/>
      <c r="J201" s="339"/>
    </row>
    <row r="202" spans="1:15" s="320" customFormat="1" ht="36" hidden="1" x14ac:dyDescent="0.2">
      <c r="A202" s="321"/>
      <c r="B202" s="333"/>
      <c r="C202" s="664"/>
      <c r="D202" s="665"/>
      <c r="E202" s="314" t="s">
        <v>289</v>
      </c>
      <c r="F202" s="336"/>
      <c r="G202" s="667">
        <v>0</v>
      </c>
      <c r="H202" s="670">
        <f t="shared" si="3"/>
        <v>0</v>
      </c>
      <c r="I202" s="338"/>
      <c r="J202" s="339"/>
    </row>
    <row r="203" spans="1:15" s="320" customFormat="1" hidden="1" x14ac:dyDescent="0.2">
      <c r="A203" s="321"/>
      <c r="B203" s="333"/>
      <c r="C203" s="664"/>
      <c r="D203" s="665"/>
      <c r="E203" s="314" t="s">
        <v>290</v>
      </c>
      <c r="F203" s="336"/>
      <c r="G203" s="667">
        <v>0</v>
      </c>
      <c r="H203" s="670">
        <f t="shared" si="3"/>
        <v>0</v>
      </c>
      <c r="I203" s="338"/>
      <c r="J203" s="339"/>
    </row>
    <row r="204" spans="1:15" s="320" customFormat="1" hidden="1" x14ac:dyDescent="0.2">
      <c r="A204" s="321"/>
      <c r="B204" s="333"/>
      <c r="C204" s="664"/>
      <c r="D204" s="665"/>
      <c r="E204" s="314" t="s">
        <v>290</v>
      </c>
      <c r="F204" s="336"/>
      <c r="G204" s="667">
        <v>0</v>
      </c>
      <c r="H204" s="670">
        <f t="shared" si="3"/>
        <v>0</v>
      </c>
      <c r="I204" s="338"/>
      <c r="J204" s="339"/>
    </row>
    <row r="205" spans="1:15" s="320" customFormat="1" ht="36" hidden="1" x14ac:dyDescent="0.2">
      <c r="A205" s="321">
        <v>2360</v>
      </c>
      <c r="B205" s="359" t="s">
        <v>349</v>
      </c>
      <c r="C205" s="659">
        <v>6</v>
      </c>
      <c r="D205" s="660">
        <v>0</v>
      </c>
      <c r="E205" s="324" t="s">
        <v>231</v>
      </c>
      <c r="F205" s="325" t="s">
        <v>602</v>
      </c>
      <c r="G205" s="661">
        <v>0</v>
      </c>
      <c r="H205" s="670">
        <f t="shared" si="3"/>
        <v>0</v>
      </c>
      <c r="I205" s="338"/>
      <c r="J205" s="339"/>
    </row>
    <row r="206" spans="1:15" s="328" customFormat="1" ht="10.5" hidden="1" customHeight="1" x14ac:dyDescent="0.2">
      <c r="A206" s="321"/>
      <c r="B206" s="304"/>
      <c r="C206" s="659"/>
      <c r="D206" s="660"/>
      <c r="E206" s="314" t="s">
        <v>198</v>
      </c>
      <c r="F206" s="325"/>
      <c r="G206" s="661">
        <v>0</v>
      </c>
      <c r="H206" s="670">
        <f t="shared" si="3"/>
        <v>0</v>
      </c>
      <c r="I206" s="331"/>
      <c r="J206" s="332"/>
      <c r="K206" s="320"/>
      <c r="L206" s="320"/>
      <c r="M206" s="320"/>
      <c r="N206" s="320"/>
      <c r="O206" s="320"/>
    </row>
    <row r="207" spans="1:15" s="320" customFormat="1" ht="24" hidden="1" x14ac:dyDescent="0.2">
      <c r="A207" s="321">
        <v>2361</v>
      </c>
      <c r="B207" s="361" t="s">
        <v>349</v>
      </c>
      <c r="C207" s="664">
        <v>6</v>
      </c>
      <c r="D207" s="665">
        <v>1</v>
      </c>
      <c r="E207" s="314" t="s">
        <v>231</v>
      </c>
      <c r="F207" s="345" t="s">
        <v>603</v>
      </c>
      <c r="G207" s="667">
        <v>0</v>
      </c>
      <c r="H207" s="670">
        <f t="shared" si="3"/>
        <v>0</v>
      </c>
      <c r="I207" s="338"/>
      <c r="J207" s="339"/>
    </row>
    <row r="208" spans="1:15" s="320" customFormat="1" ht="36" hidden="1" x14ac:dyDescent="0.2">
      <c r="A208" s="321"/>
      <c r="B208" s="333"/>
      <c r="C208" s="664"/>
      <c r="D208" s="665"/>
      <c r="E208" s="314" t="s">
        <v>289</v>
      </c>
      <c r="F208" s="336"/>
      <c r="G208" s="667">
        <v>0</v>
      </c>
      <c r="H208" s="670">
        <f t="shared" ref="H208:H283" si="4">I208</f>
        <v>0</v>
      </c>
      <c r="I208" s="338"/>
      <c r="J208" s="339"/>
    </row>
    <row r="209" spans="1:15" s="320" customFormat="1" hidden="1" x14ac:dyDescent="0.2">
      <c r="A209" s="321"/>
      <c r="B209" s="333"/>
      <c r="C209" s="664"/>
      <c r="D209" s="665"/>
      <c r="E209" s="314" t="s">
        <v>290</v>
      </c>
      <c r="F209" s="336"/>
      <c r="G209" s="667">
        <v>0</v>
      </c>
      <c r="H209" s="670">
        <f t="shared" si="4"/>
        <v>0</v>
      </c>
      <c r="I209" s="338"/>
      <c r="J209" s="339"/>
    </row>
    <row r="210" spans="1:15" s="320" customFormat="1" hidden="1" x14ac:dyDescent="0.2">
      <c r="A210" s="321"/>
      <c r="B210" s="333"/>
      <c r="C210" s="664"/>
      <c r="D210" s="665"/>
      <c r="E210" s="314" t="s">
        <v>290</v>
      </c>
      <c r="F210" s="336"/>
      <c r="G210" s="667">
        <v>0</v>
      </c>
      <c r="H210" s="670">
        <f t="shared" si="4"/>
        <v>0</v>
      </c>
      <c r="I210" s="338"/>
      <c r="J210" s="339"/>
    </row>
    <row r="211" spans="1:15" s="320" customFormat="1" ht="28.5" hidden="1" x14ac:dyDescent="0.2">
      <c r="A211" s="321">
        <v>2370</v>
      </c>
      <c r="B211" s="359" t="s">
        <v>349</v>
      </c>
      <c r="C211" s="659">
        <v>7</v>
      </c>
      <c r="D211" s="660">
        <v>0</v>
      </c>
      <c r="E211" s="324" t="s">
        <v>233</v>
      </c>
      <c r="F211" s="325" t="s">
        <v>604</v>
      </c>
      <c r="G211" s="661">
        <v>0</v>
      </c>
      <c r="H211" s="670">
        <f t="shared" si="4"/>
        <v>0</v>
      </c>
      <c r="I211" s="338"/>
      <c r="J211" s="339"/>
    </row>
    <row r="212" spans="1:15" s="328" customFormat="1" ht="10.5" hidden="1" customHeight="1" x14ac:dyDescent="0.2">
      <c r="A212" s="321"/>
      <c r="B212" s="304"/>
      <c r="C212" s="659"/>
      <c r="D212" s="660"/>
      <c r="E212" s="314" t="s">
        <v>198</v>
      </c>
      <c r="F212" s="325"/>
      <c r="G212" s="661">
        <v>0</v>
      </c>
      <c r="H212" s="670">
        <f t="shared" si="4"/>
        <v>0</v>
      </c>
      <c r="I212" s="331"/>
      <c r="J212" s="332"/>
      <c r="K212" s="320"/>
      <c r="L212" s="320"/>
      <c r="M212" s="320"/>
      <c r="N212" s="320"/>
      <c r="O212" s="320"/>
    </row>
    <row r="213" spans="1:15" s="320" customFormat="1" ht="24" hidden="1" x14ac:dyDescent="0.2">
      <c r="A213" s="321">
        <v>2371</v>
      </c>
      <c r="B213" s="361" t="s">
        <v>349</v>
      </c>
      <c r="C213" s="664">
        <v>7</v>
      </c>
      <c r="D213" s="665">
        <v>1</v>
      </c>
      <c r="E213" s="314" t="s">
        <v>233</v>
      </c>
      <c r="F213" s="345" t="s">
        <v>605</v>
      </c>
      <c r="G213" s="667">
        <v>0</v>
      </c>
      <c r="H213" s="670">
        <f t="shared" si="4"/>
        <v>0</v>
      </c>
      <c r="I213" s="338"/>
      <c r="J213" s="339"/>
    </row>
    <row r="214" spans="1:15" s="320" customFormat="1" ht="36" hidden="1" x14ac:dyDescent="0.2">
      <c r="A214" s="321"/>
      <c r="B214" s="333"/>
      <c r="C214" s="664"/>
      <c r="D214" s="665"/>
      <c r="E214" s="314" t="s">
        <v>289</v>
      </c>
      <c r="F214" s="336"/>
      <c r="G214" s="667">
        <v>0</v>
      </c>
      <c r="H214" s="670">
        <f t="shared" si="4"/>
        <v>0</v>
      </c>
      <c r="I214" s="338"/>
      <c r="J214" s="339"/>
    </row>
    <row r="215" spans="1:15" s="320" customFormat="1" hidden="1" x14ac:dyDescent="0.2">
      <c r="A215" s="321"/>
      <c r="B215" s="333"/>
      <c r="C215" s="664"/>
      <c r="D215" s="665"/>
      <c r="E215" s="314" t="s">
        <v>290</v>
      </c>
      <c r="F215" s="336"/>
      <c r="G215" s="667">
        <v>0</v>
      </c>
      <c r="H215" s="670">
        <f t="shared" si="4"/>
        <v>0</v>
      </c>
      <c r="I215" s="338"/>
      <c r="J215" s="339"/>
    </row>
    <row r="216" spans="1:15" s="320" customFormat="1" hidden="1" x14ac:dyDescent="0.2">
      <c r="A216" s="321"/>
      <c r="B216" s="333"/>
      <c r="C216" s="664"/>
      <c r="D216" s="665"/>
      <c r="E216" s="314" t="s">
        <v>290</v>
      </c>
      <c r="F216" s="336"/>
      <c r="G216" s="667">
        <v>0</v>
      </c>
      <c r="H216" s="670">
        <f t="shared" si="4"/>
        <v>0</v>
      </c>
      <c r="I216" s="338"/>
      <c r="J216" s="339"/>
    </row>
    <row r="217" spans="1:15" s="312" customFormat="1" ht="25.5" customHeight="1" x14ac:dyDescent="0.2">
      <c r="A217" s="349">
        <v>2200</v>
      </c>
      <c r="B217" s="304" t="s">
        <v>348</v>
      </c>
      <c r="C217" s="322">
        <v>0</v>
      </c>
      <c r="D217" s="323">
        <v>0</v>
      </c>
      <c r="E217" s="307" t="s">
        <v>35</v>
      </c>
      <c r="F217" s="350" t="s">
        <v>572</v>
      </c>
      <c r="G217" s="684">
        <v>3090</v>
      </c>
      <c r="H217" s="670">
        <f t="shared" si="4"/>
        <v>3090</v>
      </c>
      <c r="I217" s="686">
        <f>I219</f>
        <v>3090</v>
      </c>
      <c r="J217" s="353"/>
      <c r="K217" s="320"/>
      <c r="L217" s="320"/>
      <c r="M217" s="320"/>
      <c r="N217" s="320"/>
      <c r="O217" s="320"/>
    </row>
    <row r="218" spans="1:15" s="320" customFormat="1" ht="11.25" customHeight="1" x14ac:dyDescent="0.2">
      <c r="A218" s="313"/>
      <c r="B218" s="304"/>
      <c r="C218" s="305"/>
      <c r="D218" s="306"/>
      <c r="E218" s="314" t="s">
        <v>197</v>
      </c>
      <c r="F218" s="315"/>
      <c r="G218" s="657"/>
      <c r="H218" s="670"/>
      <c r="I218" s="687"/>
      <c r="J218" s="319"/>
    </row>
    <row r="219" spans="1:15" s="320" customFormat="1" x14ac:dyDescent="0.2">
      <c r="A219" s="321">
        <v>2220</v>
      </c>
      <c r="B219" s="304" t="s">
        <v>348</v>
      </c>
      <c r="C219" s="322">
        <v>2</v>
      </c>
      <c r="D219" s="323">
        <v>0</v>
      </c>
      <c r="E219" s="324" t="s">
        <v>577</v>
      </c>
      <c r="F219" s="354" t="s">
        <v>578</v>
      </c>
      <c r="G219" s="678">
        <v>3090</v>
      </c>
      <c r="H219" s="670">
        <f t="shared" si="4"/>
        <v>3090</v>
      </c>
      <c r="I219" s="686">
        <f>I221</f>
        <v>3090</v>
      </c>
      <c r="J219" s="338"/>
    </row>
    <row r="220" spans="1:15" s="328" customFormat="1" ht="10.5" customHeight="1" x14ac:dyDescent="0.2">
      <c r="A220" s="321"/>
      <c r="B220" s="304"/>
      <c r="C220" s="322"/>
      <c r="D220" s="323"/>
      <c r="E220" s="314" t="s">
        <v>198</v>
      </c>
      <c r="F220" s="325"/>
      <c r="G220" s="661"/>
      <c r="H220" s="670"/>
      <c r="I220" s="688"/>
      <c r="J220" s="332"/>
      <c r="K220" s="320"/>
      <c r="L220" s="320"/>
      <c r="M220" s="320"/>
      <c r="N220" s="320"/>
      <c r="O220" s="320"/>
    </row>
    <row r="221" spans="1:15" s="320" customFormat="1" x14ac:dyDescent="0.2">
      <c r="A221" s="321">
        <v>2221</v>
      </c>
      <c r="B221" s="333" t="s">
        <v>348</v>
      </c>
      <c r="C221" s="334">
        <v>2</v>
      </c>
      <c r="D221" s="335">
        <v>1</v>
      </c>
      <c r="E221" s="314" t="s">
        <v>579</v>
      </c>
      <c r="F221" s="345" t="s">
        <v>580</v>
      </c>
      <c r="G221" s="667">
        <v>3090</v>
      </c>
      <c r="H221" s="670">
        <f t="shared" si="4"/>
        <v>3090</v>
      </c>
      <c r="I221" s="686">
        <f>I223+I224+I225+I226</f>
        <v>3090</v>
      </c>
      <c r="J221" s="339"/>
    </row>
    <row r="222" spans="1:15" s="320" customFormat="1" ht="25.5" customHeight="1" x14ac:dyDescent="0.2">
      <c r="A222" s="321"/>
      <c r="B222" s="333"/>
      <c r="C222" s="334"/>
      <c r="D222" s="335"/>
      <c r="E222" s="314" t="s">
        <v>289</v>
      </c>
      <c r="F222" s="345"/>
      <c r="G222" s="667"/>
      <c r="H222" s="670"/>
      <c r="I222" s="689"/>
      <c r="J222" s="339"/>
    </row>
    <row r="223" spans="1:15" s="320" customFormat="1" ht="15.75" thickBot="1" x14ac:dyDescent="0.25">
      <c r="A223" s="321"/>
      <c r="B223" s="333"/>
      <c r="C223" s="664"/>
      <c r="D223" s="665"/>
      <c r="E223" s="673" t="s">
        <v>158</v>
      </c>
      <c r="F223" s="336"/>
      <c r="G223" s="667">
        <v>830</v>
      </c>
      <c r="H223" s="670">
        <f t="shared" ref="H223" si="5">I223</f>
        <v>830</v>
      </c>
      <c r="I223" s="338">
        <v>830</v>
      </c>
      <c r="J223" s="339"/>
    </row>
    <row r="224" spans="1:15" s="320" customFormat="1" x14ac:dyDescent="0.2">
      <c r="A224" s="321"/>
      <c r="B224" s="333"/>
      <c r="C224" s="334"/>
      <c r="D224" s="335"/>
      <c r="E224" s="459" t="s">
        <v>159</v>
      </c>
      <c r="F224" s="345"/>
      <c r="G224" s="667">
        <v>200</v>
      </c>
      <c r="H224" s="670">
        <f t="shared" si="4"/>
        <v>200</v>
      </c>
      <c r="I224" s="681">
        <v>200</v>
      </c>
      <c r="J224" s="339"/>
    </row>
    <row r="225" spans="1:15" s="320" customFormat="1" x14ac:dyDescent="0.2">
      <c r="A225" s="321"/>
      <c r="B225" s="333"/>
      <c r="C225" s="334"/>
      <c r="D225" s="335"/>
      <c r="E225" s="514" t="s">
        <v>171</v>
      </c>
      <c r="F225" s="345"/>
      <c r="G225" s="667">
        <v>560</v>
      </c>
      <c r="H225" s="670">
        <f>I225</f>
        <v>560</v>
      </c>
      <c r="I225" s="681">
        <v>560</v>
      </c>
      <c r="J225" s="339"/>
    </row>
    <row r="226" spans="1:15" s="320" customFormat="1" ht="15.75" thickBot="1" x14ac:dyDescent="0.25">
      <c r="A226" s="321"/>
      <c r="B226" s="333"/>
      <c r="C226" s="334"/>
      <c r="D226" s="335"/>
      <c r="E226" s="501" t="s">
        <v>175</v>
      </c>
      <c r="F226" s="345"/>
      <c r="G226" s="667">
        <v>1500</v>
      </c>
      <c r="H226" s="670">
        <f t="shared" si="4"/>
        <v>1500</v>
      </c>
      <c r="I226" s="681">
        <v>1500</v>
      </c>
      <c r="J226" s="339"/>
    </row>
    <row r="227" spans="1:15" s="312" customFormat="1" ht="40.5" customHeight="1" x14ac:dyDescent="0.2">
      <c r="A227" s="349">
        <v>2400</v>
      </c>
      <c r="B227" s="359" t="s">
        <v>353</v>
      </c>
      <c r="C227" s="659">
        <v>0</v>
      </c>
      <c r="D227" s="660">
        <v>0</v>
      </c>
      <c r="E227" s="360" t="s">
        <v>37</v>
      </c>
      <c r="F227" s="350" t="s">
        <v>606</v>
      </c>
      <c r="G227" s="684">
        <v>35100</v>
      </c>
      <c r="H227" s="690">
        <f t="shared" si="4"/>
        <v>30907.3</v>
      </c>
      <c r="I227" s="691">
        <f>I239+I250+I246</f>
        <v>30907.3</v>
      </c>
      <c r="J227" s="692"/>
      <c r="K227" s="320"/>
      <c r="L227" s="320"/>
      <c r="M227" s="320"/>
      <c r="N227" s="320"/>
      <c r="O227" s="320"/>
    </row>
    <row r="228" spans="1:15" s="320" customFormat="1" ht="11.25" customHeight="1" x14ac:dyDescent="0.2">
      <c r="A228" s="313"/>
      <c r="B228" s="304"/>
      <c r="C228" s="654"/>
      <c r="D228" s="655"/>
      <c r="E228" s="314" t="s">
        <v>197</v>
      </c>
      <c r="F228" s="315"/>
      <c r="G228" s="657"/>
      <c r="H228" s="670"/>
      <c r="I228" s="318"/>
      <c r="J228" s="319"/>
    </row>
    <row r="229" spans="1:15" s="320" customFormat="1" ht="28.5" hidden="1" x14ac:dyDescent="0.2">
      <c r="A229" s="321">
        <v>2410</v>
      </c>
      <c r="B229" s="359" t="s">
        <v>353</v>
      </c>
      <c r="C229" s="659">
        <v>1</v>
      </c>
      <c r="D229" s="660">
        <v>0</v>
      </c>
      <c r="E229" s="324" t="s">
        <v>607</v>
      </c>
      <c r="F229" s="325" t="s">
        <v>610</v>
      </c>
      <c r="G229" s="661">
        <v>0</v>
      </c>
      <c r="H229" s="670">
        <f t="shared" si="4"/>
        <v>0</v>
      </c>
      <c r="I229" s="338"/>
      <c r="J229" s="339"/>
    </row>
    <row r="230" spans="1:15" s="328" customFormat="1" ht="10.5" hidden="1" customHeight="1" x14ac:dyDescent="0.2">
      <c r="A230" s="321"/>
      <c r="B230" s="304"/>
      <c r="C230" s="659"/>
      <c r="D230" s="660"/>
      <c r="E230" s="314" t="s">
        <v>198</v>
      </c>
      <c r="F230" s="325"/>
      <c r="G230" s="661">
        <v>0</v>
      </c>
      <c r="H230" s="670">
        <f t="shared" si="4"/>
        <v>0</v>
      </c>
      <c r="I230" s="331"/>
      <c r="J230" s="332"/>
      <c r="K230" s="320"/>
      <c r="L230" s="320"/>
      <c r="M230" s="320"/>
      <c r="N230" s="320"/>
      <c r="O230" s="320"/>
    </row>
    <row r="231" spans="1:15" s="320" customFormat="1" ht="24" hidden="1" x14ac:dyDescent="0.2">
      <c r="A231" s="321">
        <v>2411</v>
      </c>
      <c r="B231" s="361" t="s">
        <v>353</v>
      </c>
      <c r="C231" s="664">
        <v>1</v>
      </c>
      <c r="D231" s="665">
        <v>1</v>
      </c>
      <c r="E231" s="314" t="s">
        <v>611</v>
      </c>
      <c r="F231" s="336" t="s">
        <v>612</v>
      </c>
      <c r="G231" s="667">
        <v>0</v>
      </c>
      <c r="H231" s="670">
        <f t="shared" si="4"/>
        <v>0</v>
      </c>
      <c r="I231" s="338"/>
      <c r="J231" s="339"/>
    </row>
    <row r="232" spans="1:15" s="320" customFormat="1" ht="36" hidden="1" x14ac:dyDescent="0.2">
      <c r="A232" s="321"/>
      <c r="B232" s="333"/>
      <c r="C232" s="664"/>
      <c r="D232" s="665"/>
      <c r="E232" s="314" t="s">
        <v>289</v>
      </c>
      <c r="F232" s="336"/>
      <c r="G232" s="667">
        <v>0</v>
      </c>
      <c r="H232" s="670">
        <f t="shared" si="4"/>
        <v>0</v>
      </c>
      <c r="I232" s="338"/>
      <c r="J232" s="339"/>
    </row>
    <row r="233" spans="1:15" s="320" customFormat="1" hidden="1" x14ac:dyDescent="0.2">
      <c r="A233" s="321"/>
      <c r="B233" s="333"/>
      <c r="C233" s="664"/>
      <c r="D233" s="665"/>
      <c r="E233" s="314" t="s">
        <v>290</v>
      </c>
      <c r="F233" s="336"/>
      <c r="G233" s="667">
        <v>0</v>
      </c>
      <c r="H233" s="670">
        <f t="shared" si="4"/>
        <v>0</v>
      </c>
      <c r="I233" s="338"/>
      <c r="J233" s="339"/>
    </row>
    <row r="234" spans="1:15" s="320" customFormat="1" hidden="1" x14ac:dyDescent="0.2">
      <c r="A234" s="321"/>
      <c r="B234" s="333"/>
      <c r="C234" s="664"/>
      <c r="D234" s="665"/>
      <c r="E234" s="314" t="s">
        <v>290</v>
      </c>
      <c r="F234" s="336"/>
      <c r="G234" s="667">
        <v>0</v>
      </c>
      <c r="H234" s="670">
        <f t="shared" si="4"/>
        <v>0</v>
      </c>
      <c r="I234" s="338"/>
      <c r="J234" s="339"/>
    </row>
    <row r="235" spans="1:15" s="320" customFormat="1" ht="24" hidden="1" x14ac:dyDescent="0.2">
      <c r="A235" s="321">
        <v>2412</v>
      </c>
      <c r="B235" s="361" t="s">
        <v>353</v>
      </c>
      <c r="C235" s="664">
        <v>1</v>
      </c>
      <c r="D235" s="665">
        <v>2</v>
      </c>
      <c r="E235" s="314" t="s">
        <v>613</v>
      </c>
      <c r="F235" s="345" t="s">
        <v>614</v>
      </c>
      <c r="G235" s="667">
        <v>0</v>
      </c>
      <c r="H235" s="670">
        <f t="shared" si="4"/>
        <v>0</v>
      </c>
      <c r="I235" s="338"/>
      <c r="J235" s="339"/>
    </row>
    <row r="236" spans="1:15" s="320" customFormat="1" ht="36" hidden="1" x14ac:dyDescent="0.2">
      <c r="A236" s="321"/>
      <c r="B236" s="333"/>
      <c r="C236" s="664"/>
      <c r="D236" s="665"/>
      <c r="E236" s="314" t="s">
        <v>289</v>
      </c>
      <c r="F236" s="336"/>
      <c r="G236" s="667">
        <v>0</v>
      </c>
      <c r="H236" s="670">
        <f t="shared" si="4"/>
        <v>0</v>
      </c>
      <c r="I236" s="338"/>
      <c r="J236" s="339"/>
    </row>
    <row r="237" spans="1:15" s="320" customFormat="1" hidden="1" x14ac:dyDescent="0.2">
      <c r="A237" s="321"/>
      <c r="B237" s="333"/>
      <c r="C237" s="664"/>
      <c r="D237" s="665"/>
      <c r="E237" s="314" t="s">
        <v>290</v>
      </c>
      <c r="F237" s="336"/>
      <c r="G237" s="667">
        <v>0</v>
      </c>
      <c r="H237" s="670">
        <f t="shared" si="4"/>
        <v>0</v>
      </c>
      <c r="I237" s="338"/>
      <c r="J237" s="339"/>
    </row>
    <row r="238" spans="1:15" s="320" customFormat="1" hidden="1" x14ac:dyDescent="0.2">
      <c r="A238" s="321"/>
      <c r="B238" s="333"/>
      <c r="C238" s="664"/>
      <c r="D238" s="665"/>
      <c r="E238" s="314" t="s">
        <v>290</v>
      </c>
      <c r="F238" s="336"/>
      <c r="G238" s="667">
        <v>0</v>
      </c>
      <c r="H238" s="670">
        <f t="shared" si="4"/>
        <v>0</v>
      </c>
      <c r="I238" s="338"/>
      <c r="J238" s="339"/>
    </row>
    <row r="239" spans="1:15" s="320" customFormat="1" ht="24" x14ac:dyDescent="0.2">
      <c r="A239" s="321">
        <v>2420</v>
      </c>
      <c r="B239" s="359" t="s">
        <v>353</v>
      </c>
      <c r="C239" s="322">
        <v>2</v>
      </c>
      <c r="D239" s="323">
        <v>0</v>
      </c>
      <c r="E239" s="324" t="s">
        <v>615</v>
      </c>
      <c r="F239" s="325" t="s">
        <v>616</v>
      </c>
      <c r="G239" s="661">
        <v>8300</v>
      </c>
      <c r="H239" s="670">
        <f t="shared" si="4"/>
        <v>5800</v>
      </c>
      <c r="I239" s="344">
        <f>I241</f>
        <v>5800</v>
      </c>
      <c r="J239" s="338"/>
    </row>
    <row r="240" spans="1:15" s="328" customFormat="1" ht="10.5" customHeight="1" x14ac:dyDescent="0.2">
      <c r="A240" s="321"/>
      <c r="B240" s="304"/>
      <c r="C240" s="322"/>
      <c r="D240" s="323"/>
      <c r="E240" s="314" t="s">
        <v>198</v>
      </c>
      <c r="F240" s="325"/>
      <c r="G240" s="661"/>
      <c r="H240" s="670"/>
      <c r="I240" s="368"/>
      <c r="J240" s="332"/>
      <c r="K240" s="320"/>
      <c r="L240" s="320"/>
      <c r="M240" s="320"/>
      <c r="N240" s="320"/>
      <c r="O240" s="320"/>
    </row>
    <row r="241" spans="1:15" s="320" customFormat="1" x14ac:dyDescent="0.2">
      <c r="A241" s="321">
        <v>2421</v>
      </c>
      <c r="B241" s="361" t="s">
        <v>353</v>
      </c>
      <c r="C241" s="334">
        <v>2</v>
      </c>
      <c r="D241" s="335">
        <v>1</v>
      </c>
      <c r="E241" s="666" t="s">
        <v>617</v>
      </c>
      <c r="F241" s="345" t="s">
        <v>618</v>
      </c>
      <c r="G241" s="667">
        <v>8300</v>
      </c>
      <c r="H241" s="670">
        <f t="shared" si="4"/>
        <v>5800</v>
      </c>
      <c r="I241" s="344">
        <f>I243+I244+I245</f>
        <v>5800</v>
      </c>
      <c r="J241" s="339"/>
    </row>
    <row r="242" spans="1:15" s="320" customFormat="1" ht="25.5" customHeight="1" x14ac:dyDescent="0.2">
      <c r="A242" s="321"/>
      <c r="B242" s="361"/>
      <c r="C242" s="334"/>
      <c r="D242" s="335"/>
      <c r="E242" s="314" t="s">
        <v>289</v>
      </c>
      <c r="F242" s="345"/>
      <c r="G242" s="667"/>
      <c r="H242" s="670"/>
      <c r="I242" s="338"/>
      <c r="J242" s="378"/>
    </row>
    <row r="243" spans="1:15" s="320" customFormat="1" ht="24" x14ac:dyDescent="0.2">
      <c r="A243" s="321"/>
      <c r="B243" s="361"/>
      <c r="C243" s="334"/>
      <c r="D243" s="335"/>
      <c r="E243" s="514" t="s">
        <v>184</v>
      </c>
      <c r="F243" s="345"/>
      <c r="G243" s="667">
        <v>2300</v>
      </c>
      <c r="H243" s="670">
        <f t="shared" si="4"/>
        <v>2300</v>
      </c>
      <c r="I243" s="344">
        <v>2300</v>
      </c>
      <c r="J243" s="378"/>
    </row>
    <row r="244" spans="1:15" s="320" customFormat="1" ht="15" customHeight="1" thickBot="1" x14ac:dyDescent="0.25">
      <c r="A244" s="321"/>
      <c r="B244" s="333"/>
      <c r="C244" s="664"/>
      <c r="D244" s="665"/>
      <c r="E244" s="673" t="s">
        <v>158</v>
      </c>
      <c r="F244" s="336"/>
      <c r="G244" s="667"/>
      <c r="H244" s="670">
        <v>100</v>
      </c>
      <c r="I244" s="344">
        <f>100+300+100</f>
        <v>500</v>
      </c>
      <c r="J244" s="339"/>
    </row>
    <row r="245" spans="1:15" s="320" customFormat="1" ht="15.75" thickBot="1" x14ac:dyDescent="0.25">
      <c r="A245" s="321"/>
      <c r="B245" s="361"/>
      <c r="C245" s="334"/>
      <c r="D245" s="335"/>
      <c r="E245" s="673" t="s">
        <v>980</v>
      </c>
      <c r="F245" s="345"/>
      <c r="G245" s="667">
        <v>6000</v>
      </c>
      <c r="H245" s="670">
        <f>I245</f>
        <v>3000</v>
      </c>
      <c r="I245" s="344">
        <f>6000-189-2811</f>
        <v>3000</v>
      </c>
      <c r="J245" s="378"/>
    </row>
    <row r="246" spans="1:15" s="320" customFormat="1" x14ac:dyDescent="0.2">
      <c r="A246" s="321">
        <v>2430</v>
      </c>
      <c r="B246" s="359" t="s">
        <v>353</v>
      </c>
      <c r="C246" s="322">
        <v>3</v>
      </c>
      <c r="D246" s="323">
        <v>0</v>
      </c>
      <c r="E246" s="324" t="s">
        <v>623</v>
      </c>
      <c r="F246" s="325" t="s">
        <v>624</v>
      </c>
      <c r="G246" s="661">
        <v>3000</v>
      </c>
      <c r="H246" s="682">
        <f>I246+J246</f>
        <v>2079.3000000000002</v>
      </c>
      <c r="I246" s="338">
        <f>I247</f>
        <v>2079.3000000000002</v>
      </c>
      <c r="J246" s="338"/>
    </row>
    <row r="247" spans="1:15" s="320" customFormat="1" x14ac:dyDescent="0.2">
      <c r="A247" s="321">
        <v>2436</v>
      </c>
      <c r="B247" s="361" t="s">
        <v>353</v>
      </c>
      <c r="C247" s="334">
        <v>3</v>
      </c>
      <c r="D247" s="335">
        <v>6</v>
      </c>
      <c r="E247" s="314" t="s">
        <v>635</v>
      </c>
      <c r="F247" s="345" t="s">
        <v>636</v>
      </c>
      <c r="G247" s="667">
        <v>3000</v>
      </c>
      <c r="H247" s="682">
        <f>I247</f>
        <v>2079.3000000000002</v>
      </c>
      <c r="I247" s="338">
        <f>I249</f>
        <v>2079.3000000000002</v>
      </c>
      <c r="J247" s="339"/>
    </row>
    <row r="248" spans="1:15" s="320" customFormat="1" ht="26.25" customHeight="1" x14ac:dyDescent="0.2">
      <c r="A248" s="321"/>
      <c r="B248" s="361"/>
      <c r="C248" s="334"/>
      <c r="D248" s="335"/>
      <c r="E248" s="314" t="s">
        <v>289</v>
      </c>
      <c r="F248" s="345"/>
      <c r="G248" s="667"/>
      <c r="H248" s="682"/>
      <c r="I248" s="338"/>
      <c r="J248" s="378"/>
    </row>
    <row r="249" spans="1:15" s="320" customFormat="1" ht="15.75" thickBot="1" x14ac:dyDescent="0.25">
      <c r="A249" s="321"/>
      <c r="B249" s="361"/>
      <c r="C249" s="334"/>
      <c r="D249" s="335"/>
      <c r="E249" s="673" t="s">
        <v>980</v>
      </c>
      <c r="F249" s="345"/>
      <c r="G249" s="667">
        <v>3000</v>
      </c>
      <c r="H249" s="682">
        <f>I249+J249</f>
        <v>2079.3000000000002</v>
      </c>
      <c r="I249" s="338">
        <f>3000-524.7-396</f>
        <v>2079.3000000000002</v>
      </c>
      <c r="J249" s="378"/>
    </row>
    <row r="250" spans="1:15" s="320" customFormat="1" x14ac:dyDescent="0.2">
      <c r="A250" s="321">
        <v>2450</v>
      </c>
      <c r="B250" s="359" t="s">
        <v>353</v>
      </c>
      <c r="C250" s="659">
        <v>5</v>
      </c>
      <c r="D250" s="660">
        <v>0</v>
      </c>
      <c r="E250" s="324" t="s">
        <v>645</v>
      </c>
      <c r="F250" s="354" t="s">
        <v>646</v>
      </c>
      <c r="G250" s="678">
        <v>23800</v>
      </c>
      <c r="H250" s="670">
        <f t="shared" si="4"/>
        <v>23028</v>
      </c>
      <c r="I250" s="344">
        <f>I251</f>
        <v>23028</v>
      </c>
      <c r="J250" s="670"/>
    </row>
    <row r="251" spans="1:15" s="320" customFormat="1" x14ac:dyDescent="0.2">
      <c r="A251" s="321">
        <v>2451</v>
      </c>
      <c r="B251" s="361" t="s">
        <v>353</v>
      </c>
      <c r="C251" s="334" t="s">
        <v>355</v>
      </c>
      <c r="D251" s="335" t="s">
        <v>347</v>
      </c>
      <c r="E251" s="666" t="s">
        <v>966</v>
      </c>
      <c r="F251" s="345"/>
      <c r="G251" s="667">
        <v>23800</v>
      </c>
      <c r="H251" s="670">
        <f t="shared" si="4"/>
        <v>23028</v>
      </c>
      <c r="I251" s="670">
        <f>I253+I252+I255+I254</f>
        <v>23028</v>
      </c>
      <c r="J251" s="670"/>
    </row>
    <row r="252" spans="1:15" s="320" customFormat="1" x14ac:dyDescent="0.2">
      <c r="A252" s="321"/>
      <c r="B252" s="361"/>
      <c r="C252" s="334"/>
      <c r="D252" s="335"/>
      <c r="E252" s="514" t="s">
        <v>145</v>
      </c>
      <c r="F252" s="345"/>
      <c r="G252" s="667">
        <v>280</v>
      </c>
      <c r="H252" s="670">
        <v>280</v>
      </c>
      <c r="I252" s="681">
        <v>300</v>
      </c>
      <c r="J252" s="670"/>
    </row>
    <row r="253" spans="1:15" s="320" customFormat="1" ht="24" x14ac:dyDescent="0.2">
      <c r="A253" s="321"/>
      <c r="B253" s="361"/>
      <c r="C253" s="334"/>
      <c r="D253" s="335"/>
      <c r="E253" s="514" t="s">
        <v>184</v>
      </c>
      <c r="F253" s="345"/>
      <c r="G253" s="667">
        <v>17500</v>
      </c>
      <c r="H253" s="670">
        <f t="shared" si="4"/>
        <v>17500</v>
      </c>
      <c r="I253" s="344">
        <v>17500</v>
      </c>
      <c r="J253" s="670"/>
    </row>
    <row r="254" spans="1:15" s="320" customFormat="1" x14ac:dyDescent="0.2">
      <c r="A254" s="321"/>
      <c r="B254" s="361"/>
      <c r="C254" s="334"/>
      <c r="D254" s="335"/>
      <c r="E254" s="514" t="s">
        <v>991</v>
      </c>
      <c r="F254" s="345"/>
      <c r="G254" s="667"/>
      <c r="H254" s="670">
        <f>I254</f>
        <v>189</v>
      </c>
      <c r="I254" s="344">
        <v>189</v>
      </c>
      <c r="J254" s="677"/>
    </row>
    <row r="255" spans="1:15" s="320" customFormat="1" x14ac:dyDescent="0.2">
      <c r="A255" s="321"/>
      <c r="B255" s="361"/>
      <c r="C255" s="334"/>
      <c r="D255" s="335"/>
      <c r="E255" s="669" t="s">
        <v>980</v>
      </c>
      <c r="F255" s="345"/>
      <c r="G255" s="667">
        <v>6000</v>
      </c>
      <c r="H255" s="670">
        <f t="shared" si="4"/>
        <v>5039</v>
      </c>
      <c r="I255" s="344">
        <f>6000-850-111</f>
        <v>5039</v>
      </c>
      <c r="J255" s="677"/>
    </row>
    <row r="256" spans="1:15" s="312" customFormat="1" ht="34.5" customHeight="1" x14ac:dyDescent="0.2">
      <c r="A256" s="349">
        <v>2500</v>
      </c>
      <c r="B256" s="359" t="s">
        <v>355</v>
      </c>
      <c r="C256" s="659">
        <v>0</v>
      </c>
      <c r="D256" s="660">
        <v>0</v>
      </c>
      <c r="E256" s="360" t="s">
        <v>38</v>
      </c>
      <c r="F256" s="350" t="s">
        <v>712</v>
      </c>
      <c r="G256" s="684">
        <v>14910</v>
      </c>
      <c r="H256" s="690">
        <f t="shared" si="4"/>
        <v>14910</v>
      </c>
      <c r="I256" s="364">
        <f>I258+I266</f>
        <v>14910</v>
      </c>
      <c r="J256" s="685"/>
      <c r="K256" s="320"/>
      <c r="L256" s="320"/>
      <c r="M256" s="320"/>
      <c r="N256" s="320"/>
      <c r="O256" s="320"/>
    </row>
    <row r="257" spans="1:15" s="320" customFormat="1" ht="11.25" customHeight="1" x14ac:dyDescent="0.2">
      <c r="A257" s="313"/>
      <c r="B257" s="304"/>
      <c r="C257" s="654"/>
      <c r="D257" s="655"/>
      <c r="E257" s="314" t="s">
        <v>197</v>
      </c>
      <c r="F257" s="315"/>
      <c r="G257" s="657"/>
      <c r="H257" s="670"/>
      <c r="I257" s="318"/>
      <c r="J257" s="319"/>
    </row>
    <row r="258" spans="1:15" s="320" customFormat="1" x14ac:dyDescent="0.2">
      <c r="A258" s="321">
        <v>2510</v>
      </c>
      <c r="B258" s="359" t="s">
        <v>355</v>
      </c>
      <c r="C258" s="659">
        <v>1</v>
      </c>
      <c r="D258" s="660">
        <v>0</v>
      </c>
      <c r="E258" s="324" t="s">
        <v>713</v>
      </c>
      <c r="F258" s="325" t="s">
        <v>714</v>
      </c>
      <c r="G258" s="661">
        <v>12410</v>
      </c>
      <c r="H258" s="670">
        <f>H260</f>
        <v>12410</v>
      </c>
      <c r="I258" s="344">
        <f>I260</f>
        <v>12410</v>
      </c>
      <c r="J258" s="339"/>
    </row>
    <row r="259" spans="1:15" s="328" customFormat="1" ht="10.5" customHeight="1" x14ac:dyDescent="0.2">
      <c r="A259" s="321"/>
      <c r="B259" s="304"/>
      <c r="C259" s="659"/>
      <c r="D259" s="660"/>
      <c r="E259" s="314" t="s">
        <v>198</v>
      </c>
      <c r="F259" s="325"/>
      <c r="G259" s="661"/>
      <c r="H259" s="670"/>
      <c r="I259" s="331"/>
      <c r="J259" s="332"/>
      <c r="K259" s="320"/>
      <c r="L259" s="320"/>
      <c r="M259" s="320"/>
      <c r="N259" s="320"/>
      <c r="O259" s="320"/>
    </row>
    <row r="260" spans="1:15" s="320" customFormat="1" x14ac:dyDescent="0.2">
      <c r="A260" s="321">
        <v>2511</v>
      </c>
      <c r="B260" s="361" t="s">
        <v>355</v>
      </c>
      <c r="C260" s="664">
        <v>1</v>
      </c>
      <c r="D260" s="665">
        <v>1</v>
      </c>
      <c r="E260" s="314" t="s">
        <v>713</v>
      </c>
      <c r="F260" s="345" t="s">
        <v>715</v>
      </c>
      <c r="G260" s="667">
        <v>12410</v>
      </c>
      <c r="H260" s="670">
        <f t="shared" si="4"/>
        <v>12410</v>
      </c>
      <c r="I260" s="344">
        <f>I262+I263+I264+I265</f>
        <v>12410</v>
      </c>
      <c r="J260" s="339"/>
    </row>
    <row r="261" spans="1:15" s="320" customFormat="1" ht="24.75" customHeight="1" x14ac:dyDescent="0.2">
      <c r="A261" s="321"/>
      <c r="B261" s="333"/>
      <c r="C261" s="664"/>
      <c r="D261" s="665"/>
      <c r="E261" s="314" t="s">
        <v>289</v>
      </c>
      <c r="F261" s="336"/>
      <c r="G261" s="667"/>
      <c r="H261" s="670"/>
      <c r="I261" s="338"/>
      <c r="J261" s="339"/>
    </row>
    <row r="262" spans="1:15" s="320" customFormat="1" ht="24" x14ac:dyDescent="0.2">
      <c r="A262" s="321"/>
      <c r="B262" s="333"/>
      <c r="C262" s="664"/>
      <c r="D262" s="665"/>
      <c r="E262" s="693" t="s">
        <v>172</v>
      </c>
      <c r="F262" s="336"/>
      <c r="G262" s="667">
        <v>150</v>
      </c>
      <c r="H262" s="670">
        <f t="shared" si="4"/>
        <v>150</v>
      </c>
      <c r="I262" s="344">
        <v>150</v>
      </c>
      <c r="J262" s="339"/>
    </row>
    <row r="263" spans="1:15" s="320" customFormat="1" x14ac:dyDescent="0.2">
      <c r="A263" s="321"/>
      <c r="B263" s="333"/>
      <c r="C263" s="664"/>
      <c r="D263" s="665"/>
      <c r="E263" s="514" t="s">
        <v>174</v>
      </c>
      <c r="F263" s="336"/>
      <c r="G263" s="667">
        <v>100</v>
      </c>
      <c r="H263" s="670">
        <f t="shared" si="4"/>
        <v>100</v>
      </c>
      <c r="I263" s="338">
        <v>100</v>
      </c>
      <c r="J263" s="339"/>
    </row>
    <row r="264" spans="1:15" s="320" customFormat="1" ht="24" x14ac:dyDescent="0.2">
      <c r="A264" s="321"/>
      <c r="B264" s="333"/>
      <c r="C264" s="664"/>
      <c r="D264" s="665"/>
      <c r="E264" s="514" t="s">
        <v>184</v>
      </c>
      <c r="F264" s="336"/>
      <c r="G264" s="667">
        <v>11800</v>
      </c>
      <c r="H264" s="670">
        <f t="shared" si="4"/>
        <v>11800</v>
      </c>
      <c r="I264" s="338">
        <v>11800</v>
      </c>
      <c r="J264" s="339"/>
    </row>
    <row r="265" spans="1:15" s="320" customFormat="1" x14ac:dyDescent="0.2">
      <c r="A265" s="321"/>
      <c r="B265" s="333"/>
      <c r="C265" s="664"/>
      <c r="D265" s="665"/>
      <c r="E265" s="676" t="s">
        <v>964</v>
      </c>
      <c r="F265" s="336"/>
      <c r="G265" s="667">
        <v>360</v>
      </c>
      <c r="H265" s="670">
        <f t="shared" si="4"/>
        <v>360</v>
      </c>
      <c r="I265" s="338">
        <v>360</v>
      </c>
      <c r="J265" s="317"/>
    </row>
    <row r="266" spans="1:15" s="312" customFormat="1" ht="27" customHeight="1" x14ac:dyDescent="0.2">
      <c r="A266" s="321">
        <v>2560</v>
      </c>
      <c r="B266" s="359" t="s">
        <v>355</v>
      </c>
      <c r="C266" s="322">
        <v>6</v>
      </c>
      <c r="D266" s="323">
        <v>0</v>
      </c>
      <c r="E266" s="324" t="s">
        <v>729</v>
      </c>
      <c r="F266" s="325" t="s">
        <v>730</v>
      </c>
      <c r="G266" s="661">
        <v>2500</v>
      </c>
      <c r="H266" s="670">
        <f t="shared" si="4"/>
        <v>2500</v>
      </c>
      <c r="I266" s="338">
        <f>I268</f>
        <v>2500</v>
      </c>
      <c r="J266" s="338"/>
      <c r="K266" s="320"/>
      <c r="L266" s="320"/>
      <c r="M266" s="320"/>
      <c r="N266" s="320"/>
      <c r="O266" s="320"/>
    </row>
    <row r="267" spans="1:15" s="320" customFormat="1" x14ac:dyDescent="0.2">
      <c r="A267" s="321"/>
      <c r="B267" s="304"/>
      <c r="C267" s="322"/>
      <c r="D267" s="323"/>
      <c r="E267" s="314" t="s">
        <v>198</v>
      </c>
      <c r="F267" s="325"/>
      <c r="G267" s="661"/>
      <c r="H267" s="670"/>
      <c r="I267" s="331"/>
      <c r="J267" s="332"/>
    </row>
    <row r="268" spans="1:15" s="328" customFormat="1" ht="27.75" customHeight="1" x14ac:dyDescent="0.2">
      <c r="A268" s="321">
        <v>2561</v>
      </c>
      <c r="B268" s="361" t="s">
        <v>355</v>
      </c>
      <c r="C268" s="334">
        <v>6</v>
      </c>
      <c r="D268" s="335">
        <v>1</v>
      </c>
      <c r="E268" s="314" t="s">
        <v>729</v>
      </c>
      <c r="F268" s="345" t="s">
        <v>731</v>
      </c>
      <c r="G268" s="667">
        <v>2500</v>
      </c>
      <c r="H268" s="670">
        <f t="shared" si="4"/>
        <v>2500</v>
      </c>
      <c r="I268" s="344">
        <f>I270+I271+I272</f>
        <v>2500</v>
      </c>
      <c r="J268" s="339"/>
      <c r="K268" s="320"/>
      <c r="L268" s="320"/>
      <c r="M268" s="320"/>
      <c r="N268" s="320"/>
      <c r="O268" s="320"/>
    </row>
    <row r="269" spans="1:15" s="328" customFormat="1" ht="27.75" customHeight="1" x14ac:dyDescent="0.2">
      <c r="A269" s="321"/>
      <c r="B269" s="333"/>
      <c r="C269" s="664"/>
      <c r="D269" s="665"/>
      <c r="E269" s="314" t="s">
        <v>289</v>
      </c>
      <c r="F269" s="336"/>
      <c r="G269" s="667">
        <v>0</v>
      </c>
      <c r="H269" s="670">
        <f t="shared" si="4"/>
        <v>0</v>
      </c>
      <c r="I269" s="338"/>
      <c r="J269" s="339"/>
      <c r="K269" s="320"/>
      <c r="L269" s="320"/>
      <c r="M269" s="320"/>
      <c r="N269" s="320"/>
      <c r="O269" s="320"/>
    </row>
    <row r="270" spans="1:15" s="328" customFormat="1" ht="27.75" customHeight="1" x14ac:dyDescent="0.2">
      <c r="A270" s="321"/>
      <c r="B270" s="333"/>
      <c r="C270" s="664"/>
      <c r="D270" s="665"/>
      <c r="E270" s="693" t="s">
        <v>172</v>
      </c>
      <c r="F270" s="336"/>
      <c r="G270" s="667">
        <v>100</v>
      </c>
      <c r="H270" s="670">
        <f t="shared" si="4"/>
        <v>100</v>
      </c>
      <c r="I270" s="344">
        <v>100</v>
      </c>
      <c r="J270" s="339"/>
      <c r="K270" s="320"/>
      <c r="L270" s="320"/>
      <c r="M270" s="320"/>
      <c r="N270" s="320"/>
      <c r="O270" s="320"/>
    </row>
    <row r="271" spans="1:15" s="328" customFormat="1" ht="16.5" customHeight="1" x14ac:dyDescent="0.2">
      <c r="A271" s="321"/>
      <c r="B271" s="333"/>
      <c r="C271" s="664"/>
      <c r="D271" s="665"/>
      <c r="E271" s="514" t="s">
        <v>174</v>
      </c>
      <c r="F271" s="336"/>
      <c r="G271" s="667">
        <v>100</v>
      </c>
      <c r="H271" s="670">
        <f t="shared" si="4"/>
        <v>100</v>
      </c>
      <c r="I271" s="338">
        <v>100</v>
      </c>
      <c r="J271" s="339"/>
      <c r="K271" s="320"/>
      <c r="L271" s="320"/>
      <c r="M271" s="320"/>
      <c r="N271" s="320"/>
      <c r="O271" s="320"/>
    </row>
    <row r="272" spans="1:15" s="328" customFormat="1" ht="27.75" customHeight="1" x14ac:dyDescent="0.2">
      <c r="A272" s="321"/>
      <c r="B272" s="333"/>
      <c r="C272" s="664"/>
      <c r="D272" s="665"/>
      <c r="E272" s="514" t="s">
        <v>184</v>
      </c>
      <c r="F272" s="336"/>
      <c r="G272" s="667">
        <v>2300</v>
      </c>
      <c r="H272" s="670">
        <f t="shared" si="4"/>
        <v>2300</v>
      </c>
      <c r="I272" s="338">
        <v>2300</v>
      </c>
      <c r="J272" s="339"/>
      <c r="K272" s="320"/>
      <c r="L272" s="320"/>
      <c r="M272" s="320"/>
      <c r="N272" s="320"/>
      <c r="O272" s="320"/>
    </row>
    <row r="273" spans="1:14" s="320" customFormat="1" ht="34.5" x14ac:dyDescent="0.2">
      <c r="A273" s="349">
        <v>2600</v>
      </c>
      <c r="B273" s="359" t="s">
        <v>356</v>
      </c>
      <c r="C273" s="322">
        <v>0</v>
      </c>
      <c r="D273" s="323">
        <v>0</v>
      </c>
      <c r="E273" s="360" t="s">
        <v>396</v>
      </c>
      <c r="F273" s="350" t="s">
        <v>732</v>
      </c>
      <c r="G273" s="684">
        <v>14090</v>
      </c>
      <c r="H273" s="670">
        <f>I273+J273</f>
        <v>34560.550999999999</v>
      </c>
      <c r="I273" s="344">
        <f>I275+I294+I287</f>
        <v>14427.259</v>
      </c>
      <c r="J273" s="344">
        <f>J275</f>
        <v>20133.292000000001</v>
      </c>
    </row>
    <row r="274" spans="1:14" s="320" customFormat="1" x14ac:dyDescent="0.2">
      <c r="A274" s="321"/>
      <c r="B274" s="333"/>
      <c r="C274" s="664"/>
      <c r="D274" s="665"/>
      <c r="E274" s="314"/>
      <c r="F274" s="336"/>
      <c r="G274" s="667"/>
      <c r="H274" s="670"/>
      <c r="I274" s="344"/>
      <c r="J274" s="694"/>
    </row>
    <row r="275" spans="1:14" s="320" customFormat="1" x14ac:dyDescent="0.2">
      <c r="A275" s="321">
        <v>2630</v>
      </c>
      <c r="B275" s="359" t="s">
        <v>356</v>
      </c>
      <c r="C275" s="659">
        <v>3</v>
      </c>
      <c r="D275" s="660">
        <v>0</v>
      </c>
      <c r="E275" s="324" t="s">
        <v>740</v>
      </c>
      <c r="F275" s="325" t="s">
        <v>741</v>
      </c>
      <c r="G275" s="661">
        <v>7150</v>
      </c>
      <c r="H275" s="670">
        <f>I275+J275</f>
        <v>27283.292000000001</v>
      </c>
      <c r="I275" s="344">
        <f>I277</f>
        <v>7150</v>
      </c>
      <c r="J275" s="695">
        <f>J285+J286</f>
        <v>20133.292000000001</v>
      </c>
    </row>
    <row r="276" spans="1:14" s="320" customFormat="1" x14ac:dyDescent="0.2">
      <c r="A276" s="321"/>
      <c r="B276" s="304"/>
      <c r="C276" s="659"/>
      <c r="D276" s="660"/>
      <c r="E276" s="314" t="s">
        <v>198</v>
      </c>
      <c r="F276" s="325"/>
      <c r="G276" s="661">
        <v>0</v>
      </c>
      <c r="H276" s="670">
        <f t="shared" si="4"/>
        <v>0</v>
      </c>
      <c r="I276" s="368"/>
      <c r="J276" s="696"/>
    </row>
    <row r="277" spans="1:14" s="320" customFormat="1" x14ac:dyDescent="0.2">
      <c r="A277" s="321">
        <v>2631</v>
      </c>
      <c r="B277" s="361" t="s">
        <v>356</v>
      </c>
      <c r="C277" s="664">
        <v>3</v>
      </c>
      <c r="D277" s="665">
        <v>1</v>
      </c>
      <c r="E277" s="314" t="s">
        <v>742</v>
      </c>
      <c r="F277" s="380" t="s">
        <v>743</v>
      </c>
      <c r="G277" s="697">
        <v>7150</v>
      </c>
      <c r="H277" s="670">
        <f>I277+J277</f>
        <v>7150</v>
      </c>
      <c r="I277" s="344">
        <f>I279+I280+I281+I282+I283</f>
        <v>7150</v>
      </c>
      <c r="J277" s="695"/>
    </row>
    <row r="278" spans="1:14" s="320" customFormat="1" ht="36" x14ac:dyDescent="0.2">
      <c r="A278" s="321"/>
      <c r="B278" s="333"/>
      <c r="C278" s="664"/>
      <c r="D278" s="665"/>
      <c r="E278" s="314" t="s">
        <v>289</v>
      </c>
      <c r="F278" s="336"/>
      <c r="G278" s="667"/>
      <c r="H278" s="670"/>
      <c r="I278" s="344"/>
      <c r="J278" s="694"/>
    </row>
    <row r="279" spans="1:14" s="320" customFormat="1" x14ac:dyDescent="0.2">
      <c r="A279" s="321"/>
      <c r="B279" s="333"/>
      <c r="C279" s="664"/>
      <c r="D279" s="665"/>
      <c r="E279" s="671" t="s">
        <v>970</v>
      </c>
      <c r="F279" s="336"/>
      <c r="G279" s="667">
        <v>1200</v>
      </c>
      <c r="H279" s="670">
        <f t="shared" si="4"/>
        <v>1200</v>
      </c>
      <c r="I279" s="344">
        <v>1200</v>
      </c>
      <c r="J279" s="694"/>
    </row>
    <row r="280" spans="1:14" s="320" customFormat="1" x14ac:dyDescent="0.2">
      <c r="A280" s="321"/>
      <c r="B280" s="333"/>
      <c r="C280" s="664"/>
      <c r="D280" s="665"/>
      <c r="E280" s="698" t="s">
        <v>158</v>
      </c>
      <c r="F280" s="336"/>
      <c r="G280" s="667">
        <v>200</v>
      </c>
      <c r="H280" s="670">
        <f t="shared" si="4"/>
        <v>200</v>
      </c>
      <c r="I280" s="344">
        <v>200</v>
      </c>
      <c r="J280" s="694"/>
    </row>
    <row r="281" spans="1:14" s="320" customFormat="1" x14ac:dyDescent="0.2">
      <c r="A281" s="321"/>
      <c r="B281" s="333"/>
      <c r="C281" s="664"/>
      <c r="D281" s="665"/>
      <c r="E281" s="699" t="s">
        <v>981</v>
      </c>
      <c r="F281" s="336"/>
      <c r="G281" s="667">
        <v>750</v>
      </c>
      <c r="H281" s="670">
        <f>I281</f>
        <v>750</v>
      </c>
      <c r="I281" s="344">
        <v>750</v>
      </c>
      <c r="J281" s="694"/>
    </row>
    <row r="282" spans="1:14" s="320" customFormat="1" x14ac:dyDescent="0.2">
      <c r="A282" s="321"/>
      <c r="B282" s="333"/>
      <c r="C282" s="664"/>
      <c r="D282" s="665"/>
      <c r="E282" s="700" t="s">
        <v>175</v>
      </c>
      <c r="F282" s="336"/>
      <c r="G282" s="667">
        <v>900</v>
      </c>
      <c r="H282" s="670">
        <f t="shared" si="4"/>
        <v>900</v>
      </c>
      <c r="I282" s="344">
        <v>900</v>
      </c>
      <c r="J282" s="694"/>
    </row>
    <row r="283" spans="1:14" s="320" customFormat="1" ht="24" x14ac:dyDescent="0.2">
      <c r="A283" s="321"/>
      <c r="B283" s="333"/>
      <c r="C283" s="664"/>
      <c r="D283" s="665"/>
      <c r="E283" s="676" t="s">
        <v>184</v>
      </c>
      <c r="F283" s="336"/>
      <c r="G283" s="667">
        <v>4100</v>
      </c>
      <c r="H283" s="670">
        <f t="shared" si="4"/>
        <v>4100</v>
      </c>
      <c r="I283" s="344">
        <v>4100</v>
      </c>
      <c r="J283" s="694"/>
    </row>
    <row r="284" spans="1:14" s="328" customFormat="1" ht="16.5" customHeight="1" x14ac:dyDescent="0.2">
      <c r="A284" s="321"/>
      <c r="B284" s="333"/>
      <c r="C284" s="664"/>
      <c r="D284" s="665"/>
      <c r="E284" s="514" t="s">
        <v>255</v>
      </c>
      <c r="F284" s="336"/>
      <c r="G284" s="667"/>
      <c r="H284" s="670"/>
      <c r="I284" s="344"/>
      <c r="J284" s="695"/>
      <c r="K284" s="320"/>
      <c r="L284" s="320"/>
      <c r="M284" s="320"/>
      <c r="N284" s="320"/>
    </row>
    <row r="285" spans="1:14" s="320" customFormat="1" x14ac:dyDescent="0.2">
      <c r="A285" s="321"/>
      <c r="B285" s="333"/>
      <c r="C285" s="664"/>
      <c r="D285" s="665"/>
      <c r="E285" s="514" t="s">
        <v>256</v>
      </c>
      <c r="F285" s="336"/>
      <c r="G285" s="667"/>
      <c r="H285" s="281">
        <f>J285</f>
        <v>19333.292000000001</v>
      </c>
      <c r="I285" s="338"/>
      <c r="J285" s="695">
        <f>15104.324-750+607.968-279-300-50+5000</f>
        <v>19333.292000000001</v>
      </c>
    </row>
    <row r="286" spans="1:14" s="320" customFormat="1" x14ac:dyDescent="0.2">
      <c r="A286" s="321"/>
      <c r="B286" s="333"/>
      <c r="C286" s="664"/>
      <c r="D286" s="665"/>
      <c r="E286" s="514" t="s">
        <v>250</v>
      </c>
      <c r="F286" s="336"/>
      <c r="G286" s="667"/>
      <c r="H286" s="670">
        <f>J286</f>
        <v>800</v>
      </c>
      <c r="I286" s="338"/>
      <c r="J286" s="339">
        <f>750+50</f>
        <v>800</v>
      </c>
    </row>
    <row r="287" spans="1:14" s="320" customFormat="1" x14ac:dyDescent="0.2">
      <c r="A287" s="321">
        <v>2640</v>
      </c>
      <c r="B287" s="359" t="s">
        <v>356</v>
      </c>
      <c r="C287" s="659">
        <v>4</v>
      </c>
      <c r="D287" s="660">
        <v>0</v>
      </c>
      <c r="E287" s="701" t="s">
        <v>744</v>
      </c>
      <c r="F287" s="325" t="s">
        <v>745</v>
      </c>
      <c r="G287" s="661">
        <v>5940</v>
      </c>
      <c r="H287" s="670">
        <f t="shared" ref="H287:H353" si="6">I287</f>
        <v>6277.259</v>
      </c>
      <c r="I287" s="344">
        <f>I289</f>
        <v>6277.259</v>
      </c>
      <c r="J287" s="668"/>
    </row>
    <row r="288" spans="1:14" s="320" customFormat="1" x14ac:dyDescent="0.2">
      <c r="A288" s="321"/>
      <c r="B288" s="304"/>
      <c r="C288" s="659"/>
      <c r="D288" s="660"/>
      <c r="E288" s="314" t="s">
        <v>198</v>
      </c>
      <c r="F288" s="325"/>
      <c r="G288" s="661">
        <v>0</v>
      </c>
      <c r="H288" s="670">
        <f t="shared" si="6"/>
        <v>0</v>
      </c>
      <c r="I288" s="331"/>
      <c r="J288" s="332"/>
    </row>
    <row r="289" spans="1:15" s="320" customFormat="1" x14ac:dyDescent="0.2">
      <c r="A289" s="321">
        <v>2641</v>
      </c>
      <c r="B289" s="361" t="s">
        <v>356</v>
      </c>
      <c r="C289" s="664">
        <v>4</v>
      </c>
      <c r="D289" s="665">
        <v>1</v>
      </c>
      <c r="E289" s="314" t="s">
        <v>746</v>
      </c>
      <c r="F289" s="345" t="s">
        <v>747</v>
      </c>
      <c r="G289" s="667">
        <v>5940</v>
      </c>
      <c r="H289" s="670">
        <f t="shared" si="6"/>
        <v>6277.259</v>
      </c>
      <c r="I289" s="344">
        <f>I291+I292+I293</f>
        <v>6277.259</v>
      </c>
      <c r="J289" s="668"/>
    </row>
    <row r="290" spans="1:15" s="312" customFormat="1" ht="33.75" customHeight="1" x14ac:dyDescent="0.2">
      <c r="A290" s="321"/>
      <c r="B290" s="333"/>
      <c r="C290" s="664"/>
      <c r="D290" s="665"/>
      <c r="E290" s="314" t="s">
        <v>289</v>
      </c>
      <c r="F290" s="336"/>
      <c r="G290" s="667">
        <v>0</v>
      </c>
      <c r="H290" s="670">
        <f t="shared" si="6"/>
        <v>0</v>
      </c>
      <c r="I290" s="338"/>
      <c r="J290" s="339"/>
      <c r="K290" s="320"/>
      <c r="L290" s="320"/>
      <c r="M290" s="320"/>
      <c r="N290" s="320"/>
      <c r="O290" s="320"/>
    </row>
    <row r="291" spans="1:15" s="312" customFormat="1" ht="12.75" customHeight="1" x14ac:dyDescent="0.2">
      <c r="A291" s="321"/>
      <c r="B291" s="333"/>
      <c r="C291" s="664"/>
      <c r="D291" s="665"/>
      <c r="E291" s="671" t="s">
        <v>970</v>
      </c>
      <c r="F291" s="336"/>
      <c r="G291" s="667">
        <v>3850</v>
      </c>
      <c r="H291" s="670">
        <f t="shared" si="6"/>
        <v>4293.259</v>
      </c>
      <c r="I291" s="344">
        <v>4293.259</v>
      </c>
      <c r="J291" s="339"/>
      <c r="K291" s="320"/>
      <c r="L291" s="320"/>
      <c r="M291" s="320"/>
      <c r="N291" s="320"/>
      <c r="O291" s="320"/>
    </row>
    <row r="292" spans="1:15" s="312" customFormat="1" ht="13.5" customHeight="1" x14ac:dyDescent="0.2">
      <c r="A292" s="321"/>
      <c r="B292" s="333"/>
      <c r="C292" s="664"/>
      <c r="D292" s="665"/>
      <c r="E292" s="514" t="s">
        <v>171</v>
      </c>
      <c r="F292" s="336"/>
      <c r="G292" s="667">
        <v>90</v>
      </c>
      <c r="H292" s="670">
        <f t="shared" si="6"/>
        <v>90</v>
      </c>
      <c r="I292" s="702">
        <v>90</v>
      </c>
      <c r="J292" s="339"/>
      <c r="K292" s="320"/>
      <c r="L292" s="320"/>
      <c r="M292" s="320"/>
      <c r="N292" s="320"/>
      <c r="O292" s="320"/>
    </row>
    <row r="293" spans="1:15" s="320" customFormat="1" ht="13.5" customHeight="1" thickBot="1" x14ac:dyDescent="0.25">
      <c r="A293" s="321"/>
      <c r="B293" s="333"/>
      <c r="C293" s="664"/>
      <c r="D293" s="665"/>
      <c r="E293" s="674" t="s">
        <v>175</v>
      </c>
      <c r="F293" s="336"/>
      <c r="G293" s="667">
        <v>2000</v>
      </c>
      <c r="H293" s="670">
        <f t="shared" si="6"/>
        <v>1894</v>
      </c>
      <c r="I293" s="357">
        <f>2000-106</f>
        <v>1894</v>
      </c>
      <c r="J293" s="668"/>
    </row>
    <row r="294" spans="1:15" s="320" customFormat="1" ht="28.5" x14ac:dyDescent="0.2">
      <c r="A294" s="321">
        <v>2660</v>
      </c>
      <c r="B294" s="359" t="s">
        <v>356</v>
      </c>
      <c r="C294" s="322">
        <v>6</v>
      </c>
      <c r="D294" s="323">
        <v>0</v>
      </c>
      <c r="E294" s="324" t="s">
        <v>758</v>
      </c>
      <c r="F294" s="354" t="s">
        <v>759</v>
      </c>
      <c r="G294" s="678">
        <v>1000</v>
      </c>
      <c r="H294" s="662">
        <f>H296</f>
        <v>1000</v>
      </c>
      <c r="I294" s="703">
        <f>I296</f>
        <v>1000</v>
      </c>
      <c r="J294" s="344">
        <f>J299+J300</f>
        <v>6304.8600000000006</v>
      </c>
    </row>
    <row r="295" spans="1:15" s="328" customFormat="1" ht="10.5" customHeight="1" x14ac:dyDescent="0.2">
      <c r="A295" s="321"/>
      <c r="B295" s="304"/>
      <c r="C295" s="322"/>
      <c r="D295" s="323"/>
      <c r="E295" s="314" t="s">
        <v>198</v>
      </c>
      <c r="F295" s="325"/>
      <c r="G295" s="661"/>
      <c r="H295" s="704"/>
      <c r="I295" s="331"/>
      <c r="J295" s="332"/>
      <c r="K295" s="320"/>
      <c r="L295" s="320"/>
      <c r="M295" s="320"/>
      <c r="N295" s="320"/>
      <c r="O295" s="320"/>
    </row>
    <row r="296" spans="1:15" s="320" customFormat="1" ht="28.5" x14ac:dyDescent="0.2">
      <c r="A296" s="321">
        <v>2661</v>
      </c>
      <c r="B296" s="361" t="s">
        <v>356</v>
      </c>
      <c r="C296" s="334">
        <v>6</v>
      </c>
      <c r="D296" s="335">
        <v>1</v>
      </c>
      <c r="E296" s="314" t="s">
        <v>758</v>
      </c>
      <c r="F296" s="345" t="s">
        <v>760</v>
      </c>
      <c r="G296" s="667">
        <v>1000</v>
      </c>
      <c r="H296" s="662">
        <f>I296</f>
        <v>1000</v>
      </c>
      <c r="I296" s="703">
        <f>I298</f>
        <v>1000</v>
      </c>
      <c r="J296" s="339"/>
    </row>
    <row r="297" spans="1:15" s="320" customFormat="1" ht="24" customHeight="1" x14ac:dyDescent="0.2">
      <c r="A297" s="321"/>
      <c r="B297" s="333"/>
      <c r="C297" s="664"/>
      <c r="D297" s="665"/>
      <c r="E297" s="314" t="s">
        <v>289</v>
      </c>
      <c r="F297" s="336"/>
      <c r="G297" s="667"/>
      <c r="H297" s="670"/>
      <c r="I297" s="702"/>
      <c r="J297" s="694"/>
    </row>
    <row r="298" spans="1:15" s="320" customFormat="1" ht="24" x14ac:dyDescent="0.2">
      <c r="A298" s="321"/>
      <c r="B298" s="333"/>
      <c r="C298" s="664"/>
      <c r="D298" s="665"/>
      <c r="E298" s="514" t="s">
        <v>184</v>
      </c>
      <c r="F298" s="336"/>
      <c r="G298" s="667">
        <v>1000</v>
      </c>
      <c r="H298" s="670">
        <f>I298</f>
        <v>1000</v>
      </c>
      <c r="I298" s="702">
        <v>1000</v>
      </c>
      <c r="J298" s="694"/>
    </row>
    <row r="299" spans="1:15" s="328" customFormat="1" ht="16.5" customHeight="1" x14ac:dyDescent="0.2">
      <c r="A299" s="321"/>
      <c r="B299" s="333"/>
      <c r="C299" s="664"/>
      <c r="D299" s="665"/>
      <c r="E299" s="514" t="s">
        <v>255</v>
      </c>
      <c r="F299" s="336"/>
      <c r="G299" s="667"/>
      <c r="H299" s="670">
        <f>J299</f>
        <v>5954.8600000000006</v>
      </c>
      <c r="I299" s="344"/>
      <c r="J299" s="668">
        <f>3000+2954.86</f>
        <v>5954.8600000000006</v>
      </c>
      <c r="K299" s="320"/>
      <c r="L299" s="320"/>
      <c r="M299" s="320"/>
      <c r="N299" s="320"/>
    </row>
    <row r="300" spans="1:15" s="320" customFormat="1" x14ac:dyDescent="0.2">
      <c r="A300" s="321"/>
      <c r="B300" s="333"/>
      <c r="C300" s="664"/>
      <c r="D300" s="665"/>
      <c r="E300" s="514" t="s">
        <v>250</v>
      </c>
      <c r="F300" s="336"/>
      <c r="G300" s="667"/>
      <c r="H300" s="670">
        <f>J300</f>
        <v>350</v>
      </c>
      <c r="I300" s="338"/>
      <c r="J300" s="339">
        <v>350</v>
      </c>
    </row>
    <row r="301" spans="1:15" s="320" customFormat="1" ht="22.5" x14ac:dyDescent="0.2">
      <c r="A301" s="349">
        <v>2800</v>
      </c>
      <c r="B301" s="359" t="s">
        <v>360</v>
      </c>
      <c r="C301" s="322">
        <v>0</v>
      </c>
      <c r="D301" s="323">
        <v>0</v>
      </c>
      <c r="E301" s="360" t="s">
        <v>40</v>
      </c>
      <c r="F301" s="350" t="s">
        <v>797</v>
      </c>
      <c r="G301" s="684">
        <v>6140</v>
      </c>
      <c r="H301" s="690">
        <f>I301+J301</f>
        <v>9018.8700000000008</v>
      </c>
      <c r="I301" s="364">
        <f>I302+I311</f>
        <v>6140</v>
      </c>
      <c r="J301" s="692">
        <f>J302</f>
        <v>2878.8700000000003</v>
      </c>
    </row>
    <row r="302" spans="1:15" s="320" customFormat="1" x14ac:dyDescent="0.2">
      <c r="A302" s="321">
        <v>2820</v>
      </c>
      <c r="B302" s="359" t="s">
        <v>360</v>
      </c>
      <c r="C302" s="322">
        <v>2</v>
      </c>
      <c r="D302" s="323">
        <v>0</v>
      </c>
      <c r="E302" s="324" t="s">
        <v>801</v>
      </c>
      <c r="F302" s="325" t="s">
        <v>802</v>
      </c>
      <c r="G302" s="661">
        <v>5290</v>
      </c>
      <c r="H302" s="670">
        <f>I302+J302</f>
        <v>8168.8700000000008</v>
      </c>
      <c r="I302" s="364">
        <f>I304</f>
        <v>5290</v>
      </c>
      <c r="J302" s="668">
        <f>J309+J310</f>
        <v>2878.8700000000003</v>
      </c>
    </row>
    <row r="303" spans="1:15" s="320" customFormat="1" x14ac:dyDescent="0.2">
      <c r="A303" s="321"/>
      <c r="B303" s="304"/>
      <c r="C303" s="322"/>
      <c r="D303" s="323"/>
      <c r="E303" s="314" t="s">
        <v>198</v>
      </c>
      <c r="F303" s="325"/>
      <c r="G303" s="661">
        <v>0</v>
      </c>
      <c r="H303" s="670">
        <f t="shared" si="6"/>
        <v>0</v>
      </c>
      <c r="I303" s="331"/>
      <c r="J303" s="384"/>
    </row>
    <row r="304" spans="1:15" s="320" customFormat="1" x14ac:dyDescent="0.2">
      <c r="A304" s="321">
        <v>2824</v>
      </c>
      <c r="B304" s="361" t="s">
        <v>360</v>
      </c>
      <c r="C304" s="334">
        <v>2</v>
      </c>
      <c r="D304" s="335">
        <v>4</v>
      </c>
      <c r="E304" s="314" t="s">
        <v>363</v>
      </c>
      <c r="F304" s="345"/>
      <c r="G304" s="667">
        <v>5290</v>
      </c>
      <c r="H304" s="670">
        <f>I304+J304</f>
        <v>5290</v>
      </c>
      <c r="I304" s="364">
        <f>I305+I306+I307+I308</f>
        <v>5290</v>
      </c>
      <c r="J304" s="668"/>
    </row>
    <row r="305" spans="1:15" s="320" customFormat="1" ht="12.75" customHeight="1" x14ac:dyDescent="0.2">
      <c r="A305" s="321"/>
      <c r="B305" s="361"/>
      <c r="C305" s="334"/>
      <c r="D305" s="335"/>
      <c r="E305" s="669" t="s">
        <v>157</v>
      </c>
      <c r="F305" s="345"/>
      <c r="G305" s="667">
        <v>700</v>
      </c>
      <c r="H305" s="670">
        <f t="shared" si="6"/>
        <v>700</v>
      </c>
      <c r="I305" s="702">
        <v>700</v>
      </c>
      <c r="J305" s="668"/>
    </row>
    <row r="306" spans="1:15" s="320" customFormat="1" ht="14.25" customHeight="1" thickBot="1" x14ac:dyDescent="0.25">
      <c r="A306" s="321"/>
      <c r="B306" s="361"/>
      <c r="C306" s="334"/>
      <c r="D306" s="335"/>
      <c r="E306" s="673" t="s">
        <v>158</v>
      </c>
      <c r="F306" s="345"/>
      <c r="G306" s="667">
        <v>990</v>
      </c>
      <c r="H306" s="690">
        <f t="shared" si="6"/>
        <v>990</v>
      </c>
      <c r="I306" s="364">
        <v>990</v>
      </c>
      <c r="J306" s="668"/>
    </row>
    <row r="307" spans="1:15" s="312" customFormat="1" ht="15" customHeight="1" thickBot="1" x14ac:dyDescent="0.25">
      <c r="A307" s="321" t="s">
        <v>413</v>
      </c>
      <c r="B307" s="361"/>
      <c r="C307" s="334"/>
      <c r="D307" s="335"/>
      <c r="E307" s="674" t="s">
        <v>175</v>
      </c>
      <c r="F307" s="345"/>
      <c r="G307" s="667">
        <v>2600</v>
      </c>
      <c r="H307" s="690">
        <f t="shared" si="6"/>
        <v>2600</v>
      </c>
      <c r="I307" s="364">
        <v>2600</v>
      </c>
      <c r="J307" s="668"/>
      <c r="K307" s="320"/>
      <c r="M307" s="320"/>
      <c r="N307" s="320"/>
      <c r="O307" s="320"/>
    </row>
    <row r="308" spans="1:15" s="320" customFormat="1" ht="17.25" customHeight="1" thickBot="1" x14ac:dyDescent="0.25">
      <c r="A308" s="321"/>
      <c r="B308" s="361"/>
      <c r="C308" s="334"/>
      <c r="D308" s="335"/>
      <c r="E308" s="673" t="s">
        <v>982</v>
      </c>
      <c r="F308" s="345"/>
      <c r="G308" s="667">
        <v>1000</v>
      </c>
      <c r="H308" s="670">
        <f t="shared" si="6"/>
        <v>1000</v>
      </c>
      <c r="I308" s="702">
        <v>1000</v>
      </c>
      <c r="J308" s="668"/>
    </row>
    <row r="309" spans="1:15" s="320" customFormat="1" x14ac:dyDescent="0.2">
      <c r="A309" s="321"/>
      <c r="B309" s="361"/>
      <c r="C309" s="334"/>
      <c r="D309" s="335"/>
      <c r="E309" s="514" t="s">
        <v>256</v>
      </c>
      <c r="F309" s="345"/>
      <c r="G309" s="667"/>
      <c r="H309" s="670">
        <f>I309+J309</f>
        <v>2478.8700000000003</v>
      </c>
      <c r="I309" s="702"/>
      <c r="J309" s="668">
        <f>5000-2572.796-455-431+937.666</f>
        <v>2478.8700000000003</v>
      </c>
    </row>
    <row r="310" spans="1:15" s="320" customFormat="1" x14ac:dyDescent="0.2">
      <c r="A310" s="321"/>
      <c r="B310" s="361"/>
      <c r="C310" s="334"/>
      <c r="D310" s="335"/>
      <c r="E310" s="705" t="s">
        <v>250</v>
      </c>
      <c r="F310" s="345"/>
      <c r="G310" s="667"/>
      <c r="H310" s="670">
        <f>J310</f>
        <v>400</v>
      </c>
      <c r="I310" s="702"/>
      <c r="J310" s="681">
        <v>400</v>
      </c>
    </row>
    <row r="311" spans="1:15" s="320" customFormat="1" ht="19.5" customHeight="1" x14ac:dyDescent="0.2">
      <c r="A311" s="321">
        <v>2840</v>
      </c>
      <c r="B311" s="359" t="s">
        <v>360</v>
      </c>
      <c r="C311" s="322">
        <v>4</v>
      </c>
      <c r="D311" s="323">
        <v>0</v>
      </c>
      <c r="E311" s="324" t="s">
        <v>409</v>
      </c>
      <c r="F311" s="354" t="s">
        <v>807</v>
      </c>
      <c r="G311" s="678">
        <v>850</v>
      </c>
      <c r="H311" s="670">
        <f t="shared" si="6"/>
        <v>850</v>
      </c>
      <c r="I311" s="364">
        <f>I313</f>
        <v>850</v>
      </c>
      <c r="J311" s="338"/>
    </row>
    <row r="312" spans="1:15" s="328" customFormat="1" ht="19.5" customHeight="1" x14ac:dyDescent="0.2">
      <c r="A312" s="321"/>
      <c r="B312" s="304"/>
      <c r="C312" s="322"/>
      <c r="D312" s="323"/>
      <c r="E312" s="314" t="s">
        <v>198</v>
      </c>
      <c r="F312" s="325"/>
      <c r="G312" s="661">
        <v>0</v>
      </c>
      <c r="H312" s="670">
        <f t="shared" si="6"/>
        <v>0</v>
      </c>
      <c r="I312" s="706"/>
      <c r="J312" s="332"/>
      <c r="K312" s="320"/>
      <c r="L312" s="320"/>
      <c r="M312" s="320"/>
      <c r="N312" s="320"/>
      <c r="O312" s="320"/>
    </row>
    <row r="313" spans="1:15" s="320" customFormat="1" ht="19.5" customHeight="1" x14ac:dyDescent="0.2">
      <c r="A313" s="321">
        <v>2841</v>
      </c>
      <c r="B313" s="361" t="s">
        <v>360</v>
      </c>
      <c r="C313" s="334">
        <v>4</v>
      </c>
      <c r="D313" s="335">
        <v>1</v>
      </c>
      <c r="E313" s="666" t="s">
        <v>410</v>
      </c>
      <c r="F313" s="354"/>
      <c r="G313" s="678">
        <v>850</v>
      </c>
      <c r="H313" s="670">
        <f t="shared" si="6"/>
        <v>850</v>
      </c>
      <c r="I313" s="364">
        <f>I315+I316</f>
        <v>850</v>
      </c>
      <c r="J313" s="339"/>
    </row>
    <row r="314" spans="1:15" s="320" customFormat="1" ht="30" customHeight="1" x14ac:dyDescent="0.2">
      <c r="A314" s="321"/>
      <c r="B314" s="361"/>
      <c r="C314" s="334"/>
      <c r="D314" s="335"/>
      <c r="E314" s="314" t="s">
        <v>289</v>
      </c>
      <c r="F314" s="354"/>
      <c r="G314" s="678">
        <v>0</v>
      </c>
      <c r="H314" s="670">
        <f t="shared" si="6"/>
        <v>0</v>
      </c>
      <c r="I314" s="317"/>
      <c r="J314" s="339"/>
    </row>
    <row r="315" spans="1:15" s="320" customFormat="1" ht="15.75" customHeight="1" x14ac:dyDescent="0.2">
      <c r="A315" s="321"/>
      <c r="B315" s="361"/>
      <c r="C315" s="334"/>
      <c r="D315" s="335"/>
      <c r="E315" s="314" t="s">
        <v>972</v>
      </c>
      <c r="F315" s="354"/>
      <c r="G315" s="678">
        <v>850</v>
      </c>
      <c r="H315" s="670">
        <v>850</v>
      </c>
      <c r="I315" s="317">
        <v>850</v>
      </c>
      <c r="J315" s="339"/>
    </row>
    <row r="316" spans="1:15" s="320" customFormat="1" ht="19.5" customHeight="1" x14ac:dyDescent="0.2">
      <c r="A316" s="321"/>
      <c r="B316" s="361"/>
      <c r="C316" s="334"/>
      <c r="D316" s="335"/>
      <c r="E316" s="314" t="s">
        <v>971</v>
      </c>
      <c r="F316" s="354"/>
      <c r="G316" s="678">
        <v>0</v>
      </c>
      <c r="H316" s="670">
        <f t="shared" si="6"/>
        <v>0</v>
      </c>
      <c r="I316" s="317"/>
      <c r="J316" s="339"/>
    </row>
    <row r="317" spans="1:15" s="328" customFormat="1" ht="32.25" customHeight="1" x14ac:dyDescent="0.2">
      <c r="A317" s="349">
        <v>2900</v>
      </c>
      <c r="B317" s="359" t="s">
        <v>367</v>
      </c>
      <c r="C317" s="659">
        <v>0</v>
      </c>
      <c r="D317" s="660">
        <v>0</v>
      </c>
      <c r="E317" s="360" t="s">
        <v>41</v>
      </c>
      <c r="F317" s="350" t="s">
        <v>935</v>
      </c>
      <c r="G317" s="684">
        <v>49500</v>
      </c>
      <c r="H317" s="690">
        <f>I317+J317</f>
        <v>75272.5</v>
      </c>
      <c r="I317" s="506">
        <f>I321</f>
        <v>49850</v>
      </c>
      <c r="J317" s="707">
        <f>J321</f>
        <v>25422.5</v>
      </c>
      <c r="K317" s="320"/>
      <c r="L317" s="320"/>
      <c r="M317" s="320"/>
      <c r="N317" s="320"/>
      <c r="O317" s="320"/>
    </row>
    <row r="318" spans="1:15" s="320" customFormat="1" x14ac:dyDescent="0.2">
      <c r="A318" s="313"/>
      <c r="B318" s="304"/>
      <c r="C318" s="654"/>
      <c r="D318" s="655"/>
      <c r="E318" s="314" t="s">
        <v>197</v>
      </c>
      <c r="F318" s="315"/>
      <c r="G318" s="657"/>
      <c r="H318" s="670"/>
      <c r="I318" s="318"/>
      <c r="J318" s="685"/>
    </row>
    <row r="319" spans="1:15" s="320" customFormat="1" ht="24" x14ac:dyDescent="0.2">
      <c r="A319" s="321">
        <v>2910</v>
      </c>
      <c r="B319" s="359" t="s">
        <v>367</v>
      </c>
      <c r="C319" s="659">
        <v>1</v>
      </c>
      <c r="D319" s="660">
        <v>0</v>
      </c>
      <c r="E319" s="324" t="s">
        <v>400</v>
      </c>
      <c r="F319" s="325" t="s">
        <v>936</v>
      </c>
      <c r="G319" s="661"/>
      <c r="H319" s="670"/>
      <c r="I319" s="506"/>
      <c r="J319" s="707"/>
    </row>
    <row r="320" spans="1:15" s="320" customFormat="1" x14ac:dyDescent="0.2">
      <c r="A320" s="321"/>
      <c r="B320" s="304"/>
      <c r="C320" s="659"/>
      <c r="D320" s="660"/>
      <c r="E320" s="314" t="s">
        <v>198</v>
      </c>
      <c r="F320" s="325"/>
      <c r="G320" s="661"/>
      <c r="H320" s="670"/>
      <c r="I320" s="331"/>
      <c r="J320" s="339"/>
    </row>
    <row r="321" spans="1:15" s="320" customFormat="1" x14ac:dyDescent="0.2">
      <c r="A321" s="321">
        <v>2911</v>
      </c>
      <c r="B321" s="361" t="s">
        <v>367</v>
      </c>
      <c r="C321" s="664">
        <v>1</v>
      </c>
      <c r="D321" s="665">
        <v>1</v>
      </c>
      <c r="E321" s="314" t="s">
        <v>937</v>
      </c>
      <c r="F321" s="345" t="s">
        <v>938</v>
      </c>
      <c r="G321" s="667">
        <v>49500</v>
      </c>
      <c r="H321" s="662">
        <f>I321+J321</f>
        <v>75272.5</v>
      </c>
      <c r="I321" s="506">
        <f>I333+I335+I334</f>
        <v>49850</v>
      </c>
      <c r="J321" s="707">
        <f>J336+J338</f>
        <v>25422.5</v>
      </c>
    </row>
    <row r="322" spans="1:15" s="312" customFormat="1" ht="27.75" customHeight="1" x14ac:dyDescent="0.2">
      <c r="A322" s="321"/>
      <c r="B322" s="333"/>
      <c r="C322" s="664"/>
      <c r="D322" s="665"/>
      <c r="E322" s="314" t="s">
        <v>289</v>
      </c>
      <c r="F322" s="336"/>
      <c r="G322" s="667"/>
      <c r="H322" s="662">
        <f t="shared" si="6"/>
        <v>0</v>
      </c>
      <c r="I322" s="327"/>
      <c r="J322" s="339"/>
      <c r="K322" s="320"/>
      <c r="L322" s="320"/>
      <c r="M322" s="320"/>
      <c r="N322" s="320"/>
      <c r="O322" s="320"/>
    </row>
    <row r="323" spans="1:15" s="320" customFormat="1" ht="24" hidden="1" x14ac:dyDescent="0.2">
      <c r="A323" s="321"/>
      <c r="B323" s="333"/>
      <c r="C323" s="664"/>
      <c r="D323" s="665"/>
      <c r="E323" s="499" t="s">
        <v>184</v>
      </c>
      <c r="F323" s="336"/>
      <c r="G323" s="667">
        <v>0</v>
      </c>
      <c r="H323" s="662">
        <f t="shared" si="6"/>
        <v>0</v>
      </c>
      <c r="I323" s="506"/>
      <c r="J323" s="339"/>
    </row>
    <row r="324" spans="1:15" s="328" customFormat="1" ht="10.5" hidden="1" customHeight="1" x14ac:dyDescent="0.2">
      <c r="A324" s="321"/>
      <c r="B324" s="333"/>
      <c r="C324" s="664"/>
      <c r="D324" s="665"/>
      <c r="E324" s="499" t="s">
        <v>256</v>
      </c>
      <c r="F324" s="336"/>
      <c r="G324" s="667">
        <v>0</v>
      </c>
      <c r="H324" s="662">
        <f t="shared" si="6"/>
        <v>0</v>
      </c>
      <c r="I324" s="506"/>
      <c r="J324" s="668"/>
      <c r="K324" s="320"/>
      <c r="L324" s="320"/>
      <c r="M324" s="320"/>
      <c r="N324" s="320"/>
      <c r="O324" s="320"/>
    </row>
    <row r="325" spans="1:15" s="320" customFormat="1" ht="17.25" hidden="1" customHeight="1" x14ac:dyDescent="0.2">
      <c r="A325" s="349">
        <v>3000</v>
      </c>
      <c r="B325" s="359" t="s">
        <v>380</v>
      </c>
      <c r="C325" s="659">
        <v>0</v>
      </c>
      <c r="D325" s="660">
        <v>0</v>
      </c>
      <c r="E325" s="360" t="s">
        <v>42</v>
      </c>
      <c r="F325" s="350" t="s">
        <v>960</v>
      </c>
      <c r="G325" s="684">
        <v>0</v>
      </c>
      <c r="H325" s="662">
        <f t="shared" si="6"/>
        <v>0</v>
      </c>
      <c r="I325" s="372"/>
      <c r="J325" s="339"/>
    </row>
    <row r="326" spans="1:15" s="320" customFormat="1" hidden="1" x14ac:dyDescent="0.2">
      <c r="A326" s="321"/>
      <c r="B326" s="333"/>
      <c r="C326" s="664"/>
      <c r="D326" s="665"/>
      <c r="E326" s="314" t="s">
        <v>290</v>
      </c>
      <c r="F326" s="336"/>
      <c r="G326" s="667">
        <v>0</v>
      </c>
      <c r="H326" s="662">
        <f t="shared" si="6"/>
        <v>0</v>
      </c>
      <c r="I326" s="327"/>
      <c r="J326" s="685"/>
    </row>
    <row r="327" spans="1:15" s="320" customFormat="1" hidden="1" x14ac:dyDescent="0.2">
      <c r="A327" s="321"/>
      <c r="B327" s="304"/>
      <c r="C327" s="659"/>
      <c r="D327" s="660"/>
      <c r="E327" s="314" t="s">
        <v>198</v>
      </c>
      <c r="F327" s="325"/>
      <c r="G327" s="661">
        <v>0</v>
      </c>
      <c r="H327" s="662">
        <f t="shared" si="6"/>
        <v>0</v>
      </c>
      <c r="I327" s="331"/>
      <c r="J327" s="339"/>
    </row>
    <row r="328" spans="1:15" s="320" customFormat="1" ht="24" hidden="1" x14ac:dyDescent="0.2">
      <c r="A328" s="392">
        <v>3091</v>
      </c>
      <c r="B328" s="361" t="s">
        <v>380</v>
      </c>
      <c r="C328" s="708">
        <v>9</v>
      </c>
      <c r="D328" s="709">
        <v>1</v>
      </c>
      <c r="E328" s="395" t="s">
        <v>23</v>
      </c>
      <c r="F328" s="396" t="s">
        <v>25</v>
      </c>
      <c r="G328" s="710">
        <v>0</v>
      </c>
      <c r="H328" s="662">
        <f t="shared" si="6"/>
        <v>0</v>
      </c>
      <c r="I328" s="711"/>
      <c r="J328" s="332"/>
    </row>
    <row r="329" spans="1:15" s="320" customFormat="1" ht="30" hidden="1" customHeight="1" x14ac:dyDescent="0.2">
      <c r="A329" s="321"/>
      <c r="B329" s="333"/>
      <c r="C329" s="664"/>
      <c r="D329" s="665"/>
      <c r="E329" s="314" t="s">
        <v>289</v>
      </c>
      <c r="F329" s="336"/>
      <c r="G329" s="667">
        <v>0</v>
      </c>
      <c r="H329" s="662">
        <f t="shared" si="6"/>
        <v>0</v>
      </c>
      <c r="I329" s="327"/>
      <c r="J329" s="398"/>
    </row>
    <row r="330" spans="1:15" s="320" customFormat="1" hidden="1" x14ac:dyDescent="0.2">
      <c r="A330" s="321"/>
      <c r="B330" s="333"/>
      <c r="C330" s="664"/>
      <c r="D330" s="665"/>
      <c r="E330" s="314" t="s">
        <v>290</v>
      </c>
      <c r="F330" s="336"/>
      <c r="G330" s="667">
        <v>0</v>
      </c>
      <c r="H330" s="662">
        <f t="shared" si="6"/>
        <v>0</v>
      </c>
      <c r="I330" s="327"/>
      <c r="J330" s="339"/>
    </row>
    <row r="331" spans="1:15" s="320" customFormat="1" hidden="1" x14ac:dyDescent="0.2">
      <c r="A331" s="321"/>
      <c r="B331" s="333"/>
      <c r="C331" s="664"/>
      <c r="D331" s="665"/>
      <c r="E331" s="314" t="s">
        <v>290</v>
      </c>
      <c r="F331" s="336"/>
      <c r="G331" s="667">
        <v>0</v>
      </c>
      <c r="H331" s="662">
        <f t="shared" si="6"/>
        <v>0</v>
      </c>
      <c r="I331" s="327"/>
      <c r="J331" s="339"/>
    </row>
    <row r="332" spans="1:15" s="320" customFormat="1" ht="24" hidden="1" x14ac:dyDescent="0.2">
      <c r="A332" s="392">
        <v>3092</v>
      </c>
      <c r="B332" s="361" t="s">
        <v>380</v>
      </c>
      <c r="C332" s="708">
        <v>9</v>
      </c>
      <c r="D332" s="709">
        <v>2</v>
      </c>
      <c r="E332" s="395" t="s">
        <v>401</v>
      </c>
      <c r="F332" s="396"/>
      <c r="G332" s="710">
        <v>0</v>
      </c>
      <c r="H332" s="662">
        <f t="shared" si="6"/>
        <v>0</v>
      </c>
      <c r="I332" s="711"/>
      <c r="J332" s="339"/>
    </row>
    <row r="333" spans="1:15" s="320" customFormat="1" ht="24" x14ac:dyDescent="0.2">
      <c r="A333" s="321"/>
      <c r="B333" s="333"/>
      <c r="C333" s="664"/>
      <c r="D333" s="665"/>
      <c r="E333" s="514" t="s">
        <v>184</v>
      </c>
      <c r="F333" s="336"/>
      <c r="G333" s="667">
        <v>49500</v>
      </c>
      <c r="H333" s="662">
        <f t="shared" si="6"/>
        <v>49500</v>
      </c>
      <c r="I333" s="311">
        <v>49500</v>
      </c>
      <c r="J333" s="398"/>
    </row>
    <row r="334" spans="1:15" s="320" customFormat="1" ht="16.5" customHeight="1" x14ac:dyDescent="0.2">
      <c r="A334" s="321"/>
      <c r="B334" s="361"/>
      <c r="C334" s="334"/>
      <c r="D334" s="335"/>
      <c r="E334" s="314" t="s">
        <v>972</v>
      </c>
      <c r="F334" s="354"/>
      <c r="G334" s="678"/>
      <c r="H334" s="670">
        <f>I334</f>
        <v>350</v>
      </c>
      <c r="I334" s="317">
        <v>350</v>
      </c>
      <c r="J334" s="339"/>
    </row>
    <row r="335" spans="1:15" s="328" customFormat="1" ht="13.5" customHeight="1" x14ac:dyDescent="0.2">
      <c r="A335" s="321"/>
      <c r="B335" s="333"/>
      <c r="C335" s="664"/>
      <c r="D335" s="665"/>
      <c r="E335" s="314" t="s">
        <v>969</v>
      </c>
      <c r="F335" s="336"/>
      <c r="G335" s="667"/>
      <c r="H335" s="670"/>
      <c r="I335" s="338"/>
      <c r="J335" s="339"/>
      <c r="K335" s="320"/>
      <c r="L335" s="320"/>
      <c r="M335" s="320"/>
      <c r="N335" s="320"/>
      <c r="O335" s="320"/>
    </row>
    <row r="336" spans="1:15" s="328" customFormat="1" ht="16.5" customHeight="1" x14ac:dyDescent="0.2">
      <c r="A336" s="321"/>
      <c r="B336" s="333"/>
      <c r="C336" s="664"/>
      <c r="D336" s="665"/>
      <c r="E336" s="314" t="s">
        <v>973</v>
      </c>
      <c r="F336" s="336"/>
      <c r="G336" s="667"/>
      <c r="H336" s="670">
        <f>J336</f>
        <v>25143.5</v>
      </c>
      <c r="I336" s="338"/>
      <c r="J336" s="281">
        <f>9742.395+5024.885+6861.22+3515</f>
        <v>25143.5</v>
      </c>
      <c r="K336" s="320"/>
      <c r="L336" s="320"/>
      <c r="M336" s="320"/>
      <c r="N336" s="320"/>
      <c r="O336" s="320"/>
    </row>
    <row r="337" spans="1:15" s="328" customFormat="1" ht="19.5" customHeight="1" x14ac:dyDescent="0.2">
      <c r="A337" s="321"/>
      <c r="B337" s="333"/>
      <c r="C337" s="664"/>
      <c r="D337" s="665"/>
      <c r="E337" s="314" t="s">
        <v>974</v>
      </c>
      <c r="F337" s="336"/>
      <c r="G337" s="667"/>
      <c r="H337" s="670">
        <f>J337</f>
        <v>0</v>
      </c>
      <c r="I337" s="338"/>
      <c r="J337" s="317"/>
      <c r="K337" s="320"/>
      <c r="L337" s="320"/>
      <c r="M337" s="320"/>
      <c r="N337" s="320"/>
      <c r="O337" s="320"/>
    </row>
    <row r="338" spans="1:15" s="320" customFormat="1" x14ac:dyDescent="0.2">
      <c r="A338" s="321"/>
      <c r="B338" s="333"/>
      <c r="C338" s="664"/>
      <c r="D338" s="665"/>
      <c r="E338" s="514" t="s">
        <v>250</v>
      </c>
      <c r="F338" s="336"/>
      <c r="G338" s="667"/>
      <c r="H338" s="670">
        <f>J338</f>
        <v>279</v>
      </c>
      <c r="I338" s="338"/>
      <c r="J338" s="339">
        <v>279</v>
      </c>
    </row>
    <row r="339" spans="1:15" s="320" customFormat="1" ht="33" x14ac:dyDescent="0.2">
      <c r="A339" s="349">
        <v>3000</v>
      </c>
      <c r="B339" s="359" t="s">
        <v>380</v>
      </c>
      <c r="C339" s="322">
        <v>0</v>
      </c>
      <c r="D339" s="323">
        <v>0</v>
      </c>
      <c r="E339" s="360" t="s">
        <v>42</v>
      </c>
      <c r="F339" s="350" t="s">
        <v>960</v>
      </c>
      <c r="G339" s="684">
        <v>5750</v>
      </c>
      <c r="H339" s="690">
        <f t="shared" si="6"/>
        <v>5750</v>
      </c>
      <c r="I339" s="372">
        <f>I340</f>
        <v>5750</v>
      </c>
      <c r="J339" s="353"/>
    </row>
    <row r="340" spans="1:15" s="320" customFormat="1" ht="28.5" x14ac:dyDescent="0.2">
      <c r="A340" s="321">
        <v>3070</v>
      </c>
      <c r="B340" s="359" t="s">
        <v>380</v>
      </c>
      <c r="C340" s="659">
        <v>7</v>
      </c>
      <c r="D340" s="660">
        <v>0</v>
      </c>
      <c r="E340" s="324" t="s">
        <v>16</v>
      </c>
      <c r="F340" s="325" t="s">
        <v>17</v>
      </c>
      <c r="G340" s="661">
        <v>5750</v>
      </c>
      <c r="H340" s="690">
        <f t="shared" si="6"/>
        <v>5750</v>
      </c>
      <c r="I340" s="703">
        <f>I342</f>
        <v>5750</v>
      </c>
      <c r="J340" s="339"/>
    </row>
    <row r="341" spans="1:15" s="320" customFormat="1" x14ac:dyDescent="0.2">
      <c r="A341" s="321"/>
      <c r="B341" s="304"/>
      <c r="C341" s="659"/>
      <c r="D341" s="660"/>
      <c r="E341" s="314" t="s">
        <v>198</v>
      </c>
      <c r="F341" s="325"/>
      <c r="G341" s="661">
        <v>0</v>
      </c>
      <c r="H341" s="670">
        <f t="shared" si="6"/>
        <v>0</v>
      </c>
      <c r="I341" s="712"/>
      <c r="J341" s="339"/>
    </row>
    <row r="342" spans="1:15" s="320" customFormat="1" ht="24" x14ac:dyDescent="0.2">
      <c r="A342" s="321">
        <v>3071</v>
      </c>
      <c r="B342" s="361" t="s">
        <v>380</v>
      </c>
      <c r="C342" s="664">
        <v>7</v>
      </c>
      <c r="D342" s="665">
        <v>1</v>
      </c>
      <c r="E342" s="314" t="s">
        <v>16</v>
      </c>
      <c r="F342" s="345" t="s">
        <v>19</v>
      </c>
      <c r="G342" s="667">
        <v>5750</v>
      </c>
      <c r="H342" s="670">
        <f t="shared" si="6"/>
        <v>5750</v>
      </c>
      <c r="I342" s="703">
        <f>I344+I345+I346</f>
        <v>5750</v>
      </c>
      <c r="J342" s="332"/>
    </row>
    <row r="343" spans="1:15" s="320" customFormat="1" ht="26.25" customHeight="1" x14ac:dyDescent="0.2">
      <c r="A343" s="321"/>
      <c r="B343" s="333"/>
      <c r="C343" s="664"/>
      <c r="D343" s="665"/>
      <c r="E343" s="314" t="s">
        <v>289</v>
      </c>
      <c r="F343" s="336"/>
      <c r="G343" s="667">
        <v>0</v>
      </c>
      <c r="H343" s="670">
        <f t="shared" si="6"/>
        <v>0</v>
      </c>
      <c r="I343" s="702"/>
      <c r="J343" s="339"/>
    </row>
    <row r="344" spans="1:15" s="320" customFormat="1" ht="15.75" customHeight="1" x14ac:dyDescent="0.2">
      <c r="A344" s="321"/>
      <c r="B344" s="333"/>
      <c r="C344" s="664"/>
      <c r="D344" s="664"/>
      <c r="E344" s="557" t="s">
        <v>428</v>
      </c>
      <c r="F344" s="336"/>
      <c r="G344" s="667">
        <v>4550</v>
      </c>
      <c r="H344" s="670">
        <f t="shared" si="6"/>
        <v>4550</v>
      </c>
      <c r="I344" s="703">
        <v>4550</v>
      </c>
      <c r="J344" s="339"/>
    </row>
    <row r="345" spans="1:15" s="320" customFormat="1" ht="13.5" customHeight="1" x14ac:dyDescent="0.2">
      <c r="A345" s="321"/>
      <c r="B345" s="333"/>
      <c r="C345" s="664"/>
      <c r="D345" s="665"/>
      <c r="E345" s="459" t="s">
        <v>968</v>
      </c>
      <c r="F345" s="336"/>
      <c r="G345" s="667">
        <v>1000</v>
      </c>
      <c r="H345" s="670">
        <f t="shared" si="6"/>
        <v>1000</v>
      </c>
      <c r="I345" s="703">
        <v>1000</v>
      </c>
      <c r="J345" s="339"/>
    </row>
    <row r="346" spans="1:15" s="320" customFormat="1" x14ac:dyDescent="0.2">
      <c r="A346" s="392"/>
      <c r="B346" s="333"/>
      <c r="C346" s="664"/>
      <c r="D346" s="665"/>
      <c r="E346" s="459" t="s">
        <v>975</v>
      </c>
      <c r="F346" s="336"/>
      <c r="G346" s="667">
        <v>200</v>
      </c>
      <c r="H346" s="670">
        <f t="shared" si="6"/>
        <v>200</v>
      </c>
      <c r="I346" s="703">
        <v>200</v>
      </c>
      <c r="J346" s="339"/>
    </row>
    <row r="347" spans="1:15" s="328" customFormat="1" ht="24" customHeight="1" x14ac:dyDescent="0.2">
      <c r="A347" s="399">
        <v>3100</v>
      </c>
      <c r="B347" s="322" t="s">
        <v>381</v>
      </c>
      <c r="C347" s="322">
        <v>0</v>
      </c>
      <c r="D347" s="323">
        <v>0</v>
      </c>
      <c r="E347" s="400" t="s">
        <v>43</v>
      </c>
      <c r="F347" s="401"/>
      <c r="G347" s="667">
        <v>12000</v>
      </c>
      <c r="H347" s="690">
        <f t="shared" si="6"/>
        <v>12000</v>
      </c>
      <c r="I347" s="506">
        <f>I351</f>
        <v>12000</v>
      </c>
      <c r="J347" s="339"/>
      <c r="K347" s="320"/>
      <c r="L347" s="320"/>
      <c r="M347" s="320"/>
      <c r="N347" s="320"/>
      <c r="O347" s="320"/>
    </row>
    <row r="348" spans="1:15" s="320" customFormat="1" x14ac:dyDescent="0.2">
      <c r="A348" s="392"/>
      <c r="B348" s="304"/>
      <c r="C348" s="654"/>
      <c r="D348" s="655"/>
      <c r="E348" s="314" t="s">
        <v>197</v>
      </c>
      <c r="F348" s="315"/>
      <c r="G348" s="657">
        <v>0</v>
      </c>
      <c r="H348" s="670">
        <f t="shared" si="6"/>
        <v>0</v>
      </c>
      <c r="I348" s="357"/>
      <c r="J348" s="685"/>
    </row>
    <row r="349" spans="1:15" s="320" customFormat="1" ht="24" x14ac:dyDescent="0.2">
      <c r="A349" s="392">
        <v>3110</v>
      </c>
      <c r="B349" s="403" t="s">
        <v>381</v>
      </c>
      <c r="C349" s="403">
        <v>1</v>
      </c>
      <c r="D349" s="404">
        <v>0</v>
      </c>
      <c r="E349" s="386" t="s">
        <v>129</v>
      </c>
      <c r="F349" s="345"/>
      <c r="G349" s="667">
        <v>0</v>
      </c>
      <c r="H349" s="670">
        <f t="shared" si="6"/>
        <v>0</v>
      </c>
      <c r="I349" s="506"/>
      <c r="J349" s="319"/>
    </row>
    <row r="350" spans="1:15" s="320" customFormat="1" x14ac:dyDescent="0.2">
      <c r="A350" s="392"/>
      <c r="B350" s="304"/>
      <c r="C350" s="659"/>
      <c r="D350" s="660"/>
      <c r="E350" s="314" t="s">
        <v>198</v>
      </c>
      <c r="F350" s="325"/>
      <c r="G350" s="661">
        <v>0</v>
      </c>
      <c r="H350" s="670">
        <f t="shared" si="6"/>
        <v>0</v>
      </c>
      <c r="I350" s="358"/>
      <c r="J350" s="339"/>
    </row>
    <row r="351" spans="1:15" s="320" customFormat="1" ht="15.75" thickBot="1" x14ac:dyDescent="0.25">
      <c r="A351" s="405">
        <v>3112</v>
      </c>
      <c r="B351" s="406" t="s">
        <v>381</v>
      </c>
      <c r="C351" s="406">
        <v>1</v>
      </c>
      <c r="D351" s="407">
        <v>2</v>
      </c>
      <c r="E351" s="408" t="s">
        <v>130</v>
      </c>
      <c r="F351" s="409"/>
      <c r="G351" s="710">
        <v>12000</v>
      </c>
      <c r="H351" s="670">
        <f t="shared" si="6"/>
        <v>12000</v>
      </c>
      <c r="I351" s="506">
        <f>I353</f>
        <v>12000</v>
      </c>
      <c r="J351" s="332"/>
    </row>
    <row r="352" spans="1:15" s="320" customFormat="1" ht="26.25" customHeight="1" thickBot="1" x14ac:dyDescent="0.25">
      <c r="A352" s="321"/>
      <c r="B352" s="333"/>
      <c r="C352" s="664"/>
      <c r="D352" s="665"/>
      <c r="E352" s="314" t="s">
        <v>289</v>
      </c>
      <c r="F352" s="336"/>
      <c r="G352" s="667">
        <v>0</v>
      </c>
      <c r="H352" s="670">
        <f t="shared" si="6"/>
        <v>0</v>
      </c>
      <c r="I352" s="357"/>
      <c r="J352" s="410"/>
    </row>
    <row r="353" spans="1:10" s="320" customFormat="1" x14ac:dyDescent="0.2">
      <c r="A353" s="321"/>
      <c r="B353" s="333"/>
      <c r="C353" s="664"/>
      <c r="D353" s="665"/>
      <c r="E353" s="499" t="s">
        <v>466</v>
      </c>
      <c r="F353" s="336"/>
      <c r="G353" s="667">
        <v>12000</v>
      </c>
      <c r="H353" s="670">
        <f t="shared" si="6"/>
        <v>12000</v>
      </c>
      <c r="I353" s="506">
        <v>12000</v>
      </c>
      <c r="J353" s="339"/>
    </row>
    <row r="354" spans="1:10" s="320" customFormat="1" x14ac:dyDescent="0.2">
      <c r="A354" s="321"/>
      <c r="B354" s="333"/>
      <c r="C354" s="664"/>
      <c r="D354" s="665"/>
      <c r="E354" s="314" t="s">
        <v>290</v>
      </c>
      <c r="F354" s="336"/>
      <c r="G354" s="667"/>
      <c r="H354" s="682"/>
      <c r="I354" s="357"/>
      <c r="J354" s="339"/>
    </row>
    <row r="355" spans="1:10" x14ac:dyDescent="0.2">
      <c r="B355" s="43"/>
      <c r="C355" s="44"/>
      <c r="D355" s="45"/>
    </row>
    <row r="356" spans="1:10" x14ac:dyDescent="0.2">
      <c r="B356" s="46"/>
      <c r="C356" s="44"/>
      <c r="D356" s="45"/>
    </row>
    <row r="357" spans="1:10" x14ac:dyDescent="0.2">
      <c r="B357" s="46"/>
      <c r="C357" s="44"/>
      <c r="D357" s="45"/>
      <c r="E357" s="8"/>
    </row>
    <row r="358" spans="1:10" x14ac:dyDescent="0.2">
      <c r="B358" s="46"/>
      <c r="C358" s="47"/>
      <c r="D358" s="8"/>
      <c r="E358" s="8"/>
      <c r="F358" s="8"/>
      <c r="G358" s="8"/>
    </row>
  </sheetData>
  <mergeCells count="11">
    <mergeCell ref="F5:F6"/>
    <mergeCell ref="H5:H6"/>
    <mergeCell ref="I5:J5"/>
    <mergeCell ref="A1:J1"/>
    <mergeCell ref="A2:J2"/>
    <mergeCell ref="I4:J4"/>
    <mergeCell ref="A5:A6"/>
    <mergeCell ref="B5:B6"/>
    <mergeCell ref="C5:C6"/>
    <mergeCell ref="D5:D6"/>
    <mergeCell ref="E5:E6"/>
  </mergeCells>
  <pageMargins left="0.5" right="0" top="0.5" bottom="0.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Лист1</vt:lpstr>
      <vt:lpstr>Sheet1!Print_Area</vt:lpstr>
      <vt:lpstr>Sheet1!Print_Titles</vt:lpstr>
      <vt:lpstr>Sheet2!Print_Titles</vt:lpstr>
      <vt:lpstr>Sheet3!Print_Titles</vt:lpstr>
      <vt:lpstr>Sheet5!Print_Titles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</dc:creator>
  <cp:lastModifiedBy>Lusine Khazarian</cp:lastModifiedBy>
  <cp:lastPrinted>2002-03-16T15:18:08Z</cp:lastPrinted>
  <dcterms:created xsi:type="dcterms:W3CDTF">1996-10-14T23:33:28Z</dcterms:created>
  <dcterms:modified xsi:type="dcterms:W3CDTF">2022-09-20T06:09:50Z</dcterms:modified>
</cp:coreProperties>
</file>