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Capital_Grant\MTEF2022-2024\2022-2024-01.07.2021\ampop 05.07\"/>
    </mc:Choice>
  </mc:AlternateContent>
  <bookViews>
    <workbookView xWindow="0" yWindow="0" windowWidth="28800" windowHeight="11565" tabRatio="807"/>
  </bookViews>
  <sheets>
    <sheet name="Հավելված N 1, աղ N 4" sheetId="8" r:id="rId1"/>
  </sheets>
  <definedNames>
    <definedName name="_xlnm.Print_Area" localSheetId="0">'Հավելված N 1, աղ N 4'!$A$2:$F$97</definedName>
    <definedName name="_xlnm.Print_Titles" localSheetId="0">'Հավելված N 1, աղ N 4'!$7:$8</definedName>
    <definedName name="Z_13F83A3E_B6D8_42AC_B920_567484E5956F_.wvu.Cols" localSheetId="0" hidden="1">'Հավելված N 1, աղ N 4'!#REF!,'Հավելված N 1, աղ N 4'!#REF!</definedName>
    <definedName name="Z_13F83A3E_B6D8_42AC_B920_567484E5956F_.wvu.PrintArea" localSheetId="0" hidden="1">'Հավելված N 1, աղ N 4'!$A$2:$F$54</definedName>
    <definedName name="Z_15B1EF34_1112_4495_91A9_A2B9971866BB_.wvu.Cols" localSheetId="0" hidden="1">'Հավելված N 1, աղ N 4'!#REF!</definedName>
    <definedName name="Z_28FBE60C_4D80_4C3C_B7B6_E911F1BA74D6_.wvu.Cols" localSheetId="0" hidden="1">'Հավելված N 1, աղ N 4'!#REF!,'Հավելված N 1, աղ N 4'!#REF!,'Հավելված N 1, աղ N 4'!#REF!</definedName>
    <definedName name="Z_28FBE60C_4D80_4C3C_B7B6_E911F1BA74D6_.wvu.PrintArea" localSheetId="0" hidden="1">'Հավելված N 1, աղ N 4'!$A$2:$F$54</definedName>
    <definedName name="Z_28FBE60C_4D80_4C3C_B7B6_E911F1BA74D6_.wvu.PrintTitles" localSheetId="0" hidden="1">'Հավելված N 1, աղ N 4'!#REF!</definedName>
    <definedName name="Z_6E1D33A1_9AEB_4C8B_97E5_3DA8F987F057_.wvu.PrintArea" localSheetId="0" hidden="1">'Հավելված N 1, աղ N 4'!$A$2:$F$54</definedName>
    <definedName name="Z_6E1D33A1_9AEB_4C8B_97E5_3DA8F987F057_.wvu.Rows" localSheetId="0" hidden="1">'Հավելված N 1, աղ N 4'!$2:$4</definedName>
    <definedName name="Z_7F2E6424_D063_4EBF_A186_A35F70A8524B_.wvu.PrintArea" localSheetId="0" hidden="1">'Հավելված N 1, աղ N 4'!$A$2:$F$54</definedName>
    <definedName name="Z_7F2E6424_D063_4EBF_A186_A35F70A8524B_.wvu.Rows" localSheetId="0" hidden="1">'Հավելված N 1, աղ N 4'!$2:$4</definedName>
    <definedName name="Z_DE3A1748_A9E6_4267_90C4_BD50F66A61E4_.wvu.PrintArea" localSheetId="0" hidden="1">'Հավելված N 1, աղ N 4'!$A$2:$F$54</definedName>
    <definedName name="Z_DE3A1748_A9E6_4267_90C4_BD50F66A61E4_.wvu.Rows" localSheetId="0" hidden="1">'Հավելված N 1, աղ N 4'!$2:$4</definedName>
  </definedNames>
  <calcPr calcId="162913"/>
  <customWorkbookViews>
    <customWorkbookView name="Anna Ohanyan - Personal View" guid="{13F83A3E-B6D8-42AC-B920-567484E5956F}" mergeInterval="0" personalView="1" xWindow="-8" yWindow="14" windowWidth="1436" windowHeight="749" tabRatio="807" activeSheetId="5"/>
    <customWorkbookView name="Evelina Grigoryan - Personal View" guid="{28FBE60C-4D80-4C3C-B7B6-E911F1BA74D6}" mergeInterval="0" personalView="1" maximized="1" xWindow="-8" yWindow="-8" windowWidth="1936" windowHeight="1056" activeSheetId="5"/>
    <customWorkbookView name="MinFin - Personal View" guid="{7F2E6424-D063-4EBF-A186-A35F70A8524B}" mergeInterval="0" personalView="1" maximized="1" windowWidth="1276" windowHeight="745" activeSheetId="1"/>
    <customWorkbookView name="Hayser Gasparyan - Personal View" guid="{F0F134FE-9C18-4748-B429-D21757D5744A}" mergeInterval="0" personalView="1" maximized="1" windowWidth="1916" windowHeight="761" activeSheetId="3"/>
    <customWorkbookView name="HVahag - Personal View" guid="{93977DF1-9257-46C1-B7FD-F00030EC9C9B}" mergeInterval="0" personalView="1" maximized="1" windowWidth="1020" windowHeight="592" tabRatio="837" activeSheetId="1"/>
    <customWorkbookView name="Annao - Personal View" guid="{5C721925-9BB2-4481-82DF-CF89B1EE6F99}" mergeInterval="0" personalView="1" maximized="1" windowWidth="796" windowHeight="402" tabRatio="840" activeSheetId="4"/>
    <customWorkbookView name="agrigor - Personal View" guid="{894C4CF8-E322-4B2B-B587-240EABA25548}" mergeInterval="0" personalView="1" maximized="1" windowWidth="1436" windowHeight="754" tabRatio="865" activeSheetId="1"/>
    <customWorkbookView name="msuzana - Personal View" guid="{BF30329F-7100-4B05-BF66-6F828BC87560}" mergeInterval="0" personalView="1" maximized="1" windowWidth="1276" windowHeight="859" tabRatio="837" activeSheetId="1"/>
    <customWorkbookView name="SArpi - Personal View" guid="{2345E28A-6285-4154-A5CF-6D585E461BD6}" mergeInterval="0" personalView="1" maximized="1" windowWidth="1020" windowHeight="596" activeSheetId="1"/>
    <customWorkbookView name="MNaira - Personal View" guid="{2DE5A455-A485-495A-8DB0-667144F0C1F8}" mergeInterval="0" personalView="1" maximized="1" windowWidth="1020" windowHeight="543" tabRatio="842" activeSheetId="1"/>
    <customWorkbookView name="ghayser - Personal View" guid="{A6B5AF61-3216-4B91-8050-F59FEA595D5A}" mergeInterval="0" personalView="1" maximized="1" windowWidth="1436" windowHeight="754" tabRatio="837" activeSheetId="1"/>
    <customWorkbookView name="anna.ohanyan - Personal View" guid="{73AE7F0F-2263-4309-B8BF-1CE4EEECA809}" mergeInterval="0" personalView="1" maximized="1" windowWidth="1020" windowHeight="596" tabRatio="654" activeSheetId="5"/>
    <customWorkbookView name="Ani.Khanaghyan - Personal View" guid="{F88E1BEB-04FA-4FE4-87E9-D00EB46CAB62}" mergeInterval="0" personalView="1" maximized="1" xWindow="1" yWindow="1" windowWidth="1280" windowHeight="776" activeSheetId="4"/>
    <customWorkbookView name="user - Personal View" guid="{50CF37FC-883F-4031-B543-8A37F4EE412E}" mergeInterval="0" personalView="1" maximized="1" windowWidth="1020" windowHeight="509" activeSheetId="3"/>
    <customWorkbookView name="Evelina.Grigoryan - Personal View" guid="{6E1D33A1-9AEB-4C8B-97E5-3DA8F987F057}" mergeInterval="0" personalView="1" maximized="1" windowWidth="1436" windowHeight="736" activeSheetId="1"/>
    <customWorkbookView name="Yelena_Khachatryan - Personal View" guid="{DE3A1748-A9E6-4267-90C4-BD50F66A61E4}" mergeInterval="0" personalView="1" maximized="1" xWindow="1" yWindow="1" windowWidth="1280" windowHeight="776" activeSheetId="1"/>
    <customWorkbookView name="Elena Khachatryan - Personal View" guid="{15B1EF34-1112-4495-91A9-A2B9971866BB}" mergeInterval="0" personalView="1" maximized="1" xWindow="-8" yWindow="-8" windowWidth="1936" windowHeight="1056" activeSheetId="5"/>
    <customWorkbookView name="Arpenik Sahradyan - Personal View" guid="{2886B1C7-7EFC-4B79-86A0-EA37786F19B2}" mergeInterval="0" personalView="1" maximized="1" xWindow="-8" yWindow="-8" windowWidth="1936" windowHeight="1056" activeSheetId="6"/>
  </customWorkbookViews>
</workbook>
</file>

<file path=xl/calcChain.xml><?xml version="1.0" encoding="utf-8"?>
<calcChain xmlns="http://schemas.openxmlformats.org/spreadsheetml/2006/main">
  <c r="F9" i="8" l="1"/>
  <c r="E9" i="8" l="1"/>
  <c r="F89" i="8"/>
  <c r="E89" i="8"/>
  <c r="F74" i="8"/>
  <c r="E74" i="8"/>
  <c r="D79" i="8"/>
  <c r="D78" i="8"/>
  <c r="F57" i="8"/>
  <c r="E57" i="8"/>
  <c r="D72" i="8"/>
  <c r="F49" i="8"/>
  <c r="E49" i="8"/>
  <c r="D55" i="8"/>
  <c r="F21" i="8"/>
  <c r="E21" i="8"/>
  <c r="D25" i="8"/>
  <c r="D24" i="8"/>
  <c r="F99" i="8" l="1"/>
  <c r="F98" i="8" s="1"/>
  <c r="E99" i="8"/>
  <c r="E98" i="8" s="1"/>
  <c r="D101" i="8"/>
  <c r="D59" i="8"/>
  <c r="D18" i="8"/>
  <c r="D19" i="8"/>
  <c r="D17" i="8"/>
  <c r="D13" i="8"/>
  <c r="D99" i="8" l="1"/>
  <c r="D98" i="8"/>
  <c r="D30" i="8" l="1"/>
  <c r="D23" i="8" l="1"/>
  <c r="D26" i="8"/>
  <c r="E85" i="8" l="1"/>
  <c r="E81" i="8"/>
  <c r="E15" i="8"/>
  <c r="F38" i="8"/>
  <c r="E80" i="8" l="1"/>
  <c r="E38" i="8"/>
  <c r="D48" i="8" l="1"/>
  <c r="D47" i="8"/>
  <c r="F15" i="8" l="1"/>
  <c r="D15" i="8" l="1"/>
  <c r="D70" i="8" l="1"/>
  <c r="D71" i="8"/>
  <c r="D38" i="8"/>
  <c r="D32" i="8"/>
  <c r="D56" i="8" l="1"/>
  <c r="D69" i="8" l="1"/>
  <c r="D41" i="8"/>
  <c r="D42" i="8"/>
  <c r="D43" i="8"/>
  <c r="D44" i="8"/>
  <c r="D45" i="8"/>
  <c r="D46" i="8"/>
  <c r="F93" i="8" l="1"/>
  <c r="E93" i="8"/>
  <c r="D97" i="8"/>
  <c r="D54" i="8"/>
  <c r="D53" i="8"/>
  <c r="D52" i="8"/>
  <c r="D51" i="8"/>
  <c r="F85" i="8"/>
  <c r="F81" i="8"/>
  <c r="F34" i="8"/>
  <c r="E34" i="8"/>
  <c r="F27" i="8"/>
  <c r="E27" i="8"/>
  <c r="F11" i="8"/>
  <c r="F10" i="8" s="1"/>
  <c r="E11" i="8"/>
  <c r="E10" i="8" s="1"/>
  <c r="D14" i="8"/>
  <c r="D96" i="8"/>
  <c r="D95" i="8"/>
  <c r="D40" i="8"/>
  <c r="D60" i="8"/>
  <c r="D62" i="8"/>
  <c r="D64" i="8"/>
  <c r="D68" i="8"/>
  <c r="D66" i="8"/>
  <c r="D91" i="8"/>
  <c r="D37" i="8"/>
  <c r="D36" i="8"/>
  <c r="D33" i="8"/>
  <c r="D31" i="8"/>
  <c r="D29" i="8"/>
  <c r="D67" i="8"/>
  <c r="D65" i="8"/>
  <c r="D63" i="8"/>
  <c r="D61" i="8"/>
  <c r="D84" i="8"/>
  <c r="D83" i="8"/>
  <c r="D77" i="8"/>
  <c r="D76" i="8"/>
  <c r="D88" i="8"/>
  <c r="D87" i="8"/>
  <c r="F80" i="8" l="1"/>
  <c r="F20" i="8"/>
  <c r="E20" i="8"/>
  <c r="E73" i="8"/>
  <c r="F73" i="8"/>
  <c r="F92" i="8"/>
  <c r="E92" i="8"/>
  <c r="D81" i="8"/>
  <c r="D89" i="8"/>
  <c r="D34" i="8"/>
  <c r="D57" i="8"/>
  <c r="D21" i="8"/>
  <c r="D27" i="8"/>
  <c r="D74" i="8"/>
  <c r="D11" i="8"/>
  <c r="D85" i="8"/>
  <c r="D49" i="8"/>
  <c r="D93" i="8"/>
  <c r="D73" i="8" l="1"/>
  <c r="D92" i="8"/>
  <c r="D10" i="8"/>
  <c r="D80" i="8"/>
  <c r="D20" i="8"/>
  <c r="D9" i="8" l="1"/>
</calcChain>
</file>

<file path=xl/sharedStrings.xml><?xml version="1.0" encoding="utf-8"?>
<sst xmlns="http://schemas.openxmlformats.org/spreadsheetml/2006/main" count="172" uniqueCount="141">
  <si>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</si>
  <si>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</si>
  <si>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</si>
  <si>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</si>
  <si>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Հավելված N 1</t>
  </si>
  <si>
    <t>Ծրագիր</t>
  </si>
  <si>
    <t>Միջոցառում</t>
  </si>
  <si>
    <t>11001</t>
  </si>
  <si>
    <t>Ծրագրային դասիչ</t>
  </si>
  <si>
    <t>Բյուջետային գլխավոր կարգադրիչների, ծրագրերի և միջոցառումների անվանումները</t>
  </si>
  <si>
    <t>ԸՆԴԱՄԵՆԸ 
այդ թվում</t>
  </si>
  <si>
    <t xml:space="preserve"> այդ թվում` </t>
  </si>
  <si>
    <t>32001</t>
  </si>
  <si>
    <t>32002</t>
  </si>
  <si>
    <t>ՀՀ ՎԱՐՉԱՊԵՏԻ ԱՇԽԱՏԱԿԱԶՄ</t>
  </si>
  <si>
    <t>ՀՀ  ԱՌՈՂՋԱՊԱՀՈՒԹՅԱՆ ՆԱԽԱՐԱՐՈՒԹՅՈՒՆ</t>
  </si>
  <si>
    <t>11004</t>
  </si>
  <si>
    <t>1157</t>
  </si>
  <si>
    <t>Քաղաքային զարգացում</t>
  </si>
  <si>
    <t>12012</t>
  </si>
  <si>
    <t>12013</t>
  </si>
  <si>
    <t>12017</t>
  </si>
  <si>
    <t>Վերակառուցման և զարգացման եվրոպական բանկի աջակցությամբ իրականացվող Գյումրու քաղաքային ճանապարհների ծրագիր</t>
  </si>
  <si>
    <t>1189</t>
  </si>
  <si>
    <t>Դպրոցների սեյսմիկ անվտանգության մակարդակի բարձրացման ծրագիր</t>
  </si>
  <si>
    <t>Ասիական զարգացման բանկի աջակցությամբ իրականացվող դպրոցների սեյսմիկ պաշտպանության ծրագրի կառավարում</t>
  </si>
  <si>
    <t>1086</t>
  </si>
  <si>
    <t>Գյուղական ենթակառուցվածքների վերականգնում և զարգացում</t>
  </si>
  <si>
    <t>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</si>
  <si>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>Համաշխարհային բանկի աջակցությամբ իրականացվող Համայնքների գյուղատնտեսական ռեսուրսների կառավարման և մրցունակության երկրորդ ծրագրի շրջանակներում տրանսֆերտների տրամադրում գյուղական ենթակառուցվածքների վերականգնման և/կամ զարգացման նպատակով</t>
  </si>
  <si>
    <t>1134</t>
  </si>
  <si>
    <t>Ենթակառուցվածքների և գյուղական ֆինանսավորման աջակցություն</t>
  </si>
  <si>
    <t>12001</t>
  </si>
  <si>
    <t>1049</t>
  </si>
  <si>
    <t>Ճանապարհային ցանցի բարելավում</t>
  </si>
  <si>
    <t>11005</t>
  </si>
  <si>
    <t>11006</t>
  </si>
  <si>
    <t>11007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</si>
  <si>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</si>
  <si>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11008</t>
  </si>
  <si>
    <t>11009</t>
  </si>
  <si>
    <t>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</si>
  <si>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>11010</t>
  </si>
  <si>
    <t>11011</t>
  </si>
  <si>
    <t>Եվրասիական զարգացման բանկի աջակցությամբ իրականացվող Հյուսիս-հարավ միջանցքի զարգացման ծրագրի համակարգում և կառավարում</t>
  </si>
  <si>
    <t>11012</t>
  </si>
  <si>
    <t>21004</t>
  </si>
  <si>
    <t>21006</t>
  </si>
  <si>
    <t>Ասիական զարգացման բանկի աջակցությամբ իրականացվող Հյուսիս-հարավ միջանցքի զարգացման վարկային ծրագիր, Տրանշ 2</t>
  </si>
  <si>
    <t>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</si>
  <si>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>21008</t>
  </si>
  <si>
    <t>21009</t>
  </si>
  <si>
    <t>Եվրոպական ներդրումային բանկի աջակցությամբ իրականացվող Հյուսիս-հարավ միջանցքի զարգացման վարկային ծրագիր, Տրանշ 3</t>
  </si>
  <si>
    <t>Ասիական զարգացման բանկի աջակցությամբ իրականացվող Հյուսիս-հարավ միջանցքի զարգացման վարկային ծրագիր, Տրանշ 3</t>
  </si>
  <si>
    <t>21011</t>
  </si>
  <si>
    <t>1053</t>
  </si>
  <si>
    <t>Առողջապահության համակարգի արդիականացման և արդյունավետության բարձրացման ծրագիր</t>
  </si>
  <si>
    <t xml:space="preserve">Համաշխարհային բանկի աջակցությամբ իրականացվող Ոչ վարակիչ հիվանդությունների կանխարգելման և վերահսկման ծրագիր </t>
  </si>
  <si>
    <t xml:space="preserve">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 </t>
  </si>
  <si>
    <t>1004</t>
  </si>
  <si>
    <t>Ոռոգման համակարգի առողջացում</t>
  </si>
  <si>
    <t>Եվրասիական զարգացման բանկի աջակցությամբ իրականացվող ոռոգման համակարգերի զարգացման ծրագրի խորհրդատվություն և կառավարում</t>
  </si>
  <si>
    <t>Ֆրանսիայի Հանրապետության կառավարության աջակցությամբ իրականացվող Վեդու ջրամբարի կառուցման ծրագրի խորհրդատվություն և կառավարում</t>
  </si>
  <si>
    <t xml:space="preserve">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 </t>
  </si>
  <si>
    <t>31003</t>
  </si>
  <si>
    <t>31005</t>
  </si>
  <si>
    <t>31001</t>
  </si>
  <si>
    <t>31004</t>
  </si>
  <si>
    <t>1072</t>
  </si>
  <si>
    <t>Եվրոպական ներդրումային բանկի աջակցությամբ իրականացվող Երևանի ջրամատակարարման բարելավման ծրագիր</t>
  </si>
  <si>
    <t>31002</t>
  </si>
  <si>
    <t>1018</t>
  </si>
  <si>
    <t>Պետական հատվածի արդիականացման ծրագիր</t>
  </si>
  <si>
    <t>Սոցիալական պաշտպանության համակարգի բարեփոխումներ</t>
  </si>
  <si>
    <t xml:space="preserve">Համաշխարհային բանկի աջակցությամբ իրականացվող սոցիալական պաշտպանության ոլորտի վարչարարության երկրորդ ծրագիր
</t>
  </si>
  <si>
    <t>ՀՀ ԱՇԽԱՏԱՆՔԻ ԵՎ ՍՈՑԻԱԼԱԿԱՆ ՀԱՐՑԵՐԻ ՆԱԽԱՐԱՐՈՒԹՅՈՒՆ</t>
  </si>
  <si>
    <t>1019</t>
  </si>
  <si>
    <t xml:space="preserve">Սոցիալական ներդրումների և տեղական զարգացման ծրագիր
</t>
  </si>
  <si>
    <t xml:space="preserve">Համաշխարհային բանկի աջակցությամբ իրականացվող Տարածքային զարգացման հիմնադրամի ծրագրի կառավարում
</t>
  </si>
  <si>
    <t>1190</t>
  </si>
  <si>
    <t>1206</t>
  </si>
  <si>
    <t>Համաշխարհային բանկի աջակցությամբ իրականացվող Տեղական տնտեսության և ենթակառուցվածքների զարգացման  ծրագրի կառավարում</t>
  </si>
  <si>
    <t>Զբոսաշրջության զարգացման ծրագիր</t>
  </si>
  <si>
    <t xml:space="preserve">Համաշխարհային բանկի աջակցությամբ իրականացվող Պետական հատվածի արդիականացման երրորդ  ծրագրի շրջանակներում էլեկտրոնային կառավարման համակարգերի և սարքավորումների ձեռքբերում
</t>
  </si>
  <si>
    <t xml:space="preserve">Համաշխարհային բանկի աջակցությամբ իրականացվող Պետական հատվածի արդիականացման երրորդ ծրագիր
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</si>
  <si>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</si>
  <si>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</si>
  <si>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</si>
  <si>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>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</si>
  <si>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>Ջրամատակարարման և ջրահեռացման բարելավում</t>
  </si>
  <si>
    <t>հազար դրամ</t>
  </si>
  <si>
    <t>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</si>
  <si>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>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</si>
  <si>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>Ֆրանսիայի Հանրապետության կառավարության աջակցությամբ իրականացվող Վեդու ջրամբարի կառուցում</t>
  </si>
  <si>
    <t>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</si>
  <si>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</si>
  <si>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</si>
  <si>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</si>
  <si>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Ասիական զարգացման բանկի աջակցությամբ իրականացվող Հյուսիս-հարավ միջանցքի զարգացման ծրագրի համակարգում և կառավարում  (Տրանշ 2)</t>
  </si>
  <si>
    <t>Ասիական զարգացման բանկի աջակցությամբ իրականացվող Հյուսիս-հարավ միջանցքի զարգացման ծրագրի համակարգում և կառավարում (Տրանշ 3)</t>
  </si>
  <si>
    <t>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</si>
  <si>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</t>
  </si>
  <si>
    <t>Գյուղատնտեսության զարգացման միջազգային հիմնադրամի աջակցությամբ իրականացվող ‹‹Ենթակառուցվածքների և գյուղական ֆինանսավորման աջակցություն›› վարկային ծրագիր</t>
  </si>
  <si>
    <t>Աղյուսակ N 4</t>
  </si>
  <si>
    <t>21012</t>
  </si>
  <si>
    <t xml:space="preserve">Եվրասիական զարգացման բանկի աջակցությամբ իրականացվող Հյուսիս-հարավ միջանցքի զարգացման ծրագիր </t>
  </si>
  <si>
    <t>ՀՀ ԷԿՈՆՈՄԻԿԱՅԻ ՆԱԽԱՐԱՐՈՒԹՅՈՒՆ</t>
  </si>
  <si>
    <t>ՀՀ  ՏԱՐԱԾՔԱՅԻՆ ԿԱՌԱՎԱՐՄԱՆ ԵՎ ԵՆԹԱԿԱՌՈՒՑՎԱԾՔՆԵՐԻ ՆԱԽԱՐԱՐՈՒԹՅՈՒՆ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</si>
  <si>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</si>
  <si>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>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</si>
  <si>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>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</si>
  <si>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>21013</t>
  </si>
  <si>
    <t>Համաշխարհային բանկի աջակցությամբ իրականացվող կենսական նշանակության  ճանապարհային ցանցի բարելավման երկրորդ լրացուցիչ ծրագրի շրջանակներում ավտոճանապարհների բարեկարգման աշխատանքներ</t>
  </si>
  <si>
    <t>11014</t>
  </si>
  <si>
    <t>Համաշխարհային բանկի աջակցությամբ իրականացվող Կենսական նշանակության
 ճանապարհային ցանցի բարելավման երկրորդ լրացուցիչ ֆինանսավորման ծրագրի համակարգում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</si>
  <si>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</si>
  <si>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ենթակառուցվածքների և բնակելի տների կառուցում</t>
  </si>
  <si>
    <t>12002</t>
  </si>
  <si>
    <t>12020</t>
  </si>
  <si>
    <t>12021</t>
  </si>
  <si>
    <t>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</si>
  <si>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>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</si>
  <si>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>1136</t>
  </si>
  <si>
    <t>ՀՀ վարչապետի լիազորությունների իրականացման ապահովում</t>
  </si>
  <si>
    <t>Համաշխարհային բանկի աջակցությամբ իրականացվող առևտրի և ենթակառուցվածքների_x000D_ զարգացման ծրագիր</t>
  </si>
  <si>
    <t>Համաշխարհային բանկի աջակցությամբ իրականացվող առևտրի և ենթակառուցվածքների_x000D_ զարգացման ծրագրի շրջանակներում շենքերի և շինությունների շինարարություն և հիմնանորոգում</t>
  </si>
  <si>
    <t>Համաշխարհային բանկի աջակցությամբ իրականացվող առևտրի և ենթակառուցվածքների_x000D_ զարգացման ծրագրի շրջանակներում սարքավորումների ձեռքբերում</t>
  </si>
  <si>
    <t>ՀՀ ՊԵՏԱԿԱՆ ԵԿԱՄՈՒՏՆԵՐԻ ԿՈՄԻՏԵ_x000D_
այդ թվում`</t>
  </si>
  <si>
    <t xml:space="preserve"> 
Հարկային և մաքսային ծառայություններ
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</si>
  <si>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</si>
  <si>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>11003</t>
  </si>
  <si>
    <t>Համաշխարհային բանկի աջակցությամբ իրականացվող  Սոցիալական ներդրումների և տեղական զարգացման ծրագրի լրացուցիչ ֆինանսավորման  ծրագրի կառավարում</t>
  </si>
  <si>
    <t>12004</t>
  </si>
  <si>
    <t>Համաշխարհային բանկի աջակցությամբ իրականացվող 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</si>
  <si>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>Գերմանիայի զարգացման վարկերի բանկի աջակցությամբ իրականացվող ՀՀ Լոռու  (Վանաձորի) մարզի ջրամատակարարման և ջրահեռացման համակարգերի վերականգնման ծրագիր՝ երկրորդ փուլ</t>
  </si>
  <si>
    <t>11015</t>
  </si>
  <si>
    <t>Եվրոպական ներդրումային բանկի աջակցությամբ իրականացվող Հյուսիս-հարավ միջանցքի զարգացման ծրագրի համակարգում և կառավարում (Տրանշ 3)</t>
  </si>
  <si>
    <t>32005</t>
  </si>
  <si>
    <t xml:space="preserve"> Համաշխարհային բանկի աջակցությամբ իրականացվող Ոչ վարակիչ հիվանդությունների կանխարգելման և վերահսկման ծրագիր /Լրացուցիչ ֆինանսավորում</t>
  </si>
  <si>
    <t>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բարելավում/ Լրացուցիչ ֆինանսավորում</t>
  </si>
  <si>
    <t>ՕՏԱՐԵՐԿՐՅԱ ՊԵՏՈՒԹՅՈՒՆՆԵՐԻ ԵՎ ՄԻՋԱԶԳԱՅԻՆ ԿԱԶՄԱԿԵՐՊՈՒԹՅՈՒՆՆԵՐԻ ԱՋԱԿՑՈՒԹՅԱՄԲ ԻՐԱԿԱՆԱՑՎՈՂ ՎԱՐԿԱՅԻՆ ԾՐԱԳՐԵՐԻ ԵՎ ՄԻՋՈՑԱՌՈՒՄՆԵՐԻ 2022 ԹՎԱԿԱՆԻ ԾԱԽՍԵՐԻ ՎԵՐԱԲԵՐՅԱԼ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</si>
</sst>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_);_(@_)"/>
  </numFmts>
  <fonts count="12">
    <font>
      <sz val="10"/>
      <name val="Times Armenian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1"/>
      <name val="Times Armenian"/>
      <family val="1"/>
    </font>
    <font>
      <sz val="10"/>
      <name val="Times Armenian"/>
      <family val="1"/>
    </font>
    <font>
      <b/>
      <sz val="12"/>
      <name val="GHEA Grapalat"/>
      <family val="3"/>
    </font>
    <font>
      <sz val="8"/>
      <name val="Arial Armenian"/>
      <family val="2"/>
      <charset val="204"/>
    </font>
    <font>
      <b/>
      <sz val="11"/>
      <name val="GHEA Grapalat"/>
      <family val="3"/>
    </font>
    <font>
      <b/>
      <i/>
      <sz val="11"/>
      <name val="GHEA Grapalat"/>
      <family val="3"/>
    </font>
    <font>
      <sz val="10"/>
      <color rgb="FF9C6500"/>
      <name val="Calibri"/>
      <family val="2"/>
      <scheme val="minor"/>
    </font>
    <font>
      <b/>
      <sz val="11"/>
      <color theme="0"/>
      <name val="GHEA Grapalat"/>
      <family val="3"/>
    </font>
    <font>
      <b/>
      <sz val="10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2" borderId="0" applyNumberFormat="0" applyBorder="0" applyAlignment="0" applyProtection="0"/>
    <xf numFmtId="0" fontId="4" fillId="0" borderId="0"/>
    <xf numFmtId="0" fontId="6" fillId="0" borderId="0">
      <alignment horizontal="left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64" fontId="10" fillId="0" borderId="0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3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3" xfId="0" applyNumberFormat="1" applyFont="1" applyFill="1" applyBorder="1" applyAlignment="1" applyProtection="1">
      <alignment horizontal="center" vertical="top" wrapText="1"/>
      <protection locked="0"/>
    </xf>
    <xf numFmtId="49" fontId="7" fillId="0" borderId="4" xfId="0" applyNumberFormat="1" applyFont="1" applyFill="1" applyBorder="1" applyAlignment="1" applyProtection="1">
      <alignment horizontal="center" vertical="top" wrapText="1"/>
      <protection locked="0"/>
    </xf>
    <xf numFmtId="49" fontId="7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/>
    <xf numFmtId="49" fontId="7" fillId="0" borderId="1" xfId="13" applyNumberFormat="1" applyFont="1" applyFill="1" applyBorder="1" applyAlignment="1">
      <alignment horizontal="left" vertical="center" wrapText="1"/>
    </xf>
  </cellXfs>
  <cellStyles count="27">
    <cellStyle name="Comma" xfId="1" builtinId="3"/>
    <cellStyle name="Comma 2" xfId="2"/>
    <cellStyle name="Comma 2 2" xfId="3"/>
    <cellStyle name="Comma 2 2 2" xfId="16"/>
    <cellStyle name="Comma 2 3" xfId="15"/>
    <cellStyle name="Comma 3" xfId="4"/>
    <cellStyle name="Comma 3 2" xfId="5"/>
    <cellStyle name="Comma 3 2 2" xfId="18"/>
    <cellStyle name="Comma 3 3" xfId="17"/>
    <cellStyle name="Comma 4" xfId="6"/>
    <cellStyle name="Comma 4 2" xfId="7"/>
    <cellStyle name="Comma 4 2 2" xfId="20"/>
    <cellStyle name="Comma 4 3" xfId="19"/>
    <cellStyle name="Comma 5" xfId="8"/>
    <cellStyle name="Comma 5 2" xfId="21"/>
    <cellStyle name="Comma 6" xfId="26"/>
    <cellStyle name="Neutral 2" xfId="9"/>
    <cellStyle name="Normal" xfId="0" builtinId="0"/>
    <cellStyle name="Normal 2" xfId="10"/>
    <cellStyle name="Normal 2 2" xfId="22"/>
    <cellStyle name="Normal 3" xfId="11"/>
    <cellStyle name="Normal 4" xfId="12"/>
    <cellStyle name="Normal 4 2" xfId="23"/>
    <cellStyle name="Normal 5" xfId="25"/>
    <cellStyle name="Normal_Book2" xfId="13"/>
    <cellStyle name="Percent 2" xfId="14"/>
    <cellStyle name="Percent 2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1"/>
  <sheetViews>
    <sheetView tabSelected="1" zoomScale="85" zoomScaleNormal="85" zoomScaleSheetLayoutView="85" workbookViewId="0">
      <selection activeCell="J14" sqref="J14"/>
    </sheetView>
  </sheetViews>
  <sheetFormatPr defaultRowHeight="16.5"/>
  <cols>
    <col min="1" max="1" width="11.140625" style="21" customWidth="1"/>
    <col min="2" max="2" width="15.28515625" style="21" customWidth="1"/>
    <col min="3" max="3" width="82.28515625" style="21" customWidth="1"/>
    <col min="4" max="4" width="19.42578125" style="21" customWidth="1"/>
    <col min="5" max="5" width="20.140625" style="21" customWidth="1"/>
    <col min="6" max="6" width="20.28515625" style="21" customWidth="1"/>
    <col min="7" max="7" width="15.85546875" style="21" customWidth="1"/>
    <col min="8" max="8" width="16.140625" style="21" customWidth="1"/>
    <col min="9" max="9" width="17.28515625" style="21" customWidth="1"/>
    <col min="10" max="10" width="29.140625" style="21" customWidth="1"/>
    <col min="11" max="11" width="15.85546875" style="21" customWidth="1"/>
    <col min="12" max="12" width="11.42578125" style="21" customWidth="1"/>
    <col min="13" max="13" width="9.140625" style="21"/>
    <col min="14" max="14" width="14.42578125" style="21" bestFit="1" customWidth="1"/>
    <col min="15" max="16384" width="9.140625" style="21"/>
  </cols>
  <sheetData>
    <row r="2" spans="1:6" ht="20.25" customHeight="1">
      <c r="E2" s="16" t="s">
        <v>4</v>
      </c>
      <c r="F2" s="16"/>
    </row>
    <row r="3" spans="1:6" ht="20.25" customHeight="1">
      <c r="E3" s="16" t="s">
        <v>103</v>
      </c>
      <c r="F3" s="16"/>
    </row>
    <row r="4" spans="1:6" ht="22.5" customHeight="1"/>
    <row r="5" spans="1:6" s="22" customFormat="1" ht="57.75" customHeight="1">
      <c r="A5" s="17" t="s">
        <v>140</v>
      </c>
      <c r="B5" s="17"/>
      <c r="C5" s="17"/>
      <c r="D5" s="17"/>
      <c r="E5" s="17"/>
      <c r="F5" s="17"/>
    </row>
    <row r="6" spans="1:6" s="24" customFormat="1" ht="21.75" customHeight="1">
      <c r="A6" s="1"/>
      <c r="B6" s="1"/>
      <c r="C6" s="1"/>
      <c r="D6" s="22"/>
      <c r="E6" s="23" t="s">
        <v>90</v>
      </c>
      <c r="F6" s="23"/>
    </row>
    <row r="7" spans="1:6" ht="34.5" customHeight="1">
      <c r="A7" s="18" t="s">
        <v>8</v>
      </c>
      <c r="B7" s="18"/>
      <c r="C7" s="20" t="s">
        <v>9</v>
      </c>
      <c r="D7" s="19" t="s">
        <v>0</v>
      </c>
      <c r="E7" s="19" t="s">
        <v>1</v>
      </c>
      <c r="F7" s="19"/>
    </row>
    <row r="8" spans="1:6" s="22" customFormat="1" ht="54.75" customHeight="1">
      <c r="A8" s="2" t="s">
        <v>5</v>
      </c>
      <c r="B8" s="2" t="s">
        <v>6</v>
      </c>
      <c r="C8" s="20"/>
      <c r="D8" s="19"/>
      <c r="E8" s="10" t="s">
        <v>2</v>
      </c>
      <c r="F8" s="10" t="s">
        <v>3</v>
      </c>
    </row>
    <row r="9" spans="1:6" s="22" customFormat="1" ht="36.75" customHeight="1">
      <c r="A9" s="2"/>
      <c r="B9" s="2"/>
      <c r="C9" s="3" t="s">
        <v>10</v>
      </c>
      <c r="D9" s="6">
        <f>E9+F9</f>
        <v>63596749.399999991</v>
      </c>
      <c r="E9" s="10">
        <f>E10+E20+E73+E80+E92+E98</f>
        <v>48811458.599999987</v>
      </c>
      <c r="F9" s="10">
        <f>F10+F20+F73+F80+F92+F98+0.1</f>
        <v>14785290.800000001</v>
      </c>
    </row>
    <row r="10" spans="1:6" ht="36" customHeight="1">
      <c r="A10" s="25"/>
      <c r="B10" s="25"/>
      <c r="C10" s="5" t="s">
        <v>14</v>
      </c>
      <c r="D10" s="10">
        <f>E10+F10</f>
        <v>5712076.2999999998</v>
      </c>
      <c r="E10" s="10">
        <f>E11+E15</f>
        <v>4259308.8</v>
      </c>
      <c r="F10" s="10">
        <f>F11+F15</f>
        <v>1452767.4999999998</v>
      </c>
    </row>
    <row r="11" spans="1:6" ht="30.75" customHeight="1">
      <c r="A11" s="9" t="s">
        <v>71</v>
      </c>
      <c r="B11" s="26"/>
      <c r="C11" s="2" t="s">
        <v>72</v>
      </c>
      <c r="D11" s="10">
        <f>E11+F11</f>
        <v>1871631</v>
      </c>
      <c r="E11" s="10">
        <f>E13+E14</f>
        <v>1438583.6</v>
      </c>
      <c r="F11" s="10">
        <f>F13+F14</f>
        <v>433047.39999999997</v>
      </c>
    </row>
    <row r="12" spans="1:6" ht="27" customHeight="1">
      <c r="A12" s="15"/>
      <c r="B12" s="4"/>
      <c r="C12" s="5" t="s">
        <v>11</v>
      </c>
      <c r="D12" s="27"/>
      <c r="E12" s="27"/>
      <c r="F12" s="27"/>
    </row>
    <row r="13" spans="1:6" ht="55.5" customHeight="1">
      <c r="A13" s="15"/>
      <c r="B13" s="4" t="s">
        <v>7</v>
      </c>
      <c r="C13" s="28" t="s">
        <v>84</v>
      </c>
      <c r="D13" s="10">
        <f>+E13+F13</f>
        <v>722220.39999999991</v>
      </c>
      <c r="E13" s="10">
        <v>566576.69999999995</v>
      </c>
      <c r="F13" s="10">
        <v>155643.70000000001</v>
      </c>
    </row>
    <row r="14" spans="1:6" ht="78" customHeight="1">
      <c r="A14" s="15"/>
      <c r="B14" s="4" t="s">
        <v>12</v>
      </c>
      <c r="C14" s="28" t="s">
        <v>83</v>
      </c>
      <c r="D14" s="10">
        <f>E14+F14</f>
        <v>1149410.6000000001</v>
      </c>
      <c r="E14" s="10">
        <v>872006.9</v>
      </c>
      <c r="F14" s="10">
        <v>277403.69999999995</v>
      </c>
    </row>
    <row r="15" spans="1:6" ht="36.75" customHeight="1">
      <c r="A15" s="9" t="s">
        <v>122</v>
      </c>
      <c r="B15" s="26"/>
      <c r="C15" s="2" t="s">
        <v>123</v>
      </c>
      <c r="D15" s="10">
        <f>E15+F15</f>
        <v>3840445.3</v>
      </c>
      <c r="E15" s="10">
        <f>E17+E18+E19</f>
        <v>2820725.1999999997</v>
      </c>
      <c r="F15" s="10">
        <f>F17+F18+F19</f>
        <v>1019720.0999999999</v>
      </c>
    </row>
    <row r="16" spans="1:6" ht="21.75" customHeight="1">
      <c r="A16" s="15"/>
      <c r="B16" s="4"/>
      <c r="C16" s="5" t="s">
        <v>11</v>
      </c>
      <c r="D16" s="27"/>
      <c r="E16" s="27"/>
      <c r="F16" s="27"/>
    </row>
    <row r="17" spans="1:6" ht="52.5" customHeight="1">
      <c r="A17" s="15"/>
      <c r="B17" s="7">
        <v>11011</v>
      </c>
      <c r="C17" s="28" t="s">
        <v>124</v>
      </c>
      <c r="D17" s="10">
        <f>+E17+F17</f>
        <v>3515927.5</v>
      </c>
      <c r="E17" s="10">
        <v>2549047.4</v>
      </c>
      <c r="F17" s="10">
        <v>966880.09999999986</v>
      </c>
    </row>
    <row r="18" spans="1:6" ht="67.5" customHeight="1">
      <c r="A18" s="15"/>
      <c r="B18" s="4">
        <v>31003</v>
      </c>
      <c r="C18" s="28" t="s">
        <v>125</v>
      </c>
      <c r="D18" s="10">
        <f t="shared" ref="D18:D19" si="0">+E18+F18</f>
        <v>180194.8</v>
      </c>
      <c r="E18" s="10">
        <v>150164.9</v>
      </c>
      <c r="F18" s="10">
        <v>30029.9</v>
      </c>
    </row>
    <row r="19" spans="1:6" ht="69" customHeight="1">
      <c r="A19" s="15"/>
      <c r="B19" s="7">
        <v>31004</v>
      </c>
      <c r="C19" s="28" t="s">
        <v>126</v>
      </c>
      <c r="D19" s="10">
        <f t="shared" si="0"/>
        <v>144323</v>
      </c>
      <c r="E19" s="10">
        <v>121512.90000000001</v>
      </c>
      <c r="F19" s="10">
        <v>22810.100000000002</v>
      </c>
    </row>
    <row r="20" spans="1:6" ht="53.25" customHeight="1">
      <c r="A20" s="25"/>
      <c r="B20" s="25"/>
      <c r="C20" s="5" t="s">
        <v>107</v>
      </c>
      <c r="D20" s="10">
        <f>E20+F20</f>
        <v>50476947.099999994</v>
      </c>
      <c r="E20" s="10">
        <f>E27+E34+E38+E49+E57+E21</f>
        <v>38473503.299999997</v>
      </c>
      <c r="F20" s="10">
        <f>F27+F34+F38+F49+F57+F21</f>
        <v>12003443.800000001</v>
      </c>
    </row>
    <row r="21" spans="1:6" ht="38.25" customHeight="1">
      <c r="A21" s="9" t="s">
        <v>76</v>
      </c>
      <c r="B21" s="26"/>
      <c r="C21" s="2" t="s">
        <v>77</v>
      </c>
      <c r="D21" s="10">
        <f>E21+F21</f>
        <v>1295082.9000000001</v>
      </c>
      <c r="E21" s="10">
        <f>E23+E26+E24+E25</f>
        <v>836671.90000000014</v>
      </c>
      <c r="F21" s="10">
        <f>F23+F26+F24+F25</f>
        <v>458411.00000000006</v>
      </c>
    </row>
    <row r="22" spans="1:6" ht="27" customHeight="1">
      <c r="A22" s="15"/>
      <c r="B22" s="4"/>
      <c r="C22" s="5" t="s">
        <v>11</v>
      </c>
      <c r="D22" s="27"/>
      <c r="E22" s="27"/>
      <c r="F22" s="27"/>
    </row>
    <row r="23" spans="1:6" ht="54.75" customHeight="1">
      <c r="A23" s="15"/>
      <c r="B23" s="4" t="s">
        <v>7</v>
      </c>
      <c r="C23" s="28" t="s">
        <v>78</v>
      </c>
      <c r="D23" s="10">
        <f>E23+F23</f>
        <v>53144.6</v>
      </c>
      <c r="E23" s="10">
        <v>15943.4</v>
      </c>
      <c r="F23" s="10">
        <v>37201.199999999997</v>
      </c>
    </row>
    <row r="24" spans="1:6" ht="91.5" customHeight="1">
      <c r="A24" s="15"/>
      <c r="B24" s="4" t="s">
        <v>130</v>
      </c>
      <c r="C24" s="28" t="s">
        <v>131</v>
      </c>
      <c r="D24" s="10">
        <f>E24+F24</f>
        <v>316768.30000000005</v>
      </c>
      <c r="E24" s="10">
        <v>95030.399999999994</v>
      </c>
      <c r="F24" s="10">
        <v>221737.90000000002</v>
      </c>
    </row>
    <row r="25" spans="1:6" ht="91.5" customHeight="1">
      <c r="A25" s="15"/>
      <c r="B25" s="4" t="s">
        <v>32</v>
      </c>
      <c r="C25" s="28" t="s">
        <v>91</v>
      </c>
      <c r="D25" s="10">
        <f>E25+F25</f>
        <v>541770</v>
      </c>
      <c r="E25" s="10">
        <v>427157.60000000003</v>
      </c>
      <c r="F25" s="10">
        <v>114612.40000000001</v>
      </c>
    </row>
    <row r="26" spans="1:6" ht="91.5" customHeight="1">
      <c r="A26" s="15"/>
      <c r="B26" s="4" t="s">
        <v>132</v>
      </c>
      <c r="C26" s="28" t="s">
        <v>133</v>
      </c>
      <c r="D26" s="10">
        <f>E26+F26</f>
        <v>383400</v>
      </c>
      <c r="E26" s="10">
        <v>298540.5</v>
      </c>
      <c r="F26" s="10">
        <v>84859.5</v>
      </c>
    </row>
    <row r="27" spans="1:6" ht="34.5" customHeight="1">
      <c r="A27" s="9" t="s">
        <v>17</v>
      </c>
      <c r="B27" s="26"/>
      <c r="C27" s="2" t="s">
        <v>18</v>
      </c>
      <c r="D27" s="10">
        <f>E27+F27</f>
        <v>5152541.2</v>
      </c>
      <c r="E27" s="10">
        <f>SUM(E29:E33)</f>
        <v>4458367.8</v>
      </c>
      <c r="F27" s="10">
        <f>SUM(F29:F33)</f>
        <v>694173.4</v>
      </c>
    </row>
    <row r="28" spans="1:6" ht="27" customHeight="1">
      <c r="A28" s="15"/>
      <c r="B28" s="4"/>
      <c r="C28" s="5" t="s">
        <v>11</v>
      </c>
      <c r="D28" s="27"/>
      <c r="E28" s="27"/>
      <c r="F28" s="27"/>
    </row>
    <row r="29" spans="1:6" ht="52.5" customHeight="1">
      <c r="A29" s="15"/>
      <c r="B29" s="4" t="s">
        <v>19</v>
      </c>
      <c r="C29" s="28" t="s">
        <v>109</v>
      </c>
      <c r="D29" s="10">
        <f t="shared" ref="D29:D34" si="1">E29+F29</f>
        <v>280068.09999999998</v>
      </c>
      <c r="E29" s="10">
        <v>228043.1</v>
      </c>
      <c r="F29" s="10">
        <v>52025</v>
      </c>
    </row>
    <row r="30" spans="1:6" ht="63" customHeight="1">
      <c r="A30" s="15"/>
      <c r="B30" s="4" t="s">
        <v>118</v>
      </c>
      <c r="C30" s="28" t="s">
        <v>120</v>
      </c>
      <c r="D30" s="10">
        <f>E30+F30</f>
        <v>580000</v>
      </c>
      <c r="E30" s="10">
        <v>500000</v>
      </c>
      <c r="F30" s="10">
        <v>80000</v>
      </c>
    </row>
    <row r="31" spans="1:6" ht="54.75" customHeight="1">
      <c r="A31" s="15"/>
      <c r="B31" s="4" t="s">
        <v>20</v>
      </c>
      <c r="C31" s="28" t="s">
        <v>110</v>
      </c>
      <c r="D31" s="10">
        <f t="shared" si="1"/>
        <v>991261.00000000012</v>
      </c>
      <c r="E31" s="10">
        <v>845216.10000000009</v>
      </c>
      <c r="F31" s="10">
        <v>146044.9</v>
      </c>
    </row>
    <row r="32" spans="1:6" ht="63" customHeight="1">
      <c r="A32" s="15"/>
      <c r="B32" s="4" t="s">
        <v>119</v>
      </c>
      <c r="C32" s="28" t="s">
        <v>121</v>
      </c>
      <c r="D32" s="10">
        <f t="shared" si="1"/>
        <v>2140190.9</v>
      </c>
      <c r="E32" s="10">
        <v>1917590.9</v>
      </c>
      <c r="F32" s="10">
        <v>222600</v>
      </c>
    </row>
    <row r="33" spans="1:6" ht="52.5" customHeight="1">
      <c r="A33" s="15"/>
      <c r="B33" s="4" t="s">
        <v>21</v>
      </c>
      <c r="C33" s="28" t="s">
        <v>22</v>
      </c>
      <c r="D33" s="10">
        <f t="shared" si="1"/>
        <v>1161021.2</v>
      </c>
      <c r="E33" s="10">
        <v>967517.7</v>
      </c>
      <c r="F33" s="10">
        <v>193503.5</v>
      </c>
    </row>
    <row r="34" spans="1:6" ht="47.25" customHeight="1">
      <c r="A34" s="9" t="s">
        <v>23</v>
      </c>
      <c r="B34" s="26"/>
      <c r="C34" s="2" t="s">
        <v>24</v>
      </c>
      <c r="D34" s="10">
        <f t="shared" si="1"/>
        <v>2910008.4</v>
      </c>
      <c r="E34" s="10">
        <f>E36+E37</f>
        <v>2413096.5</v>
      </c>
      <c r="F34" s="10">
        <f>F36+F37</f>
        <v>496911.9</v>
      </c>
    </row>
    <row r="35" spans="1:6" ht="24.75" customHeight="1">
      <c r="A35" s="15"/>
      <c r="B35" s="4"/>
      <c r="C35" s="5" t="s">
        <v>11</v>
      </c>
      <c r="D35" s="27"/>
      <c r="E35" s="27"/>
      <c r="F35" s="27"/>
    </row>
    <row r="36" spans="1:6" ht="45.75" customHeight="1">
      <c r="A36" s="15"/>
      <c r="B36" s="4" t="s">
        <v>7</v>
      </c>
      <c r="C36" s="28" t="s">
        <v>25</v>
      </c>
      <c r="D36" s="10">
        <f>E36+F36</f>
        <v>116708.4</v>
      </c>
      <c r="E36" s="10">
        <v>84584.5</v>
      </c>
      <c r="F36" s="10">
        <v>32123.9</v>
      </c>
    </row>
    <row r="37" spans="1:6" ht="63.75" customHeight="1">
      <c r="A37" s="15"/>
      <c r="B37" s="4" t="s">
        <v>32</v>
      </c>
      <c r="C37" s="28" t="s">
        <v>85</v>
      </c>
      <c r="D37" s="10">
        <f>E37+F37</f>
        <v>2793300</v>
      </c>
      <c r="E37" s="10">
        <v>2328512</v>
      </c>
      <c r="F37" s="10">
        <v>464788</v>
      </c>
    </row>
    <row r="38" spans="1:6" ht="30.75" customHeight="1">
      <c r="A38" s="9" t="s">
        <v>59</v>
      </c>
      <c r="B38" s="26"/>
      <c r="C38" s="2" t="s">
        <v>60</v>
      </c>
      <c r="D38" s="10">
        <f>+E38+F38</f>
        <v>11819336.799999997</v>
      </c>
      <c r="E38" s="10">
        <f>SUM(E40:E48)</f>
        <v>8935336.5999999978</v>
      </c>
      <c r="F38" s="10">
        <f>SUM(F40:F48)</f>
        <v>2884000.1999999997</v>
      </c>
    </row>
    <row r="39" spans="1:6" ht="27" customHeight="1">
      <c r="A39" s="15"/>
      <c r="B39" s="4"/>
      <c r="C39" s="5" t="s">
        <v>11</v>
      </c>
      <c r="D39" s="27"/>
      <c r="E39" s="27"/>
      <c r="F39" s="27"/>
    </row>
    <row r="40" spans="1:6" ht="64.5" customHeight="1">
      <c r="A40" s="15"/>
      <c r="B40" s="4" t="s">
        <v>35</v>
      </c>
      <c r="C40" s="28" t="s">
        <v>61</v>
      </c>
      <c r="D40" s="10">
        <f t="shared" ref="D40:D49" si="2">E40+F40</f>
        <v>523578.4</v>
      </c>
      <c r="E40" s="10">
        <v>427570.80000000005</v>
      </c>
      <c r="F40" s="10">
        <v>96007.6</v>
      </c>
    </row>
    <row r="41" spans="1:6" ht="66.75" customHeight="1">
      <c r="A41" s="15"/>
      <c r="B41" s="4" t="s">
        <v>65</v>
      </c>
      <c r="C41" s="28" t="s">
        <v>94</v>
      </c>
      <c r="D41" s="10">
        <f t="shared" si="2"/>
        <v>2515116.7000000002</v>
      </c>
      <c r="E41" s="10">
        <v>2006052.5</v>
      </c>
      <c r="F41" s="10">
        <v>509064.20000000007</v>
      </c>
    </row>
    <row r="42" spans="1:6" ht="65.25" customHeight="1">
      <c r="A42" s="15"/>
      <c r="B42" s="4" t="s">
        <v>36</v>
      </c>
      <c r="C42" s="28" t="s">
        <v>62</v>
      </c>
      <c r="D42" s="10">
        <f t="shared" si="2"/>
        <v>129247.1</v>
      </c>
      <c r="E42" s="10">
        <v>102758.6</v>
      </c>
      <c r="F42" s="10">
        <v>26488.5</v>
      </c>
    </row>
    <row r="43" spans="1:6" ht="57.75" customHeight="1">
      <c r="A43" s="15"/>
      <c r="B43" s="4" t="s">
        <v>66</v>
      </c>
      <c r="C43" s="28" t="s">
        <v>93</v>
      </c>
      <c r="D43" s="10">
        <f t="shared" si="2"/>
        <v>3447121.4</v>
      </c>
      <c r="E43" s="10">
        <v>2724528.3</v>
      </c>
      <c r="F43" s="10">
        <v>722593.1</v>
      </c>
    </row>
    <row r="44" spans="1:6" ht="84" customHeight="1">
      <c r="A44" s="15"/>
      <c r="B44" s="4" t="s">
        <v>37</v>
      </c>
      <c r="C44" s="28" t="s">
        <v>95</v>
      </c>
      <c r="D44" s="10">
        <f t="shared" si="2"/>
        <v>772708.2</v>
      </c>
      <c r="E44" s="10">
        <v>621813.6</v>
      </c>
      <c r="F44" s="10">
        <v>150894.6</v>
      </c>
    </row>
    <row r="45" spans="1:6" ht="80.25" customHeight="1">
      <c r="A45" s="15"/>
      <c r="B45" s="4" t="s">
        <v>67</v>
      </c>
      <c r="C45" s="28" t="s">
        <v>96</v>
      </c>
      <c r="D45" s="10">
        <f t="shared" si="2"/>
        <v>3362064.3</v>
      </c>
      <c r="E45" s="10">
        <v>2877002.1999999997</v>
      </c>
      <c r="F45" s="10">
        <v>485062.10000000003</v>
      </c>
    </row>
    <row r="46" spans="1:6" ht="71.25" customHeight="1">
      <c r="A46" s="15"/>
      <c r="B46" s="4" t="s">
        <v>39</v>
      </c>
      <c r="C46" s="28" t="s">
        <v>63</v>
      </c>
      <c r="D46" s="10">
        <f t="shared" si="2"/>
        <v>202732.79999999999</v>
      </c>
      <c r="E46" s="10">
        <v>175610.6</v>
      </c>
      <c r="F46" s="10">
        <v>27122.199999999997</v>
      </c>
    </row>
    <row r="47" spans="1:6" ht="80.25" customHeight="1">
      <c r="A47" s="9"/>
      <c r="B47" s="4" t="s">
        <v>42</v>
      </c>
      <c r="C47" s="28" t="s">
        <v>115</v>
      </c>
      <c r="D47" s="10">
        <f t="shared" ref="D47" si="3">E47+F47</f>
        <v>500484.6</v>
      </c>
      <c r="E47" s="10">
        <v>0</v>
      </c>
      <c r="F47" s="10">
        <v>500484.6</v>
      </c>
    </row>
    <row r="48" spans="1:6" ht="70.5" customHeight="1">
      <c r="A48" s="9"/>
      <c r="B48" s="4" t="s">
        <v>117</v>
      </c>
      <c r="C48" s="28" t="s">
        <v>116</v>
      </c>
      <c r="D48" s="10">
        <f t="shared" ref="D48" si="4">E48+F48</f>
        <v>366283.3</v>
      </c>
      <c r="E48" s="10">
        <v>0</v>
      </c>
      <c r="F48" s="10">
        <v>366283.3</v>
      </c>
    </row>
    <row r="49" spans="1:6" ht="30.75" customHeight="1">
      <c r="A49" s="9" t="s">
        <v>68</v>
      </c>
      <c r="B49" s="26"/>
      <c r="C49" s="2" t="s">
        <v>89</v>
      </c>
      <c r="D49" s="10">
        <f t="shared" si="2"/>
        <v>7028587</v>
      </c>
      <c r="E49" s="10">
        <f>E51+E52+E53+E54+E56+E55</f>
        <v>5713206.5</v>
      </c>
      <c r="F49" s="10">
        <f>F51+F52+F53+F54+F56+F55</f>
        <v>1315380.4999999998</v>
      </c>
    </row>
    <row r="50" spans="1:6" ht="27" customHeight="1">
      <c r="A50" s="12"/>
      <c r="B50" s="4"/>
      <c r="C50" s="5" t="s">
        <v>11</v>
      </c>
      <c r="D50" s="27"/>
      <c r="E50" s="27"/>
      <c r="F50" s="27"/>
    </row>
    <row r="51" spans="1:6" ht="54.75" customHeight="1">
      <c r="A51" s="13"/>
      <c r="B51" s="4" t="s">
        <v>35</v>
      </c>
      <c r="C51" s="28" t="s">
        <v>69</v>
      </c>
      <c r="D51" s="10">
        <f t="shared" ref="D51:D55" si="5">E51+F51</f>
        <v>300267.8</v>
      </c>
      <c r="E51" s="10">
        <v>155664</v>
      </c>
      <c r="F51" s="10">
        <v>144603.79999999999</v>
      </c>
    </row>
    <row r="52" spans="1:6" ht="82.5" customHeight="1">
      <c r="A52" s="13"/>
      <c r="B52" s="4" t="s">
        <v>37</v>
      </c>
      <c r="C52" s="28" t="s">
        <v>108</v>
      </c>
      <c r="D52" s="10">
        <f t="shared" si="5"/>
        <v>51727.399999999994</v>
      </c>
      <c r="E52" s="10">
        <v>43118.6</v>
      </c>
      <c r="F52" s="10">
        <v>8608.7999999999993</v>
      </c>
    </row>
    <row r="53" spans="1:6" ht="93.75" customHeight="1">
      <c r="A53" s="13"/>
      <c r="B53" s="4" t="s">
        <v>66</v>
      </c>
      <c r="C53" s="28" t="s">
        <v>101</v>
      </c>
      <c r="D53" s="10">
        <f t="shared" si="5"/>
        <v>3108447.8</v>
      </c>
      <c r="E53" s="10">
        <v>2574116</v>
      </c>
      <c r="F53" s="10">
        <v>534331.79999999993</v>
      </c>
    </row>
    <row r="54" spans="1:6" ht="84.75" customHeight="1">
      <c r="A54" s="13"/>
      <c r="B54" s="4" t="s">
        <v>70</v>
      </c>
      <c r="C54" s="28" t="s">
        <v>97</v>
      </c>
      <c r="D54" s="10">
        <f t="shared" si="5"/>
        <v>2965806.5999999996</v>
      </c>
      <c r="E54" s="10">
        <v>2473315.9</v>
      </c>
      <c r="F54" s="10">
        <v>492490.69999999995</v>
      </c>
    </row>
    <row r="55" spans="1:6" ht="82.5" customHeight="1">
      <c r="A55" s="13"/>
      <c r="B55" s="4" t="s">
        <v>64</v>
      </c>
      <c r="C55" s="28" t="s">
        <v>100</v>
      </c>
      <c r="D55" s="10">
        <f t="shared" si="5"/>
        <v>560390.40000000002</v>
      </c>
      <c r="E55" s="10">
        <v>466992</v>
      </c>
      <c r="F55" s="10">
        <v>93398.399999999994</v>
      </c>
    </row>
    <row r="56" spans="1:6" ht="82.5" customHeight="1">
      <c r="A56" s="14"/>
      <c r="B56" s="4" t="s">
        <v>65</v>
      </c>
      <c r="C56" s="28" t="s">
        <v>134</v>
      </c>
      <c r="D56" s="10">
        <f t="shared" ref="D56" si="6">E56+F56</f>
        <v>41947</v>
      </c>
      <c r="E56" s="10">
        <v>0</v>
      </c>
      <c r="F56" s="10">
        <v>41947</v>
      </c>
    </row>
    <row r="57" spans="1:6" ht="30.75" customHeight="1">
      <c r="A57" s="9" t="s">
        <v>33</v>
      </c>
      <c r="B57" s="26"/>
      <c r="C57" s="2" t="s">
        <v>34</v>
      </c>
      <c r="D57" s="10">
        <f>E57+F57</f>
        <v>22271390.800000001</v>
      </c>
      <c r="E57" s="10">
        <f>SUM(E59:E72)</f>
        <v>16116824</v>
      </c>
      <c r="F57" s="10">
        <f>SUM(F59:F72)</f>
        <v>6154566.7999999998</v>
      </c>
    </row>
    <row r="58" spans="1:6" ht="27" customHeight="1">
      <c r="A58" s="12"/>
      <c r="B58" s="4"/>
      <c r="C58" s="5" t="s">
        <v>11</v>
      </c>
      <c r="D58" s="27"/>
      <c r="E58" s="27"/>
      <c r="F58" s="27"/>
    </row>
    <row r="59" spans="1:6" ht="72.75" customHeight="1">
      <c r="A59" s="13"/>
      <c r="B59" s="4" t="s">
        <v>37</v>
      </c>
      <c r="C59" s="28" t="s">
        <v>38</v>
      </c>
      <c r="D59" s="10">
        <f t="shared" ref="D59" si="7">E59+F59</f>
        <v>962760</v>
      </c>
      <c r="E59" s="10">
        <v>531380</v>
      </c>
      <c r="F59" s="10">
        <v>431380</v>
      </c>
    </row>
    <row r="60" spans="1:6" ht="66" customHeight="1">
      <c r="A60" s="13"/>
      <c r="B60" s="4" t="s">
        <v>46</v>
      </c>
      <c r="C60" s="28" t="s">
        <v>86</v>
      </c>
      <c r="D60" s="10">
        <f t="shared" ref="D60:D68" si="8">E60+F60</f>
        <v>3859002</v>
      </c>
      <c r="E60" s="10">
        <v>3200148</v>
      </c>
      <c r="F60" s="10">
        <v>658854</v>
      </c>
    </row>
    <row r="61" spans="1:6" ht="52.5" customHeight="1">
      <c r="A61" s="13"/>
      <c r="B61" s="4" t="s">
        <v>40</v>
      </c>
      <c r="C61" s="28" t="s">
        <v>98</v>
      </c>
      <c r="D61" s="10">
        <f t="shared" si="8"/>
        <v>962304</v>
      </c>
      <c r="E61" s="10">
        <v>593424</v>
      </c>
      <c r="F61" s="10">
        <v>368880</v>
      </c>
    </row>
    <row r="62" spans="1:6" ht="50.25" customHeight="1">
      <c r="A62" s="13"/>
      <c r="B62" s="4" t="s">
        <v>47</v>
      </c>
      <c r="C62" s="28" t="s">
        <v>48</v>
      </c>
      <c r="D62" s="10">
        <f t="shared" si="8"/>
        <v>1120780.8</v>
      </c>
      <c r="E62" s="10">
        <v>933984</v>
      </c>
      <c r="F62" s="10">
        <v>186796.80000000002</v>
      </c>
    </row>
    <row r="63" spans="1:6" ht="75.75" customHeight="1">
      <c r="A63" s="13"/>
      <c r="B63" s="4" t="s">
        <v>42</v>
      </c>
      <c r="C63" s="28" t="s">
        <v>41</v>
      </c>
      <c r="D63" s="10">
        <f t="shared" si="8"/>
        <v>173857.6</v>
      </c>
      <c r="E63" s="10">
        <v>124184</v>
      </c>
      <c r="F63" s="10">
        <v>49673.599999999999</v>
      </c>
    </row>
    <row r="64" spans="1:6" ht="56.25" customHeight="1">
      <c r="A64" s="13"/>
      <c r="B64" s="4" t="s">
        <v>50</v>
      </c>
      <c r="C64" s="28" t="s">
        <v>49</v>
      </c>
      <c r="D64" s="10">
        <f t="shared" si="8"/>
        <v>677678.4</v>
      </c>
      <c r="E64" s="10">
        <v>564732</v>
      </c>
      <c r="F64" s="10">
        <v>112946.4</v>
      </c>
    </row>
    <row r="65" spans="1:6" ht="52.5" customHeight="1">
      <c r="A65" s="13"/>
      <c r="B65" s="4" t="s">
        <v>43</v>
      </c>
      <c r="C65" s="28" t="s">
        <v>99</v>
      </c>
      <c r="D65" s="10">
        <f t="shared" si="8"/>
        <v>1103840</v>
      </c>
      <c r="E65" s="10">
        <v>775520</v>
      </c>
      <c r="F65" s="10">
        <v>328320</v>
      </c>
    </row>
    <row r="66" spans="1:6" ht="56.25" customHeight="1">
      <c r="A66" s="13"/>
      <c r="B66" s="4" t="s">
        <v>54</v>
      </c>
      <c r="C66" s="28" t="s">
        <v>53</v>
      </c>
      <c r="D66" s="10">
        <f t="shared" si="8"/>
        <v>3813768</v>
      </c>
      <c r="E66" s="10">
        <v>3113280</v>
      </c>
      <c r="F66" s="10">
        <v>700488</v>
      </c>
    </row>
    <row r="67" spans="1:6" ht="54.75" customHeight="1">
      <c r="A67" s="13"/>
      <c r="B67" s="4" t="s">
        <v>45</v>
      </c>
      <c r="C67" s="28" t="s">
        <v>44</v>
      </c>
      <c r="D67" s="10">
        <f t="shared" si="8"/>
        <v>1732160</v>
      </c>
      <c r="E67" s="10">
        <v>856640</v>
      </c>
      <c r="F67" s="10">
        <v>875520</v>
      </c>
    </row>
    <row r="68" spans="1:6" ht="57" customHeight="1">
      <c r="A68" s="13"/>
      <c r="B68" s="4" t="s">
        <v>51</v>
      </c>
      <c r="C68" s="28" t="s">
        <v>52</v>
      </c>
      <c r="D68" s="10">
        <f t="shared" si="8"/>
        <v>3388392</v>
      </c>
      <c r="E68" s="10">
        <v>2823660</v>
      </c>
      <c r="F68" s="10">
        <v>564732</v>
      </c>
    </row>
    <row r="69" spans="1:6" ht="54.75" customHeight="1">
      <c r="A69" s="13"/>
      <c r="B69" s="4" t="s">
        <v>104</v>
      </c>
      <c r="C69" s="28" t="s">
        <v>105</v>
      </c>
      <c r="D69" s="10">
        <f t="shared" ref="D69:D70" si="9">E69+F69</f>
        <v>1504752</v>
      </c>
      <c r="E69" s="10">
        <v>363216</v>
      </c>
      <c r="F69" s="10">
        <v>1141536</v>
      </c>
    </row>
    <row r="70" spans="1:6" ht="73.5" customHeight="1">
      <c r="A70" s="13"/>
      <c r="B70" s="4" t="s">
        <v>113</v>
      </c>
      <c r="C70" s="28" t="s">
        <v>114</v>
      </c>
      <c r="D70" s="10">
        <f t="shared" si="9"/>
        <v>1192300</v>
      </c>
      <c r="E70" s="10">
        <v>941840</v>
      </c>
      <c r="F70" s="10">
        <v>250460</v>
      </c>
    </row>
    <row r="71" spans="1:6" ht="78.75" customHeight="1">
      <c r="A71" s="14"/>
      <c r="B71" s="4" t="s">
        <v>111</v>
      </c>
      <c r="C71" s="28" t="s">
        <v>112</v>
      </c>
      <c r="D71" s="10">
        <f t="shared" ref="D71:D72" si="10">E71+F71</f>
        <v>941220</v>
      </c>
      <c r="E71" s="10">
        <v>752976</v>
      </c>
      <c r="F71" s="10">
        <v>188244</v>
      </c>
    </row>
    <row r="72" spans="1:6" ht="73.5" customHeight="1">
      <c r="A72" s="11"/>
      <c r="B72" s="4" t="s">
        <v>135</v>
      </c>
      <c r="C72" s="28" t="s">
        <v>136</v>
      </c>
      <c r="D72" s="10">
        <f t="shared" si="10"/>
        <v>838576</v>
      </c>
      <c r="E72" s="10">
        <v>541840</v>
      </c>
      <c r="F72" s="10">
        <v>296736</v>
      </c>
    </row>
    <row r="73" spans="1:6" ht="36" customHeight="1">
      <c r="A73" s="25"/>
      <c r="B73" s="25"/>
      <c r="C73" s="5" t="s">
        <v>15</v>
      </c>
      <c r="D73" s="10">
        <f>E73+F73</f>
        <v>855298.10000000009</v>
      </c>
      <c r="E73" s="10">
        <f>E74</f>
        <v>696238.3</v>
      </c>
      <c r="F73" s="10">
        <f>F74</f>
        <v>159059.79999999999</v>
      </c>
    </row>
    <row r="74" spans="1:6" ht="48" customHeight="1">
      <c r="A74" s="9" t="s">
        <v>55</v>
      </c>
      <c r="B74" s="26"/>
      <c r="C74" s="2" t="s">
        <v>56</v>
      </c>
      <c r="D74" s="10">
        <f>E74+F74</f>
        <v>855298.10000000009</v>
      </c>
      <c r="E74" s="10">
        <f>E76+E77+E78+E79</f>
        <v>696238.3</v>
      </c>
      <c r="F74" s="10">
        <f>F76+F77+F78+F79</f>
        <v>159059.79999999999</v>
      </c>
    </row>
    <row r="75" spans="1:6" ht="27" customHeight="1">
      <c r="A75" s="15"/>
      <c r="B75" s="4"/>
      <c r="C75" s="5" t="s">
        <v>11</v>
      </c>
      <c r="D75" s="27"/>
      <c r="E75" s="27"/>
      <c r="F75" s="27"/>
    </row>
    <row r="76" spans="1:6" ht="50.25" customHeight="1">
      <c r="A76" s="15"/>
      <c r="B76" s="4" t="s">
        <v>7</v>
      </c>
      <c r="C76" s="28" t="s">
        <v>57</v>
      </c>
      <c r="D76" s="10">
        <f t="shared" ref="D76:D81" si="11">E76+F76</f>
        <v>183031.9</v>
      </c>
      <c r="E76" s="10">
        <v>158425.5</v>
      </c>
      <c r="F76" s="10">
        <v>24606.400000000001</v>
      </c>
    </row>
    <row r="77" spans="1:6" ht="57.75" customHeight="1">
      <c r="A77" s="15"/>
      <c r="B77" s="4" t="s">
        <v>13</v>
      </c>
      <c r="C77" s="28" t="s">
        <v>58</v>
      </c>
      <c r="D77" s="10">
        <f t="shared" si="11"/>
        <v>63357.8</v>
      </c>
      <c r="E77" s="10">
        <v>50686</v>
      </c>
      <c r="F77" s="10">
        <v>12671.8</v>
      </c>
    </row>
    <row r="78" spans="1:6" ht="50.25" customHeight="1">
      <c r="A78" s="9"/>
      <c r="B78" s="4" t="s">
        <v>113</v>
      </c>
      <c r="C78" s="28" t="s">
        <v>138</v>
      </c>
      <c r="D78" s="10">
        <f t="shared" si="11"/>
        <v>56370.6</v>
      </c>
      <c r="E78" s="10">
        <v>45096.5</v>
      </c>
      <c r="F78" s="10">
        <v>11274.1</v>
      </c>
    </row>
    <row r="79" spans="1:6" ht="57.75" customHeight="1">
      <c r="A79" s="9"/>
      <c r="B79" s="4" t="s">
        <v>137</v>
      </c>
      <c r="C79" s="28" t="s">
        <v>139</v>
      </c>
      <c r="D79" s="10">
        <f t="shared" si="11"/>
        <v>552537.80000000005</v>
      </c>
      <c r="E79" s="10">
        <v>442030.3</v>
      </c>
      <c r="F79" s="10">
        <v>110507.5</v>
      </c>
    </row>
    <row r="80" spans="1:6" ht="36.75" customHeight="1">
      <c r="A80" s="25"/>
      <c r="B80" s="25"/>
      <c r="C80" s="5" t="s">
        <v>106</v>
      </c>
      <c r="D80" s="10">
        <f t="shared" si="11"/>
        <v>5164653.1000000006</v>
      </c>
      <c r="E80" s="10">
        <f>E81+E85+E89</f>
        <v>4236660.4000000004</v>
      </c>
      <c r="F80" s="10">
        <f>F81+F85+F89</f>
        <v>927992.7</v>
      </c>
    </row>
    <row r="81" spans="1:6" ht="30.75" customHeight="1">
      <c r="A81" s="9" t="s">
        <v>79</v>
      </c>
      <c r="B81" s="26"/>
      <c r="C81" s="2" t="s">
        <v>82</v>
      </c>
      <c r="D81" s="10">
        <f t="shared" si="11"/>
        <v>4256307.5</v>
      </c>
      <c r="E81" s="10">
        <f>E83+E84</f>
        <v>3405046</v>
      </c>
      <c r="F81" s="10">
        <f>F83+F84</f>
        <v>851261.5</v>
      </c>
    </row>
    <row r="82" spans="1:6" ht="27" customHeight="1">
      <c r="A82" s="15"/>
      <c r="B82" s="4"/>
      <c r="C82" s="5" t="s">
        <v>11</v>
      </c>
      <c r="D82" s="27"/>
      <c r="E82" s="27"/>
      <c r="F82" s="27"/>
    </row>
    <row r="83" spans="1:6" ht="62.25" customHeight="1">
      <c r="A83" s="15"/>
      <c r="B83" s="4" t="s">
        <v>16</v>
      </c>
      <c r="C83" s="28" t="s">
        <v>81</v>
      </c>
      <c r="D83" s="10">
        <f>E83+F83</f>
        <v>64244</v>
      </c>
      <c r="E83" s="10">
        <v>51395.199999999997</v>
      </c>
      <c r="F83" s="10">
        <v>12848.8</v>
      </c>
    </row>
    <row r="84" spans="1:6" ht="90" customHeight="1">
      <c r="A84" s="15"/>
      <c r="B84" s="4" t="s">
        <v>32</v>
      </c>
      <c r="C84" s="28" t="s">
        <v>92</v>
      </c>
      <c r="D84" s="10">
        <f>E84+F84</f>
        <v>4192063.5</v>
      </c>
      <c r="E84" s="10">
        <v>3353650.8</v>
      </c>
      <c r="F84" s="10">
        <v>838412.7</v>
      </c>
    </row>
    <row r="85" spans="1:6" ht="30.75" customHeight="1">
      <c r="A85" s="9" t="s">
        <v>26</v>
      </c>
      <c r="B85" s="26"/>
      <c r="C85" s="2" t="s">
        <v>27</v>
      </c>
      <c r="D85" s="10">
        <f>E85+F85</f>
        <v>551356.19999999995</v>
      </c>
      <c r="E85" s="10">
        <f>E87+E88</f>
        <v>525994.1</v>
      </c>
      <c r="F85" s="10">
        <f>F87+F88</f>
        <v>25362.1</v>
      </c>
    </row>
    <row r="86" spans="1:6" ht="27" customHeight="1">
      <c r="A86" s="15"/>
      <c r="B86" s="4"/>
      <c r="C86" s="5" t="s">
        <v>11</v>
      </c>
      <c r="D86" s="27"/>
      <c r="E86" s="27"/>
      <c r="F86" s="27"/>
    </row>
    <row r="87" spans="1:6" ht="72.75" customHeight="1">
      <c r="A87" s="15"/>
      <c r="B87" s="4" t="s">
        <v>7</v>
      </c>
      <c r="C87" s="28" t="s">
        <v>28</v>
      </c>
      <c r="D87" s="10">
        <f>E87+F87</f>
        <v>322951.19999999995</v>
      </c>
      <c r="E87" s="10">
        <v>301459.09999999998</v>
      </c>
      <c r="F87" s="10">
        <v>21492.1</v>
      </c>
    </row>
    <row r="88" spans="1:6" ht="84.75" customHeight="1">
      <c r="A88" s="15"/>
      <c r="B88" s="4" t="s">
        <v>32</v>
      </c>
      <c r="C88" s="28" t="s">
        <v>29</v>
      </c>
      <c r="D88" s="10">
        <f>E88+F88</f>
        <v>228405</v>
      </c>
      <c r="E88" s="10">
        <v>224535</v>
      </c>
      <c r="F88" s="10">
        <v>3870</v>
      </c>
    </row>
    <row r="89" spans="1:6" ht="42.75" customHeight="1">
      <c r="A89" s="9" t="s">
        <v>30</v>
      </c>
      <c r="B89" s="26"/>
      <c r="C89" s="2" t="s">
        <v>31</v>
      </c>
      <c r="D89" s="10">
        <f>E89+F89</f>
        <v>356989.39999999997</v>
      </c>
      <c r="E89" s="10">
        <f>+E91</f>
        <v>305620.3</v>
      </c>
      <c r="F89" s="10">
        <f>+F91</f>
        <v>51369.1</v>
      </c>
    </row>
    <row r="90" spans="1:6" ht="27" customHeight="1">
      <c r="A90" s="15"/>
      <c r="B90" s="4"/>
      <c r="C90" s="5" t="s">
        <v>11</v>
      </c>
      <c r="D90" s="27"/>
      <c r="E90" s="27"/>
      <c r="F90" s="27"/>
    </row>
    <row r="91" spans="1:6" ht="70.5" customHeight="1">
      <c r="A91" s="15"/>
      <c r="B91" s="4" t="s">
        <v>7</v>
      </c>
      <c r="C91" s="28" t="s">
        <v>102</v>
      </c>
      <c r="D91" s="10">
        <f>E91+F91</f>
        <v>356989.39999999997</v>
      </c>
      <c r="E91" s="10">
        <v>305620.3</v>
      </c>
      <c r="F91" s="10">
        <v>51369.1</v>
      </c>
    </row>
    <row r="92" spans="1:6" ht="40.5" customHeight="1">
      <c r="A92" s="25"/>
      <c r="B92" s="25"/>
      <c r="C92" s="5" t="s">
        <v>75</v>
      </c>
      <c r="D92" s="10">
        <f>E92+F92</f>
        <v>1028078.5</v>
      </c>
      <c r="E92" s="10">
        <f>E93</f>
        <v>846000.9</v>
      </c>
      <c r="F92" s="10">
        <f>F93</f>
        <v>182077.59999999998</v>
      </c>
    </row>
    <row r="93" spans="1:6" ht="30.75" customHeight="1">
      <c r="A93" s="9" t="s">
        <v>80</v>
      </c>
      <c r="B93" s="26"/>
      <c r="C93" s="2" t="s">
        <v>73</v>
      </c>
      <c r="D93" s="10">
        <f>E93+F93</f>
        <v>1028078.5</v>
      </c>
      <c r="E93" s="10">
        <f>E95+E96+E97</f>
        <v>846000.9</v>
      </c>
      <c r="F93" s="10">
        <f>F95+F96+F97</f>
        <v>182077.59999999998</v>
      </c>
    </row>
    <row r="94" spans="1:6" ht="33" customHeight="1">
      <c r="A94" s="15"/>
      <c r="B94" s="4"/>
      <c r="C94" s="5" t="s">
        <v>11</v>
      </c>
      <c r="D94" s="27"/>
      <c r="E94" s="27"/>
      <c r="F94" s="27"/>
    </row>
    <row r="95" spans="1:6" ht="51.75" customHeight="1">
      <c r="A95" s="15"/>
      <c r="B95" s="4" t="s">
        <v>7</v>
      </c>
      <c r="C95" s="28" t="s">
        <v>74</v>
      </c>
      <c r="D95" s="10">
        <f>E95+F95</f>
        <v>290397.2</v>
      </c>
      <c r="E95" s="10">
        <v>232198.90000000002</v>
      </c>
      <c r="F95" s="10">
        <v>58198.299999999988</v>
      </c>
    </row>
    <row r="96" spans="1:6" ht="66.75" customHeight="1">
      <c r="A96" s="15"/>
      <c r="B96" s="4" t="s">
        <v>12</v>
      </c>
      <c r="C96" s="28" t="s">
        <v>88</v>
      </c>
      <c r="D96" s="10">
        <f>E96+F96</f>
        <v>452546.3</v>
      </c>
      <c r="E96" s="10">
        <v>377118</v>
      </c>
      <c r="F96" s="10">
        <v>75428.3</v>
      </c>
    </row>
    <row r="97" spans="1:6" ht="77.25" customHeight="1">
      <c r="A97" s="15"/>
      <c r="B97" s="4" t="s">
        <v>13</v>
      </c>
      <c r="C97" s="28" t="s">
        <v>87</v>
      </c>
      <c r="D97" s="10">
        <f>E97+F97</f>
        <v>285135</v>
      </c>
      <c r="E97" s="10">
        <v>236684</v>
      </c>
      <c r="F97" s="10">
        <v>48451</v>
      </c>
    </row>
    <row r="98" spans="1:6" ht="40.5" customHeight="1">
      <c r="A98" s="25"/>
      <c r="B98" s="25"/>
      <c r="C98" s="5" t="s">
        <v>127</v>
      </c>
      <c r="D98" s="10">
        <f>E98+F98</f>
        <v>359696.2</v>
      </c>
      <c r="E98" s="10">
        <f>E99</f>
        <v>299746.90000000002</v>
      </c>
      <c r="F98" s="10">
        <f>F99</f>
        <v>59949.299999999996</v>
      </c>
    </row>
    <row r="99" spans="1:6" ht="30.75" customHeight="1">
      <c r="A99" s="8">
        <v>1023</v>
      </c>
      <c r="B99" s="26"/>
      <c r="C99" s="2" t="s">
        <v>128</v>
      </c>
      <c r="D99" s="10">
        <f>E99+F99</f>
        <v>359696.2</v>
      </c>
      <c r="E99" s="10">
        <f>+E101</f>
        <v>299746.90000000002</v>
      </c>
      <c r="F99" s="10">
        <f>+F101</f>
        <v>59949.299999999996</v>
      </c>
    </row>
    <row r="100" spans="1:6" ht="27" customHeight="1">
      <c r="A100" s="15"/>
      <c r="B100" s="4"/>
      <c r="C100" s="5" t="s">
        <v>11</v>
      </c>
      <c r="D100" s="27"/>
      <c r="E100" s="27"/>
      <c r="F100" s="27"/>
    </row>
    <row r="101" spans="1:6" ht="71.25" customHeight="1">
      <c r="A101" s="15"/>
      <c r="B101" s="4">
        <v>31007</v>
      </c>
      <c r="C101" s="28" t="s">
        <v>129</v>
      </c>
      <c r="D101" s="10">
        <f>+E101+F101</f>
        <v>359696.2</v>
      </c>
      <c r="E101" s="10">
        <v>299746.90000000002</v>
      </c>
      <c r="F101" s="10">
        <v>59949.299999999996</v>
      </c>
    </row>
  </sheetData>
  <mergeCells count="28">
    <mergeCell ref="E2:F2"/>
    <mergeCell ref="E3:F3"/>
    <mergeCell ref="A5:F5"/>
    <mergeCell ref="E6:F6"/>
    <mergeCell ref="A75:A77"/>
    <mergeCell ref="A7:B7"/>
    <mergeCell ref="D7:D8"/>
    <mergeCell ref="C7:C8"/>
    <mergeCell ref="E7:F7"/>
    <mergeCell ref="A73:B73"/>
    <mergeCell ref="A20:B20"/>
    <mergeCell ref="A10:B10"/>
    <mergeCell ref="A12:A14"/>
    <mergeCell ref="A28:A33"/>
    <mergeCell ref="A16:A19"/>
    <mergeCell ref="A35:A37"/>
    <mergeCell ref="A100:A101"/>
    <mergeCell ref="A98:B98"/>
    <mergeCell ref="A86:A88"/>
    <mergeCell ref="A80:B80"/>
    <mergeCell ref="A82:A84"/>
    <mergeCell ref="A50:A56"/>
    <mergeCell ref="A58:A71"/>
    <mergeCell ref="A39:A46"/>
    <mergeCell ref="A22:A26"/>
    <mergeCell ref="A94:A97"/>
    <mergeCell ref="A90:A91"/>
    <mergeCell ref="A92:B92"/>
  </mergeCells>
  <printOptions horizontalCentered="1"/>
  <pageMargins left="0" right="0" top="0" bottom="0.44" header="0" footer="0"/>
  <pageSetup paperSize="9" scale="64" firstPageNumber="254" orientation="portrait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Հավելված N 1, աղ N 4</vt:lpstr>
      <vt:lpstr>'Հավելված N 1, աղ N 4'!Print_Area</vt:lpstr>
      <vt:lpstr>'Հավելված N 1, աղ N 4'!Print_Titles</vt:lpstr>
    </vt:vector>
  </TitlesOfParts>
  <Company>MFE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Verzhine Nersesyan</cp:lastModifiedBy>
  <cp:lastPrinted>2021-07-08T06:43:11Z</cp:lastPrinted>
  <dcterms:created xsi:type="dcterms:W3CDTF">2007-03-02T10:56:04Z</dcterms:created>
  <dcterms:modified xsi:type="dcterms:W3CDTF">2021-07-08T06:51:34Z</dcterms:modified>
</cp:coreProperties>
</file>