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evik\Desktop\1212-N\1212-Ն2\"/>
    </mc:Choice>
  </mc:AlternateContent>
  <xr:revisionPtr revIDLastSave="0" documentId="13_ncr:1_{158340D2-C910-4C58-A6F1-DA4A7280C42C}" xr6:coauthVersionLast="45" xr6:coauthVersionMax="45" xr10:uidLastSave="{00000000-0000-0000-0000-000000000000}"/>
  <bookViews>
    <workbookView xWindow="14790" yWindow="135" windowWidth="13875" windowHeight="12675" tabRatio="730" xr2:uid="{00000000-000D-0000-FFFF-FFFF00000000}"/>
  </bookViews>
  <sheets>
    <sheet name="капитал лрацуциц" sheetId="25" r:id="rId1"/>
    <sheet name="մակրո-ֆիսկալ" sheetId="6" state="hidden" r:id="rId2"/>
  </sheets>
  <definedNames>
    <definedName name="_xlnm.Print_Area" localSheetId="0">'капитал лрацуциц'!$A$1:$G$59</definedName>
    <definedName name="_xlnm.Print_Titles" localSheetId="0">'капитал лрацуциц'!$5:$6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7" i="25" l="1"/>
  <c r="G47" i="25"/>
  <c r="F43" i="25"/>
  <c r="G43" i="25"/>
  <c r="F29" i="25"/>
  <c r="G29" i="25"/>
  <c r="F9" i="25"/>
  <c r="G9" i="25"/>
  <c r="E47" i="25" l="1"/>
  <c r="E43" i="25"/>
  <c r="E29" i="25"/>
  <c r="E9" i="25"/>
  <c r="G57" i="25" l="1"/>
  <c r="G7" i="25" s="1"/>
  <c r="F57" i="25"/>
  <c r="F7" i="25" s="1"/>
  <c r="E57" i="25"/>
  <c r="E7" i="25" s="1"/>
  <c r="M33" i="6" l="1"/>
  <c r="M19" i="6" s="1"/>
  <c r="L33" i="6"/>
  <c r="L19" i="6" s="1"/>
  <c r="K33" i="6"/>
  <c r="K19" i="6" s="1"/>
  <c r="J33" i="6"/>
  <c r="J19" i="6" s="1"/>
  <c r="Q31" i="6"/>
  <c r="Q17" i="6" s="1"/>
  <c r="P31" i="6"/>
  <c r="P29" i="6" s="1"/>
  <c r="O31" i="6"/>
  <c r="O17" i="6" s="1"/>
  <c r="L30" i="6"/>
  <c r="L16" i="6" s="1"/>
  <c r="K30" i="6"/>
  <c r="K16" i="6" s="1"/>
  <c r="J30" i="6"/>
  <c r="O29" i="6"/>
  <c r="O28" i="6" s="1"/>
  <c r="N28" i="6"/>
  <c r="N33" i="6" s="1"/>
  <c r="N19" i="6" s="1"/>
  <c r="Q26" i="6"/>
  <c r="Q12" i="6" s="1"/>
  <c r="P26" i="6"/>
  <c r="P12" i="6" s="1"/>
  <c r="O26" i="6"/>
  <c r="O12" i="6" s="1"/>
  <c r="L26" i="6"/>
  <c r="L12" i="6" s="1"/>
  <c r="K26" i="6"/>
  <c r="K12" i="6" s="1"/>
  <c r="J26" i="6"/>
  <c r="J12" i="6" s="1"/>
  <c r="I26" i="6"/>
  <c r="I12" i="6" s="1"/>
  <c r="H26" i="6"/>
  <c r="H12" i="6" s="1"/>
  <c r="G26" i="6"/>
  <c r="G12" i="6" s="1"/>
  <c r="F26" i="6"/>
  <c r="F12" i="6" s="1"/>
  <c r="E26" i="6"/>
  <c r="E12" i="6" s="1"/>
  <c r="D26" i="6"/>
  <c r="D12" i="6" s="1"/>
  <c r="C26" i="6"/>
  <c r="B26" i="6"/>
  <c r="B12" i="6" s="1"/>
  <c r="M20" i="6"/>
  <c r="L20" i="6"/>
  <c r="Q18" i="6"/>
  <c r="P18" i="6"/>
  <c r="O18" i="6"/>
  <c r="N18" i="6"/>
  <c r="M18" i="6"/>
  <c r="L18" i="6"/>
  <c r="N17" i="6"/>
  <c r="M17" i="6"/>
  <c r="L17" i="6"/>
  <c r="K17" i="6"/>
  <c r="Q16" i="6"/>
  <c r="P16" i="6"/>
  <c r="O16" i="6"/>
  <c r="N16" i="6"/>
  <c r="M16" i="6"/>
  <c r="N15" i="6"/>
  <c r="M15" i="6"/>
  <c r="L15" i="6"/>
  <c r="K15" i="6"/>
  <c r="J15" i="6"/>
  <c r="N12" i="6"/>
  <c r="M12" i="6"/>
  <c r="C12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Q10" i="6"/>
  <c r="P10" i="6"/>
  <c r="O10" i="6"/>
  <c r="N10" i="6"/>
  <c r="M10" i="6"/>
  <c r="L10" i="6"/>
  <c r="K10" i="6"/>
  <c r="J10" i="6"/>
  <c r="I10" i="6"/>
  <c r="I14" i="6" s="1"/>
  <c r="H10" i="6"/>
  <c r="H14" i="6" s="1"/>
  <c r="G10" i="6"/>
  <c r="G14" i="6" s="1"/>
  <c r="F10" i="6"/>
  <c r="F14" i="6" s="1"/>
  <c r="E10" i="6"/>
  <c r="E14" i="6" s="1"/>
  <c r="D10" i="6"/>
  <c r="D14" i="6" s="1"/>
  <c r="C10" i="6"/>
  <c r="C14" i="6" s="1"/>
  <c r="B10" i="6"/>
  <c r="B14" i="6" s="1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N14" i="6" l="1"/>
  <c r="P17" i="6"/>
  <c r="L14" i="6"/>
  <c r="J14" i="6"/>
  <c r="P28" i="6"/>
  <c r="P15" i="6"/>
  <c r="K14" i="6"/>
  <c r="O14" i="6"/>
  <c r="O33" i="6"/>
  <c r="O19" i="6" s="1"/>
  <c r="M14" i="6"/>
  <c r="Q29" i="6"/>
  <c r="O15" i="6"/>
  <c r="P14" i="6" l="1"/>
  <c r="P33" i="6"/>
  <c r="P19" i="6" s="1"/>
  <c r="Q28" i="6"/>
  <c r="Q15" i="6"/>
  <c r="Q14" i="6" l="1"/>
  <c r="Q33" i="6"/>
  <c r="Q19" i="6" s="1"/>
</calcChain>
</file>

<file path=xl/sharedStrings.xml><?xml version="1.0" encoding="utf-8"?>
<sst xmlns="http://schemas.openxmlformats.org/spreadsheetml/2006/main" count="86" uniqueCount="72">
  <si>
    <t xml:space="preserve"> Անտառկառավարման պլանների կազմում</t>
  </si>
  <si>
    <t xml:space="preserve"> Կրթական օբյեկտների շենքային պայմանների բարելավում</t>
  </si>
  <si>
    <t>Ներդրումներ շենք-շինությունների հիմնանորոգման նպատակով</t>
  </si>
  <si>
    <t>Սողանքային աղետի դեմ պայքար</t>
  </si>
  <si>
    <t>Տրանսպորտային օբյեկտների հիմնանորոգում</t>
  </si>
  <si>
    <t>WGS-84 (ARMREF02) ազգային գեոդեզիական կոորդինատային համակարգին կոորդինատների համապատասխանեցում</t>
  </si>
  <si>
    <t>Նախագծանախահաշվային փաստաթղթերի կազմում</t>
  </si>
  <si>
    <t>Հանրապետության տարածքում առկա սանիտարահիգիենիկ և բնապահպանական պահանջներին չհամապատասխանող աղբանոցների փակում, շահագործման ենթակա աղբավայրերի բարեկարգում (ՀՀ Գեղարքունիքի և ՀՀ Կոտայքի մարզերում առկա աղբավայրերի փակում, հանրապետության տարածքում շահագործվող աղբավայրերի բարեկարգում</t>
  </si>
  <si>
    <t xml:space="preserve">«Անալիտիկ» ՓԲԸ-ի լաբորատորիայի շենքի հիմնանորոգում և լաբորատոր սարքավորումների  վերազինում </t>
  </si>
  <si>
    <t>Ջրամբարների վերականգնման և վերազինման աշխատանքներ</t>
  </si>
  <si>
    <t>Օրվա կարգավորման ջրամբարների կառուցում և վերակառուցում</t>
  </si>
  <si>
    <t xml:space="preserve">Խորքային հորերի վերականգնում </t>
  </si>
  <si>
    <t>Հարկաբյուջետային շրջանակ</t>
  </si>
  <si>
    <t>Անվանական ՀՆԱ, մլրդ դրամ</t>
  </si>
  <si>
    <t>Իրական ՀՆԱ-ի աճ, %</t>
  </si>
  <si>
    <t>ՀՆԱ-ի դեֆլյատոր</t>
  </si>
  <si>
    <t>Անվանական ՀՆԱ-ի աճ, %</t>
  </si>
  <si>
    <t>Պետական բյուջե, % ՀՆԱ-ի նկատմամբ</t>
  </si>
  <si>
    <t>Պետական բյուջեի եկամուտներ և պաշտոնական դրամաշնորհներ</t>
  </si>
  <si>
    <t>Հարկային եկամուտներ</t>
  </si>
  <si>
    <t>Ոչ հարկային եկամուտներ և պաշտոնական դրամաշնորհներ</t>
  </si>
  <si>
    <t>Ծախսեր</t>
  </si>
  <si>
    <t>Ընթացիկ ծախսեր</t>
  </si>
  <si>
    <t>Ընթացիկ ծախսեր առանց տոկոսավճարների</t>
  </si>
  <si>
    <t>Տոկոսավճարներ</t>
  </si>
  <si>
    <t>Կապիտալ ծախսեր</t>
  </si>
  <si>
    <t>Պետական բյուջեի դեֆիցիտ (-) / պրոֆիցիտ (+)</t>
  </si>
  <si>
    <t>Պետական բյուջեի, մլրդ դրամ</t>
  </si>
  <si>
    <t>«Հայանտառ» ՊՈԱԿ-ի  «Անտառտնտեսություն» մասնաճյուղերի շենքային պայմանների ապահովում</t>
  </si>
  <si>
    <t>«Հայանտառ» ՊՈԱԿ-ի  «Անտառտնտեսություն»  մասնաճյուղերի շենքային պայմանների բարելավում</t>
  </si>
  <si>
    <t>Մարզական օբյեկտների շինարարություն</t>
  </si>
  <si>
    <t>Փոքրաքանակ երեխաներով համալրված հանրակրթական դպրոցների  մոդուլային շենքերի գույքով ապահովում</t>
  </si>
  <si>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</si>
  <si>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</si>
  <si>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</si>
  <si>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Ծրագիր</t>
  </si>
  <si>
    <t>Միջոցառում</t>
  </si>
  <si>
    <t xml:space="preserve">ԸՆԴԱՄԵՆԸ </t>
  </si>
  <si>
    <t xml:space="preserve">այդ թվում՝ </t>
  </si>
  <si>
    <t>այդ թվում`</t>
  </si>
  <si>
    <t>ՀՀ ԿՐԹՈՒԹՅԱՆ, ԳԻՏՈՒԹՅԱՆ, ՄՇԱԿՈՒՅԹԻ ԵՎ ՍՊՈՐՏԻ ՆԱԽԱՐԱՐՈՒԹՅՈՒՆ</t>
  </si>
  <si>
    <t>Նախնական մասնագիտական (արհեստագործական) և միջին մասնագիտական ուսումնական հաստատությունների շենքային պայմանների բարելավում</t>
  </si>
  <si>
    <t>Մանկապարտեզների շենքային պայմանների բարելավում</t>
  </si>
  <si>
    <t>ՀՀ ՏԱՐԱԾՔԱՅԻՆ ԿԱՌԱՎԱՐՄԱՆ ԵՎ ԵՆԹԱԿԱՌՈՒՑՎԱԾՔՆԵՐԻ ՆԱԽԱՐԱՐՈՒԹՅՈՒՆ</t>
  </si>
  <si>
    <t>Ոռոգման համակարգերի հիմնանորոգում</t>
  </si>
  <si>
    <t>Գետերի և հեղեղատարների տեղամասերի ամրացման և մաքրման աշխատանքներ</t>
  </si>
  <si>
    <t>Արփա-Սևան ջրային համակարգի տեխնիկական վիճակի բարելավում</t>
  </si>
  <si>
    <t>ՀՀ տարածքում վարձակալի կողմից չսպասարկվող շուրջ 560 բնակավայրերում ջրամատակարարման և ջրահեռացման համակարգերի կառուցում</t>
  </si>
  <si>
    <t>ՀՀ  ՇՐՋԱԿԱ ՄԻՋԱՎԱՅՐԻ  ՆԱԽԱՐԱՐՈՒԹՅՈՒՆ</t>
  </si>
  <si>
    <t>Անտառվերականգնման և անտառապատման աշխատանքներ</t>
  </si>
  <si>
    <t>ՀՀ  ՊԱՇՏՊԱՆՈՒԹՅԱՆ   ՆԱԽԱՐԱՐՈՒԹՅՈՒՆ</t>
  </si>
  <si>
    <t>Կառավարության պարտք</t>
  </si>
  <si>
    <t>2021 թվական</t>
  </si>
  <si>
    <t>2022 թվական</t>
  </si>
  <si>
    <t>2023 թվական</t>
  </si>
  <si>
    <t>Պետական նշանակության ավտոճանապարհների հիմնանորոգում</t>
  </si>
  <si>
    <t>ՀՀ ԱՐՏԱԿԱՐԳ ԻՐԱՎԻՃԱԿՆԵՐԻ ՆԱԽԱՐԱՐՈՒԹՅՈՒՆ</t>
  </si>
  <si>
    <t>Նախնական մասնագիտական (արհեստագործական) և միջին մասնագիտական ուսումնական հաստատություններում ուսումնարտադրական բազայով ապահովում</t>
  </si>
  <si>
    <t>«Հայաստանի ազգային կինոկենտրոն» ՊՈԱԿ-ի շենքային պայմանների բարելավում</t>
  </si>
  <si>
    <t>Հուշարձանների ամրակայում, նորոգում և վերականգնում</t>
  </si>
  <si>
    <t>Ներդրումներ թանգարանների և պատկերասրահների հիմնանորոգման համար</t>
  </si>
  <si>
    <t>Բարձրագույն  ուսումնական հաստատությունների և «Զեյթուն» ուսանողական ավան» հիմնադրամի շենքային պայմանների բարելավում</t>
  </si>
  <si>
    <t>Ներդրումներ թատրոնների շենքերի կապիտալ վերանորոգման համար</t>
  </si>
  <si>
    <t>Կրթական օբյեկտների շենքային ապահովվածության բարելավում</t>
  </si>
  <si>
    <t>Փոքրաքանակ երեխաներով համալրված հանրակրթական դպրոցների  մոդուլային շենքերի կառուցում</t>
  </si>
  <si>
    <t>Ավագ մակարդակի կրթություն իրականացնող ուսումնական հաստատությունների շենքային պայմանների բարելավում</t>
  </si>
  <si>
    <t>Հանրակրթական կրթություն իրականացնող ուսումնական հաստատությունների նոր մարզադահլիճների կառուցում</t>
  </si>
  <si>
    <t>Հանրակրթական կրթություն իրականացնող ուսումնական հաստատությունների մարզադահլիճների վերակառուցում</t>
  </si>
  <si>
    <t>Աջակցություն համայնքներին մշակութային հաստատությունների շենքային պայմանների բարելավման համար</t>
  </si>
  <si>
    <t>ՀԱՅԱՍՏԱՆԻ ՀԱՆՐԱՅԻՆ ՀԵՏՈՒՍՏԱՌԱԴԻՈԸՆԿԵՐՈՒԹՅԱՆ ԽՈՐՀՈՒՐԴ</t>
  </si>
  <si>
    <t>Հավելված N 7</t>
  </si>
  <si>
    <t xml:space="preserve"> 2021-2023թթ. ժամանակահատվածում առաջնահերթ կապիտալ ծախսերն՝ ըստ բյուջետային գլխավոր կարգադրիչների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</si>
</sst>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_-* #,##0.00\ _₽_-;\-* #,##0.00\ _₽_-;_-* &quot;-&quot;??\ _₽_-;_-@_-"/>
    <numFmt numFmtId="167" formatCode="##,##0.0;\(##,##0.0\);\-"/>
    <numFmt numFmtId="168" formatCode="#,##0.0_);\(#,##0.0\)"/>
    <numFmt numFmtId="169" formatCode="0.0"/>
    <numFmt numFmtId="170" formatCode="#,##0.0"/>
    <numFmt numFmtId="171" formatCode="General_)"/>
    <numFmt numFmtId="172" formatCode="0.00000"/>
  </numFmts>
  <fonts count="104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10"/>
      <name val="Arial Armenian"/>
      <family val="2"/>
    </font>
    <font>
      <sz val="10"/>
      <name val="Times Armenian"/>
      <family val="1"/>
    </font>
    <font>
      <sz val="10"/>
      <name val="Arial Armenian"/>
      <family val="2"/>
    </font>
    <font>
      <sz val="11"/>
      <color theme="1"/>
      <name val="GHEA Grapalat"/>
      <family val="3"/>
    </font>
    <font>
      <b/>
      <sz val="16"/>
      <color theme="1"/>
      <name val="GHEA Grapalat"/>
      <family val="3"/>
    </font>
    <font>
      <sz val="11"/>
      <name val="Arial"/>
      <family val="2"/>
    </font>
    <font>
      <b/>
      <sz val="11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rgb="FFFF0000"/>
      <name val="GHEA Grapalat"/>
      <family val="3"/>
    </font>
    <font>
      <u/>
      <sz val="11"/>
      <color theme="10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04"/>
    </font>
    <font>
      <sz val="10"/>
      <name val="Arial"/>
      <family val="2"/>
      <charset val="204"/>
    </font>
    <font>
      <sz val="11"/>
      <color theme="1"/>
      <name val="Arial Armenian"/>
      <family val="2"/>
    </font>
    <font>
      <u/>
      <sz val="11"/>
      <color theme="10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b/>
      <u/>
      <sz val="12"/>
      <color theme="1"/>
      <name val="GHEA Grapalat"/>
      <family val="3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LatArm"/>
      <family val="2"/>
    </font>
    <font>
      <sz val="10"/>
      <name val="Arial"/>
      <family val="2"/>
      <charset val="204"/>
    </font>
    <font>
      <u/>
      <sz val="8"/>
      <color indexed="12"/>
      <name val="Arial Armenian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0"/>
      <name val="Arial Cyr"/>
      <family val="2"/>
    </font>
    <font>
      <sz val="10"/>
      <color theme="1"/>
      <name val="Arial Armenian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1"/>
      <color theme="1"/>
      <name val="GHEA Grapalat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indexed="60"/>
      <name val="Calibri"/>
      <family val="2"/>
      <charset val="1"/>
    </font>
    <font>
      <sz val="11"/>
      <color indexed="20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1"/>
      <name val="GHEA Grapalat"/>
      <family val="3"/>
    </font>
    <font>
      <b/>
      <sz val="11"/>
      <color rgb="FF000000"/>
      <name val="GHEA Grapalat"/>
      <family val="3"/>
    </font>
    <font>
      <b/>
      <sz val="12"/>
      <name val="GHEA Grapalat"/>
      <family val="3"/>
    </font>
    <font>
      <b/>
      <sz val="1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</fills>
  <borders count="8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95">
    <xf numFmtId="0" fontId="0" fillId="0" borderId="0">
      <alignment horizontal="left" vertical="top" wrapText="1"/>
    </xf>
    <xf numFmtId="167" fontId="6" fillId="0" borderId="0" applyFill="0" applyBorder="0" applyProtection="0">
      <alignment horizontal="right" vertical="top"/>
    </xf>
    <xf numFmtId="0" fontId="8" fillId="0" borderId="0"/>
    <xf numFmtId="0" fontId="9" fillId="0" borderId="0"/>
    <xf numFmtId="9" fontId="9" fillId="0" borderId="0" applyFont="0" applyFill="0" applyBorder="0" applyAlignment="0" applyProtection="0"/>
    <xf numFmtId="0" fontId="7" fillId="0" borderId="0"/>
    <xf numFmtId="166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0" fontId="5" fillId="0" borderId="0"/>
    <xf numFmtId="0" fontId="11" fillId="0" borderId="0"/>
    <xf numFmtId="164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2" borderId="1" applyNumberFormat="0" applyFont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2" borderId="1" applyNumberFormat="0" applyFont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6" fillId="0" borderId="0">
      <alignment horizontal="left" vertical="top" wrapText="1"/>
    </xf>
    <xf numFmtId="165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/>
    <xf numFmtId="164" fontId="10" fillId="0" borderId="0" applyFon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164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0" fillId="0" borderId="0"/>
    <xf numFmtId="0" fontId="23" fillId="0" borderId="0"/>
    <xf numFmtId="0" fontId="7" fillId="0" borderId="0"/>
    <xf numFmtId="0" fontId="7" fillId="0" borderId="0"/>
    <xf numFmtId="0" fontId="22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0" fillId="0" borderId="0"/>
    <xf numFmtId="0" fontId="21" fillId="0" borderId="0"/>
    <xf numFmtId="0" fontId="20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/>
    <xf numFmtId="0" fontId="10" fillId="0" borderId="0"/>
    <xf numFmtId="0" fontId="22" fillId="0" borderId="0"/>
    <xf numFmtId="0" fontId="22" fillId="0" borderId="0"/>
    <xf numFmtId="0" fontId="7" fillId="0" borderId="0"/>
    <xf numFmtId="0" fontId="2" fillId="0" borderId="0"/>
    <xf numFmtId="0" fontId="2" fillId="0" borderId="0"/>
    <xf numFmtId="0" fontId="7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/>
    <xf numFmtId="0" fontId="10" fillId="0" borderId="0"/>
    <xf numFmtId="0" fontId="27" fillId="22" borderId="37" applyNumberFormat="0" applyAlignment="0" applyProtection="0"/>
    <xf numFmtId="0" fontId="28" fillId="35" borderId="38" applyNumberFormat="0" applyAlignment="0" applyProtection="0"/>
    <xf numFmtId="0" fontId="29" fillId="35" borderId="37" applyNumberFormat="0" applyAlignment="0" applyProtection="0"/>
    <xf numFmtId="0" fontId="33" fillId="0" borderId="39" applyNumberFormat="0" applyFill="0" applyAlignment="0" applyProtection="0"/>
    <xf numFmtId="0" fontId="7" fillId="38" borderId="40" applyNumberFormat="0" applyFont="0" applyAlignment="0" applyProtection="0"/>
    <xf numFmtId="0" fontId="42" fillId="0" borderId="0"/>
    <xf numFmtId="0" fontId="43" fillId="0" borderId="0"/>
    <xf numFmtId="9" fontId="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42" applyNumberFormat="0" applyFill="0" applyAlignment="0" applyProtection="0"/>
    <xf numFmtId="0" fontId="51" fillId="0" borderId="43" applyNumberFormat="0" applyFill="0" applyAlignment="0" applyProtection="0"/>
    <xf numFmtId="0" fontId="52" fillId="0" borderId="44" applyNumberFormat="0" applyFill="0" applyAlignment="0" applyProtection="0"/>
    <xf numFmtId="0" fontId="52" fillId="0" borderId="0" applyNumberFormat="0" applyFill="0" applyBorder="0" applyAlignment="0" applyProtection="0"/>
    <xf numFmtId="0" fontId="53" fillId="39" borderId="0" applyNumberFormat="0" applyBorder="0" applyAlignment="0" applyProtection="0"/>
    <xf numFmtId="0" fontId="54" fillId="40" borderId="0" applyNumberFormat="0" applyBorder="0" applyAlignment="0" applyProtection="0"/>
    <xf numFmtId="0" fontId="55" fillId="41" borderId="0" applyNumberFormat="0" applyBorder="0" applyAlignment="0" applyProtection="0"/>
    <xf numFmtId="0" fontId="56" fillId="42" borderId="45" applyNumberFormat="0" applyAlignment="0" applyProtection="0"/>
    <xf numFmtId="0" fontId="57" fillId="43" borderId="46" applyNumberFormat="0" applyAlignment="0" applyProtection="0"/>
    <xf numFmtId="0" fontId="58" fillId="43" borderId="45" applyNumberFormat="0" applyAlignment="0" applyProtection="0"/>
    <xf numFmtId="0" fontId="59" fillId="0" borderId="47" applyNumberFormat="0" applyFill="0" applyAlignment="0" applyProtection="0"/>
    <xf numFmtId="0" fontId="60" fillId="44" borderId="48" applyNumberFormat="0" applyAlignment="0" applyProtection="0"/>
    <xf numFmtId="0" fontId="61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62" fillId="0" borderId="0" applyNumberFormat="0" applyFill="0" applyBorder="0" applyAlignment="0" applyProtection="0"/>
    <xf numFmtId="0" fontId="63" fillId="0" borderId="49" applyNumberFormat="0" applyFill="0" applyAlignment="0" applyProtection="0"/>
    <xf numFmtId="0" fontId="64" fillId="4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64" fillId="48" borderId="0" applyNumberFormat="0" applyBorder="0" applyAlignment="0" applyProtection="0"/>
    <xf numFmtId="0" fontId="64" fillId="4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64" fillId="50" borderId="0" applyNumberFormat="0" applyBorder="0" applyAlignment="0" applyProtection="0"/>
    <xf numFmtId="0" fontId="64" fillId="51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64" fillId="52" borderId="0" applyNumberFormat="0" applyBorder="0" applyAlignment="0" applyProtection="0"/>
    <xf numFmtId="0" fontId="64" fillId="5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64" fillId="54" borderId="0" applyNumberFormat="0" applyBorder="0" applyAlignment="0" applyProtection="0"/>
    <xf numFmtId="0" fontId="64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64" fillId="56" borderId="0" applyNumberFormat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33" fillId="0" borderId="60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 applyFont="0" applyFill="0" applyBorder="0" applyAlignment="0" applyProtection="0"/>
    <xf numFmtId="0" fontId="27" fillId="22" borderId="58" applyNumberFormat="0" applyAlignment="0" applyProtection="0"/>
    <xf numFmtId="164" fontId="1" fillId="0" borderId="0" applyFont="0" applyFill="0" applyBorder="0" applyAlignment="0" applyProtection="0"/>
    <xf numFmtId="0" fontId="29" fillId="35" borderId="58" applyNumberFormat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8" fillId="35" borderId="63" applyNumberFormat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4" borderId="0" applyNumberFormat="0" applyBorder="0" applyAlignment="0" applyProtection="0"/>
    <xf numFmtId="0" fontId="27" fillId="22" borderId="50" applyNumberFormat="0" applyAlignment="0" applyProtection="0"/>
    <xf numFmtId="0" fontId="28" fillId="35" borderId="51" applyNumberFormat="0" applyAlignment="0" applyProtection="0"/>
    <xf numFmtId="0" fontId="29" fillId="35" borderId="50" applyNumberFormat="0" applyAlignment="0" applyProtection="0"/>
    <xf numFmtId="0" fontId="30" fillId="0" borderId="32" applyNumberFormat="0" applyFill="0" applyAlignment="0" applyProtection="0"/>
    <xf numFmtId="0" fontId="31" fillId="0" borderId="33" applyNumberFormat="0" applyFill="0" applyAlignment="0" applyProtection="0"/>
    <xf numFmtId="0" fontId="32" fillId="0" borderId="3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52" applyNumberFormat="0" applyFill="0" applyAlignment="0" applyProtection="0"/>
    <xf numFmtId="0" fontId="34" fillId="36" borderId="35" applyNumberFormat="0" applyAlignment="0" applyProtection="0"/>
    <xf numFmtId="0" fontId="35" fillId="0" borderId="0" applyNumberFormat="0" applyFill="0" applyBorder="0" applyAlignment="0" applyProtection="0"/>
    <xf numFmtId="0" fontId="36" fillId="37" borderId="0" applyNumberFormat="0" applyBorder="0" applyAlignment="0" applyProtection="0"/>
    <xf numFmtId="0" fontId="37" fillId="18" borderId="0" applyNumberFormat="0" applyBorder="0" applyAlignment="0" applyProtection="0"/>
    <xf numFmtId="0" fontId="38" fillId="0" borderId="0" applyNumberFormat="0" applyFill="0" applyBorder="0" applyAlignment="0" applyProtection="0"/>
    <xf numFmtId="0" fontId="7" fillId="38" borderId="53" applyNumberFormat="0" applyFont="0" applyAlignment="0" applyProtection="0"/>
    <xf numFmtId="0" fontId="39" fillId="0" borderId="36" applyNumberFormat="0" applyFill="0" applyAlignment="0" applyProtection="0"/>
    <xf numFmtId="0" fontId="40" fillId="0" borderId="0" applyNumberFormat="0" applyFill="0" applyBorder="0" applyAlignment="0" applyProtection="0"/>
    <xf numFmtId="0" fontId="28" fillId="35" borderId="67" applyNumberFormat="0" applyAlignment="0" applyProtection="0"/>
    <xf numFmtId="0" fontId="41" fillId="19" borderId="0" applyNumberFormat="0" applyBorder="0" applyAlignment="0" applyProtection="0"/>
    <xf numFmtId="0" fontId="28" fillId="35" borderId="59" applyNumberFormat="0" applyAlignment="0" applyProtection="0"/>
    <xf numFmtId="0" fontId="27" fillId="22" borderId="66" applyNumberFormat="0" applyAlignment="0" applyProtection="0"/>
    <xf numFmtId="0" fontId="27" fillId="22" borderId="50" applyNumberFormat="0" applyAlignment="0" applyProtection="0"/>
    <xf numFmtId="0" fontId="28" fillId="35" borderId="51" applyNumberFormat="0" applyAlignment="0" applyProtection="0"/>
    <xf numFmtId="0" fontId="29" fillId="35" borderId="50" applyNumberFormat="0" applyAlignment="0" applyProtection="0"/>
    <xf numFmtId="0" fontId="33" fillId="0" borderId="52" applyNumberFormat="0" applyFill="0" applyAlignment="0" applyProtection="0"/>
    <xf numFmtId="0" fontId="7" fillId="38" borderId="53" applyNumberFormat="0" applyFont="0" applyAlignment="0" applyProtection="0"/>
    <xf numFmtId="0" fontId="66" fillId="0" borderId="0"/>
    <xf numFmtId="0" fontId="7" fillId="38" borderId="69" applyNumberFormat="0" applyFont="0" applyAlignment="0" applyProtection="0"/>
    <xf numFmtId="0" fontId="27" fillId="22" borderId="66" applyNumberFormat="0" applyAlignment="0" applyProtection="0"/>
    <xf numFmtId="0" fontId="7" fillId="38" borderId="61" applyNumberFormat="0" applyFont="0" applyAlignment="0" applyProtection="0"/>
    <xf numFmtId="0" fontId="7" fillId="38" borderId="65" applyNumberFormat="0" applyFont="0" applyAlignment="0" applyProtection="0"/>
    <xf numFmtId="0" fontId="27" fillId="22" borderId="62" applyNumberFormat="0" applyAlignment="0" applyProtection="0"/>
    <xf numFmtId="0" fontId="29" fillId="35" borderId="62" applyNumberFormat="0" applyAlignment="0" applyProtection="0"/>
    <xf numFmtId="0" fontId="7" fillId="38" borderId="69" applyNumberFormat="0" applyFont="0" applyAlignment="0" applyProtection="0"/>
    <xf numFmtId="0" fontId="27" fillId="22" borderId="54" applyNumberFormat="0" applyAlignment="0" applyProtection="0"/>
    <xf numFmtId="0" fontId="28" fillId="35" borderId="55" applyNumberFormat="0" applyAlignment="0" applyProtection="0"/>
    <xf numFmtId="0" fontId="29" fillId="35" borderId="54" applyNumberFormat="0" applyAlignment="0" applyProtection="0"/>
    <xf numFmtId="0" fontId="33" fillId="0" borderId="56" applyNumberFormat="0" applyFill="0" applyAlignment="0" applyProtection="0"/>
    <xf numFmtId="0" fontId="33" fillId="0" borderId="64" applyNumberFormat="0" applyFill="0" applyAlignment="0" applyProtection="0"/>
    <xf numFmtId="0" fontId="33" fillId="0" borderId="68" applyNumberFormat="0" applyFill="0" applyAlignment="0" applyProtection="0"/>
    <xf numFmtId="0" fontId="7" fillId="38" borderId="57" applyNumberFormat="0" applyFont="0" applyAlignment="0" applyProtection="0"/>
    <xf numFmtId="0" fontId="33" fillId="0" borderId="68" applyNumberFormat="0" applyFill="0" applyAlignment="0" applyProtection="0"/>
    <xf numFmtId="0" fontId="29" fillId="35" borderId="66" applyNumberFormat="0" applyAlignment="0" applyProtection="0"/>
    <xf numFmtId="0" fontId="28" fillId="35" borderId="67" applyNumberFormat="0" applyAlignment="0" applyProtection="0"/>
    <xf numFmtId="0" fontId="27" fillId="22" borderId="54" applyNumberFormat="0" applyAlignment="0" applyProtection="0"/>
    <xf numFmtId="0" fontId="28" fillId="35" borderId="55" applyNumberFormat="0" applyAlignment="0" applyProtection="0"/>
    <xf numFmtId="0" fontId="29" fillId="35" borderId="54" applyNumberFormat="0" applyAlignment="0" applyProtection="0"/>
    <xf numFmtId="0" fontId="33" fillId="0" borderId="56" applyNumberFormat="0" applyFill="0" applyAlignment="0" applyProtection="0"/>
    <xf numFmtId="0" fontId="7" fillId="38" borderId="57" applyNumberFormat="0" applyFont="0" applyAlignment="0" applyProtection="0"/>
    <xf numFmtId="0" fontId="27" fillId="22" borderId="58" applyNumberFormat="0" applyAlignment="0" applyProtection="0"/>
    <xf numFmtId="0" fontId="28" fillId="35" borderId="59" applyNumberFormat="0" applyAlignment="0" applyProtection="0"/>
    <xf numFmtId="0" fontId="29" fillId="35" borderId="58" applyNumberFormat="0" applyAlignment="0" applyProtection="0"/>
    <xf numFmtId="0" fontId="33" fillId="0" borderId="60" applyNumberFormat="0" applyFill="0" applyAlignment="0" applyProtection="0"/>
    <xf numFmtId="0" fontId="7" fillId="38" borderId="61" applyNumberFormat="0" applyFont="0" applyAlignment="0" applyProtection="0"/>
    <xf numFmtId="0" fontId="27" fillId="22" borderId="62" applyNumberFormat="0" applyAlignment="0" applyProtection="0"/>
    <xf numFmtId="0" fontId="28" fillId="35" borderId="63" applyNumberFormat="0" applyAlignment="0" applyProtection="0"/>
    <xf numFmtId="0" fontId="29" fillId="35" borderId="62" applyNumberFormat="0" applyAlignment="0" applyProtection="0"/>
    <xf numFmtId="0" fontId="33" fillId="0" borderId="64" applyNumberFormat="0" applyFill="0" applyAlignment="0" applyProtection="0"/>
    <xf numFmtId="0" fontId="7" fillId="38" borderId="65" applyNumberFormat="0" applyFont="0" applyAlignment="0" applyProtection="0"/>
    <xf numFmtId="0" fontId="29" fillId="35" borderId="66" applyNumberFormat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8" fillId="23" borderId="0" applyNumberFormat="0" applyBorder="0" applyAlignment="0" applyProtection="0"/>
    <xf numFmtId="0" fontId="68" fillId="24" borderId="0" applyNumberFormat="0" applyBorder="0" applyAlignment="0" applyProtection="0"/>
    <xf numFmtId="0" fontId="68" fillId="25" borderId="0" applyNumberFormat="0" applyBorder="0" applyAlignment="0" applyProtection="0"/>
    <xf numFmtId="0" fontId="68" fillId="20" borderId="0" applyNumberFormat="0" applyBorder="0" applyAlignment="0" applyProtection="0"/>
    <xf numFmtId="0" fontId="68" fillId="23" borderId="0" applyNumberFormat="0" applyBorder="0" applyAlignment="0" applyProtection="0"/>
    <xf numFmtId="0" fontId="68" fillId="26" borderId="0" applyNumberFormat="0" applyBorder="0" applyAlignment="0" applyProtection="0"/>
    <xf numFmtId="0" fontId="64" fillId="46" borderId="0" applyNumberFormat="0" applyBorder="0" applyAlignment="0" applyProtection="0"/>
    <xf numFmtId="0" fontId="64" fillId="48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4" borderId="0" applyNumberFormat="0" applyBorder="0" applyAlignment="0" applyProtection="0"/>
    <xf numFmtId="0" fontId="64" fillId="30" borderId="0" applyNumberFormat="0" applyBorder="0" applyAlignment="0" applyProtection="0"/>
    <xf numFmtId="0" fontId="64" fillId="30" borderId="0" applyNumberFormat="0" applyBorder="0" applyAlignment="0" applyProtection="0"/>
    <xf numFmtId="0" fontId="64" fillId="56" borderId="0" applyNumberFormat="0" applyBorder="0" applyAlignment="0" applyProtection="0"/>
    <xf numFmtId="0" fontId="64" fillId="56" borderId="0" applyNumberFormat="0" applyBorder="0" applyAlignment="0" applyProtection="0"/>
    <xf numFmtId="0" fontId="64" fillId="56" borderId="0" applyNumberFormat="0" applyBorder="0" applyAlignment="0" applyProtection="0"/>
    <xf numFmtId="0" fontId="64" fillId="56" borderId="0" applyNumberFormat="0" applyBorder="0" applyAlignment="0" applyProtection="0"/>
    <xf numFmtId="0" fontId="64" fillId="56" borderId="0" applyNumberFormat="0" applyBorder="0" applyAlignment="0" applyProtection="0"/>
    <xf numFmtId="0" fontId="64" fillId="56" borderId="0" applyNumberFormat="0" applyBorder="0" applyAlignment="0" applyProtection="0"/>
    <xf numFmtId="0" fontId="69" fillId="27" borderId="0" applyNumberFormat="0" applyBorder="0" applyAlignment="0" applyProtection="0"/>
    <xf numFmtId="0" fontId="69" fillId="24" borderId="0" applyNumberFormat="0" applyBorder="0" applyAlignment="0" applyProtection="0"/>
    <xf numFmtId="0" fontId="69" fillId="25" borderId="0" applyNumberFormat="0" applyBorder="0" applyAlignment="0" applyProtection="0"/>
    <xf numFmtId="0" fontId="69" fillId="28" borderId="0" applyNumberFormat="0" applyBorder="0" applyAlignment="0" applyProtection="0"/>
    <xf numFmtId="0" fontId="69" fillId="29" borderId="0" applyNumberFormat="0" applyBorder="0" applyAlignment="0" applyProtection="0"/>
    <xf numFmtId="0" fontId="69" fillId="30" borderId="0" applyNumberFormat="0" applyBorder="0" applyAlignment="0" applyProtection="0"/>
    <xf numFmtId="0" fontId="64" fillId="45" borderId="0" applyNumberFormat="0" applyBorder="0" applyAlignment="0" applyProtection="0"/>
    <xf numFmtId="0" fontId="64" fillId="47" borderId="0" applyNumberFormat="0" applyBorder="0" applyAlignment="0" applyProtection="0"/>
    <xf numFmtId="0" fontId="64" fillId="49" borderId="0" applyNumberFormat="0" applyBorder="0" applyAlignment="0" applyProtection="0"/>
    <xf numFmtId="0" fontId="64" fillId="51" borderId="0" applyNumberFormat="0" applyBorder="0" applyAlignment="0" applyProtection="0"/>
    <xf numFmtId="0" fontId="64" fillId="53" borderId="0" applyNumberFormat="0" applyBorder="0" applyAlignment="0" applyProtection="0"/>
    <xf numFmtId="0" fontId="64" fillId="55" borderId="0" applyNumberFormat="0" applyBorder="0" applyAlignment="0" applyProtection="0"/>
    <xf numFmtId="0" fontId="54" fillId="40" borderId="0" applyNumberFormat="0" applyBorder="0" applyAlignment="0" applyProtection="0"/>
    <xf numFmtId="0" fontId="58" fillId="43" borderId="45" applyNumberFormat="0" applyAlignment="0" applyProtection="0"/>
    <xf numFmtId="0" fontId="60" fillId="44" borderId="48" applyNumberFormat="0" applyAlignment="0" applyProtection="0"/>
    <xf numFmtId="43" fontId="7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53" fillId="39" borderId="0" applyNumberFormat="0" applyBorder="0" applyAlignment="0" applyProtection="0"/>
    <xf numFmtId="0" fontId="50" fillId="0" borderId="42" applyNumberFormat="0" applyFill="0" applyAlignment="0" applyProtection="0"/>
    <xf numFmtId="0" fontId="51" fillId="0" borderId="43" applyNumberFormat="0" applyFill="0" applyAlignment="0" applyProtection="0"/>
    <xf numFmtId="0" fontId="52" fillId="0" borderId="44" applyNumberFormat="0" applyFill="0" applyAlignment="0" applyProtection="0"/>
    <xf numFmtId="0" fontId="52" fillId="0" borderId="0" applyNumberForma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56" fillId="42" borderId="45" applyNumberFormat="0" applyAlignment="0" applyProtection="0"/>
    <xf numFmtId="38" fontId="72" fillId="0" borderId="0"/>
    <xf numFmtId="38" fontId="73" fillId="0" borderId="0"/>
    <xf numFmtId="38" fontId="74" fillId="0" borderId="0"/>
    <xf numFmtId="38" fontId="75" fillId="0" borderId="0"/>
    <xf numFmtId="0" fontId="76" fillId="0" borderId="0"/>
    <xf numFmtId="0" fontId="76" fillId="0" borderId="0"/>
    <xf numFmtId="0" fontId="77" fillId="0" borderId="0"/>
    <xf numFmtId="0" fontId="59" fillId="0" borderId="47" applyNumberFormat="0" applyFill="0" applyAlignment="0" applyProtection="0"/>
    <xf numFmtId="0" fontId="55" fillId="41" borderId="0" applyNumberFormat="0" applyBorder="0" applyAlignment="0" applyProtection="0"/>
    <xf numFmtId="0" fontId="43" fillId="0" borderId="0"/>
    <xf numFmtId="0" fontId="22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5" fillId="0" borderId="0"/>
    <xf numFmtId="0" fontId="65" fillId="0" borderId="0"/>
    <xf numFmtId="0" fontId="10" fillId="0" borderId="0"/>
    <xf numFmtId="0" fontId="10" fillId="0" borderId="0"/>
    <xf numFmtId="0" fontId="78" fillId="0" borderId="0"/>
    <xf numFmtId="0" fontId="1" fillId="0" borderId="0"/>
    <xf numFmtId="0" fontId="1" fillId="0" borderId="0"/>
    <xf numFmtId="0" fontId="7" fillId="0" borderId="0">
      <alignment shrinkToFit="1"/>
    </xf>
    <xf numFmtId="0" fontId="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9" fillId="0" borderId="0"/>
    <xf numFmtId="0" fontId="80" fillId="0" borderId="0"/>
    <xf numFmtId="0" fontId="79" fillId="0" borderId="0"/>
    <xf numFmtId="0" fontId="11" fillId="0" borderId="0"/>
    <xf numFmtId="0" fontId="10" fillId="0" borderId="0"/>
    <xf numFmtId="0" fontId="70" fillId="0" borderId="0"/>
    <xf numFmtId="0" fontId="70" fillId="0" borderId="0"/>
    <xf numFmtId="0" fontId="22" fillId="0" borderId="0"/>
    <xf numFmtId="0" fontId="78" fillId="0" borderId="0"/>
    <xf numFmtId="0" fontId="22" fillId="0" borderId="0"/>
    <xf numFmtId="0" fontId="81" fillId="0" borderId="0"/>
    <xf numFmtId="0" fontId="82" fillId="0" borderId="0"/>
    <xf numFmtId="0" fontId="22" fillId="0" borderId="0"/>
    <xf numFmtId="0" fontId="22" fillId="0" borderId="0"/>
    <xf numFmtId="0" fontId="81" fillId="0" borderId="0"/>
    <xf numFmtId="0" fontId="78" fillId="0" borderId="0"/>
    <xf numFmtId="0" fontId="81" fillId="0" borderId="0"/>
    <xf numFmtId="0" fontId="70" fillId="0" borderId="0"/>
    <xf numFmtId="0" fontId="70" fillId="0" borderId="0"/>
    <xf numFmtId="0" fontId="22" fillId="0" borderId="0"/>
    <xf numFmtId="0" fontId="1" fillId="0" borderId="0"/>
    <xf numFmtId="0" fontId="22" fillId="0" borderId="0"/>
    <xf numFmtId="0" fontId="70" fillId="2" borderId="1" applyNumberFormat="0" applyFont="0" applyAlignment="0" applyProtection="0"/>
    <xf numFmtId="0" fontId="70" fillId="2" borderId="1" applyNumberFormat="0" applyFont="0" applyAlignment="0" applyProtection="0"/>
    <xf numFmtId="0" fontId="70" fillId="2" borderId="1" applyNumberFormat="0" applyFont="0" applyAlignment="0" applyProtection="0"/>
    <xf numFmtId="0" fontId="70" fillId="2" borderId="1" applyNumberFormat="0" applyFont="0" applyAlignment="0" applyProtection="0"/>
    <xf numFmtId="0" fontId="70" fillId="2" borderId="1" applyNumberFormat="0" applyFont="0" applyAlignment="0" applyProtection="0"/>
    <xf numFmtId="0" fontId="70" fillId="2" borderId="1" applyNumberFormat="0" applyFont="0" applyAlignment="0" applyProtection="0"/>
    <xf numFmtId="0" fontId="70" fillId="2" borderId="1" applyNumberFormat="0" applyFont="0" applyAlignment="0" applyProtection="0"/>
    <xf numFmtId="0" fontId="70" fillId="2" borderId="1" applyNumberFormat="0" applyFont="0" applyAlignment="0" applyProtection="0"/>
    <xf numFmtId="0" fontId="70" fillId="2" borderId="1" applyNumberFormat="0" applyFont="0" applyAlignment="0" applyProtection="0"/>
    <xf numFmtId="0" fontId="70" fillId="2" borderId="1" applyNumberFormat="0" applyFont="0" applyAlignment="0" applyProtection="0"/>
    <xf numFmtId="0" fontId="70" fillId="2" borderId="1" applyNumberFormat="0" applyFont="0" applyAlignment="0" applyProtection="0"/>
    <xf numFmtId="0" fontId="70" fillId="2" borderId="1" applyNumberFormat="0" applyFont="0" applyAlignment="0" applyProtection="0"/>
    <xf numFmtId="0" fontId="70" fillId="2" borderId="1" applyNumberFormat="0" applyFont="0" applyAlignment="0" applyProtection="0"/>
    <xf numFmtId="0" fontId="1" fillId="2" borderId="1" applyNumberFormat="0" applyFont="0" applyAlignment="0" applyProtection="0"/>
    <xf numFmtId="0" fontId="57" fillId="43" borderId="46" applyNumberFormat="0" applyAlignment="0" applyProtection="0"/>
    <xf numFmtId="9" fontId="7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" fillId="0" borderId="0"/>
    <xf numFmtId="0" fontId="63" fillId="0" borderId="49" applyNumberFormat="0" applyFill="0" applyAlignment="0" applyProtection="0"/>
    <xf numFmtId="0" fontId="61" fillId="0" borderId="0" applyNumberFormat="0" applyFill="0" applyBorder="0" applyAlignment="0" applyProtection="0"/>
    <xf numFmtId="0" fontId="69" fillId="31" borderId="0" applyNumberFormat="0" applyBorder="0" applyAlignment="0" applyProtection="0"/>
    <xf numFmtId="0" fontId="69" fillId="32" borderId="0" applyNumberFormat="0" applyBorder="0" applyAlignment="0" applyProtection="0"/>
    <xf numFmtId="0" fontId="69" fillId="33" borderId="0" applyNumberFormat="0" applyBorder="0" applyAlignment="0" applyProtection="0"/>
    <xf numFmtId="0" fontId="69" fillId="28" borderId="0" applyNumberFormat="0" applyBorder="0" applyAlignment="0" applyProtection="0"/>
    <xf numFmtId="0" fontId="69" fillId="29" borderId="0" applyNumberFormat="0" applyBorder="0" applyAlignment="0" applyProtection="0"/>
    <xf numFmtId="0" fontId="69" fillId="34" borderId="0" applyNumberFormat="0" applyBorder="0" applyAlignment="0" applyProtection="0"/>
    <xf numFmtId="171" fontId="83" fillId="0" borderId="70">
      <protection locked="0"/>
    </xf>
    <xf numFmtId="0" fontId="84" fillId="22" borderId="66" applyNumberFormat="0" applyAlignment="0" applyProtection="0"/>
    <xf numFmtId="0" fontId="85" fillId="35" borderId="67" applyNumberFormat="0" applyAlignment="0" applyProtection="0"/>
    <xf numFmtId="0" fontId="86" fillId="35" borderId="66" applyNumberFormat="0" applyAlignment="0" applyProtection="0"/>
    <xf numFmtId="0" fontId="87" fillId="0" borderId="32" applyNumberFormat="0" applyFill="0" applyAlignment="0" applyProtection="0"/>
    <xf numFmtId="0" fontId="88" fillId="0" borderId="33" applyNumberFormat="0" applyFill="0" applyAlignment="0" applyProtection="0"/>
    <xf numFmtId="0" fontId="89" fillId="0" borderId="34" applyNumberFormat="0" applyFill="0" applyAlignment="0" applyProtection="0"/>
    <xf numFmtId="0" fontId="89" fillId="0" borderId="0" applyNumberFormat="0" applyFill="0" applyBorder="0" applyAlignment="0" applyProtection="0"/>
    <xf numFmtId="171" fontId="90" fillId="57" borderId="70"/>
    <xf numFmtId="0" fontId="91" fillId="0" borderId="68" applyNumberFormat="0" applyFill="0" applyAlignment="0" applyProtection="0"/>
    <xf numFmtId="0" fontId="92" fillId="36" borderId="35" applyNumberFormat="0" applyAlignment="0" applyProtection="0"/>
    <xf numFmtId="0" fontId="93" fillId="0" borderId="0" applyNumberFormat="0" applyFill="0" applyBorder="0" applyAlignment="0" applyProtection="0"/>
    <xf numFmtId="0" fontId="94" fillId="37" borderId="0" applyNumberFormat="0" applyBorder="0" applyAlignment="0" applyProtection="0"/>
    <xf numFmtId="0" fontId="7" fillId="0" borderId="0"/>
    <xf numFmtId="0" fontId="70" fillId="0" borderId="0"/>
    <xf numFmtId="0" fontId="70" fillId="0" borderId="0"/>
    <xf numFmtId="0" fontId="95" fillId="18" borderId="0" applyNumberFormat="0" applyBorder="0" applyAlignment="0" applyProtection="0"/>
    <xf numFmtId="0" fontId="96" fillId="0" borderId="0" applyNumberFormat="0" applyFill="0" applyBorder="0" applyAlignment="0" applyProtection="0"/>
    <xf numFmtId="0" fontId="22" fillId="38" borderId="69" applyNumberFormat="0" applyFont="0" applyAlignment="0" applyProtection="0"/>
    <xf numFmtId="0" fontId="97" fillId="0" borderId="36" applyNumberFormat="0" applyFill="0" applyAlignment="0" applyProtection="0"/>
    <xf numFmtId="0" fontId="9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9" fillId="19" borderId="0" applyNumberFormat="0" applyBorder="0" applyAlignment="0" applyProtection="0"/>
    <xf numFmtId="0" fontId="7" fillId="0" borderId="0"/>
    <xf numFmtId="0" fontId="7" fillId="0" borderId="0"/>
    <xf numFmtId="0" fontId="7" fillId="0" borderId="0"/>
  </cellStyleXfs>
  <cellXfs count="169">
    <xf numFmtId="0" fontId="0" fillId="0" borderId="0" xfId="0">
      <alignment horizontal="left" vertical="top" wrapText="1"/>
    </xf>
    <xf numFmtId="0" fontId="13" fillId="0" borderId="0" xfId="0" applyFont="1" applyAlignment="1">
      <alignment wrapText="1"/>
    </xf>
    <xf numFmtId="0" fontId="13" fillId="0" borderId="0" xfId="0" applyFont="1" applyAlignment="1"/>
    <xf numFmtId="0" fontId="16" fillId="0" borderId="6" xfId="0" applyFont="1" applyBorder="1" applyAlignment="1">
      <alignment wrapText="1"/>
    </xf>
    <xf numFmtId="0" fontId="16" fillId="0" borderId="7" xfId="0" applyFont="1" applyBorder="1" applyAlignment="1"/>
    <xf numFmtId="0" fontId="16" fillId="16" borderId="7" xfId="0" applyFont="1" applyFill="1" applyBorder="1" applyAlignment="1"/>
    <xf numFmtId="0" fontId="16" fillId="16" borderId="8" xfId="0" applyFont="1" applyFill="1" applyBorder="1" applyAlignment="1"/>
    <xf numFmtId="0" fontId="16" fillId="0" borderId="0" xfId="0" applyFont="1" applyAlignment="1"/>
    <xf numFmtId="4" fontId="16" fillId="0" borderId="9" xfId="0" applyNumberFormat="1" applyFont="1" applyBorder="1" applyAlignment="1">
      <alignment wrapText="1"/>
    </xf>
    <xf numFmtId="3" fontId="16" fillId="0" borderId="10" xfId="0" applyNumberFormat="1" applyFont="1" applyBorder="1" applyAlignment="1">
      <alignment horizontal="right" vertical="center"/>
    </xf>
    <xf numFmtId="3" fontId="16" fillId="16" borderId="10" xfId="0" applyNumberFormat="1" applyFont="1" applyFill="1" applyBorder="1" applyAlignment="1">
      <alignment horizontal="right" vertical="center"/>
    </xf>
    <xf numFmtId="4" fontId="13" fillId="0" borderId="12" xfId="0" applyNumberFormat="1" applyFont="1" applyBorder="1" applyAlignment="1">
      <alignment wrapText="1"/>
    </xf>
    <xf numFmtId="170" fontId="13" fillId="0" borderId="13" xfId="0" applyNumberFormat="1" applyFont="1" applyBorder="1" applyAlignment="1">
      <alignment horizontal="right" vertical="center"/>
    </xf>
    <xf numFmtId="170" fontId="13" fillId="16" borderId="13" xfId="0" applyNumberFormat="1" applyFont="1" applyFill="1" applyBorder="1" applyAlignment="1">
      <alignment horizontal="right" vertical="center"/>
    </xf>
    <xf numFmtId="170" fontId="13" fillId="16" borderId="14" xfId="0" applyNumberFormat="1" applyFont="1" applyFill="1" applyBorder="1" applyAlignment="1">
      <alignment horizontal="right" vertical="center"/>
    </xf>
    <xf numFmtId="4" fontId="13" fillId="0" borderId="15" xfId="0" applyNumberFormat="1" applyFont="1" applyBorder="1" applyAlignment="1">
      <alignment wrapText="1"/>
    </xf>
    <xf numFmtId="3" fontId="16" fillId="0" borderId="16" xfId="0" applyNumberFormat="1" applyFont="1" applyBorder="1" applyAlignment="1">
      <alignment horizontal="right" vertical="center"/>
    </xf>
    <xf numFmtId="170" fontId="16" fillId="0" borderId="16" xfId="0" applyNumberFormat="1" applyFont="1" applyBorder="1" applyAlignment="1">
      <alignment horizontal="right" vertical="center"/>
    </xf>
    <xf numFmtId="170" fontId="16" fillId="0" borderId="17" xfId="0" applyNumberFormat="1" applyFont="1" applyBorder="1" applyAlignment="1">
      <alignment horizontal="right" vertical="center"/>
    </xf>
    <xf numFmtId="3" fontId="13" fillId="0" borderId="0" xfId="0" applyNumberFormat="1" applyFont="1" applyAlignment="1"/>
    <xf numFmtId="170" fontId="13" fillId="0" borderId="0" xfId="0" applyNumberFormat="1" applyFont="1" applyAlignment="1"/>
    <xf numFmtId="0" fontId="17" fillId="0" borderId="0" xfId="0" applyFont="1" applyAlignment="1">
      <alignment wrapText="1"/>
    </xf>
    <xf numFmtId="170" fontId="13" fillId="0" borderId="10" xfId="0" applyNumberFormat="1" applyFont="1" applyBorder="1" applyAlignment="1">
      <alignment horizontal="right" vertical="center"/>
    </xf>
    <xf numFmtId="170" fontId="13" fillId="16" borderId="10" xfId="0" applyNumberFormat="1" applyFont="1" applyFill="1" applyBorder="1" applyAlignment="1">
      <alignment horizontal="right" vertical="center"/>
    </xf>
    <xf numFmtId="170" fontId="13" fillId="16" borderId="11" xfId="0" applyNumberFormat="1" applyFont="1" applyFill="1" applyBorder="1" applyAlignment="1">
      <alignment horizontal="right" vertical="center"/>
    </xf>
    <xf numFmtId="0" fontId="18" fillId="0" borderId="0" xfId="0" applyFont="1" applyAlignment="1"/>
    <xf numFmtId="170" fontId="13" fillId="0" borderId="10" xfId="0" applyNumberFormat="1" applyFont="1" applyBorder="1" applyAlignment="1"/>
    <xf numFmtId="170" fontId="13" fillId="16" borderId="10" xfId="0" applyNumberFormat="1" applyFont="1" applyFill="1" applyBorder="1" applyAlignment="1"/>
    <xf numFmtId="170" fontId="13" fillId="16" borderId="11" xfId="0" applyNumberFormat="1" applyFont="1" applyFill="1" applyBorder="1" applyAlignment="1"/>
    <xf numFmtId="3" fontId="13" fillId="0" borderId="10" xfId="0" applyNumberFormat="1" applyFont="1" applyBorder="1" applyAlignment="1"/>
    <xf numFmtId="170" fontId="16" fillId="0" borderId="10" xfId="0" applyNumberFormat="1" applyFont="1" applyBorder="1" applyAlignment="1">
      <alignment horizontal="right" vertical="center"/>
    </xf>
    <xf numFmtId="170" fontId="16" fillId="16" borderId="10" xfId="0" applyNumberFormat="1" applyFont="1" applyFill="1" applyBorder="1" applyAlignment="1">
      <alignment horizontal="right" vertical="center"/>
    </xf>
    <xf numFmtId="170" fontId="16" fillId="16" borderId="11" xfId="0" applyNumberFormat="1" applyFont="1" applyFill="1" applyBorder="1" applyAlignment="1">
      <alignment horizontal="right" vertical="center"/>
    </xf>
    <xf numFmtId="3" fontId="13" fillId="16" borderId="10" xfId="0" applyNumberFormat="1" applyFont="1" applyFill="1" applyBorder="1" applyAlignment="1"/>
    <xf numFmtId="3" fontId="13" fillId="16" borderId="11" xfId="0" applyNumberFormat="1" applyFont="1" applyFill="1" applyBorder="1" applyAlignment="1"/>
    <xf numFmtId="0" fontId="13" fillId="0" borderId="10" xfId="0" applyFont="1" applyBorder="1" applyAlignment="1"/>
    <xf numFmtId="3" fontId="13" fillId="0" borderId="10" xfId="0" applyNumberFormat="1" applyFont="1" applyBorder="1" applyAlignment="1">
      <alignment horizontal="right" vertical="center"/>
    </xf>
    <xf numFmtId="3" fontId="13" fillId="16" borderId="10" xfId="0" applyNumberFormat="1" applyFont="1" applyFill="1" applyBorder="1" applyAlignment="1">
      <alignment horizontal="right" vertical="center"/>
    </xf>
    <xf numFmtId="3" fontId="13" fillId="16" borderId="11" xfId="0" applyNumberFormat="1" applyFont="1" applyFill="1" applyBorder="1" applyAlignment="1">
      <alignment horizontal="right" vertical="center"/>
    </xf>
    <xf numFmtId="170" fontId="16" fillId="0" borderId="27" xfId="0" applyNumberFormat="1" applyFont="1" applyBorder="1" applyAlignment="1">
      <alignment horizontal="right" vertical="center"/>
    </xf>
    <xf numFmtId="0" fontId="16" fillId="0" borderId="19" xfId="0" applyFont="1" applyBorder="1" applyAlignment="1"/>
    <xf numFmtId="0" fontId="16" fillId="0" borderId="20" xfId="0" applyFont="1" applyBorder="1" applyAlignment="1"/>
    <xf numFmtId="0" fontId="16" fillId="0" borderId="21" xfId="0" applyFont="1" applyBorder="1" applyAlignment="1"/>
    <xf numFmtId="170" fontId="16" fillId="0" borderId="22" xfId="0" applyNumberFormat="1" applyFont="1" applyBorder="1" applyAlignment="1">
      <alignment horizontal="right" vertical="center"/>
    </xf>
    <xf numFmtId="170" fontId="16" fillId="0" borderId="4" xfId="0" applyNumberFormat="1" applyFont="1" applyBorder="1" applyAlignment="1">
      <alignment horizontal="right" vertical="center"/>
    </xf>
    <xf numFmtId="170" fontId="16" fillId="0" borderId="23" xfId="0" applyNumberFormat="1" applyFont="1" applyBorder="1" applyAlignment="1">
      <alignment horizontal="right" vertical="center"/>
    </xf>
    <xf numFmtId="170" fontId="13" fillId="0" borderId="22" xfId="0" applyNumberFormat="1" applyFont="1" applyBorder="1" applyAlignment="1">
      <alignment horizontal="right" vertical="center"/>
    </xf>
    <xf numFmtId="169" fontId="13" fillId="0" borderId="4" xfId="0" applyNumberFormat="1" applyFont="1" applyBorder="1" applyAlignment="1"/>
    <xf numFmtId="169" fontId="13" fillId="0" borderId="23" xfId="0" applyNumberFormat="1" applyFont="1" applyBorder="1" applyAlignment="1"/>
    <xf numFmtId="170" fontId="16" fillId="0" borderId="24" xfId="0" applyNumberFormat="1" applyFont="1" applyBorder="1" applyAlignment="1">
      <alignment horizontal="right" vertical="center"/>
    </xf>
    <xf numFmtId="170" fontId="16" fillId="0" borderId="25" xfId="0" applyNumberFormat="1" applyFont="1" applyBorder="1" applyAlignment="1">
      <alignment horizontal="right" vertical="center"/>
    </xf>
    <xf numFmtId="170" fontId="16" fillId="0" borderId="26" xfId="0" applyNumberFormat="1" applyFont="1" applyBorder="1" applyAlignment="1">
      <alignment horizontal="right" vertical="center"/>
    </xf>
    <xf numFmtId="170" fontId="16" fillId="16" borderId="29" xfId="0" applyNumberFormat="1" applyFont="1" applyFill="1" applyBorder="1" applyAlignment="1">
      <alignment horizontal="right" vertical="center"/>
    </xf>
    <xf numFmtId="170" fontId="16" fillId="16" borderId="30" xfId="0" applyNumberFormat="1" applyFont="1" applyFill="1" applyBorder="1" applyAlignment="1">
      <alignment horizontal="right" vertical="center"/>
    </xf>
    <xf numFmtId="170" fontId="13" fillId="16" borderId="27" xfId="0" applyNumberFormat="1" applyFont="1" applyFill="1" applyBorder="1" applyAlignment="1">
      <alignment horizontal="right" vertical="center"/>
    </xf>
    <xf numFmtId="170" fontId="13" fillId="16" borderId="27" xfId="0" applyNumberFormat="1" applyFont="1" applyFill="1" applyBorder="1" applyAlignment="1"/>
    <xf numFmtId="170" fontId="16" fillId="16" borderId="27" xfId="0" applyNumberFormat="1" applyFont="1" applyFill="1" applyBorder="1" applyAlignment="1">
      <alignment horizontal="right" vertical="center"/>
    </xf>
    <xf numFmtId="170" fontId="13" fillId="0" borderId="27" xfId="0" applyNumberFormat="1" applyFont="1" applyBorder="1" applyAlignment="1">
      <alignment horizontal="right" vertical="center"/>
    </xf>
    <xf numFmtId="170" fontId="13" fillId="0" borderId="27" xfId="0" applyNumberFormat="1" applyFont="1" applyBorder="1" applyAlignment="1"/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3" fillId="0" borderId="27" xfId="0" applyFont="1" applyBorder="1" applyAlignment="1"/>
    <xf numFmtId="170" fontId="13" fillId="0" borderId="0" xfId="0" applyNumberFormat="1" applyFont="1" applyBorder="1" applyAlignment="1">
      <alignment horizontal="right" vertical="center"/>
    </xf>
    <xf numFmtId="0" fontId="45" fillId="0" borderId="0" xfId="0" applyFont="1" applyAlignment="1">
      <alignment vertical="center" wrapText="1"/>
    </xf>
    <xf numFmtId="0" fontId="47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49" fontId="44" fillId="0" borderId="4" xfId="0" applyNumberFormat="1" applyFont="1" applyFill="1" applyBorder="1" applyAlignment="1">
      <alignment horizontal="center" vertical="center" textRotation="90" wrapText="1"/>
    </xf>
    <xf numFmtId="0" fontId="45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left" vertical="center" wrapText="1"/>
    </xf>
    <xf numFmtId="0" fontId="44" fillId="15" borderId="4" xfId="0" applyFont="1" applyFill="1" applyBorder="1" applyAlignment="1">
      <alignment horizontal="center" vertical="center" wrapText="1"/>
    </xf>
    <xf numFmtId="0" fontId="45" fillId="15" borderId="4" xfId="0" applyFont="1" applyFill="1" applyBorder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0" fontId="45" fillId="15" borderId="0" xfId="0" applyFont="1" applyFill="1" applyAlignment="1">
      <alignment horizontal="center" vertical="center" wrapText="1"/>
    </xf>
    <xf numFmtId="0" fontId="48" fillId="15" borderId="4" xfId="0" applyFont="1" applyFill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15" borderId="4" xfId="0" applyFont="1" applyFill="1" applyBorder="1" applyAlignment="1">
      <alignment horizontal="left" vertical="center" wrapText="1"/>
    </xf>
    <xf numFmtId="170" fontId="45" fillId="15" borderId="0" xfId="0" applyNumberFormat="1" applyFont="1" applyFill="1" applyAlignment="1">
      <alignment vertical="center" wrapText="1"/>
    </xf>
    <xf numFmtId="0" fontId="13" fillId="16" borderId="0" xfId="0" applyFont="1" applyFill="1" applyBorder="1" applyAlignment="1"/>
    <xf numFmtId="0" fontId="0" fillId="0" borderId="0" xfId="0" applyFont="1" applyAlignment="1"/>
    <xf numFmtId="4" fontId="16" fillId="0" borderId="0" xfId="0" applyNumberFormat="1" applyFont="1" applyAlignment="1"/>
    <xf numFmtId="169" fontId="7" fillId="0" borderId="0" xfId="592" applyNumberFormat="1" applyFill="1"/>
    <xf numFmtId="2" fontId="16" fillId="0" borderId="0" xfId="0" applyNumberFormat="1" applyFont="1" applyAlignment="1"/>
    <xf numFmtId="170" fontId="13" fillId="16" borderId="0" xfId="0" applyNumberFormat="1" applyFont="1" applyFill="1" applyBorder="1" applyAlignment="1"/>
    <xf numFmtId="170" fontId="16" fillId="0" borderId="6" xfId="0" applyNumberFormat="1" applyFont="1" applyBorder="1" applyAlignment="1">
      <alignment wrapText="1"/>
    </xf>
    <xf numFmtId="170" fontId="16" fillId="0" borderId="7" xfId="0" applyNumberFormat="1" applyFont="1" applyBorder="1" applyAlignment="1">
      <alignment horizontal="right" vertical="center"/>
    </xf>
    <xf numFmtId="170" fontId="16" fillId="16" borderId="7" xfId="0" applyNumberFormat="1" applyFont="1" applyFill="1" applyBorder="1" applyAlignment="1">
      <alignment horizontal="right" vertical="center"/>
    </xf>
    <xf numFmtId="170" fontId="16" fillId="16" borderId="8" xfId="0" applyNumberFormat="1" applyFont="1" applyFill="1" applyBorder="1" applyAlignment="1">
      <alignment horizontal="right" vertical="center"/>
    </xf>
    <xf numFmtId="170" fontId="16" fillId="16" borderId="28" xfId="0" applyNumberFormat="1" applyFont="1" applyFill="1" applyBorder="1" applyAlignment="1">
      <alignment horizontal="right" vertical="center"/>
    </xf>
    <xf numFmtId="170" fontId="13" fillId="0" borderId="9" xfId="0" applyNumberFormat="1" applyFont="1" applyBorder="1" applyAlignment="1">
      <alignment horizontal="left" wrapText="1"/>
    </xf>
    <xf numFmtId="170" fontId="13" fillId="16" borderId="31" xfId="0" applyNumberFormat="1" applyFont="1" applyFill="1" applyBorder="1" applyAlignment="1">
      <alignment horizontal="right" vertical="center"/>
    </xf>
    <xf numFmtId="170" fontId="13" fillId="16" borderId="31" xfId="0" applyNumberFormat="1" applyFont="1" applyFill="1" applyBorder="1" applyAlignment="1"/>
    <xf numFmtId="170" fontId="16" fillId="0" borderId="9" xfId="0" applyNumberFormat="1" applyFont="1" applyBorder="1" applyAlignment="1">
      <alignment wrapText="1"/>
    </xf>
    <xf numFmtId="170" fontId="16" fillId="16" borderId="31" xfId="0" applyNumberFormat="1" applyFont="1" applyFill="1" applyBorder="1" applyAlignment="1">
      <alignment horizontal="right" vertical="center"/>
    </xf>
    <xf numFmtId="170" fontId="13" fillId="0" borderId="31" xfId="0" applyNumberFormat="1" applyFont="1" applyBorder="1" applyAlignment="1">
      <alignment horizontal="right" vertical="center"/>
    </xf>
    <xf numFmtId="170" fontId="13" fillId="0" borderId="31" xfId="0" applyNumberFormat="1" applyFont="1" applyBorder="1" applyAlignment="1"/>
    <xf numFmtId="170" fontId="13" fillId="16" borderId="9" xfId="0" applyNumberFormat="1" applyFont="1" applyFill="1" applyBorder="1" applyAlignment="1">
      <alignment horizontal="left" vertical="center" wrapText="1"/>
    </xf>
    <xf numFmtId="170" fontId="16" fillId="0" borderId="15" xfId="0" applyNumberFormat="1" applyFont="1" applyBorder="1" applyAlignment="1">
      <alignment wrapText="1"/>
    </xf>
    <xf numFmtId="3" fontId="16" fillId="0" borderId="16" xfId="0" applyNumberFormat="1" applyFont="1" applyBorder="1" applyAlignment="1"/>
    <xf numFmtId="170" fontId="16" fillId="16" borderId="16" xfId="0" applyNumberFormat="1" applyFont="1" applyFill="1" applyBorder="1" applyAlignment="1">
      <alignment horizontal="right" vertical="center"/>
    </xf>
    <xf numFmtId="170" fontId="16" fillId="16" borderId="17" xfId="0" applyNumberFormat="1" applyFont="1" applyFill="1" applyBorder="1" applyAlignment="1">
      <alignment horizontal="right" vertical="center"/>
    </xf>
    <xf numFmtId="170" fontId="16" fillId="0" borderId="71" xfId="0" applyNumberFormat="1" applyFont="1" applyBorder="1" applyAlignment="1">
      <alignment horizontal="right" vertical="center"/>
    </xf>
    <xf numFmtId="170" fontId="100" fillId="0" borderId="13" xfId="0" applyNumberFormat="1" applyFont="1" applyBorder="1" applyAlignment="1">
      <alignment horizontal="right" vertical="center"/>
    </xf>
    <xf numFmtId="170" fontId="16" fillId="0" borderId="72" xfId="0" applyNumberFormat="1" applyFont="1" applyBorder="1" applyAlignment="1">
      <alignment horizontal="right" vertical="center"/>
    </xf>
    <xf numFmtId="0" fontId="16" fillId="0" borderId="73" xfId="0" applyFont="1" applyBorder="1" applyAlignment="1"/>
    <xf numFmtId="0" fontId="16" fillId="0" borderId="74" xfId="0" applyFont="1" applyBorder="1" applyAlignment="1"/>
    <xf numFmtId="4" fontId="16" fillId="16" borderId="16" xfId="0" applyNumberFormat="1" applyFont="1" applyFill="1" applyBorder="1" applyAlignment="1">
      <alignment horizontal="right" vertical="center"/>
    </xf>
    <xf numFmtId="4" fontId="16" fillId="16" borderId="17" xfId="0" applyNumberFormat="1" applyFont="1" applyFill="1" applyBorder="1" applyAlignment="1">
      <alignment horizontal="right" vertical="center"/>
    </xf>
    <xf numFmtId="170" fontId="16" fillId="0" borderId="75" xfId="0" applyNumberFormat="1" applyFont="1" applyBorder="1" applyAlignment="1">
      <alignment horizontal="right" vertical="center"/>
    </xf>
    <xf numFmtId="170" fontId="16" fillId="0" borderId="76" xfId="0" applyNumberFormat="1" applyFont="1" applyBorder="1" applyAlignment="1">
      <alignment horizontal="right" vertical="center"/>
    </xf>
    <xf numFmtId="170" fontId="16" fillId="0" borderId="77" xfId="0" applyNumberFormat="1" applyFont="1" applyBorder="1" applyAlignment="1">
      <alignment horizontal="right" vertical="center"/>
    </xf>
    <xf numFmtId="3" fontId="13" fillId="16" borderId="0" xfId="0" applyNumberFormat="1" applyFont="1" applyFill="1" applyBorder="1" applyAlignment="1"/>
    <xf numFmtId="0" fontId="16" fillId="0" borderId="6" xfId="0" applyFont="1" applyBorder="1" applyAlignment="1">
      <alignment horizontal="center" wrapText="1"/>
    </xf>
    <xf numFmtId="0" fontId="16" fillId="0" borderId="7" xfId="0" applyFont="1" applyBorder="1" applyAlignment="1">
      <alignment horizontal="center"/>
    </xf>
    <xf numFmtId="0" fontId="16" fillId="16" borderId="7" xfId="0" applyFont="1" applyFill="1" applyBorder="1" applyAlignment="1">
      <alignment horizontal="center"/>
    </xf>
    <xf numFmtId="0" fontId="16" fillId="16" borderId="8" xfId="0" applyFont="1" applyFill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7" fillId="0" borderId="9" xfId="0" applyFont="1" applyBorder="1" applyAlignment="1">
      <alignment wrapText="1"/>
    </xf>
    <xf numFmtId="3" fontId="13" fillId="0" borderId="31" xfId="0" applyNumberFormat="1" applyFont="1" applyBorder="1" applyAlignment="1"/>
    <xf numFmtId="170" fontId="16" fillId="0" borderId="18" xfId="0" applyNumberFormat="1" applyFont="1" applyBorder="1" applyAlignment="1">
      <alignment horizontal="right" vertical="center"/>
    </xf>
    <xf numFmtId="170" fontId="16" fillId="0" borderId="31" xfId="0" applyNumberFormat="1" applyFont="1" applyBorder="1" applyAlignment="1">
      <alignment horizontal="right" vertical="center"/>
    </xf>
    <xf numFmtId="170" fontId="13" fillId="0" borderId="10" xfId="0" applyNumberFormat="1" applyFont="1" applyFill="1" applyBorder="1" applyAlignment="1"/>
    <xf numFmtId="170" fontId="13" fillId="0" borderId="10" xfId="0" applyNumberFormat="1" applyFont="1" applyFill="1" applyBorder="1" applyAlignment="1">
      <alignment horizontal="right" vertical="center"/>
    </xf>
    <xf numFmtId="170" fontId="13" fillId="16" borderId="9" xfId="0" applyNumberFormat="1" applyFont="1" applyFill="1" applyBorder="1" applyAlignment="1">
      <alignment horizontal="left" wrapText="1"/>
    </xf>
    <xf numFmtId="170" fontId="16" fillId="0" borderId="12" xfId="0" applyNumberFormat="1" applyFont="1" applyBorder="1" applyAlignment="1">
      <alignment wrapText="1"/>
    </xf>
    <xf numFmtId="3" fontId="16" fillId="0" borderId="13" xfId="0" applyNumberFormat="1" applyFont="1" applyBorder="1" applyAlignment="1">
      <alignment horizontal="right" vertical="center"/>
    </xf>
    <xf numFmtId="170" fontId="16" fillId="0" borderId="13" xfId="0" applyNumberFormat="1" applyFont="1" applyBorder="1" applyAlignment="1">
      <alignment horizontal="right" vertical="center"/>
    </xf>
    <xf numFmtId="170" fontId="16" fillId="0" borderId="14" xfId="0" applyNumberFormat="1" applyFont="1" applyBorder="1" applyAlignment="1">
      <alignment horizontal="right" vertical="center"/>
    </xf>
    <xf numFmtId="169" fontId="16" fillId="16" borderId="74" xfId="0" applyNumberFormat="1" applyFont="1" applyFill="1" applyBorder="1" applyAlignment="1"/>
    <xf numFmtId="169" fontId="16" fillId="16" borderId="78" xfId="0" applyNumberFormat="1" applyFont="1" applyFill="1" applyBorder="1" applyAlignment="1"/>
    <xf numFmtId="170" fontId="16" fillId="0" borderId="75" xfId="0" applyNumberFormat="1" applyFont="1" applyBorder="1" applyAlignment="1"/>
    <xf numFmtId="170" fontId="101" fillId="0" borderId="76" xfId="0" applyNumberFormat="1" applyFont="1" applyBorder="1" applyAlignment="1"/>
    <xf numFmtId="170" fontId="101" fillId="0" borderId="77" xfId="0" applyNumberFormat="1" applyFont="1" applyBorder="1" applyAlignment="1"/>
    <xf numFmtId="169" fontId="7" fillId="0" borderId="0" xfId="593" applyNumberFormat="1"/>
    <xf numFmtId="172" fontId="13" fillId="16" borderId="0" xfId="0" applyNumberFormat="1" applyFont="1" applyFill="1" applyBorder="1" applyAlignment="1"/>
    <xf numFmtId="169" fontId="7" fillId="0" borderId="0" xfId="594" applyNumberFormat="1"/>
    <xf numFmtId="0" fontId="45" fillId="0" borderId="0" xfId="0" applyFont="1" applyAlignment="1"/>
    <xf numFmtId="0" fontId="44" fillId="0" borderId="2" xfId="0" applyFont="1" applyBorder="1" applyAlignment="1">
      <alignment horizontal="center" vertical="center" wrapText="1"/>
    </xf>
    <xf numFmtId="0" fontId="45" fillId="0" borderId="4" xfId="487" applyFont="1" applyBorder="1" applyAlignment="1">
      <alignment horizontal="center" vertical="center" wrapText="1"/>
    </xf>
    <xf numFmtId="0" fontId="48" fillId="0" borderId="4" xfId="487" applyFont="1" applyBorder="1" applyAlignment="1">
      <alignment horizontal="center" vertical="center" wrapText="1"/>
    </xf>
    <xf numFmtId="0" fontId="44" fillId="0" borderId="4" xfId="0" applyNumberFormat="1" applyFont="1" applyFill="1" applyBorder="1" applyAlignment="1">
      <alignment horizontal="center" vertical="center" wrapText="1"/>
    </xf>
    <xf numFmtId="170" fontId="45" fillId="15" borderId="0" xfId="0" applyNumberFormat="1" applyFont="1" applyFill="1" applyAlignment="1">
      <alignment horizontal="center" vertical="center" wrapText="1"/>
    </xf>
    <xf numFmtId="0" fontId="102" fillId="0" borderId="4" xfId="0" applyFont="1" applyBorder="1" applyAlignment="1">
      <alignment horizontal="center" vertical="center" wrapText="1"/>
    </xf>
    <xf numFmtId="0" fontId="102" fillId="15" borderId="4" xfId="0" applyFont="1" applyFill="1" applyBorder="1" applyAlignment="1">
      <alignment horizontal="left" vertical="center" wrapText="1"/>
    </xf>
    <xf numFmtId="0" fontId="102" fillId="0" borderId="4" xfId="0" applyFont="1" applyFill="1" applyBorder="1" applyAlignment="1">
      <alignment horizontal="center" vertical="center" wrapText="1"/>
    </xf>
    <xf numFmtId="0" fontId="102" fillId="0" borderId="4" xfId="0" applyFont="1" applyFill="1" applyBorder="1" applyAlignment="1">
      <alignment horizontal="left" vertical="center" wrapText="1"/>
    </xf>
    <xf numFmtId="0" fontId="102" fillId="15" borderId="4" xfId="0" applyFont="1" applyFill="1" applyBorder="1" applyAlignment="1">
      <alignment horizontal="center" vertical="center" wrapText="1"/>
    </xf>
    <xf numFmtId="0" fontId="102" fillId="0" borderId="4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/>
    </xf>
    <xf numFmtId="170" fontId="44" fillId="0" borderId="2" xfId="0" applyNumberFormat="1" applyFont="1" applyFill="1" applyBorder="1" applyAlignment="1">
      <alignment horizontal="center" vertical="center" wrapText="1"/>
    </xf>
    <xf numFmtId="170" fontId="44" fillId="15" borderId="2" xfId="0" applyNumberFormat="1" applyFont="1" applyFill="1" applyBorder="1" applyAlignment="1">
      <alignment horizontal="center" vertical="center" wrapText="1"/>
    </xf>
    <xf numFmtId="170" fontId="44" fillId="15" borderId="4" xfId="0" applyNumberFormat="1" applyFont="1" applyFill="1" applyBorder="1" applyAlignment="1">
      <alignment horizontal="center" vertical="center" wrapText="1"/>
    </xf>
    <xf numFmtId="170" fontId="45" fillId="15" borderId="4" xfId="0" applyNumberFormat="1" applyFont="1" applyFill="1" applyBorder="1" applyAlignment="1">
      <alignment horizontal="center" vertical="center" wrapText="1"/>
    </xf>
    <xf numFmtId="168" fontId="44" fillId="0" borderId="4" xfId="0" applyNumberFormat="1" applyFont="1" applyBorder="1" applyAlignment="1">
      <alignment horizontal="center" vertical="center" wrapText="1"/>
    </xf>
    <xf numFmtId="49" fontId="46" fillId="0" borderId="0" xfId="0" applyNumberFormat="1" applyFont="1" applyFill="1" applyBorder="1" applyAlignment="1">
      <alignment horizontal="center" vertical="center" wrapText="1"/>
    </xf>
    <xf numFmtId="0" fontId="103" fillId="0" borderId="0" xfId="0" applyFont="1" applyAlignment="1">
      <alignment horizontal="left" vertical="center" wrapText="1"/>
    </xf>
    <xf numFmtId="37" fontId="46" fillId="0" borderId="0" xfId="0" applyNumberFormat="1" applyFont="1" applyFill="1" applyAlignment="1">
      <alignment horizontal="right" vertical="center" wrapText="1"/>
    </xf>
    <xf numFmtId="168" fontId="46" fillId="0" borderId="0" xfId="0" applyNumberFormat="1" applyFont="1" applyFill="1" applyAlignment="1">
      <alignment horizontal="right" vertical="center" wrapText="1"/>
    </xf>
    <xf numFmtId="0" fontId="16" fillId="0" borderId="0" xfId="0" applyNumberFormat="1" applyFont="1" applyFill="1" applyAlignment="1">
      <alignment horizontal="center" vertical="center" wrapText="1"/>
    </xf>
    <xf numFmtId="170" fontId="47" fillId="0" borderId="3" xfId="0" applyNumberFormat="1" applyFont="1" applyFill="1" applyBorder="1" applyAlignment="1">
      <alignment horizontal="right" vertical="center" wrapText="1"/>
    </xf>
    <xf numFmtId="170" fontId="47" fillId="0" borderId="79" xfId="0" applyNumberFormat="1" applyFont="1" applyFill="1" applyBorder="1" applyAlignment="1">
      <alignment horizontal="right" vertical="center" wrapText="1"/>
    </xf>
    <xf numFmtId="49" fontId="44" fillId="0" borderId="4" xfId="0" applyNumberFormat="1" applyFont="1" applyFill="1" applyBorder="1" applyAlignment="1">
      <alignment horizontal="center" vertical="center" wrapText="1"/>
    </xf>
    <xf numFmtId="0" fontId="44" fillId="0" borderId="41" xfId="0" applyNumberFormat="1" applyFont="1" applyFill="1" applyBorder="1" applyAlignment="1">
      <alignment horizontal="center" vertical="center" wrapText="1"/>
    </xf>
    <xf numFmtId="0" fontId="44" fillId="0" borderId="2" xfId="0" applyNumberFormat="1" applyFont="1" applyFill="1" applyBorder="1" applyAlignment="1">
      <alignment horizontal="center" vertical="center" wrapText="1"/>
    </xf>
    <xf numFmtId="170" fontId="44" fillId="15" borderId="41" xfId="0" applyNumberFormat="1" applyFont="1" applyFill="1" applyBorder="1" applyAlignment="1">
      <alignment horizontal="center" vertical="center" wrapText="1"/>
    </xf>
    <xf numFmtId="170" fontId="44" fillId="15" borderId="2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5" fillId="0" borderId="5" xfId="0" applyFont="1" applyBorder="1" applyAlignment="1"/>
    <xf numFmtId="0" fontId="15" fillId="0" borderId="0" xfId="0" applyFont="1" applyBorder="1" applyAlignment="1"/>
  </cellXfs>
  <cellStyles count="595">
    <cellStyle name="20% - Accent1" xfId="66" builtinId="30" customBuiltin="1"/>
    <cellStyle name="20% - Accent1 2" xfId="16" xr:uid="{00000000-0005-0000-0000-000001000000}"/>
    <cellStyle name="20% - Accent1 2 2" xfId="192" xr:uid="{00000000-0005-0000-0000-000002000000}"/>
    <cellStyle name="20% - Accent1 2 2 2" xfId="308" xr:uid="{00000000-0005-0000-0000-000003000000}"/>
    <cellStyle name="20% - Accent1 2 3" xfId="307" xr:uid="{00000000-0005-0000-0000-000004000000}"/>
    <cellStyle name="20% - Accent1 3" xfId="163" xr:uid="{00000000-0005-0000-0000-000005000000}"/>
    <cellStyle name="20% - Accent1 3 2" xfId="309" xr:uid="{00000000-0005-0000-0000-000006000000}"/>
    <cellStyle name="20% - Accent1 4" xfId="310" xr:uid="{00000000-0005-0000-0000-000007000000}"/>
    <cellStyle name="20% - Accent1 4 2" xfId="311" xr:uid="{00000000-0005-0000-0000-000008000000}"/>
    <cellStyle name="20% - Accent1 5" xfId="312" xr:uid="{00000000-0005-0000-0000-000009000000}"/>
    <cellStyle name="20% - Accent1 5 2" xfId="313" xr:uid="{00000000-0005-0000-0000-00000A000000}"/>
    <cellStyle name="20% - Accent1 6" xfId="314" xr:uid="{00000000-0005-0000-0000-00000B000000}"/>
    <cellStyle name="20% - Accent1 6 2" xfId="315" xr:uid="{00000000-0005-0000-0000-00000C000000}"/>
    <cellStyle name="20% - Accent1 7" xfId="316" xr:uid="{00000000-0005-0000-0000-00000D000000}"/>
    <cellStyle name="20% - Accent1 7 2" xfId="317" xr:uid="{00000000-0005-0000-0000-00000E000000}"/>
    <cellStyle name="20% - Accent1 8" xfId="318" xr:uid="{00000000-0005-0000-0000-00000F000000}"/>
    <cellStyle name="20% - Accent2" xfId="67" builtinId="34" customBuiltin="1"/>
    <cellStyle name="20% - Accent2 2" xfId="18" xr:uid="{00000000-0005-0000-0000-000011000000}"/>
    <cellStyle name="20% - Accent2 2 2" xfId="194" xr:uid="{00000000-0005-0000-0000-000012000000}"/>
    <cellStyle name="20% - Accent2 2 2 2" xfId="320" xr:uid="{00000000-0005-0000-0000-000013000000}"/>
    <cellStyle name="20% - Accent2 2 3" xfId="319" xr:uid="{00000000-0005-0000-0000-000014000000}"/>
    <cellStyle name="20% - Accent2 3" xfId="167" xr:uid="{00000000-0005-0000-0000-000015000000}"/>
    <cellStyle name="20% - Accent2 3 2" xfId="321" xr:uid="{00000000-0005-0000-0000-000016000000}"/>
    <cellStyle name="20% - Accent2 4" xfId="322" xr:uid="{00000000-0005-0000-0000-000017000000}"/>
    <cellStyle name="20% - Accent2 4 2" xfId="323" xr:uid="{00000000-0005-0000-0000-000018000000}"/>
    <cellStyle name="20% - Accent2 5" xfId="324" xr:uid="{00000000-0005-0000-0000-000019000000}"/>
    <cellStyle name="20% - Accent2 5 2" xfId="325" xr:uid="{00000000-0005-0000-0000-00001A000000}"/>
    <cellStyle name="20% - Accent2 6" xfId="326" xr:uid="{00000000-0005-0000-0000-00001B000000}"/>
    <cellStyle name="20% - Accent2 6 2" xfId="327" xr:uid="{00000000-0005-0000-0000-00001C000000}"/>
    <cellStyle name="20% - Accent2 7" xfId="328" xr:uid="{00000000-0005-0000-0000-00001D000000}"/>
    <cellStyle name="20% - Accent2 7 2" xfId="329" xr:uid="{00000000-0005-0000-0000-00001E000000}"/>
    <cellStyle name="20% - Accent2 8" xfId="330" xr:uid="{00000000-0005-0000-0000-00001F000000}"/>
    <cellStyle name="20% - Accent3" xfId="68" builtinId="38" customBuiltin="1"/>
    <cellStyle name="20% - Accent3 2" xfId="20" xr:uid="{00000000-0005-0000-0000-000021000000}"/>
    <cellStyle name="20% - Accent3 2 2" xfId="196" xr:uid="{00000000-0005-0000-0000-000022000000}"/>
    <cellStyle name="20% - Accent3 2 2 2" xfId="332" xr:uid="{00000000-0005-0000-0000-000023000000}"/>
    <cellStyle name="20% - Accent3 2 3" xfId="331" xr:uid="{00000000-0005-0000-0000-000024000000}"/>
    <cellStyle name="20% - Accent3 3" xfId="171" xr:uid="{00000000-0005-0000-0000-000025000000}"/>
    <cellStyle name="20% - Accent3 3 2" xfId="333" xr:uid="{00000000-0005-0000-0000-000026000000}"/>
    <cellStyle name="20% - Accent3 4" xfId="334" xr:uid="{00000000-0005-0000-0000-000027000000}"/>
    <cellStyle name="20% - Accent3 4 2" xfId="335" xr:uid="{00000000-0005-0000-0000-000028000000}"/>
    <cellStyle name="20% - Accent3 5" xfId="336" xr:uid="{00000000-0005-0000-0000-000029000000}"/>
    <cellStyle name="20% - Accent3 5 2" xfId="337" xr:uid="{00000000-0005-0000-0000-00002A000000}"/>
    <cellStyle name="20% - Accent3 6" xfId="338" xr:uid="{00000000-0005-0000-0000-00002B000000}"/>
    <cellStyle name="20% - Accent3 6 2" xfId="339" xr:uid="{00000000-0005-0000-0000-00002C000000}"/>
    <cellStyle name="20% - Accent3 7" xfId="340" xr:uid="{00000000-0005-0000-0000-00002D000000}"/>
    <cellStyle name="20% - Accent3 7 2" xfId="341" xr:uid="{00000000-0005-0000-0000-00002E000000}"/>
    <cellStyle name="20% - Accent3 8" xfId="342" xr:uid="{00000000-0005-0000-0000-00002F000000}"/>
    <cellStyle name="20% - Accent4" xfId="69" builtinId="42" customBuiltin="1"/>
    <cellStyle name="20% - Accent4 2" xfId="22" xr:uid="{00000000-0005-0000-0000-000031000000}"/>
    <cellStyle name="20% - Accent4 2 2" xfId="198" xr:uid="{00000000-0005-0000-0000-000032000000}"/>
    <cellStyle name="20% - Accent4 2 2 2" xfId="344" xr:uid="{00000000-0005-0000-0000-000033000000}"/>
    <cellStyle name="20% - Accent4 2 3" xfId="343" xr:uid="{00000000-0005-0000-0000-000034000000}"/>
    <cellStyle name="20% - Accent4 3" xfId="175" xr:uid="{00000000-0005-0000-0000-000035000000}"/>
    <cellStyle name="20% - Accent4 3 2" xfId="345" xr:uid="{00000000-0005-0000-0000-000036000000}"/>
    <cellStyle name="20% - Accent4 4" xfId="346" xr:uid="{00000000-0005-0000-0000-000037000000}"/>
    <cellStyle name="20% - Accent4 4 2" xfId="347" xr:uid="{00000000-0005-0000-0000-000038000000}"/>
    <cellStyle name="20% - Accent4 5" xfId="348" xr:uid="{00000000-0005-0000-0000-000039000000}"/>
    <cellStyle name="20% - Accent4 5 2" xfId="349" xr:uid="{00000000-0005-0000-0000-00003A000000}"/>
    <cellStyle name="20% - Accent4 6" xfId="350" xr:uid="{00000000-0005-0000-0000-00003B000000}"/>
    <cellStyle name="20% - Accent4 6 2" xfId="351" xr:uid="{00000000-0005-0000-0000-00003C000000}"/>
    <cellStyle name="20% - Accent4 7" xfId="352" xr:uid="{00000000-0005-0000-0000-00003D000000}"/>
    <cellStyle name="20% - Accent4 7 2" xfId="353" xr:uid="{00000000-0005-0000-0000-00003E000000}"/>
    <cellStyle name="20% - Accent4 8" xfId="354" xr:uid="{00000000-0005-0000-0000-00003F000000}"/>
    <cellStyle name="20% - Accent5" xfId="70" builtinId="46" customBuiltin="1"/>
    <cellStyle name="20% - Accent5 2" xfId="24" xr:uid="{00000000-0005-0000-0000-000041000000}"/>
    <cellStyle name="20% - Accent5 2 2" xfId="200" xr:uid="{00000000-0005-0000-0000-000042000000}"/>
    <cellStyle name="20% - Accent5 3" xfId="179" xr:uid="{00000000-0005-0000-0000-000043000000}"/>
    <cellStyle name="20% - Accent6" xfId="71" builtinId="50" customBuiltin="1"/>
    <cellStyle name="20% - Accent6 2" xfId="26" xr:uid="{00000000-0005-0000-0000-000045000000}"/>
    <cellStyle name="20% - Accent6 2 2" xfId="202" xr:uid="{00000000-0005-0000-0000-000046000000}"/>
    <cellStyle name="20% - Accent6 3" xfId="183" xr:uid="{00000000-0005-0000-0000-000047000000}"/>
    <cellStyle name="20% - Акцент1" xfId="223" xr:uid="{00000000-0005-0000-0000-000048000000}"/>
    <cellStyle name="20% - Акцент1 2" xfId="355" xr:uid="{00000000-0005-0000-0000-000049000000}"/>
    <cellStyle name="20% — акцент1 2" xfId="32" xr:uid="{00000000-0005-0000-0000-00004A000000}"/>
    <cellStyle name="20% — акцент1 2 2" xfId="207" xr:uid="{00000000-0005-0000-0000-00004B000000}"/>
    <cellStyle name="20% - Акцент2" xfId="224" xr:uid="{00000000-0005-0000-0000-00004C000000}"/>
    <cellStyle name="20% - Акцент2 2" xfId="356" xr:uid="{00000000-0005-0000-0000-00004D000000}"/>
    <cellStyle name="20% — акцент2 2" xfId="34" xr:uid="{00000000-0005-0000-0000-00004E000000}"/>
    <cellStyle name="20% — акцент2 2 2" xfId="209" xr:uid="{00000000-0005-0000-0000-00004F000000}"/>
    <cellStyle name="20% - Акцент3" xfId="225" xr:uid="{00000000-0005-0000-0000-000050000000}"/>
    <cellStyle name="20% - Акцент3 2" xfId="357" xr:uid="{00000000-0005-0000-0000-000051000000}"/>
    <cellStyle name="20% — акцент3 2" xfId="36" xr:uid="{00000000-0005-0000-0000-000052000000}"/>
    <cellStyle name="20% — акцент3 2 2" xfId="211" xr:uid="{00000000-0005-0000-0000-000053000000}"/>
    <cellStyle name="20% - Акцент4" xfId="226" xr:uid="{00000000-0005-0000-0000-000054000000}"/>
    <cellStyle name="20% - Акцент4 2" xfId="358" xr:uid="{00000000-0005-0000-0000-000055000000}"/>
    <cellStyle name="20% — акцент4 2" xfId="38" xr:uid="{00000000-0005-0000-0000-000056000000}"/>
    <cellStyle name="20% — акцент4 2 2" xfId="213" xr:uid="{00000000-0005-0000-0000-000057000000}"/>
    <cellStyle name="20% - Акцент5" xfId="227" xr:uid="{00000000-0005-0000-0000-000058000000}"/>
    <cellStyle name="20% - Акцент5 2" xfId="359" xr:uid="{00000000-0005-0000-0000-000059000000}"/>
    <cellStyle name="20% — акцент5 2" xfId="40" xr:uid="{00000000-0005-0000-0000-00005A000000}"/>
    <cellStyle name="20% — акцент5 2 2" xfId="215" xr:uid="{00000000-0005-0000-0000-00005B000000}"/>
    <cellStyle name="20% - Акцент6" xfId="228" xr:uid="{00000000-0005-0000-0000-00005C000000}"/>
    <cellStyle name="20% - Акцент6 2" xfId="360" xr:uid="{00000000-0005-0000-0000-00005D000000}"/>
    <cellStyle name="20% — акцент6 2" xfId="42" xr:uid="{00000000-0005-0000-0000-00005E000000}"/>
    <cellStyle name="20% — акцент6 2 2" xfId="217" xr:uid="{00000000-0005-0000-0000-00005F000000}"/>
    <cellStyle name="40% - Accent1" xfId="72" builtinId="31" customBuiltin="1"/>
    <cellStyle name="40% - Accent1 2" xfId="17" xr:uid="{00000000-0005-0000-0000-000061000000}"/>
    <cellStyle name="40% - Accent1 2 2" xfId="193" xr:uid="{00000000-0005-0000-0000-000062000000}"/>
    <cellStyle name="40% - Accent1 3" xfId="164" xr:uid="{00000000-0005-0000-0000-000063000000}"/>
    <cellStyle name="40% - Accent2" xfId="73" builtinId="35" customBuiltin="1"/>
    <cellStyle name="40% - Accent2 2" xfId="19" xr:uid="{00000000-0005-0000-0000-000065000000}"/>
    <cellStyle name="40% - Accent2 2 2" xfId="195" xr:uid="{00000000-0005-0000-0000-000066000000}"/>
    <cellStyle name="40% - Accent2 3" xfId="168" xr:uid="{00000000-0005-0000-0000-000067000000}"/>
    <cellStyle name="40% - Accent3" xfId="74" builtinId="39" customBuiltin="1"/>
    <cellStyle name="40% - Accent3 2" xfId="21" xr:uid="{00000000-0005-0000-0000-000069000000}"/>
    <cellStyle name="40% - Accent3 2 2" xfId="197" xr:uid="{00000000-0005-0000-0000-00006A000000}"/>
    <cellStyle name="40% - Accent3 2 2 2" xfId="362" xr:uid="{00000000-0005-0000-0000-00006B000000}"/>
    <cellStyle name="40% - Accent3 2 3" xfId="361" xr:uid="{00000000-0005-0000-0000-00006C000000}"/>
    <cellStyle name="40% - Accent3 3" xfId="172" xr:uid="{00000000-0005-0000-0000-00006D000000}"/>
    <cellStyle name="40% - Accent3 3 2" xfId="363" xr:uid="{00000000-0005-0000-0000-00006E000000}"/>
    <cellStyle name="40% - Accent3 4" xfId="364" xr:uid="{00000000-0005-0000-0000-00006F000000}"/>
    <cellStyle name="40% - Accent3 4 2" xfId="365" xr:uid="{00000000-0005-0000-0000-000070000000}"/>
    <cellStyle name="40% - Accent3 5" xfId="366" xr:uid="{00000000-0005-0000-0000-000071000000}"/>
    <cellStyle name="40% - Accent3 5 2" xfId="367" xr:uid="{00000000-0005-0000-0000-000072000000}"/>
    <cellStyle name="40% - Accent3 6" xfId="368" xr:uid="{00000000-0005-0000-0000-000073000000}"/>
    <cellStyle name="40% - Accent3 6 2" xfId="369" xr:uid="{00000000-0005-0000-0000-000074000000}"/>
    <cellStyle name="40% - Accent3 7" xfId="370" xr:uid="{00000000-0005-0000-0000-000075000000}"/>
    <cellStyle name="40% - Accent3 7 2" xfId="371" xr:uid="{00000000-0005-0000-0000-000076000000}"/>
    <cellStyle name="40% - Accent3 8" xfId="372" xr:uid="{00000000-0005-0000-0000-000077000000}"/>
    <cellStyle name="40% - Accent4" xfId="75" builtinId="43" customBuiltin="1"/>
    <cellStyle name="40% - Accent4 2" xfId="23" xr:uid="{00000000-0005-0000-0000-000079000000}"/>
    <cellStyle name="40% - Accent4 2 2" xfId="199" xr:uid="{00000000-0005-0000-0000-00007A000000}"/>
    <cellStyle name="40% - Accent4 3" xfId="176" xr:uid="{00000000-0005-0000-0000-00007B000000}"/>
    <cellStyle name="40% - Accent5" xfId="76" builtinId="47" customBuiltin="1"/>
    <cellStyle name="40% - Accent5 2" xfId="25" xr:uid="{00000000-0005-0000-0000-00007D000000}"/>
    <cellStyle name="40% - Accent5 2 2" xfId="201" xr:uid="{00000000-0005-0000-0000-00007E000000}"/>
    <cellStyle name="40% - Accent5 3" xfId="180" xr:uid="{00000000-0005-0000-0000-00007F000000}"/>
    <cellStyle name="40% - Accent6" xfId="77" builtinId="51" customBuiltin="1"/>
    <cellStyle name="40% - Accent6 2" xfId="27" xr:uid="{00000000-0005-0000-0000-000081000000}"/>
    <cellStyle name="40% - Accent6 2 2" xfId="203" xr:uid="{00000000-0005-0000-0000-000082000000}"/>
    <cellStyle name="40% - Accent6 3" xfId="184" xr:uid="{00000000-0005-0000-0000-000083000000}"/>
    <cellStyle name="40% - Акцент1" xfId="229" xr:uid="{00000000-0005-0000-0000-000084000000}"/>
    <cellStyle name="40% - Акцент1 2" xfId="373" xr:uid="{00000000-0005-0000-0000-000085000000}"/>
    <cellStyle name="40% — акцент1 2" xfId="33" xr:uid="{00000000-0005-0000-0000-000086000000}"/>
    <cellStyle name="40% — акцент1 2 2" xfId="208" xr:uid="{00000000-0005-0000-0000-000087000000}"/>
    <cellStyle name="40% - Акцент2" xfId="230" xr:uid="{00000000-0005-0000-0000-000088000000}"/>
    <cellStyle name="40% - Акцент2 2" xfId="374" xr:uid="{00000000-0005-0000-0000-000089000000}"/>
    <cellStyle name="40% — акцент2 2" xfId="35" xr:uid="{00000000-0005-0000-0000-00008A000000}"/>
    <cellStyle name="40% — акцент2 2 2" xfId="210" xr:uid="{00000000-0005-0000-0000-00008B000000}"/>
    <cellStyle name="40% - Акцент3" xfId="231" xr:uid="{00000000-0005-0000-0000-00008C000000}"/>
    <cellStyle name="40% - Акцент3 2" xfId="375" xr:uid="{00000000-0005-0000-0000-00008D000000}"/>
    <cellStyle name="40% — акцент3 2" xfId="37" xr:uid="{00000000-0005-0000-0000-00008E000000}"/>
    <cellStyle name="40% — акцент3 2 2" xfId="212" xr:uid="{00000000-0005-0000-0000-00008F000000}"/>
    <cellStyle name="40% - Акцент4" xfId="232" xr:uid="{00000000-0005-0000-0000-000090000000}"/>
    <cellStyle name="40% - Акцент4 2" xfId="376" xr:uid="{00000000-0005-0000-0000-000091000000}"/>
    <cellStyle name="40% — акцент4 2" xfId="39" xr:uid="{00000000-0005-0000-0000-000092000000}"/>
    <cellStyle name="40% — акцент4 2 2" xfId="214" xr:uid="{00000000-0005-0000-0000-000093000000}"/>
    <cellStyle name="40% - Акцент5" xfId="233" xr:uid="{00000000-0005-0000-0000-000094000000}"/>
    <cellStyle name="40% - Акцент5 2" xfId="377" xr:uid="{00000000-0005-0000-0000-000095000000}"/>
    <cellStyle name="40% — акцент5 2" xfId="41" xr:uid="{00000000-0005-0000-0000-000096000000}"/>
    <cellStyle name="40% — акцент5 2 2" xfId="216" xr:uid="{00000000-0005-0000-0000-000097000000}"/>
    <cellStyle name="40% - Акцент6" xfId="234" xr:uid="{00000000-0005-0000-0000-000098000000}"/>
    <cellStyle name="40% - Акцент6 2" xfId="378" xr:uid="{00000000-0005-0000-0000-000099000000}"/>
    <cellStyle name="40% — акцент6 2" xfId="43" xr:uid="{00000000-0005-0000-0000-00009A000000}"/>
    <cellStyle name="40% — акцент6 2 2" xfId="218" xr:uid="{00000000-0005-0000-0000-00009B000000}"/>
    <cellStyle name="60% - Accent1" xfId="78" builtinId="32" customBuiltin="1"/>
    <cellStyle name="60% - Accent1 2" xfId="165" xr:uid="{00000000-0005-0000-0000-00009D000000}"/>
    <cellStyle name="60% - Accent1 3" xfId="379" xr:uid="{00000000-0005-0000-0000-00009E000000}"/>
    <cellStyle name="60% - Accent2" xfId="79" builtinId="36" customBuiltin="1"/>
    <cellStyle name="60% - Accent2 2" xfId="169" xr:uid="{00000000-0005-0000-0000-0000A0000000}"/>
    <cellStyle name="60% - Accent2 3" xfId="380" xr:uid="{00000000-0005-0000-0000-0000A1000000}"/>
    <cellStyle name="60% - Accent3" xfId="80" builtinId="40" customBuiltin="1"/>
    <cellStyle name="60% - Accent3 2" xfId="173" xr:uid="{00000000-0005-0000-0000-0000A3000000}"/>
    <cellStyle name="60% - Accent3 2 2" xfId="382" xr:uid="{00000000-0005-0000-0000-0000A4000000}"/>
    <cellStyle name="60% - Accent3 2 3" xfId="381" xr:uid="{00000000-0005-0000-0000-0000A5000000}"/>
    <cellStyle name="60% - Accent3 3" xfId="383" xr:uid="{00000000-0005-0000-0000-0000A6000000}"/>
    <cellStyle name="60% - Accent3 4" xfId="384" xr:uid="{00000000-0005-0000-0000-0000A7000000}"/>
    <cellStyle name="60% - Accent3 5" xfId="385" xr:uid="{00000000-0005-0000-0000-0000A8000000}"/>
    <cellStyle name="60% - Accent3 6" xfId="386" xr:uid="{00000000-0005-0000-0000-0000A9000000}"/>
    <cellStyle name="60% - Accent3 7" xfId="387" xr:uid="{00000000-0005-0000-0000-0000AA000000}"/>
    <cellStyle name="60% - Accent3 8" xfId="388" xr:uid="{00000000-0005-0000-0000-0000AB000000}"/>
    <cellStyle name="60% - Accent4" xfId="81" builtinId="44" customBuiltin="1"/>
    <cellStyle name="60% - Accent4 2" xfId="177" xr:uid="{00000000-0005-0000-0000-0000AD000000}"/>
    <cellStyle name="60% - Accent4 2 2" xfId="390" xr:uid="{00000000-0005-0000-0000-0000AE000000}"/>
    <cellStyle name="60% - Accent4 2 3" xfId="389" xr:uid="{00000000-0005-0000-0000-0000AF000000}"/>
    <cellStyle name="60% - Accent4 3" xfId="391" xr:uid="{00000000-0005-0000-0000-0000B0000000}"/>
    <cellStyle name="60% - Accent4 4" xfId="392" xr:uid="{00000000-0005-0000-0000-0000B1000000}"/>
    <cellStyle name="60% - Accent4 5" xfId="393" xr:uid="{00000000-0005-0000-0000-0000B2000000}"/>
    <cellStyle name="60% - Accent4 6" xfId="394" xr:uid="{00000000-0005-0000-0000-0000B3000000}"/>
    <cellStyle name="60% - Accent4 7" xfId="395" xr:uid="{00000000-0005-0000-0000-0000B4000000}"/>
    <cellStyle name="60% - Accent4 8" xfId="396" xr:uid="{00000000-0005-0000-0000-0000B5000000}"/>
    <cellStyle name="60% - Accent5" xfId="82" builtinId="48" customBuiltin="1"/>
    <cellStyle name="60% - Accent5 2" xfId="181" xr:uid="{00000000-0005-0000-0000-0000B7000000}"/>
    <cellStyle name="60% - Accent5 3" xfId="397" xr:uid="{00000000-0005-0000-0000-0000B8000000}"/>
    <cellStyle name="60% - Accent6" xfId="83" builtinId="52" customBuiltin="1"/>
    <cellStyle name="60% - Accent6 2" xfId="185" xr:uid="{00000000-0005-0000-0000-0000BA000000}"/>
    <cellStyle name="60% - Accent6 2 2" xfId="399" xr:uid="{00000000-0005-0000-0000-0000BB000000}"/>
    <cellStyle name="60% - Accent6 2 3" xfId="398" xr:uid="{00000000-0005-0000-0000-0000BC000000}"/>
    <cellStyle name="60% - Accent6 3" xfId="400" xr:uid="{00000000-0005-0000-0000-0000BD000000}"/>
    <cellStyle name="60% - Accent6 4" xfId="401" xr:uid="{00000000-0005-0000-0000-0000BE000000}"/>
    <cellStyle name="60% - Accent6 5" xfId="402" xr:uid="{00000000-0005-0000-0000-0000BF000000}"/>
    <cellStyle name="60% - Accent6 6" xfId="403" xr:uid="{00000000-0005-0000-0000-0000C0000000}"/>
    <cellStyle name="60% - Accent6 7" xfId="404" xr:uid="{00000000-0005-0000-0000-0000C1000000}"/>
    <cellStyle name="60% - Accent6 8" xfId="405" xr:uid="{00000000-0005-0000-0000-0000C2000000}"/>
    <cellStyle name="60% - Акцент1" xfId="235" xr:uid="{00000000-0005-0000-0000-0000C3000000}"/>
    <cellStyle name="60% - Акцент1 2" xfId="406" xr:uid="{00000000-0005-0000-0000-0000C4000000}"/>
    <cellStyle name="60% - Акцент2" xfId="236" xr:uid="{00000000-0005-0000-0000-0000C5000000}"/>
    <cellStyle name="60% - Акцент2 2" xfId="407" xr:uid="{00000000-0005-0000-0000-0000C6000000}"/>
    <cellStyle name="60% - Акцент3" xfId="237" xr:uid="{00000000-0005-0000-0000-0000C7000000}"/>
    <cellStyle name="60% - Акцент3 2" xfId="408" xr:uid="{00000000-0005-0000-0000-0000C8000000}"/>
    <cellStyle name="60% - Акцент4" xfId="238" xr:uid="{00000000-0005-0000-0000-0000C9000000}"/>
    <cellStyle name="60% - Акцент4 2" xfId="409" xr:uid="{00000000-0005-0000-0000-0000CA000000}"/>
    <cellStyle name="60% - Акцент5" xfId="239" xr:uid="{00000000-0005-0000-0000-0000CB000000}"/>
    <cellStyle name="60% - Акцент5 2" xfId="410" xr:uid="{00000000-0005-0000-0000-0000CC000000}"/>
    <cellStyle name="60% - Акцент6" xfId="240" xr:uid="{00000000-0005-0000-0000-0000CD000000}"/>
    <cellStyle name="60% - Акцент6 2" xfId="411" xr:uid="{00000000-0005-0000-0000-0000CE000000}"/>
    <cellStyle name="Accent1" xfId="242" builtinId="29" customBuiltin="1"/>
    <cellStyle name="Accent1 2" xfId="162" xr:uid="{00000000-0005-0000-0000-0000D0000000}"/>
    <cellStyle name="Accent1 3" xfId="412" xr:uid="{00000000-0005-0000-0000-0000D1000000}"/>
    <cellStyle name="Accent2" xfId="243" builtinId="33" customBuiltin="1"/>
    <cellStyle name="Accent2 2" xfId="166" xr:uid="{00000000-0005-0000-0000-0000D3000000}"/>
    <cellStyle name="Accent2 3" xfId="413" xr:uid="{00000000-0005-0000-0000-0000D4000000}"/>
    <cellStyle name="Accent3" xfId="244" builtinId="37" customBuiltin="1"/>
    <cellStyle name="Accent3 2" xfId="170" xr:uid="{00000000-0005-0000-0000-0000D6000000}"/>
    <cellStyle name="Accent3 3" xfId="414" xr:uid="{00000000-0005-0000-0000-0000D7000000}"/>
    <cellStyle name="Accent4" xfId="245" builtinId="41" customBuiltin="1"/>
    <cellStyle name="Accent4 2" xfId="174" xr:uid="{00000000-0005-0000-0000-0000D9000000}"/>
    <cellStyle name="Accent4 3" xfId="415" xr:uid="{00000000-0005-0000-0000-0000DA000000}"/>
    <cellStyle name="Accent5" xfId="246" builtinId="45" customBuiltin="1"/>
    <cellStyle name="Accent5 2" xfId="178" xr:uid="{00000000-0005-0000-0000-0000DC000000}"/>
    <cellStyle name="Accent5 3" xfId="416" xr:uid="{00000000-0005-0000-0000-0000DD000000}"/>
    <cellStyle name="Accent6" xfId="247" builtinId="49" customBuiltin="1"/>
    <cellStyle name="Accent6 2" xfId="182" xr:uid="{00000000-0005-0000-0000-0000DF000000}"/>
    <cellStyle name="Accent6 3" xfId="417" xr:uid="{00000000-0005-0000-0000-0000E0000000}"/>
    <cellStyle name="Bad" xfId="259" builtinId="27" customBuiltin="1"/>
    <cellStyle name="Bad 2" xfId="151" xr:uid="{00000000-0005-0000-0000-0000E2000000}"/>
    <cellStyle name="Bad 3" xfId="418" xr:uid="{00000000-0005-0000-0000-0000E3000000}"/>
    <cellStyle name="Calculation" xfId="250" builtinId="22" customBuiltin="1"/>
    <cellStyle name="Calculation 2" xfId="155" xr:uid="{00000000-0005-0000-0000-0000E5000000}"/>
    <cellStyle name="Calculation 3" xfId="419" xr:uid="{00000000-0005-0000-0000-0000E6000000}"/>
    <cellStyle name="Check Cell" xfId="256" builtinId="23" customBuiltin="1"/>
    <cellStyle name="Check Cell 2" xfId="157" xr:uid="{00000000-0005-0000-0000-0000E8000000}"/>
    <cellStyle name="Check Cell 3" xfId="420" xr:uid="{00000000-0005-0000-0000-0000E9000000}"/>
    <cellStyle name="Comma 10" xfId="84" xr:uid="{00000000-0005-0000-0000-0000EA000000}"/>
    <cellStyle name="Comma 10 2" xfId="421" xr:uid="{00000000-0005-0000-0000-0000EB000000}"/>
    <cellStyle name="Comma 11" xfId="53" xr:uid="{00000000-0005-0000-0000-0000EC000000}"/>
    <cellStyle name="Comma 11 2" xfId="423" xr:uid="{00000000-0005-0000-0000-0000ED000000}"/>
    <cellStyle name="Comma 11 3" xfId="422" xr:uid="{00000000-0005-0000-0000-0000EE000000}"/>
    <cellStyle name="Comma 12" xfId="424" xr:uid="{00000000-0005-0000-0000-0000EF000000}"/>
    <cellStyle name="Comma 12 2" xfId="425" xr:uid="{00000000-0005-0000-0000-0000F0000000}"/>
    <cellStyle name="Comma 13" xfId="133" xr:uid="{00000000-0005-0000-0000-0000F1000000}"/>
    <cellStyle name="Comma 13 2" xfId="427" xr:uid="{00000000-0005-0000-0000-0000F2000000}"/>
    <cellStyle name="Comma 13 3" xfId="426" xr:uid="{00000000-0005-0000-0000-0000F3000000}"/>
    <cellStyle name="Comma 14" xfId="428" xr:uid="{00000000-0005-0000-0000-0000F4000000}"/>
    <cellStyle name="Comma 14 2" xfId="429" xr:uid="{00000000-0005-0000-0000-0000F5000000}"/>
    <cellStyle name="Comma 15" xfId="430" xr:uid="{00000000-0005-0000-0000-0000F6000000}"/>
    <cellStyle name="Comma 15 2" xfId="431" xr:uid="{00000000-0005-0000-0000-0000F7000000}"/>
    <cellStyle name="Comma 16" xfId="432" xr:uid="{00000000-0005-0000-0000-0000F8000000}"/>
    <cellStyle name="Comma 16 2" xfId="433" xr:uid="{00000000-0005-0000-0000-0000F9000000}"/>
    <cellStyle name="Comma 17" xfId="434" xr:uid="{00000000-0005-0000-0000-0000FA000000}"/>
    <cellStyle name="Comma 18" xfId="435" xr:uid="{00000000-0005-0000-0000-0000FB000000}"/>
    <cellStyle name="Comma 2" xfId="6" xr:uid="{00000000-0005-0000-0000-0000FC000000}"/>
    <cellStyle name="Comma 2 2" xfId="14" xr:uid="{00000000-0005-0000-0000-0000FD000000}"/>
    <cellStyle name="Comma 2 2 2" xfId="48" xr:uid="{00000000-0005-0000-0000-0000FE000000}"/>
    <cellStyle name="Comma 2 2 2 2" xfId="438" xr:uid="{00000000-0005-0000-0000-0000FF000000}"/>
    <cellStyle name="Comma 2 2 3" xfId="437" xr:uid="{00000000-0005-0000-0000-000000010000}"/>
    <cellStyle name="Comma 2 3" xfId="85" xr:uid="{00000000-0005-0000-0000-000001010000}"/>
    <cellStyle name="Comma 2 3 2" xfId="439" xr:uid="{00000000-0005-0000-0000-000002010000}"/>
    <cellStyle name="Comma 2 4" xfId="86" xr:uid="{00000000-0005-0000-0000-000003010000}"/>
    <cellStyle name="Comma 2 4 2" xfId="440" xr:uid="{00000000-0005-0000-0000-000004010000}"/>
    <cellStyle name="Comma 2 5" xfId="56" xr:uid="{00000000-0005-0000-0000-000005010000}"/>
    <cellStyle name="Comma 2 5 2" xfId="441" xr:uid="{00000000-0005-0000-0000-000006010000}"/>
    <cellStyle name="Comma 2 6" xfId="187" xr:uid="{00000000-0005-0000-0000-000007010000}"/>
    <cellStyle name="Comma 2 6 2" xfId="442" xr:uid="{00000000-0005-0000-0000-000008010000}"/>
    <cellStyle name="Comma 2 7" xfId="436" xr:uid="{00000000-0005-0000-0000-000009010000}"/>
    <cellStyle name="Comma 3" xfId="12" xr:uid="{00000000-0005-0000-0000-00000A010000}"/>
    <cellStyle name="Comma 3 2" xfId="30" xr:uid="{00000000-0005-0000-0000-00000B010000}"/>
    <cellStyle name="Comma 3 2 2" xfId="50" xr:uid="{00000000-0005-0000-0000-00000C010000}"/>
    <cellStyle name="Comma 3 2 2 2" xfId="134" xr:uid="{00000000-0005-0000-0000-00000D010000}"/>
    <cellStyle name="Comma 3 2 2 3" xfId="221" xr:uid="{00000000-0005-0000-0000-00000E010000}"/>
    <cellStyle name="Comma 3 2 3" xfId="88" xr:uid="{00000000-0005-0000-0000-00000F010000}"/>
    <cellStyle name="Comma 3 2 4" xfId="205" xr:uid="{00000000-0005-0000-0000-000010010000}"/>
    <cellStyle name="Comma 3 2 5" xfId="444" xr:uid="{00000000-0005-0000-0000-000011010000}"/>
    <cellStyle name="Comma 3 3" xfId="46" xr:uid="{00000000-0005-0000-0000-000012010000}"/>
    <cellStyle name="Comma 3 3 2" xfId="89" xr:uid="{00000000-0005-0000-0000-000013010000}"/>
    <cellStyle name="Comma 3 3 3" xfId="219" xr:uid="{00000000-0005-0000-0000-000014010000}"/>
    <cellStyle name="Comma 3 3 4" xfId="445" xr:uid="{00000000-0005-0000-0000-000015010000}"/>
    <cellStyle name="Comma 3 4" xfId="87" xr:uid="{00000000-0005-0000-0000-000016010000}"/>
    <cellStyle name="Comma 3 4 2" xfId="446" xr:uid="{00000000-0005-0000-0000-000017010000}"/>
    <cellStyle name="Comma 3 5" xfId="190" xr:uid="{00000000-0005-0000-0000-000018010000}"/>
    <cellStyle name="Comma 3 5 2" xfId="447" xr:uid="{00000000-0005-0000-0000-000019010000}"/>
    <cellStyle name="Comma 3 6" xfId="443" xr:uid="{00000000-0005-0000-0000-00001A010000}"/>
    <cellStyle name="Comma 4" xfId="90" xr:uid="{00000000-0005-0000-0000-00001B010000}"/>
    <cellStyle name="Comma 4 2" xfId="449" xr:uid="{00000000-0005-0000-0000-00001C010000}"/>
    <cellStyle name="Comma 4 3" xfId="450" xr:uid="{00000000-0005-0000-0000-00001D010000}"/>
    <cellStyle name="Comma 4 4" xfId="448" xr:uid="{00000000-0005-0000-0000-00001E010000}"/>
    <cellStyle name="Comma 5" xfId="91" xr:uid="{00000000-0005-0000-0000-00001F010000}"/>
    <cellStyle name="Comma 5 2" xfId="452" xr:uid="{00000000-0005-0000-0000-000020010000}"/>
    <cellStyle name="Comma 5 3" xfId="451" xr:uid="{00000000-0005-0000-0000-000021010000}"/>
    <cellStyle name="Comma 6" xfId="92" xr:uid="{00000000-0005-0000-0000-000022010000}"/>
    <cellStyle name="Comma 6 2" xfId="93" xr:uid="{00000000-0005-0000-0000-000023010000}"/>
    <cellStyle name="Comma 7" xfId="13" xr:uid="{00000000-0005-0000-0000-000024010000}"/>
    <cellStyle name="Comma 7 2" xfId="47" xr:uid="{00000000-0005-0000-0000-000025010000}"/>
    <cellStyle name="Comma 7 2 2" xfId="94" xr:uid="{00000000-0005-0000-0000-000026010000}"/>
    <cellStyle name="Comma 7 3" xfId="62" xr:uid="{00000000-0005-0000-0000-000027010000}"/>
    <cellStyle name="Comma 8" xfId="95" xr:uid="{00000000-0005-0000-0000-000028010000}"/>
    <cellStyle name="Comma 8 2" xfId="454" xr:uid="{00000000-0005-0000-0000-000029010000}"/>
    <cellStyle name="Comma 8 3" xfId="455" xr:uid="{00000000-0005-0000-0000-00002A010000}"/>
    <cellStyle name="Comma 8 3 2" xfId="456" xr:uid="{00000000-0005-0000-0000-00002B010000}"/>
    <cellStyle name="Comma 8 4" xfId="453" xr:uid="{00000000-0005-0000-0000-00002C010000}"/>
    <cellStyle name="Comma 9" xfId="96" xr:uid="{00000000-0005-0000-0000-00002D010000}"/>
    <cellStyle name="Comma 9 2" xfId="458" xr:uid="{00000000-0005-0000-0000-00002E010000}"/>
    <cellStyle name="Comma 9 3" xfId="457" xr:uid="{00000000-0005-0000-0000-00002F010000}"/>
    <cellStyle name="Currency 2" xfId="459" xr:uid="{00000000-0005-0000-0000-000030010000}"/>
    <cellStyle name="Explanatory Text" xfId="260" builtinId="53" customBuiltin="1"/>
    <cellStyle name="Explanatory Text 2" xfId="160" xr:uid="{00000000-0005-0000-0000-000032010000}"/>
    <cellStyle name="Explanatory Text 3" xfId="460" xr:uid="{00000000-0005-0000-0000-000033010000}"/>
    <cellStyle name="Good" xfId="265" builtinId="26" customBuiltin="1"/>
    <cellStyle name="Good 2" xfId="150" xr:uid="{00000000-0005-0000-0000-000035010000}"/>
    <cellStyle name="Good 3" xfId="461" xr:uid="{00000000-0005-0000-0000-000036010000}"/>
    <cellStyle name="Heading 1" xfId="251" builtinId="16" customBuiltin="1"/>
    <cellStyle name="Heading 1 2" xfId="146" xr:uid="{00000000-0005-0000-0000-000038010000}"/>
    <cellStyle name="Heading 1 3" xfId="462" xr:uid="{00000000-0005-0000-0000-000039010000}"/>
    <cellStyle name="Heading 2" xfId="252" builtinId="17" customBuiltin="1"/>
    <cellStyle name="Heading 2 2" xfId="147" xr:uid="{00000000-0005-0000-0000-00003B010000}"/>
    <cellStyle name="Heading 2 3" xfId="463" xr:uid="{00000000-0005-0000-0000-00003C010000}"/>
    <cellStyle name="Heading 3" xfId="253" builtinId="18" customBuiltin="1"/>
    <cellStyle name="Heading 3 2" xfId="148" xr:uid="{00000000-0005-0000-0000-00003E010000}"/>
    <cellStyle name="Heading 3 3" xfId="464" xr:uid="{00000000-0005-0000-0000-00003F010000}"/>
    <cellStyle name="Heading 4" xfId="254" builtinId="19" customBuiltin="1"/>
    <cellStyle name="Heading 4 2" xfId="149" xr:uid="{00000000-0005-0000-0000-000041010000}"/>
    <cellStyle name="Heading 4 3" xfId="465" xr:uid="{00000000-0005-0000-0000-000042010000}"/>
    <cellStyle name="Hyperlink 2" xfId="65" xr:uid="{00000000-0005-0000-0000-000043010000}"/>
    <cellStyle name="Hyperlink 2 2" xfId="466" xr:uid="{00000000-0005-0000-0000-000044010000}"/>
    <cellStyle name="Hyperlink 3" xfId="64" xr:uid="{00000000-0005-0000-0000-000045010000}"/>
    <cellStyle name="Hyperlink 3 2" xfId="467" xr:uid="{00000000-0005-0000-0000-000046010000}"/>
    <cellStyle name="Input" xfId="248" builtinId="20" customBuiltin="1"/>
    <cellStyle name="Input 2" xfId="153" xr:uid="{00000000-0005-0000-0000-000048010000}"/>
    <cellStyle name="Input 3" xfId="468" xr:uid="{00000000-0005-0000-0000-000049010000}"/>
    <cellStyle name="KPMG Heading 1" xfId="469" xr:uid="{00000000-0005-0000-0000-00004A010000}"/>
    <cellStyle name="KPMG Heading 2" xfId="470" xr:uid="{00000000-0005-0000-0000-00004B010000}"/>
    <cellStyle name="KPMG Heading 3" xfId="471" xr:uid="{00000000-0005-0000-0000-00004C010000}"/>
    <cellStyle name="KPMG Heading 4" xfId="472" xr:uid="{00000000-0005-0000-0000-00004D010000}"/>
    <cellStyle name="KPMG Normal" xfId="473" xr:uid="{00000000-0005-0000-0000-00004E010000}"/>
    <cellStyle name="KPMG Normal Text" xfId="474" xr:uid="{00000000-0005-0000-0000-00004F010000}"/>
    <cellStyle name="KPMG Normal_123" xfId="475" xr:uid="{00000000-0005-0000-0000-000050010000}"/>
    <cellStyle name="Linked Cell" xfId="262" builtinId="24" customBuiltin="1"/>
    <cellStyle name="Linked Cell 2" xfId="156" xr:uid="{00000000-0005-0000-0000-000052010000}"/>
    <cellStyle name="Linked Cell 3" xfId="476" xr:uid="{00000000-0005-0000-0000-000053010000}"/>
    <cellStyle name="Neutral" xfId="258" builtinId="28" customBuiltin="1"/>
    <cellStyle name="Neutral 2" xfId="152" xr:uid="{00000000-0005-0000-0000-000055010000}"/>
    <cellStyle name="Neutral 3" xfId="477" xr:uid="{00000000-0005-0000-0000-000056010000}"/>
    <cellStyle name="Normal" xfId="0" builtinId="0" customBuiltin="1"/>
    <cellStyle name="Normal 10" xfId="51" xr:uid="{00000000-0005-0000-0000-000058010000}"/>
    <cellStyle name="Normal 10 2" xfId="97" xr:uid="{00000000-0005-0000-0000-000059010000}"/>
    <cellStyle name="Normal 10 3" xfId="478" xr:uid="{00000000-0005-0000-0000-00005A010000}"/>
    <cellStyle name="Normal 11" xfId="98" xr:uid="{00000000-0005-0000-0000-00005B010000}"/>
    <cellStyle name="Normal 11 2" xfId="10" xr:uid="{00000000-0005-0000-0000-00005C010000}"/>
    <cellStyle name="Normal 12" xfId="99" xr:uid="{00000000-0005-0000-0000-00005D010000}"/>
    <cellStyle name="Normal 12 2" xfId="125" xr:uid="{00000000-0005-0000-0000-00005E010000}"/>
    <cellStyle name="Normal 12 3" xfId="479" xr:uid="{00000000-0005-0000-0000-00005F010000}"/>
    <cellStyle name="Normal 13" xfId="100" xr:uid="{00000000-0005-0000-0000-000060010000}"/>
    <cellStyle name="Normal 13 2" xfId="136" xr:uid="{00000000-0005-0000-0000-000061010000}"/>
    <cellStyle name="Normal 13 3" xfId="480" xr:uid="{00000000-0005-0000-0000-000062010000}"/>
    <cellStyle name="Normal 14" xfId="132" xr:uid="{00000000-0005-0000-0000-000063010000}"/>
    <cellStyle name="Normal 15" xfId="52" xr:uid="{00000000-0005-0000-0000-000064010000}"/>
    <cellStyle name="Normal 15 2" xfId="481" xr:uid="{00000000-0005-0000-0000-000065010000}"/>
    <cellStyle name="Normal 16" xfId="142" xr:uid="{00000000-0005-0000-0000-000066010000}"/>
    <cellStyle name="Normal 16 2" xfId="273" xr:uid="{00000000-0005-0000-0000-000067010000}"/>
    <cellStyle name="Normal 16 2 2" xfId="483" xr:uid="{00000000-0005-0000-0000-000068010000}"/>
    <cellStyle name="Normal 16 3" xfId="482" xr:uid="{00000000-0005-0000-0000-000069010000}"/>
    <cellStyle name="Normal 17" xfId="143" xr:uid="{00000000-0005-0000-0000-00006A010000}"/>
    <cellStyle name="Normal 17 2" xfId="485" xr:uid="{00000000-0005-0000-0000-00006B010000}"/>
    <cellStyle name="Normal 17 3" xfId="486" xr:uid="{00000000-0005-0000-0000-00006C010000}"/>
    <cellStyle name="Normal 17 4" xfId="484" xr:uid="{00000000-0005-0000-0000-00006D010000}"/>
    <cellStyle name="Normal 18" xfId="487" xr:uid="{00000000-0005-0000-0000-00006E010000}"/>
    <cellStyle name="Normal 18 2" xfId="488" xr:uid="{00000000-0005-0000-0000-00006F010000}"/>
    <cellStyle name="Normal 19" xfId="489" xr:uid="{00000000-0005-0000-0000-000070010000}"/>
    <cellStyle name="Normal 19 2" xfId="490" xr:uid="{00000000-0005-0000-0000-000071010000}"/>
    <cellStyle name="Normal 2" xfId="3" xr:uid="{00000000-0005-0000-0000-000072010000}"/>
    <cellStyle name="Normal 2 2" xfId="8" xr:uid="{00000000-0005-0000-0000-000073010000}"/>
    <cellStyle name="Normal 2 2 2" xfId="127" xr:uid="{00000000-0005-0000-0000-000074010000}"/>
    <cellStyle name="Normal 2 2 2 2" xfId="492" xr:uid="{00000000-0005-0000-0000-000075010000}"/>
    <cellStyle name="Normal 2 2 3" xfId="57" xr:uid="{00000000-0005-0000-0000-000076010000}"/>
    <cellStyle name="Normal 2 2 4" xfId="491" xr:uid="{00000000-0005-0000-0000-000077010000}"/>
    <cellStyle name="Normal 2 3" xfId="101" xr:uid="{00000000-0005-0000-0000-000078010000}"/>
    <cellStyle name="Normal 2 3 2" xfId="494" xr:uid="{00000000-0005-0000-0000-000079010000}"/>
    <cellStyle name="Normal 2 3 3" xfId="493" xr:uid="{00000000-0005-0000-0000-00007A010000}"/>
    <cellStyle name="Normal 2 4" xfId="126" xr:uid="{00000000-0005-0000-0000-00007B010000}"/>
    <cellStyle name="Normal 2 4 2" xfId="495" xr:uid="{00000000-0005-0000-0000-00007C010000}"/>
    <cellStyle name="Normal 2 5" xfId="54" xr:uid="{00000000-0005-0000-0000-00007D010000}"/>
    <cellStyle name="Normal 2 6" xfId="496" xr:uid="{00000000-0005-0000-0000-00007E010000}"/>
    <cellStyle name="Normal 2 7" xfId="497" xr:uid="{00000000-0005-0000-0000-00007F010000}"/>
    <cellStyle name="Normal 2 8" xfId="498" xr:uid="{00000000-0005-0000-0000-000080010000}"/>
    <cellStyle name="Normal 2 9" xfId="499" xr:uid="{00000000-0005-0000-0000-000081010000}"/>
    <cellStyle name="Normal 2_Gorcuxum ashxatakazm" xfId="102" xr:uid="{00000000-0005-0000-0000-000082010000}"/>
    <cellStyle name="Normal 20" xfId="9" xr:uid="{00000000-0005-0000-0000-000083010000}"/>
    <cellStyle name="Normal 20 2" xfId="28" xr:uid="{00000000-0005-0000-0000-000084010000}"/>
    <cellStyle name="Normal 20 2 2" xfId="204" xr:uid="{00000000-0005-0000-0000-000085010000}"/>
    <cellStyle name="Normal 20 2 3" xfId="501" xr:uid="{00000000-0005-0000-0000-000086010000}"/>
    <cellStyle name="Normal 20 3" xfId="189" xr:uid="{00000000-0005-0000-0000-000087010000}"/>
    <cellStyle name="Normal 20 4" xfId="500" xr:uid="{00000000-0005-0000-0000-000088010000}"/>
    <cellStyle name="Normal 21" xfId="502" xr:uid="{00000000-0005-0000-0000-000089010000}"/>
    <cellStyle name="Normal 21 2" xfId="503" xr:uid="{00000000-0005-0000-0000-00008A010000}"/>
    <cellStyle name="Normal 22" xfId="504" xr:uid="{00000000-0005-0000-0000-00008B010000}"/>
    <cellStyle name="Normal 23" xfId="505" xr:uid="{00000000-0005-0000-0000-00008C010000}"/>
    <cellStyle name="Normal 24" xfId="506" xr:uid="{00000000-0005-0000-0000-00008D010000}"/>
    <cellStyle name="Normal 24 2" xfId="507" xr:uid="{00000000-0005-0000-0000-00008E010000}"/>
    <cellStyle name="Normal 25" xfId="508" xr:uid="{00000000-0005-0000-0000-00008F010000}"/>
    <cellStyle name="Normal 3" xfId="5" xr:uid="{00000000-0005-0000-0000-000090010000}"/>
    <cellStyle name="Normal 3 2" xfId="103" xr:uid="{00000000-0005-0000-0000-000091010000}"/>
    <cellStyle name="Normal 3 2 2" xfId="131" xr:uid="{00000000-0005-0000-0000-000092010000}"/>
    <cellStyle name="Normal 3 2 3" xfId="509" xr:uid="{00000000-0005-0000-0000-000093010000}"/>
    <cellStyle name="Normal 3 3" xfId="104" xr:uid="{00000000-0005-0000-0000-000094010000}"/>
    <cellStyle name="Normal 3 3 2" xfId="510" xr:uid="{00000000-0005-0000-0000-000095010000}"/>
    <cellStyle name="Normal 3 4" xfId="128" xr:uid="{00000000-0005-0000-0000-000096010000}"/>
    <cellStyle name="Normal 3 4 2" xfId="511" xr:uid="{00000000-0005-0000-0000-000097010000}"/>
    <cellStyle name="Normal 3 5" xfId="130" xr:uid="{00000000-0005-0000-0000-000098010000}"/>
    <cellStyle name="Normal 3 5 2" xfId="512" xr:uid="{00000000-0005-0000-0000-000099010000}"/>
    <cellStyle name="Normal 3 6" xfId="55" xr:uid="{00000000-0005-0000-0000-00009A010000}"/>
    <cellStyle name="Normal 3_HavelvacN2axjusakN3" xfId="513" xr:uid="{00000000-0005-0000-0000-00009B010000}"/>
    <cellStyle name="Normal 35" xfId="514" xr:uid="{00000000-0005-0000-0000-00009C010000}"/>
    <cellStyle name="Normal 374" xfId="515" xr:uid="{00000000-0005-0000-0000-00009D010000}"/>
    <cellStyle name="Normal 374 2" xfId="516" xr:uid="{00000000-0005-0000-0000-00009E010000}"/>
    <cellStyle name="Normal 4" xfId="2" xr:uid="{00000000-0005-0000-0000-00009F010000}"/>
    <cellStyle name="Normal 4 2" xfId="129" xr:uid="{00000000-0005-0000-0000-0000A0010000}"/>
    <cellStyle name="Normal 4 2 2" xfId="135" xr:uid="{00000000-0005-0000-0000-0000A1010000}"/>
    <cellStyle name="Normal 4 2 2 2" xfId="518" xr:uid="{00000000-0005-0000-0000-0000A2010000}"/>
    <cellStyle name="Normal 4 3" xfId="63" xr:uid="{00000000-0005-0000-0000-0000A3010000}"/>
    <cellStyle name="Normal 4 3 2" xfId="519" xr:uid="{00000000-0005-0000-0000-0000A4010000}"/>
    <cellStyle name="Normal 4 4" xfId="186" xr:uid="{00000000-0005-0000-0000-0000A5010000}"/>
    <cellStyle name="Normal 4 5" xfId="517" xr:uid="{00000000-0005-0000-0000-0000A6010000}"/>
    <cellStyle name="Normal 5" xfId="105" xr:uid="{00000000-0005-0000-0000-0000A7010000}"/>
    <cellStyle name="Normal 5 2" xfId="106" xr:uid="{00000000-0005-0000-0000-0000A8010000}"/>
    <cellStyle name="Normal 53 3" xfId="520" xr:uid="{00000000-0005-0000-0000-0000A9010000}"/>
    <cellStyle name="Normal 54" xfId="521" xr:uid="{00000000-0005-0000-0000-0000AA010000}"/>
    <cellStyle name="Normal 6" xfId="107" xr:uid="{00000000-0005-0000-0000-0000AB010000}"/>
    <cellStyle name="Normal 6 2" xfId="108" xr:uid="{00000000-0005-0000-0000-0000AC010000}"/>
    <cellStyle name="Normal 6 2 2" xfId="523" xr:uid="{00000000-0005-0000-0000-0000AD010000}"/>
    <cellStyle name="Normal 6 3" xfId="522" xr:uid="{00000000-0005-0000-0000-0000AE010000}"/>
    <cellStyle name="Normal 67" xfId="524" xr:uid="{00000000-0005-0000-0000-0000AF010000}"/>
    <cellStyle name="Normal 7" xfId="61" xr:uid="{00000000-0005-0000-0000-0000B0010000}"/>
    <cellStyle name="Normal 7 2" xfId="525" xr:uid="{00000000-0005-0000-0000-0000B1010000}"/>
    <cellStyle name="Normal 73" xfId="526" xr:uid="{00000000-0005-0000-0000-0000B2010000}"/>
    <cellStyle name="Normal 78" xfId="527" xr:uid="{00000000-0005-0000-0000-0000B3010000}"/>
    <cellStyle name="Normal 78 2" xfId="528" xr:uid="{00000000-0005-0000-0000-0000B4010000}"/>
    <cellStyle name="Normal 8" xfId="109" xr:uid="{00000000-0005-0000-0000-0000B5010000}"/>
    <cellStyle name="Normal 8 2" xfId="529" xr:uid="{00000000-0005-0000-0000-0000B6010000}"/>
    <cellStyle name="Normal 81" xfId="530" xr:uid="{00000000-0005-0000-0000-0000B7010000}"/>
    <cellStyle name="Normal 88" xfId="592" xr:uid="{00000000-0005-0000-0000-0000B8010000}"/>
    <cellStyle name="Normal 89" xfId="594" xr:uid="{00000000-0005-0000-0000-0000B9010000}"/>
    <cellStyle name="Normal 9" xfId="110" xr:uid="{00000000-0005-0000-0000-0000BA010000}"/>
    <cellStyle name="Normal 9 2" xfId="531" xr:uid="{00000000-0005-0000-0000-0000BB010000}"/>
    <cellStyle name="Normal 90" xfId="593" xr:uid="{00000000-0005-0000-0000-0000BC010000}"/>
    <cellStyle name="Note" xfId="261" builtinId="10" customBuiltin="1"/>
    <cellStyle name="Note 2" xfId="15" xr:uid="{00000000-0005-0000-0000-0000BE010000}"/>
    <cellStyle name="Note 2 2" xfId="191" xr:uid="{00000000-0005-0000-0000-0000BF010000}"/>
    <cellStyle name="Note 2 2 2" xfId="533" xr:uid="{00000000-0005-0000-0000-0000C0010000}"/>
    <cellStyle name="Note 2 3" xfId="532" xr:uid="{00000000-0005-0000-0000-0000C1010000}"/>
    <cellStyle name="Note 3" xfId="159" xr:uid="{00000000-0005-0000-0000-0000C2010000}"/>
    <cellStyle name="Note 3 2" xfId="535" xr:uid="{00000000-0005-0000-0000-0000C3010000}"/>
    <cellStyle name="Note 3 3" xfId="534" xr:uid="{00000000-0005-0000-0000-0000C4010000}"/>
    <cellStyle name="Note 4" xfId="536" xr:uid="{00000000-0005-0000-0000-0000C5010000}"/>
    <cellStyle name="Note 4 2" xfId="537" xr:uid="{00000000-0005-0000-0000-0000C6010000}"/>
    <cellStyle name="Note 5" xfId="538" xr:uid="{00000000-0005-0000-0000-0000C7010000}"/>
    <cellStyle name="Note 5 2" xfId="539" xr:uid="{00000000-0005-0000-0000-0000C8010000}"/>
    <cellStyle name="Note 6" xfId="540" xr:uid="{00000000-0005-0000-0000-0000C9010000}"/>
    <cellStyle name="Note 6 2" xfId="541" xr:uid="{00000000-0005-0000-0000-0000CA010000}"/>
    <cellStyle name="Note 7" xfId="542" xr:uid="{00000000-0005-0000-0000-0000CB010000}"/>
    <cellStyle name="Note 7 2" xfId="543" xr:uid="{00000000-0005-0000-0000-0000CC010000}"/>
    <cellStyle name="Note 8" xfId="544" xr:uid="{00000000-0005-0000-0000-0000CD010000}"/>
    <cellStyle name="Note 9" xfId="545" xr:uid="{00000000-0005-0000-0000-0000CE010000}"/>
    <cellStyle name="Output" xfId="249" builtinId="21" customBuiltin="1"/>
    <cellStyle name="Output 2" xfId="154" xr:uid="{00000000-0005-0000-0000-0000D0010000}"/>
    <cellStyle name="Output 3" xfId="546" xr:uid="{00000000-0005-0000-0000-0000D1010000}"/>
    <cellStyle name="Percent 2" xfId="4" xr:uid="{00000000-0005-0000-0000-0000D2010000}"/>
    <cellStyle name="Percent 2 2" xfId="7" xr:uid="{00000000-0005-0000-0000-0000D3010000}"/>
    <cellStyle name="Percent 2 2 2" xfId="548" xr:uid="{00000000-0005-0000-0000-0000D4010000}"/>
    <cellStyle name="Percent 2 3" xfId="58" xr:uid="{00000000-0005-0000-0000-0000D5010000}"/>
    <cellStyle name="Percent 2 4" xfId="547" xr:uid="{00000000-0005-0000-0000-0000D6010000}"/>
    <cellStyle name="Percent 3" xfId="111" xr:uid="{00000000-0005-0000-0000-0000D7010000}"/>
    <cellStyle name="Percent 4" xfId="112" xr:uid="{00000000-0005-0000-0000-0000D8010000}"/>
    <cellStyle name="Percent 4 2" xfId="549" xr:uid="{00000000-0005-0000-0000-0000D9010000}"/>
    <cellStyle name="Percent 5" xfId="144" xr:uid="{00000000-0005-0000-0000-0000DA010000}"/>
    <cellStyle name="Percent 5 2" xfId="551" xr:uid="{00000000-0005-0000-0000-0000DB010000}"/>
    <cellStyle name="Percent 5 3" xfId="550" xr:uid="{00000000-0005-0000-0000-0000DC010000}"/>
    <cellStyle name="Percent 6" xfId="552" xr:uid="{00000000-0005-0000-0000-0000DD010000}"/>
    <cellStyle name="Percent 7" xfId="553" xr:uid="{00000000-0005-0000-0000-0000DE010000}"/>
    <cellStyle name="Percent 7 2" xfId="554" xr:uid="{00000000-0005-0000-0000-0000DF010000}"/>
    <cellStyle name="Percent 8" xfId="555" xr:uid="{00000000-0005-0000-0000-0000E0010000}"/>
    <cellStyle name="Percent 9" xfId="556" xr:uid="{00000000-0005-0000-0000-0000E1010000}"/>
    <cellStyle name="SN_241" xfId="1" xr:uid="{00000000-0005-0000-0000-0000E2010000}"/>
    <cellStyle name="Style 1" xfId="59" xr:uid="{00000000-0005-0000-0000-0000E3010000}"/>
    <cellStyle name="Style 1 2" xfId="113" xr:uid="{00000000-0005-0000-0000-0000E4010000}"/>
    <cellStyle name="Style 1 3" xfId="114" xr:uid="{00000000-0005-0000-0000-0000E5010000}"/>
    <cellStyle name="Style 1 4" xfId="115" xr:uid="{00000000-0005-0000-0000-0000E6010000}"/>
    <cellStyle name="Style 1 5" xfId="557" xr:uid="{00000000-0005-0000-0000-0000E7010000}"/>
    <cellStyle name="Title" xfId="257" builtinId="15" customBuiltin="1"/>
    <cellStyle name="Title 2" xfId="145" xr:uid="{00000000-0005-0000-0000-0000E9010000}"/>
    <cellStyle name="Total" xfId="255" builtinId="25" customBuiltin="1"/>
    <cellStyle name="Total 2" xfId="161" xr:uid="{00000000-0005-0000-0000-0000EB010000}"/>
    <cellStyle name="Total 3" xfId="558" xr:uid="{00000000-0005-0000-0000-0000EC010000}"/>
    <cellStyle name="Warning Text" xfId="263" builtinId="11" customBuiltin="1"/>
    <cellStyle name="Warning Text 2" xfId="158" xr:uid="{00000000-0005-0000-0000-0000EE010000}"/>
    <cellStyle name="Warning Text 3" xfId="559" xr:uid="{00000000-0005-0000-0000-0000EF010000}"/>
    <cellStyle name="Акцент1 2" xfId="560" xr:uid="{00000000-0005-0000-0000-0000F0010000}"/>
    <cellStyle name="Акцент2 2" xfId="561" xr:uid="{00000000-0005-0000-0000-0000F1010000}"/>
    <cellStyle name="Акцент3 2" xfId="562" xr:uid="{00000000-0005-0000-0000-0000F2010000}"/>
    <cellStyle name="Акцент4 2" xfId="563" xr:uid="{00000000-0005-0000-0000-0000F3010000}"/>
    <cellStyle name="Акцент5 2" xfId="564" xr:uid="{00000000-0005-0000-0000-0000F4010000}"/>
    <cellStyle name="Акцент6 2" xfId="565" xr:uid="{00000000-0005-0000-0000-0000F5010000}"/>
    <cellStyle name="Беззащитный" xfId="566" xr:uid="{00000000-0005-0000-0000-0000F6010000}"/>
    <cellStyle name="Ввод  2" xfId="137" xr:uid="{00000000-0005-0000-0000-0000F7010000}"/>
    <cellStyle name="Ввод  2 2" xfId="268" xr:uid="{00000000-0005-0000-0000-0000F8010000}"/>
    <cellStyle name="Ввод  2 3" xfId="291" xr:uid="{00000000-0005-0000-0000-0000F9010000}"/>
    <cellStyle name="Ввод  2 4" xfId="296" xr:uid="{00000000-0005-0000-0000-0000FA010000}"/>
    <cellStyle name="Ввод  2 5" xfId="301" xr:uid="{00000000-0005-0000-0000-0000FB010000}"/>
    <cellStyle name="Ввод  2 6" xfId="267" xr:uid="{00000000-0005-0000-0000-0000FC010000}"/>
    <cellStyle name="Ввод  3" xfId="281" xr:uid="{00000000-0005-0000-0000-0000FD010000}"/>
    <cellStyle name="Ввод  4" xfId="220" xr:uid="{00000000-0005-0000-0000-0000FE010000}"/>
    <cellStyle name="Ввод  5" xfId="278" xr:uid="{00000000-0005-0000-0000-0000FF010000}"/>
    <cellStyle name="Ввод  6" xfId="275" xr:uid="{00000000-0005-0000-0000-000000020000}"/>
    <cellStyle name="Ввод  7" xfId="567" xr:uid="{00000000-0005-0000-0000-000001020000}"/>
    <cellStyle name="Вывод 2" xfId="138" xr:uid="{00000000-0005-0000-0000-000002020000}"/>
    <cellStyle name="Вывод 2 2" xfId="269" xr:uid="{00000000-0005-0000-0000-000003020000}"/>
    <cellStyle name="Вывод 2 3" xfId="292" xr:uid="{00000000-0005-0000-0000-000004020000}"/>
    <cellStyle name="Вывод 2 4" xfId="297" xr:uid="{00000000-0005-0000-0000-000005020000}"/>
    <cellStyle name="Вывод 2 5" xfId="302" xr:uid="{00000000-0005-0000-0000-000006020000}"/>
    <cellStyle name="Вывод 2 6" xfId="290" xr:uid="{00000000-0005-0000-0000-000007020000}"/>
    <cellStyle name="Вывод 3" xfId="282" xr:uid="{00000000-0005-0000-0000-000008020000}"/>
    <cellStyle name="Вывод 4" xfId="266" xr:uid="{00000000-0005-0000-0000-000009020000}"/>
    <cellStyle name="Вывод 5" xfId="241" xr:uid="{00000000-0005-0000-0000-00000A020000}"/>
    <cellStyle name="Вывод 6" xfId="264" xr:uid="{00000000-0005-0000-0000-00000B020000}"/>
    <cellStyle name="Вывод 7" xfId="568" xr:uid="{00000000-0005-0000-0000-00000C020000}"/>
    <cellStyle name="Вычисление 2" xfId="139" xr:uid="{00000000-0005-0000-0000-00000D020000}"/>
    <cellStyle name="Вычисление 2 2" xfId="270" xr:uid="{00000000-0005-0000-0000-00000E020000}"/>
    <cellStyle name="Вычисление 2 3" xfId="293" xr:uid="{00000000-0005-0000-0000-00000F020000}"/>
    <cellStyle name="Вычисление 2 4" xfId="298" xr:uid="{00000000-0005-0000-0000-000010020000}"/>
    <cellStyle name="Вычисление 2 5" xfId="303" xr:uid="{00000000-0005-0000-0000-000011020000}"/>
    <cellStyle name="Вычисление 2 6" xfId="289" xr:uid="{00000000-0005-0000-0000-000012020000}"/>
    <cellStyle name="Вычисление 3" xfId="283" xr:uid="{00000000-0005-0000-0000-000013020000}"/>
    <cellStyle name="Вычисление 4" xfId="222" xr:uid="{00000000-0005-0000-0000-000014020000}"/>
    <cellStyle name="Вычисление 5" xfId="279" xr:uid="{00000000-0005-0000-0000-000015020000}"/>
    <cellStyle name="Вычисление 6" xfId="306" xr:uid="{00000000-0005-0000-0000-000016020000}"/>
    <cellStyle name="Вычисление 7" xfId="569" xr:uid="{00000000-0005-0000-0000-000017020000}"/>
    <cellStyle name="Заголовок 1 2" xfId="570" xr:uid="{00000000-0005-0000-0000-000018020000}"/>
    <cellStyle name="Заголовок 2 2" xfId="571" xr:uid="{00000000-0005-0000-0000-000019020000}"/>
    <cellStyle name="Заголовок 3 2" xfId="572" xr:uid="{00000000-0005-0000-0000-00001A020000}"/>
    <cellStyle name="Заголовок 4 2" xfId="573" xr:uid="{00000000-0005-0000-0000-00001B020000}"/>
    <cellStyle name="Защитный" xfId="574" xr:uid="{00000000-0005-0000-0000-00001C020000}"/>
    <cellStyle name="Итог 2" xfId="140" xr:uid="{00000000-0005-0000-0000-00001D020000}"/>
    <cellStyle name="Итог 2 2" xfId="271" xr:uid="{00000000-0005-0000-0000-00001E020000}"/>
    <cellStyle name="Итог 2 3" xfId="294" xr:uid="{00000000-0005-0000-0000-00001F020000}"/>
    <cellStyle name="Итог 2 4" xfId="299" xr:uid="{00000000-0005-0000-0000-000020020000}"/>
    <cellStyle name="Итог 2 5" xfId="304" xr:uid="{00000000-0005-0000-0000-000021020000}"/>
    <cellStyle name="Итог 2 6" xfId="286" xr:uid="{00000000-0005-0000-0000-000022020000}"/>
    <cellStyle name="Итог 3" xfId="284" xr:uid="{00000000-0005-0000-0000-000023020000}"/>
    <cellStyle name="Итог 4" xfId="188" xr:uid="{00000000-0005-0000-0000-000024020000}"/>
    <cellStyle name="Итог 5" xfId="285" xr:uid="{00000000-0005-0000-0000-000025020000}"/>
    <cellStyle name="Итог 6" xfId="288" xr:uid="{00000000-0005-0000-0000-000026020000}"/>
    <cellStyle name="Итог 7" xfId="575" xr:uid="{00000000-0005-0000-0000-000027020000}"/>
    <cellStyle name="Контрольная ячейка 2" xfId="576" xr:uid="{00000000-0005-0000-0000-000028020000}"/>
    <cellStyle name="Название 2" xfId="577" xr:uid="{00000000-0005-0000-0000-000029020000}"/>
    <cellStyle name="Нейтральный 2" xfId="578" xr:uid="{00000000-0005-0000-0000-00002A020000}"/>
    <cellStyle name="Обычный 2" xfId="116" xr:uid="{00000000-0005-0000-0000-00002B020000}"/>
    <cellStyle name="Обычный 2 2" xfId="579" xr:uid="{00000000-0005-0000-0000-00002C020000}"/>
    <cellStyle name="Обычный 3" xfId="117" xr:uid="{00000000-0005-0000-0000-00002D020000}"/>
    <cellStyle name="Обычный 3 2" xfId="581" xr:uid="{00000000-0005-0000-0000-00002E020000}"/>
    <cellStyle name="Обычный 3 3" xfId="580" xr:uid="{00000000-0005-0000-0000-00002F020000}"/>
    <cellStyle name="Плохой 2" xfId="582" xr:uid="{00000000-0005-0000-0000-000030020000}"/>
    <cellStyle name="Пояснение 2" xfId="583" xr:uid="{00000000-0005-0000-0000-000031020000}"/>
    <cellStyle name="Примечание 2" xfId="31" xr:uid="{00000000-0005-0000-0000-000032020000}"/>
    <cellStyle name="Примечание 2 2" xfId="206" xr:uid="{00000000-0005-0000-0000-000033020000}"/>
    <cellStyle name="Примечание 3" xfId="141" xr:uid="{00000000-0005-0000-0000-000034020000}"/>
    <cellStyle name="Примечание 3 2" xfId="272" xr:uid="{00000000-0005-0000-0000-000035020000}"/>
    <cellStyle name="Примечание 3 3" xfId="295" xr:uid="{00000000-0005-0000-0000-000036020000}"/>
    <cellStyle name="Примечание 3 4" xfId="300" xr:uid="{00000000-0005-0000-0000-000037020000}"/>
    <cellStyle name="Примечание 3 5" xfId="305" xr:uid="{00000000-0005-0000-0000-000038020000}"/>
    <cellStyle name="Примечание 3 6" xfId="274" xr:uid="{00000000-0005-0000-0000-000039020000}"/>
    <cellStyle name="Примечание 4" xfId="287" xr:uid="{00000000-0005-0000-0000-00003A020000}"/>
    <cellStyle name="Примечание 5" xfId="276" xr:uid="{00000000-0005-0000-0000-00003B020000}"/>
    <cellStyle name="Примечание 6" xfId="277" xr:uid="{00000000-0005-0000-0000-00003C020000}"/>
    <cellStyle name="Примечание 7" xfId="280" xr:uid="{00000000-0005-0000-0000-00003D020000}"/>
    <cellStyle name="Примечание 8" xfId="584" xr:uid="{00000000-0005-0000-0000-00003E020000}"/>
    <cellStyle name="Связанная ячейка 2" xfId="585" xr:uid="{00000000-0005-0000-0000-00003F020000}"/>
    <cellStyle name="Стиль 1" xfId="118" xr:uid="{00000000-0005-0000-0000-000040020000}"/>
    <cellStyle name="Стиль 1 2" xfId="60" xr:uid="{00000000-0005-0000-0000-000041020000}"/>
    <cellStyle name="Стиль 1 2 2" xfId="119" xr:uid="{00000000-0005-0000-0000-000042020000}"/>
    <cellStyle name="Текст предупреждения 2" xfId="586" xr:uid="{00000000-0005-0000-0000-000043020000}"/>
    <cellStyle name="Финансовый 2" xfId="44" xr:uid="{00000000-0005-0000-0000-000044020000}"/>
    <cellStyle name="Финансовый 2 2" xfId="121" xr:uid="{00000000-0005-0000-0000-000045020000}"/>
    <cellStyle name="Финансовый 2 3" xfId="120" xr:uid="{00000000-0005-0000-0000-000046020000}"/>
    <cellStyle name="Финансовый 2 4" xfId="587" xr:uid="{00000000-0005-0000-0000-000047020000}"/>
    <cellStyle name="Финансовый 3" xfId="122" xr:uid="{00000000-0005-0000-0000-000048020000}"/>
    <cellStyle name="Финансовый 3 2" xfId="123" xr:uid="{00000000-0005-0000-0000-000049020000}"/>
    <cellStyle name="Финансовый 3 2 2" xfId="589" xr:uid="{00000000-0005-0000-0000-00004A020000}"/>
    <cellStyle name="Финансовый 3 3" xfId="588" xr:uid="{00000000-0005-0000-0000-00004B020000}"/>
    <cellStyle name="Финансовый 4" xfId="124" xr:uid="{00000000-0005-0000-0000-00004C020000}"/>
    <cellStyle name="Финансовый 4 2" xfId="590" xr:uid="{00000000-0005-0000-0000-00004D020000}"/>
    <cellStyle name="Финансовый 8" xfId="11" xr:uid="{00000000-0005-0000-0000-00004E020000}"/>
    <cellStyle name="Финансовый 8 2" xfId="29" xr:uid="{00000000-0005-0000-0000-00004F020000}"/>
    <cellStyle name="Финансовый 8 2 2" xfId="49" xr:uid="{00000000-0005-0000-0000-000050020000}"/>
    <cellStyle name="Финансовый 8 3" xfId="45" xr:uid="{00000000-0005-0000-0000-000051020000}"/>
    <cellStyle name="Хороший 2" xfId="591" xr:uid="{00000000-0005-0000-0000-000052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topLeftCell="A55" zoomScaleNormal="100" workbookViewId="0">
      <selection activeCell="C62" sqref="C62"/>
    </sheetView>
  </sheetViews>
  <sheetFormatPr defaultColWidth="9.140625" defaultRowHeight="17.25"/>
  <cols>
    <col min="1" max="1" width="2.42578125" style="63" customWidth="1"/>
    <col min="2" max="2" width="12" style="65" customWidth="1"/>
    <col min="3" max="3" width="9.42578125" style="65" customWidth="1"/>
    <col min="4" max="4" width="58.5703125" style="63" customWidth="1"/>
    <col min="5" max="5" width="19.5703125" style="77" customWidth="1"/>
    <col min="6" max="6" width="19.5703125" style="63" customWidth="1"/>
    <col min="7" max="7" width="21.28515625" style="63" customWidth="1"/>
    <col min="8" max="8" width="28.7109375" style="63" customWidth="1"/>
    <col min="9" max="9" width="22.85546875" style="63" customWidth="1"/>
    <col min="10" max="10" width="13.85546875" style="63" customWidth="1"/>
    <col min="11" max="11" width="13.5703125" style="63" customWidth="1"/>
    <col min="12" max="12" width="16" style="63" customWidth="1"/>
    <col min="13" max="16384" width="9.140625" style="63"/>
  </cols>
  <sheetData>
    <row r="1" spans="2:9">
      <c r="B1" s="156" t="s">
        <v>70</v>
      </c>
      <c r="C1" s="156"/>
      <c r="D1" s="156"/>
      <c r="E1" s="156"/>
      <c r="F1" s="156"/>
      <c r="G1" s="156"/>
    </row>
    <row r="2" spans="2:9">
      <c r="B2" s="157"/>
      <c r="C2" s="157"/>
      <c r="D2" s="157"/>
      <c r="E2" s="157"/>
      <c r="F2" s="157"/>
      <c r="G2" s="157"/>
    </row>
    <row r="3" spans="2:9" ht="54" customHeight="1">
      <c r="B3" s="158" t="s">
        <v>71</v>
      </c>
      <c r="C3" s="158"/>
      <c r="D3" s="158"/>
      <c r="E3" s="158"/>
      <c r="F3" s="158"/>
      <c r="G3" s="158"/>
    </row>
    <row r="4" spans="2:9">
      <c r="B4" s="154"/>
      <c r="C4" s="154"/>
      <c r="D4" s="159" t="s">
        <v>32</v>
      </c>
      <c r="E4" s="159"/>
      <c r="F4" s="159"/>
      <c r="G4" s="160"/>
    </row>
    <row r="5" spans="2:9" s="64" customFormat="1" ht="36.75" customHeight="1">
      <c r="B5" s="161" t="s">
        <v>33</v>
      </c>
      <c r="C5" s="161"/>
      <c r="D5" s="162" t="s">
        <v>34</v>
      </c>
      <c r="E5" s="164" t="s">
        <v>52</v>
      </c>
      <c r="F5" s="164" t="s">
        <v>53</v>
      </c>
      <c r="G5" s="164" t="s">
        <v>54</v>
      </c>
    </row>
    <row r="6" spans="2:9" s="64" customFormat="1" ht="81.75" customHeight="1">
      <c r="B6" s="66" t="s">
        <v>35</v>
      </c>
      <c r="C6" s="66" t="s">
        <v>36</v>
      </c>
      <c r="D6" s="163"/>
      <c r="E6" s="165"/>
      <c r="F6" s="165"/>
      <c r="G6" s="165"/>
    </row>
    <row r="7" spans="2:9" s="65" customFormat="1">
      <c r="B7" s="66"/>
      <c r="C7" s="66"/>
      <c r="D7" s="140" t="s">
        <v>37</v>
      </c>
      <c r="E7" s="149">
        <f t="shared" ref="E7:F7" si="0">E9+E29+E43+E47+E55+E57</f>
        <v>81337274.829999983</v>
      </c>
      <c r="F7" s="149">
        <f t="shared" si="0"/>
        <v>92437482.070000008</v>
      </c>
      <c r="G7" s="149">
        <f>G9+G29+G43+G47+G55+G57</f>
        <v>54647672.420000002</v>
      </c>
    </row>
    <row r="8" spans="2:9">
      <c r="B8" s="66"/>
      <c r="C8" s="66"/>
      <c r="D8" s="140" t="s">
        <v>38</v>
      </c>
      <c r="E8" s="150"/>
      <c r="F8" s="67"/>
      <c r="G8" s="67"/>
    </row>
    <row r="9" spans="2:9" s="73" customFormat="1" ht="42" customHeight="1">
      <c r="B9" s="71"/>
      <c r="C9" s="74"/>
      <c r="D9" s="74" t="s">
        <v>40</v>
      </c>
      <c r="E9" s="151">
        <f>SUM(E11:E27)</f>
        <v>44308983.329999998</v>
      </c>
      <c r="F9" s="151">
        <f t="shared" ref="F9:G9" si="1">SUM(F11:F27)</f>
        <v>19321450.670000002</v>
      </c>
      <c r="G9" s="151">
        <f t="shared" si="1"/>
        <v>7593713.9199999999</v>
      </c>
    </row>
    <row r="10" spans="2:9" s="73" customFormat="1">
      <c r="B10" s="71"/>
      <c r="C10" s="71"/>
      <c r="D10" s="71" t="s">
        <v>39</v>
      </c>
      <c r="E10" s="152"/>
      <c r="F10" s="71"/>
      <c r="G10" s="71"/>
      <c r="I10" s="141"/>
    </row>
    <row r="11" spans="2:9" s="73" customFormat="1" ht="69">
      <c r="B11" s="142">
        <v>1045</v>
      </c>
      <c r="C11" s="142">
        <v>32001</v>
      </c>
      <c r="D11" s="143" t="s">
        <v>41</v>
      </c>
      <c r="E11" s="153">
        <v>7280381.5999999996</v>
      </c>
      <c r="F11" s="153">
        <v>3549536.68</v>
      </c>
      <c r="G11" s="153"/>
    </row>
    <row r="12" spans="2:9" s="73" customFormat="1" ht="69">
      <c r="B12" s="142">
        <v>1045</v>
      </c>
      <c r="C12" s="142">
        <v>32004</v>
      </c>
      <c r="D12" s="143" t="s">
        <v>57</v>
      </c>
      <c r="E12" s="153">
        <v>351440.4</v>
      </c>
      <c r="F12" s="153">
        <v>615652.80000000005</v>
      </c>
      <c r="G12" s="153">
        <v>615652.80000000005</v>
      </c>
    </row>
    <row r="13" spans="2:9" s="73" customFormat="1" ht="48" customHeight="1">
      <c r="B13" s="142">
        <v>1056</v>
      </c>
      <c r="C13" s="142">
        <v>32001</v>
      </c>
      <c r="D13" s="143" t="s">
        <v>58</v>
      </c>
      <c r="E13" s="153">
        <v>90000</v>
      </c>
      <c r="F13" s="153"/>
      <c r="G13" s="153"/>
    </row>
    <row r="14" spans="2:9" s="73" customFormat="1" ht="34.5">
      <c r="B14" s="144">
        <v>1075</v>
      </c>
      <c r="C14" s="144">
        <v>21001</v>
      </c>
      <c r="D14" s="145" t="s">
        <v>59</v>
      </c>
      <c r="E14" s="153">
        <v>29680.489999999991</v>
      </c>
      <c r="F14" s="153">
        <v>100000</v>
      </c>
      <c r="G14" s="153">
        <v>150000</v>
      </c>
    </row>
    <row r="15" spans="2:9" s="73" customFormat="1" ht="34.5">
      <c r="B15" s="146">
        <v>1075</v>
      </c>
      <c r="C15" s="146">
        <v>32001</v>
      </c>
      <c r="D15" s="143" t="s">
        <v>60</v>
      </c>
      <c r="E15" s="153">
        <v>1141839.5</v>
      </c>
      <c r="F15" s="153">
        <v>2209443</v>
      </c>
      <c r="G15" s="153">
        <v>4201560</v>
      </c>
    </row>
    <row r="16" spans="2:9" s="73" customFormat="1" ht="51.75">
      <c r="B16" s="142">
        <v>1111</v>
      </c>
      <c r="C16" s="142">
        <v>32001</v>
      </c>
      <c r="D16" s="143" t="s">
        <v>61</v>
      </c>
      <c r="E16" s="153">
        <v>890796.3</v>
      </c>
      <c r="F16" s="153">
        <v>768478.41999999993</v>
      </c>
      <c r="G16" s="153">
        <v>0</v>
      </c>
    </row>
    <row r="17" spans="2:7" s="73" customFormat="1" ht="34.5">
      <c r="B17" s="142">
        <v>1146</v>
      </c>
      <c r="C17" s="142">
        <v>12011</v>
      </c>
      <c r="D17" s="143" t="s">
        <v>42</v>
      </c>
      <c r="E17" s="153">
        <v>410000</v>
      </c>
      <c r="F17" s="153"/>
      <c r="G17" s="153"/>
    </row>
    <row r="18" spans="2:7" s="73" customFormat="1" ht="34.5" customHeight="1">
      <c r="B18" s="146">
        <v>1163</v>
      </c>
      <c r="C18" s="146">
        <v>32001</v>
      </c>
      <c r="D18" s="143" t="s">
        <v>30</v>
      </c>
      <c r="E18" s="153">
        <v>3670937.35</v>
      </c>
      <c r="F18" s="153">
        <v>2359778.7999999998</v>
      </c>
      <c r="G18" s="153">
        <v>0</v>
      </c>
    </row>
    <row r="19" spans="2:7" s="73" customFormat="1" ht="34.5">
      <c r="B19" s="146">
        <v>1168</v>
      </c>
      <c r="C19" s="146">
        <v>32001</v>
      </c>
      <c r="D19" s="143" t="s">
        <v>62</v>
      </c>
      <c r="E19" s="153">
        <v>968056.28</v>
      </c>
      <c r="F19" s="153"/>
      <c r="G19" s="153"/>
    </row>
    <row r="20" spans="2:7" s="73" customFormat="1" ht="34.5">
      <c r="B20" s="146">
        <v>1183</v>
      </c>
      <c r="C20" s="146">
        <v>32001</v>
      </c>
      <c r="D20" s="143" t="s">
        <v>1</v>
      </c>
      <c r="E20" s="153">
        <v>952248.8</v>
      </c>
      <c r="F20" s="153">
        <v>516758.88</v>
      </c>
      <c r="G20" s="153"/>
    </row>
    <row r="21" spans="2:7" s="73" customFormat="1" ht="34.5">
      <c r="B21" s="146">
        <v>1183</v>
      </c>
      <c r="C21" s="146">
        <v>32002</v>
      </c>
      <c r="D21" s="143" t="s">
        <v>63</v>
      </c>
      <c r="E21" s="153">
        <v>3277127.52</v>
      </c>
      <c r="F21" s="153">
        <v>2978002.24</v>
      </c>
      <c r="G21" s="153">
        <v>1326501.1200000001</v>
      </c>
    </row>
    <row r="22" spans="2:7" s="73" customFormat="1" ht="51.75">
      <c r="B22" s="146">
        <v>1183</v>
      </c>
      <c r="C22" s="146">
        <v>32003</v>
      </c>
      <c r="D22" s="143" t="s">
        <v>64</v>
      </c>
      <c r="E22" s="153">
        <v>19929243.189999998</v>
      </c>
      <c r="F22" s="153">
        <v>3063799.8500000015</v>
      </c>
      <c r="G22" s="153"/>
    </row>
    <row r="23" spans="2:7" s="73" customFormat="1" ht="51.75">
      <c r="B23" s="146">
        <v>1183</v>
      </c>
      <c r="C23" s="146">
        <v>32004</v>
      </c>
      <c r="D23" s="143" t="s">
        <v>65</v>
      </c>
      <c r="E23" s="153">
        <v>1801579.8</v>
      </c>
      <c r="F23" s="153">
        <v>1660000</v>
      </c>
      <c r="G23" s="153">
        <v>800000</v>
      </c>
    </row>
    <row r="24" spans="2:7" s="72" customFormat="1" ht="51.75">
      <c r="B24" s="146">
        <v>1183</v>
      </c>
      <c r="C24" s="146">
        <v>32007</v>
      </c>
      <c r="D24" s="143" t="s">
        <v>66</v>
      </c>
      <c r="E24" s="153">
        <v>900000</v>
      </c>
      <c r="F24" s="153"/>
      <c r="G24" s="153"/>
    </row>
    <row r="25" spans="2:7" s="72" customFormat="1" ht="51.75">
      <c r="B25" s="146">
        <v>1183</v>
      </c>
      <c r="C25" s="146">
        <v>32009</v>
      </c>
      <c r="D25" s="143" t="s">
        <v>67</v>
      </c>
      <c r="E25" s="153">
        <v>1206100</v>
      </c>
      <c r="F25" s="153"/>
      <c r="G25" s="153"/>
    </row>
    <row r="26" spans="2:7" s="72" customFormat="1" ht="51.75">
      <c r="B26" s="146">
        <v>1183</v>
      </c>
      <c r="C26" s="146">
        <v>32010</v>
      </c>
      <c r="D26" s="143" t="s">
        <v>31</v>
      </c>
      <c r="E26" s="153">
        <v>1100000</v>
      </c>
      <c r="F26" s="153">
        <v>1500000</v>
      </c>
      <c r="G26" s="153">
        <v>500000</v>
      </c>
    </row>
    <row r="27" spans="2:7" s="72" customFormat="1" ht="51.75">
      <c r="B27" s="146">
        <v>1196</v>
      </c>
      <c r="C27" s="146">
        <v>12001</v>
      </c>
      <c r="D27" s="143" t="s">
        <v>68</v>
      </c>
      <c r="E27" s="153">
        <v>309552.09999999998</v>
      </c>
      <c r="F27" s="153"/>
      <c r="G27" s="153"/>
    </row>
    <row r="28" spans="2:7" s="72" customFormat="1">
      <c r="B28" s="75"/>
      <c r="C28" s="75"/>
      <c r="D28" s="69"/>
      <c r="E28" s="153"/>
      <c r="F28" s="153"/>
      <c r="G28" s="153"/>
    </row>
    <row r="29" spans="2:7" s="65" customFormat="1" ht="34.5">
      <c r="B29" s="67"/>
      <c r="C29" s="68"/>
      <c r="D29" s="68" t="s">
        <v>43</v>
      </c>
      <c r="E29" s="153">
        <f>SUM(E31:E42)</f>
        <v>24366585.399999999</v>
      </c>
      <c r="F29" s="153">
        <f t="shared" ref="F29:G29" si="2">SUM(F31:F42)</f>
        <v>51826168.200000003</v>
      </c>
      <c r="G29" s="153">
        <f t="shared" si="2"/>
        <v>45175028.799999997</v>
      </c>
    </row>
    <row r="30" spans="2:7" s="65" customFormat="1">
      <c r="B30" s="67"/>
      <c r="C30" s="67"/>
      <c r="D30" s="67" t="s">
        <v>39</v>
      </c>
      <c r="E30" s="153"/>
      <c r="F30" s="153"/>
      <c r="G30" s="153"/>
    </row>
    <row r="31" spans="2:7" s="72" customFormat="1">
      <c r="B31" s="75">
        <v>1004</v>
      </c>
      <c r="C31" s="75">
        <v>31002</v>
      </c>
      <c r="D31" s="69" t="s">
        <v>44</v>
      </c>
      <c r="E31" s="153">
        <v>2000000</v>
      </c>
      <c r="F31" s="153">
        <v>1000000</v>
      </c>
      <c r="G31" s="153">
        <v>1000000</v>
      </c>
    </row>
    <row r="32" spans="2:7" s="72" customFormat="1" ht="34.5">
      <c r="B32" s="75">
        <v>1004</v>
      </c>
      <c r="C32" s="75">
        <v>31012</v>
      </c>
      <c r="D32" s="69" t="s">
        <v>45</v>
      </c>
      <c r="E32" s="153">
        <v>1000000</v>
      </c>
      <c r="F32" s="153">
        <v>1000000</v>
      </c>
      <c r="G32" s="153">
        <v>1000000</v>
      </c>
    </row>
    <row r="33" spans="1:7" s="72" customFormat="1" ht="34.5">
      <c r="B33" s="75">
        <v>1004</v>
      </c>
      <c r="C33" s="75">
        <v>31014</v>
      </c>
      <c r="D33" s="69" t="s">
        <v>9</v>
      </c>
      <c r="E33" s="153">
        <v>1893221.5</v>
      </c>
      <c r="F33" s="153"/>
      <c r="G33" s="153"/>
    </row>
    <row r="34" spans="1:7" s="136" customFormat="1" ht="27.75" customHeight="1">
      <c r="A34" s="72"/>
      <c r="B34" s="75">
        <v>1004</v>
      </c>
      <c r="C34" s="147">
        <v>31011</v>
      </c>
      <c r="D34" s="143" t="s">
        <v>11</v>
      </c>
      <c r="E34" s="153">
        <v>300000</v>
      </c>
      <c r="F34" s="153">
        <v>1000000</v>
      </c>
      <c r="G34" s="153">
        <v>1100000</v>
      </c>
    </row>
    <row r="35" spans="1:7" s="136" customFormat="1" ht="43.5" customHeight="1">
      <c r="A35" s="72"/>
      <c r="B35" s="75">
        <v>1004</v>
      </c>
      <c r="C35" s="148"/>
      <c r="D35" s="143" t="s">
        <v>10</v>
      </c>
      <c r="E35" s="153">
        <v>510000</v>
      </c>
      <c r="F35" s="153">
        <v>6716933.2000000002</v>
      </c>
      <c r="G35" s="153">
        <v>6145928.7999999998</v>
      </c>
    </row>
    <row r="36" spans="1:7" s="72" customFormat="1" ht="34.5">
      <c r="B36" s="75">
        <v>1017</v>
      </c>
      <c r="C36" s="75">
        <v>21001</v>
      </c>
      <c r="D36" s="69" t="s">
        <v>46</v>
      </c>
      <c r="E36" s="153">
        <v>1600000</v>
      </c>
      <c r="F36" s="153">
        <v>1600000</v>
      </c>
      <c r="G36" s="153">
        <v>1600000</v>
      </c>
    </row>
    <row r="37" spans="1:7" s="72" customFormat="1" ht="34.5">
      <c r="B37" s="75">
        <v>1049</v>
      </c>
      <c r="C37" s="75">
        <v>21001</v>
      </c>
      <c r="D37" s="69" t="s">
        <v>55</v>
      </c>
      <c r="E37" s="153">
        <v>16595238.9</v>
      </c>
      <c r="F37" s="153">
        <v>37806000</v>
      </c>
      <c r="G37" s="153">
        <v>32338300</v>
      </c>
    </row>
    <row r="38" spans="1:7" s="72" customFormat="1">
      <c r="B38" s="75">
        <v>1049</v>
      </c>
      <c r="C38" s="75">
        <v>21002</v>
      </c>
      <c r="D38" s="69" t="s">
        <v>4</v>
      </c>
      <c r="E38" s="153"/>
      <c r="F38" s="153">
        <v>1266000</v>
      </c>
      <c r="G38" s="153">
        <v>886000</v>
      </c>
    </row>
    <row r="39" spans="1:7" s="72" customFormat="1" ht="69">
      <c r="B39" s="75">
        <v>1072</v>
      </c>
      <c r="C39" s="75">
        <v>31009</v>
      </c>
      <c r="D39" s="69" t="s">
        <v>47</v>
      </c>
      <c r="E39" s="153">
        <v>300000</v>
      </c>
      <c r="F39" s="153">
        <v>950000</v>
      </c>
      <c r="G39" s="153">
        <v>1000000</v>
      </c>
    </row>
    <row r="40" spans="1:7" s="136" customFormat="1" ht="51.75">
      <c r="A40" s="72"/>
      <c r="B40" s="75"/>
      <c r="C40" s="75"/>
      <c r="D40" s="143" t="s">
        <v>5</v>
      </c>
      <c r="E40" s="153">
        <v>73000</v>
      </c>
      <c r="F40" s="153">
        <v>0</v>
      </c>
      <c r="G40" s="153">
        <v>0</v>
      </c>
    </row>
    <row r="41" spans="1:7" s="136" customFormat="1" ht="141" customHeight="1">
      <c r="A41" s="72"/>
      <c r="B41" s="75"/>
      <c r="C41" s="75"/>
      <c r="D41" s="143" t="s">
        <v>7</v>
      </c>
      <c r="E41" s="153">
        <v>80500</v>
      </c>
      <c r="F41" s="153">
        <v>92360</v>
      </c>
      <c r="G41" s="153">
        <v>104800</v>
      </c>
    </row>
    <row r="42" spans="1:7" s="136" customFormat="1" ht="64.5" customHeight="1">
      <c r="A42" s="72"/>
      <c r="B42" s="75"/>
      <c r="C42" s="75"/>
      <c r="D42" s="143" t="s">
        <v>8</v>
      </c>
      <c r="E42" s="153">
        <v>14625</v>
      </c>
      <c r="F42" s="153">
        <v>394875</v>
      </c>
      <c r="G42" s="153">
        <v>0</v>
      </c>
    </row>
    <row r="43" spans="1:7" s="136" customFormat="1" ht="56.25" customHeight="1">
      <c r="A43" s="72"/>
      <c r="B43" s="75"/>
      <c r="C43" s="75"/>
      <c r="D43" s="74" t="s">
        <v>69</v>
      </c>
      <c r="E43" s="153">
        <f>E45</f>
        <v>0</v>
      </c>
      <c r="F43" s="153">
        <f t="shared" ref="F43:G43" si="3">F45</f>
        <v>766502.7</v>
      </c>
      <c r="G43" s="153">
        <f t="shared" si="3"/>
        <v>821670.2</v>
      </c>
    </row>
    <row r="44" spans="1:7" s="136" customFormat="1">
      <c r="A44" s="72"/>
      <c r="B44" s="75"/>
      <c r="C44" s="75"/>
      <c r="D44" s="67" t="s">
        <v>39</v>
      </c>
      <c r="E44" s="153"/>
      <c r="F44" s="153"/>
      <c r="G44" s="153"/>
    </row>
    <row r="45" spans="1:7" s="136" customFormat="1" ht="48.75" customHeight="1">
      <c r="A45" s="72"/>
      <c r="B45" s="75">
        <v>1042</v>
      </c>
      <c r="C45" s="75">
        <v>32002</v>
      </c>
      <c r="D45" s="69" t="s">
        <v>2</v>
      </c>
      <c r="E45" s="153">
        <v>0</v>
      </c>
      <c r="F45" s="153">
        <v>766502.7</v>
      </c>
      <c r="G45" s="153">
        <v>821670.2</v>
      </c>
    </row>
    <row r="46" spans="1:7" s="72" customFormat="1">
      <c r="B46" s="75"/>
      <c r="C46" s="75"/>
      <c r="D46" s="69"/>
      <c r="E46" s="153"/>
      <c r="F46" s="153"/>
      <c r="G46" s="153"/>
    </row>
    <row r="47" spans="1:7" s="65" customFormat="1">
      <c r="B47" s="67"/>
      <c r="C47" s="68"/>
      <c r="D47" s="68" t="s">
        <v>48</v>
      </c>
      <c r="E47" s="153">
        <f>SUM(E49:E53)</f>
        <v>613206.1</v>
      </c>
      <c r="F47" s="153">
        <f t="shared" ref="F47:G47" si="4">SUM(F49:F53)</f>
        <v>1091991.5</v>
      </c>
      <c r="G47" s="153">
        <f t="shared" si="4"/>
        <v>1023559.5</v>
      </c>
    </row>
    <row r="48" spans="1:7" s="65" customFormat="1">
      <c r="B48" s="67"/>
      <c r="C48" s="67"/>
      <c r="D48" s="67" t="s">
        <v>39</v>
      </c>
      <c r="E48" s="153"/>
      <c r="F48" s="153"/>
      <c r="G48" s="153"/>
    </row>
    <row r="49" spans="1:7" s="72" customFormat="1" ht="34.5">
      <c r="B49" s="70">
        <v>1173</v>
      </c>
      <c r="C49" s="70">
        <v>32001</v>
      </c>
      <c r="D49" s="76" t="s">
        <v>49</v>
      </c>
      <c r="E49" s="153">
        <v>546940.6</v>
      </c>
      <c r="F49" s="153">
        <v>812217.7</v>
      </c>
      <c r="G49" s="153">
        <v>897905.9</v>
      </c>
    </row>
    <row r="50" spans="1:7" s="72" customFormat="1">
      <c r="B50" s="70">
        <v>1173</v>
      </c>
      <c r="C50" s="70">
        <v>32002</v>
      </c>
      <c r="D50" s="76" t="s">
        <v>0</v>
      </c>
      <c r="E50" s="153">
        <v>66265.499999999985</v>
      </c>
      <c r="F50" s="153">
        <v>112049.8</v>
      </c>
      <c r="G50" s="153">
        <v>125653.6</v>
      </c>
    </row>
    <row r="51" spans="1:7" s="136" customFormat="1" ht="34.5">
      <c r="A51" s="72"/>
      <c r="B51" s="137">
        <v>1173</v>
      </c>
      <c r="C51" s="70">
        <v>32004</v>
      </c>
      <c r="D51" s="76" t="s">
        <v>6</v>
      </c>
      <c r="E51" s="153">
        <v>0</v>
      </c>
      <c r="F51" s="153">
        <v>19047.5</v>
      </c>
      <c r="G51" s="153">
        <v>0</v>
      </c>
    </row>
    <row r="52" spans="1:7" s="136" customFormat="1" ht="51.75">
      <c r="A52" s="72"/>
      <c r="B52" s="137">
        <v>1173</v>
      </c>
      <c r="C52" s="70">
        <v>32005</v>
      </c>
      <c r="D52" s="76" t="s">
        <v>28</v>
      </c>
      <c r="E52" s="153">
        <v>0</v>
      </c>
      <c r="F52" s="153">
        <v>146400</v>
      </c>
      <c r="G52" s="153">
        <v>0</v>
      </c>
    </row>
    <row r="53" spans="1:7" s="136" customFormat="1" ht="51.75">
      <c r="A53" s="72"/>
      <c r="B53" s="137">
        <v>1173</v>
      </c>
      <c r="C53" s="70">
        <v>32006</v>
      </c>
      <c r="D53" s="76" t="s">
        <v>29</v>
      </c>
      <c r="E53" s="153">
        <v>0</v>
      </c>
      <c r="F53" s="153">
        <v>2276.5</v>
      </c>
      <c r="G53" s="153">
        <v>0</v>
      </c>
    </row>
    <row r="54" spans="1:7" s="72" customFormat="1">
      <c r="B54" s="70"/>
      <c r="C54" s="70"/>
      <c r="D54" s="76"/>
      <c r="E54" s="153"/>
      <c r="F54" s="153"/>
      <c r="G54" s="153"/>
    </row>
    <row r="55" spans="1:7" ht="38.25" customHeight="1">
      <c r="B55" s="138"/>
      <c r="C55" s="70"/>
      <c r="D55" s="68" t="s">
        <v>50</v>
      </c>
      <c r="E55" s="153">
        <v>12000000</v>
      </c>
      <c r="F55" s="153">
        <v>19388369</v>
      </c>
      <c r="G55" s="153"/>
    </row>
    <row r="56" spans="1:7" ht="25.5" customHeight="1">
      <c r="B56" s="138"/>
      <c r="C56" s="70"/>
      <c r="D56" s="139"/>
      <c r="E56" s="153"/>
      <c r="F56" s="153"/>
      <c r="G56" s="153"/>
    </row>
    <row r="57" spans="1:7" ht="34.5">
      <c r="B57" s="67"/>
      <c r="C57" s="70"/>
      <c r="D57" s="139" t="s">
        <v>56</v>
      </c>
      <c r="E57" s="153">
        <f>E59</f>
        <v>48500</v>
      </c>
      <c r="F57" s="153">
        <f t="shared" ref="F57:G57" si="5">F59</f>
        <v>43000</v>
      </c>
      <c r="G57" s="153">
        <f t="shared" si="5"/>
        <v>33700</v>
      </c>
    </row>
    <row r="58" spans="1:7">
      <c r="B58" s="67"/>
      <c r="C58" s="70"/>
      <c r="D58" s="67" t="s">
        <v>39</v>
      </c>
      <c r="E58" s="153"/>
      <c r="F58" s="153"/>
      <c r="G58" s="153"/>
    </row>
    <row r="59" spans="1:7" s="65" customFormat="1">
      <c r="B59" s="70">
        <v>1090</v>
      </c>
      <c r="C59" s="70"/>
      <c r="D59" s="76" t="s">
        <v>3</v>
      </c>
      <c r="E59" s="153">
        <v>48500</v>
      </c>
      <c r="F59" s="153">
        <v>43000</v>
      </c>
      <c r="G59" s="153">
        <v>33700</v>
      </c>
    </row>
    <row r="62" spans="1:7">
      <c r="C62" s="155"/>
    </row>
  </sheetData>
  <mergeCells count="9">
    <mergeCell ref="B1:G1"/>
    <mergeCell ref="B2:G2"/>
    <mergeCell ref="B3:G3"/>
    <mergeCell ref="D4:G4"/>
    <mergeCell ref="B5:C5"/>
    <mergeCell ref="D5:D6"/>
    <mergeCell ref="E5:E6"/>
    <mergeCell ref="F5:F6"/>
    <mergeCell ref="G5:G6"/>
  </mergeCells>
  <pageMargins left="0.2" right="0.2" top="0.25" bottom="0.25" header="0.3" footer="0.3"/>
  <pageSetup paperSize="9" scale="80" firstPageNumber="250" fitToWidth="0" fitToHeight="0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A16" sqref="A16"/>
    </sheetView>
  </sheetViews>
  <sheetFormatPr defaultColWidth="14.42578125" defaultRowHeight="15" customHeight="1"/>
  <cols>
    <col min="1" max="1" width="59.5703125" style="79" customWidth="1"/>
    <col min="2" max="4" width="8.140625" style="79" hidden="1" customWidth="1"/>
    <col min="5" max="6" width="8" style="79" hidden="1" customWidth="1"/>
    <col min="7" max="7" width="8.140625" style="79" hidden="1" customWidth="1"/>
    <col min="8" max="8" width="9.85546875" style="79" hidden="1" customWidth="1"/>
    <col min="9" max="9" width="8.140625" style="79" hidden="1" customWidth="1"/>
    <col min="10" max="11" width="11.85546875" style="79" hidden="1" customWidth="1"/>
    <col min="12" max="13" width="11.85546875" style="79" customWidth="1"/>
    <col min="14" max="14" width="13.85546875" style="79" customWidth="1"/>
    <col min="15" max="17" width="12.7109375" style="79" customWidth="1"/>
    <col min="18" max="18" width="10.42578125" style="79" customWidth="1"/>
    <col min="19" max="19" width="10.28515625" style="79" bestFit="1" customWidth="1"/>
    <col min="20" max="20" width="9.7109375" style="79" bestFit="1" customWidth="1"/>
    <col min="21" max="21" width="10.140625" style="79" bestFit="1" customWidth="1"/>
    <col min="22" max="22" width="11.5703125" style="79" customWidth="1"/>
    <col min="23" max="26" width="10.42578125" style="79" customWidth="1"/>
    <col min="27" max="16384" width="14.42578125" style="79"/>
  </cols>
  <sheetData>
    <row r="1" spans="1:26" ht="16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78"/>
      <c r="M1" s="78"/>
      <c r="N1" s="7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 thickBot="1">
      <c r="A2" s="166" t="s">
        <v>12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8"/>
      <c r="O2" s="168"/>
      <c r="P2" s="168"/>
      <c r="Q2" s="168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>
      <c r="A3" s="3"/>
      <c r="B3" s="4">
        <v>2008</v>
      </c>
      <c r="C3" s="4">
        <v>2009</v>
      </c>
      <c r="D3" s="4">
        <v>2010</v>
      </c>
      <c r="E3" s="4">
        <v>2011</v>
      </c>
      <c r="F3" s="4">
        <v>2012</v>
      </c>
      <c r="G3" s="4">
        <v>2013</v>
      </c>
      <c r="H3" s="4">
        <v>2014</v>
      </c>
      <c r="I3" s="4">
        <v>2015</v>
      </c>
      <c r="J3" s="4">
        <v>2016</v>
      </c>
      <c r="K3" s="4">
        <v>2017</v>
      </c>
      <c r="L3" s="5">
        <v>2018</v>
      </c>
      <c r="M3" s="6">
        <v>2019</v>
      </c>
      <c r="N3" s="40">
        <v>2020</v>
      </c>
      <c r="O3" s="41">
        <v>2021</v>
      </c>
      <c r="P3" s="41">
        <v>2022</v>
      </c>
      <c r="Q3" s="42">
        <v>2023</v>
      </c>
      <c r="R3" s="7"/>
      <c r="S3" s="7"/>
      <c r="T3" s="7"/>
      <c r="U3" s="7"/>
      <c r="V3" s="7"/>
      <c r="W3" s="7"/>
      <c r="X3" s="7"/>
      <c r="Y3" s="7"/>
      <c r="Z3" s="7"/>
    </row>
    <row r="4" spans="1:26" ht="16.5" customHeight="1">
      <c r="A4" s="8" t="s">
        <v>13</v>
      </c>
      <c r="B4" s="9">
        <v>3805.2386820203451</v>
      </c>
      <c r="C4" s="9">
        <v>3350.3277399143203</v>
      </c>
      <c r="D4" s="9">
        <v>3690.0384834395768</v>
      </c>
      <c r="E4" s="9">
        <v>4028.8867043370665</v>
      </c>
      <c r="F4" s="9">
        <v>4266.4605000000001</v>
      </c>
      <c r="G4" s="9">
        <v>4555.6382000000012</v>
      </c>
      <c r="H4" s="9">
        <v>4828.626299999999</v>
      </c>
      <c r="I4" s="9">
        <v>5043.6332000000002</v>
      </c>
      <c r="J4" s="9">
        <v>5067.2935000000016</v>
      </c>
      <c r="K4" s="9">
        <v>5568.9014999999999</v>
      </c>
      <c r="L4" s="10">
        <v>6017.0352000000003</v>
      </c>
      <c r="M4" s="32">
        <v>6569</v>
      </c>
      <c r="N4" s="43">
        <v>6505.0509981008436</v>
      </c>
      <c r="O4" s="44">
        <v>7142.9646876402603</v>
      </c>
      <c r="P4" s="44">
        <v>7853.4975649391326</v>
      </c>
      <c r="Q4" s="45">
        <v>8582.4863534347605</v>
      </c>
      <c r="R4" s="7"/>
      <c r="S4" s="80"/>
      <c r="T4" s="80"/>
      <c r="U4" s="80"/>
      <c r="V4" s="80"/>
      <c r="W4" s="80"/>
      <c r="X4" s="7"/>
      <c r="Y4" s="7"/>
      <c r="Z4" s="7"/>
    </row>
    <row r="5" spans="1:26" ht="16.5" customHeight="1">
      <c r="A5" s="11" t="s">
        <v>14</v>
      </c>
      <c r="B5" s="12">
        <v>106.94765355191598</v>
      </c>
      <c r="C5" s="12">
        <v>85.850011361382897</v>
      </c>
      <c r="D5" s="12">
        <v>102.21510918940392</v>
      </c>
      <c r="E5" s="12">
        <v>104.65076222268712</v>
      </c>
      <c r="F5" s="12">
        <v>107.15905089792719</v>
      </c>
      <c r="G5" s="12">
        <v>103.25174727856967</v>
      </c>
      <c r="H5" s="12">
        <v>103.64420539146414</v>
      </c>
      <c r="I5" s="12">
        <v>103.23568465652437</v>
      </c>
      <c r="J5" s="12">
        <v>100.1557080683225</v>
      </c>
      <c r="K5" s="12">
        <v>107.5388635432307</v>
      </c>
      <c r="L5" s="13">
        <v>105.23667768096692</v>
      </c>
      <c r="M5" s="14">
        <v>107.6</v>
      </c>
      <c r="N5" s="46">
        <v>97.4</v>
      </c>
      <c r="O5" s="47">
        <v>107</v>
      </c>
      <c r="P5" s="47">
        <v>106.4</v>
      </c>
      <c r="Q5" s="48">
        <v>105.1</v>
      </c>
      <c r="R5" s="7"/>
      <c r="S5" s="81"/>
      <c r="T5" s="81"/>
      <c r="U5" s="81"/>
      <c r="V5" s="81"/>
      <c r="W5" s="80"/>
      <c r="X5" s="7"/>
      <c r="Y5" s="7"/>
      <c r="Z5" s="7"/>
    </row>
    <row r="6" spans="1:26" ht="16.5" customHeight="1">
      <c r="A6" s="11" t="s">
        <v>15</v>
      </c>
      <c r="B6" s="12">
        <v>105.94233571382571</v>
      </c>
      <c r="C6" s="12">
        <v>102.55693505205032</v>
      </c>
      <c r="D6" s="12">
        <v>107.75278537089387</v>
      </c>
      <c r="E6" s="12">
        <v>104.33061406133474</v>
      </c>
      <c r="F6" s="12">
        <v>98.822040238955324</v>
      </c>
      <c r="G6" s="12">
        <v>103.41513114287116</v>
      </c>
      <c r="H6" s="12">
        <v>102.26554644097766</v>
      </c>
      <c r="I6" s="12">
        <v>101.17892409794179</v>
      </c>
      <c r="J6" s="12">
        <v>100.31291692126386</v>
      </c>
      <c r="K6" s="12">
        <v>102.11372560990925</v>
      </c>
      <c r="L6" s="13">
        <v>102.54735446425789</v>
      </c>
      <c r="M6" s="14">
        <v>101.5</v>
      </c>
      <c r="N6" s="46">
        <v>101.7</v>
      </c>
      <c r="O6" s="47">
        <v>102.7</v>
      </c>
      <c r="P6" s="47">
        <v>103.4</v>
      </c>
      <c r="Q6" s="48">
        <v>104</v>
      </c>
      <c r="R6" s="7"/>
      <c r="S6" s="82"/>
      <c r="T6" s="82"/>
      <c r="U6" s="82"/>
      <c r="V6" s="80"/>
      <c r="W6" s="80"/>
      <c r="X6" s="7"/>
      <c r="Y6" s="7"/>
      <c r="Z6" s="7"/>
    </row>
    <row r="7" spans="1:26" ht="16.5" customHeight="1" thickBot="1">
      <c r="A7" s="15" t="s">
        <v>16</v>
      </c>
      <c r="B7" s="16"/>
      <c r="C7" s="17">
        <f t="shared" ref="C7:Q7" si="0">C4/B4*100-100</f>
        <v>-11.954859605928732</v>
      </c>
      <c r="D7" s="17">
        <f t="shared" si="0"/>
        <v>10.139627221483224</v>
      </c>
      <c r="E7" s="17">
        <f t="shared" si="0"/>
        <v>9.1827828467967834</v>
      </c>
      <c r="F7" s="17">
        <f t="shared" si="0"/>
        <v>5.8967603980322139</v>
      </c>
      <c r="G7" s="17">
        <f t="shared" si="0"/>
        <v>6.7779298554387424</v>
      </c>
      <c r="H7" s="17">
        <f t="shared" si="0"/>
        <v>5.9923129979899841</v>
      </c>
      <c r="I7" s="17">
        <f t="shared" si="0"/>
        <v>4.4527550206153137</v>
      </c>
      <c r="J7" s="17">
        <f t="shared" si="0"/>
        <v>0.46911222647993611</v>
      </c>
      <c r="K7" s="17">
        <f t="shared" si="0"/>
        <v>9.8989332273727229</v>
      </c>
      <c r="L7" s="17">
        <f t="shared" si="0"/>
        <v>8.0470753522934473</v>
      </c>
      <c r="M7" s="18">
        <f t="shared" si="0"/>
        <v>9.1733683060388387</v>
      </c>
      <c r="N7" s="49">
        <f>N4/M4*100-100</f>
        <v>-0.97349675596218788</v>
      </c>
      <c r="O7" s="50">
        <f t="shared" si="0"/>
        <v>9.8064364095785947</v>
      </c>
      <c r="P7" s="50">
        <f>P4/O4*100-100</f>
        <v>9.947310512794985</v>
      </c>
      <c r="Q7" s="51">
        <f t="shared" si="0"/>
        <v>9.2823456360399064</v>
      </c>
      <c r="R7" s="7"/>
      <c r="S7" s="7"/>
      <c r="T7" s="7"/>
      <c r="U7" s="7"/>
      <c r="V7" s="7"/>
      <c r="W7" s="7"/>
      <c r="X7" s="7"/>
      <c r="Y7" s="7"/>
      <c r="Z7" s="7"/>
    </row>
    <row r="8" spans="1:26" ht="16.5" customHeight="1">
      <c r="A8" s="1"/>
      <c r="B8" s="19"/>
      <c r="C8" s="19"/>
      <c r="D8" s="19"/>
      <c r="E8" s="19"/>
      <c r="F8" s="19"/>
      <c r="G8" s="19"/>
      <c r="H8" s="19"/>
      <c r="I8" s="19"/>
      <c r="J8" s="19"/>
      <c r="K8" s="2"/>
      <c r="L8" s="83"/>
      <c r="M8" s="20"/>
      <c r="N8" s="20"/>
      <c r="O8" s="20"/>
      <c r="P8" s="20"/>
      <c r="Q8" s="20"/>
      <c r="R8" s="2"/>
      <c r="S8" s="2"/>
      <c r="T8" s="2"/>
      <c r="U8" s="2"/>
      <c r="V8" s="2"/>
      <c r="W8" s="2"/>
      <c r="X8" s="2"/>
      <c r="Y8" s="2"/>
      <c r="Z8" s="2"/>
    </row>
    <row r="9" spans="1:26" ht="16.5" customHeight="1" thickBot="1">
      <c r="A9" s="21" t="s">
        <v>17</v>
      </c>
      <c r="B9" s="19"/>
      <c r="C9" s="19"/>
      <c r="D9" s="19"/>
      <c r="E9" s="19"/>
      <c r="F9" s="19"/>
      <c r="G9" s="19"/>
      <c r="H9" s="19"/>
      <c r="I9" s="19"/>
      <c r="J9" s="19"/>
      <c r="K9" s="20"/>
      <c r="L9" s="83"/>
      <c r="M9" s="20"/>
      <c r="N9" s="2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customHeight="1">
      <c r="A10" s="84" t="s">
        <v>18</v>
      </c>
      <c r="B10" s="85">
        <f t="shared" ref="B10:M10" si="1">+B24/B4*100</f>
        <v>20.638790609279869</v>
      </c>
      <c r="C10" s="85">
        <f t="shared" si="1"/>
        <v>20.594853838635071</v>
      </c>
      <c r="D10" s="85">
        <f t="shared" si="1"/>
        <v>21.149899399546989</v>
      </c>
      <c r="E10" s="85">
        <f t="shared" si="1"/>
        <v>21.863384500352673</v>
      </c>
      <c r="F10" s="85">
        <f t="shared" si="1"/>
        <v>22.177478143421698</v>
      </c>
      <c r="G10" s="85">
        <f t="shared" si="1"/>
        <v>23.517464671476763</v>
      </c>
      <c r="H10" s="85">
        <f t="shared" si="1"/>
        <v>23.707834561630921</v>
      </c>
      <c r="I10" s="85">
        <f t="shared" si="1"/>
        <v>23.152834026471229</v>
      </c>
      <c r="J10" s="85">
        <f t="shared" si="1"/>
        <v>23.111100018185244</v>
      </c>
      <c r="K10" s="85">
        <f t="shared" si="1"/>
        <v>22.226659348885946</v>
      </c>
      <c r="L10" s="86">
        <f t="shared" si="1"/>
        <v>22.298200796648153</v>
      </c>
      <c r="M10" s="87">
        <f t="shared" si="1"/>
        <v>23.831224834830262</v>
      </c>
      <c r="N10" s="88">
        <f>+N24/N$4*100</f>
        <v>22.884723574891606</v>
      </c>
      <c r="O10" s="52">
        <f t="shared" ref="O10:Q10" si="2">+O24/O$4*100</f>
        <v>23.37771401293028</v>
      </c>
      <c r="P10" s="52">
        <f t="shared" si="2"/>
        <v>24.013938951414584</v>
      </c>
      <c r="Q10" s="53">
        <f t="shared" si="2"/>
        <v>24.268768998792563</v>
      </c>
      <c r="R10" s="7"/>
      <c r="S10" s="7"/>
      <c r="T10" s="7"/>
      <c r="U10" s="7"/>
      <c r="V10" s="7"/>
      <c r="W10" s="7"/>
      <c r="X10" s="7"/>
      <c r="Y10" s="7"/>
      <c r="Z10" s="7"/>
    </row>
    <row r="11" spans="1:26" ht="16.5" customHeight="1">
      <c r="A11" s="89" t="s">
        <v>19</v>
      </c>
      <c r="B11" s="22">
        <f t="shared" ref="B11:M11" si="3">+B25/B4*100</f>
        <v>19.081464748145276</v>
      </c>
      <c r="C11" s="22">
        <f t="shared" si="3"/>
        <v>18.662743229311356</v>
      </c>
      <c r="D11" s="22">
        <f t="shared" si="3"/>
        <v>18.954678088968851</v>
      </c>
      <c r="E11" s="22">
        <f t="shared" si="3"/>
        <v>19.29589227818504</v>
      </c>
      <c r="F11" s="22">
        <f t="shared" si="3"/>
        <v>20.588058508942012</v>
      </c>
      <c r="G11" s="22">
        <f t="shared" si="3"/>
        <v>21.971266871813917</v>
      </c>
      <c r="H11" s="22">
        <f t="shared" si="3"/>
        <v>22.037704352962674</v>
      </c>
      <c r="I11" s="22">
        <f t="shared" si="3"/>
        <v>21.173006082202804</v>
      </c>
      <c r="J11" s="22">
        <f t="shared" si="3"/>
        <v>21.307017246978084</v>
      </c>
      <c r="K11" s="22">
        <f t="shared" si="3"/>
        <v>20.793838931789331</v>
      </c>
      <c r="L11" s="23">
        <f t="shared" si="3"/>
        <v>20.909320563240183</v>
      </c>
      <c r="M11" s="24">
        <f t="shared" si="3"/>
        <v>22.29106408890242</v>
      </c>
      <c r="N11" s="90">
        <f t="shared" ref="N11:Q12" si="4">+N25/N$4*100</f>
        <v>21.458798715469584</v>
      </c>
      <c r="O11" s="23">
        <f t="shared" si="4"/>
        <v>22.404169652718576</v>
      </c>
      <c r="P11" s="23">
        <f t="shared" si="4"/>
        <v>23.169981521394593</v>
      </c>
      <c r="Q11" s="54">
        <f t="shared" si="4"/>
        <v>23.618525377382721</v>
      </c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6.5" customHeight="1">
      <c r="A12" s="89" t="s">
        <v>20</v>
      </c>
      <c r="B12" s="26">
        <f t="shared" ref="B12:M12" si="5">+B26/B4*100</f>
        <v>1.5573258611345933</v>
      </c>
      <c r="C12" s="26">
        <f t="shared" si="5"/>
        <v>1.9321106093237137</v>
      </c>
      <c r="D12" s="26">
        <f t="shared" si="5"/>
        <v>2.1952213105781406</v>
      </c>
      <c r="E12" s="26">
        <f t="shared" si="5"/>
        <v>2.5674922221676333</v>
      </c>
      <c r="F12" s="26">
        <f t="shared" si="5"/>
        <v>1.5894196344796843</v>
      </c>
      <c r="G12" s="26">
        <f t="shared" si="5"/>
        <v>1.5461977996628467</v>
      </c>
      <c r="H12" s="26">
        <f t="shared" si="5"/>
        <v>1.6701302086682499</v>
      </c>
      <c r="I12" s="26">
        <f t="shared" si="5"/>
        <v>1.9798279442684266</v>
      </c>
      <c r="J12" s="26">
        <f t="shared" si="5"/>
        <v>1.8040827712071588</v>
      </c>
      <c r="K12" s="26">
        <f t="shared" si="5"/>
        <v>1.4328204170966157</v>
      </c>
      <c r="L12" s="27">
        <f t="shared" si="5"/>
        <v>1.3888802334079731</v>
      </c>
      <c r="M12" s="28">
        <f t="shared" si="5"/>
        <v>1.5401607459278428</v>
      </c>
      <c r="N12" s="91">
        <f t="shared" si="4"/>
        <v>1.4259248594220175</v>
      </c>
      <c r="O12" s="27">
        <f t="shared" si="4"/>
        <v>0.97354436021170154</v>
      </c>
      <c r="P12" s="27">
        <f t="shared" si="4"/>
        <v>0.84395743001999313</v>
      </c>
      <c r="Q12" s="55">
        <f t="shared" si="4"/>
        <v>0.65024362140984349</v>
      </c>
      <c r="R12" s="7"/>
      <c r="S12" s="7"/>
      <c r="T12" s="2"/>
      <c r="U12" s="2"/>
      <c r="V12" s="2"/>
      <c r="W12" s="2"/>
      <c r="X12" s="2"/>
      <c r="Y12" s="2"/>
      <c r="Z12" s="2"/>
    </row>
    <row r="13" spans="1:26" ht="16.5" customHeight="1">
      <c r="A13" s="89"/>
      <c r="B13" s="29"/>
      <c r="C13" s="29"/>
      <c r="D13" s="29"/>
      <c r="E13" s="29"/>
      <c r="F13" s="29"/>
      <c r="G13" s="29"/>
      <c r="H13" s="29"/>
      <c r="I13" s="29"/>
      <c r="J13" s="22"/>
      <c r="K13" s="22"/>
      <c r="L13" s="23"/>
      <c r="M13" s="24"/>
      <c r="N13" s="90"/>
      <c r="O13" s="23"/>
      <c r="P13" s="23"/>
      <c r="Q13" s="54"/>
      <c r="R13" s="7"/>
      <c r="S13" s="7"/>
      <c r="T13" s="2"/>
      <c r="U13" s="2"/>
      <c r="V13" s="2"/>
      <c r="W13" s="2"/>
      <c r="X13" s="2"/>
      <c r="Y13" s="2"/>
      <c r="Z13" s="2"/>
    </row>
    <row r="14" spans="1:26" ht="16.5" customHeight="1">
      <c r="A14" s="92" t="s">
        <v>21</v>
      </c>
      <c r="B14" s="30">
        <f t="shared" ref="B14:M14" si="6">B10-B19</f>
        <v>20.638790609279869</v>
      </c>
      <c r="C14" s="30">
        <f t="shared" si="6"/>
        <v>20.594853838635071</v>
      </c>
      <c r="D14" s="30">
        <f t="shared" si="6"/>
        <v>21.149899399546989</v>
      </c>
      <c r="E14" s="30">
        <f t="shared" si="6"/>
        <v>21.863384500352673</v>
      </c>
      <c r="F14" s="30">
        <f t="shared" si="6"/>
        <v>22.177478143421698</v>
      </c>
      <c r="G14" s="30">
        <f t="shared" si="6"/>
        <v>23.517464671476763</v>
      </c>
      <c r="H14" s="30">
        <f t="shared" si="6"/>
        <v>23.707834561630921</v>
      </c>
      <c r="I14" s="30">
        <f t="shared" si="6"/>
        <v>23.152834026471229</v>
      </c>
      <c r="J14" s="30">
        <f t="shared" si="6"/>
        <v>28.596396924709406</v>
      </c>
      <c r="K14" s="30">
        <f t="shared" si="6"/>
        <v>27.021527130619923</v>
      </c>
      <c r="L14" s="31">
        <f t="shared" si="6"/>
        <v>24.049768089772851</v>
      </c>
      <c r="M14" s="32">
        <f t="shared" si="6"/>
        <v>24.804945386664638</v>
      </c>
      <c r="N14" s="93">
        <f t="shared" ref="N14:Q19" si="7">+N28/N$4*100</f>
        <v>28.442479322597585</v>
      </c>
      <c r="O14" s="31">
        <f t="shared" si="7"/>
        <v>26.168602218736897</v>
      </c>
      <c r="P14" s="31">
        <f t="shared" si="7"/>
        <v>25.798971355429796</v>
      </c>
      <c r="Q14" s="56">
        <f t="shared" si="7"/>
        <v>26.116240935322299</v>
      </c>
      <c r="R14" s="25"/>
      <c r="S14" s="7"/>
      <c r="T14" s="7"/>
      <c r="U14" s="7"/>
      <c r="V14" s="7"/>
      <c r="W14" s="7"/>
      <c r="X14" s="7"/>
      <c r="Y14" s="7"/>
      <c r="Z14" s="7"/>
    </row>
    <row r="15" spans="1:26" ht="16.5" customHeight="1">
      <c r="A15" s="89" t="s">
        <v>22</v>
      </c>
      <c r="B15" s="29"/>
      <c r="C15" s="29"/>
      <c r="D15" s="29"/>
      <c r="E15" s="29"/>
      <c r="F15" s="29"/>
      <c r="G15" s="29"/>
      <c r="H15" s="29"/>
      <c r="I15" s="29"/>
      <c r="J15" s="22">
        <f t="shared" ref="J15:M18" si="8">J29/J$4*100</f>
        <v>25.295338420796025</v>
      </c>
      <c r="K15" s="22">
        <f t="shared" si="8"/>
        <v>22.759186512815859</v>
      </c>
      <c r="L15" s="23">
        <f t="shared" si="8"/>
        <v>21.588337472248792</v>
      </c>
      <c r="M15" s="24">
        <f t="shared" si="8"/>
        <v>21.877651055716242</v>
      </c>
      <c r="N15" s="90">
        <f t="shared" si="7"/>
        <v>25.026265152652734</v>
      </c>
      <c r="O15" s="23">
        <f t="shared" si="7"/>
        <v>22.829843467588905</v>
      </c>
      <c r="P15" s="23">
        <f t="shared" si="7"/>
        <v>21.648354369753982</v>
      </c>
      <c r="Q15" s="54">
        <f t="shared" si="7"/>
        <v>21.402841829377483</v>
      </c>
      <c r="R15" s="7"/>
      <c r="S15" s="7"/>
      <c r="T15" s="7"/>
      <c r="U15" s="7"/>
      <c r="V15" s="7"/>
      <c r="W15" s="7"/>
      <c r="X15" s="7"/>
      <c r="Y15" s="2"/>
      <c r="Z15" s="2"/>
    </row>
    <row r="16" spans="1:26" ht="16.5" customHeight="1">
      <c r="A16" s="89" t="s">
        <v>23</v>
      </c>
      <c r="B16" s="29"/>
      <c r="C16" s="29"/>
      <c r="D16" s="29"/>
      <c r="E16" s="29"/>
      <c r="F16" s="29"/>
      <c r="G16" s="29"/>
      <c r="H16" s="29"/>
      <c r="I16" s="29"/>
      <c r="J16" s="22"/>
      <c r="K16" s="22">
        <f t="shared" si="8"/>
        <v>20.566468589900541</v>
      </c>
      <c r="L16" s="23">
        <f t="shared" si="8"/>
        <v>19.277982049365441</v>
      </c>
      <c r="M16" s="24">
        <f t="shared" si="8"/>
        <v>19.479223526411936</v>
      </c>
      <c r="N16" s="94">
        <f t="shared" si="7"/>
        <v>22.42552040092944</v>
      </c>
      <c r="O16" s="22">
        <f t="shared" si="7"/>
        <v>20.229404346326969</v>
      </c>
      <c r="P16" s="22">
        <f t="shared" si="7"/>
        <v>18.953781340216509</v>
      </c>
      <c r="Q16" s="57">
        <f t="shared" si="7"/>
        <v>18.643084898817218</v>
      </c>
      <c r="R16" s="7"/>
      <c r="S16" s="7"/>
      <c r="T16" s="2"/>
      <c r="U16" s="2"/>
      <c r="V16" s="2"/>
      <c r="W16" s="2"/>
      <c r="X16" s="2"/>
      <c r="Y16" s="2"/>
      <c r="Z16" s="2"/>
    </row>
    <row r="17" spans="1:26" ht="16.5" customHeight="1">
      <c r="A17" s="89" t="s">
        <v>24</v>
      </c>
      <c r="B17" s="29"/>
      <c r="C17" s="29"/>
      <c r="D17" s="29"/>
      <c r="E17" s="29"/>
      <c r="F17" s="29"/>
      <c r="G17" s="29"/>
      <c r="H17" s="29"/>
      <c r="I17" s="29"/>
      <c r="J17" s="22"/>
      <c r="K17" s="26">
        <f t="shared" si="8"/>
        <v>2.192717922915318</v>
      </c>
      <c r="L17" s="27">
        <f t="shared" si="8"/>
        <v>2.3103554228833492</v>
      </c>
      <c r="M17" s="28">
        <f t="shared" si="8"/>
        <v>2.3984275293043078</v>
      </c>
      <c r="N17" s="95">
        <f t="shared" si="7"/>
        <v>2.5629808160132033</v>
      </c>
      <c r="O17" s="26">
        <f t="shared" si="7"/>
        <v>2.6004391212619389</v>
      </c>
      <c r="P17" s="26">
        <f t="shared" si="7"/>
        <v>2.6945730295374721</v>
      </c>
      <c r="Q17" s="58">
        <f t="shared" si="7"/>
        <v>2.7597569305602678</v>
      </c>
      <c r="R17" s="7"/>
      <c r="S17" s="7"/>
      <c r="T17" s="7"/>
      <c r="U17" s="7"/>
      <c r="V17" s="7"/>
      <c r="W17" s="7"/>
      <c r="X17" s="7"/>
      <c r="Y17" s="2"/>
      <c r="Z17" s="2"/>
    </row>
    <row r="18" spans="1:26" ht="16.5" customHeight="1">
      <c r="A18" s="96" t="s">
        <v>25</v>
      </c>
      <c r="B18" s="33"/>
      <c r="C18" s="33"/>
      <c r="D18" s="33"/>
      <c r="E18" s="33"/>
      <c r="F18" s="33"/>
      <c r="G18" s="33"/>
      <c r="H18" s="33"/>
      <c r="I18" s="33"/>
      <c r="J18" s="23">
        <v>3.2928894010285239</v>
      </c>
      <c r="K18" s="23">
        <v>4.2766603956121516</v>
      </c>
      <c r="L18" s="23">
        <f t="shared" si="8"/>
        <v>2.461430617524059</v>
      </c>
      <c r="M18" s="24">
        <f t="shared" si="8"/>
        <v>2.9272943309483943</v>
      </c>
      <c r="N18" s="94">
        <f t="shared" si="7"/>
        <v>3.4162141699448534</v>
      </c>
      <c r="O18" s="22">
        <f t="shared" si="7"/>
        <v>3.3387587511479917</v>
      </c>
      <c r="P18" s="22">
        <f t="shared" si="7"/>
        <v>4.1506169856758124</v>
      </c>
      <c r="Q18" s="57">
        <f t="shared" si="7"/>
        <v>4.713399105944819</v>
      </c>
      <c r="R18" s="7"/>
      <c r="S18" s="7"/>
      <c r="T18" s="2"/>
      <c r="U18" s="2"/>
      <c r="V18" s="2"/>
      <c r="W18" s="2"/>
      <c r="X18" s="2"/>
      <c r="Y18" s="78"/>
      <c r="Z18" s="78"/>
    </row>
    <row r="19" spans="1:26" ht="25.5" customHeight="1" thickBot="1">
      <c r="A19" s="97" t="s">
        <v>26</v>
      </c>
      <c r="B19" s="98"/>
      <c r="C19" s="98"/>
      <c r="D19" s="98"/>
      <c r="E19" s="98"/>
      <c r="F19" s="98"/>
      <c r="G19" s="98"/>
      <c r="H19" s="98"/>
      <c r="I19" s="98"/>
      <c r="J19" s="17">
        <f t="shared" ref="J19:M19" si="9">+J33/J4*100</f>
        <v>-5.4852969065241624</v>
      </c>
      <c r="K19" s="17">
        <f t="shared" si="9"/>
        <v>-4.794867781733978</v>
      </c>
      <c r="L19" s="99">
        <f t="shared" si="9"/>
        <v>-1.7515672931246962</v>
      </c>
      <c r="M19" s="100">
        <f t="shared" si="9"/>
        <v>-0.97372055183437434</v>
      </c>
      <c r="N19" s="101">
        <f t="shared" si="7"/>
        <v>-5.5577557477059809</v>
      </c>
      <c r="O19" s="102">
        <f t="shared" si="7"/>
        <v>-2.7908882058066196</v>
      </c>
      <c r="P19" s="102">
        <f t="shared" si="7"/>
        <v>-1.7850324040152084</v>
      </c>
      <c r="Q19" s="103">
        <f t="shared" si="7"/>
        <v>-1.8474719365297372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ht="25.5" customHeight="1" thickBot="1">
      <c r="A20" s="104" t="s">
        <v>51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6">
        <f t="shared" ref="L20:M20" si="10">+L34/L4*100</f>
        <v>51.235639506393618</v>
      </c>
      <c r="M20" s="107">
        <f t="shared" si="10"/>
        <v>49.911367944465162</v>
      </c>
      <c r="N20" s="108"/>
      <c r="O20" s="109"/>
      <c r="P20" s="109"/>
      <c r="Q20" s="110"/>
      <c r="R20" s="7"/>
      <c r="S20" s="7"/>
      <c r="T20" s="7"/>
      <c r="U20" s="7"/>
      <c r="V20" s="7"/>
      <c r="W20" s="7"/>
      <c r="X20" s="7"/>
      <c r="Y20" s="7"/>
      <c r="Z20" s="7"/>
    </row>
    <row r="21" spans="1:26" ht="16.5" customHeight="1" thickBot="1">
      <c r="A21" s="1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11"/>
      <c r="M21" s="111"/>
      <c r="N21" s="19"/>
      <c r="O21" s="19"/>
      <c r="P21" s="19"/>
      <c r="Q21" s="19"/>
      <c r="R21" s="7"/>
      <c r="S21" s="7"/>
      <c r="T21" s="2"/>
      <c r="U21" s="2"/>
      <c r="V21" s="2"/>
      <c r="W21" s="2"/>
      <c r="X21" s="2"/>
      <c r="Y21" s="2"/>
      <c r="Z21" s="2"/>
    </row>
    <row r="22" spans="1:26" ht="16.5" customHeight="1">
      <c r="A22" s="112"/>
      <c r="B22" s="113">
        <v>2008</v>
      </c>
      <c r="C22" s="113">
        <v>2009</v>
      </c>
      <c r="D22" s="113">
        <v>2010</v>
      </c>
      <c r="E22" s="113">
        <v>2011</v>
      </c>
      <c r="F22" s="113">
        <v>2012</v>
      </c>
      <c r="G22" s="113">
        <v>2013</v>
      </c>
      <c r="H22" s="113">
        <v>2014</v>
      </c>
      <c r="I22" s="113">
        <v>2015</v>
      </c>
      <c r="J22" s="113">
        <v>2016</v>
      </c>
      <c r="K22" s="113">
        <v>2017</v>
      </c>
      <c r="L22" s="114">
        <v>2018</v>
      </c>
      <c r="M22" s="115">
        <v>2019</v>
      </c>
      <c r="N22" s="116">
        <v>2020</v>
      </c>
      <c r="O22" s="59">
        <v>2021</v>
      </c>
      <c r="P22" s="59">
        <v>2022</v>
      </c>
      <c r="Q22" s="60">
        <v>2023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ht="16.5" customHeight="1">
      <c r="A23" s="117" t="s">
        <v>27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33"/>
      <c r="M23" s="34"/>
      <c r="N23" s="118"/>
      <c r="O23" s="35"/>
      <c r="P23" s="35"/>
      <c r="Q23" s="61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>
      <c r="A24" s="92" t="s">
        <v>18</v>
      </c>
      <c r="B24" s="9">
        <v>785.35524376550006</v>
      </c>
      <c r="C24" s="9">
        <v>689.99510115060002</v>
      </c>
      <c r="D24" s="9">
        <v>780.43942705203995</v>
      </c>
      <c r="E24" s="9">
        <v>880.85099125279976</v>
      </c>
      <c r="F24" s="9">
        <v>946.19334488522009</v>
      </c>
      <c r="G24" s="9">
        <v>1071.3706042453002</v>
      </c>
      <c r="H24" s="9">
        <v>1144.7627348034002</v>
      </c>
      <c r="I24" s="9">
        <v>1167.7440236999998</v>
      </c>
      <c r="J24" s="9">
        <v>1171.1072690000001</v>
      </c>
      <c r="K24" s="9">
        <v>1237.7807658799998</v>
      </c>
      <c r="L24" s="9">
        <v>1341.690590901</v>
      </c>
      <c r="M24" s="119">
        <v>1565.4731594</v>
      </c>
      <c r="N24" s="120">
        <v>1488.6629393211053</v>
      </c>
      <c r="O24" s="30">
        <v>1669.8618567211386</v>
      </c>
      <c r="P24" s="30">
        <v>1885.9341107953144</v>
      </c>
      <c r="Q24" s="39">
        <v>2082.8637874679775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ht="16.5" customHeight="1">
      <c r="A25" s="89" t="s">
        <v>19</v>
      </c>
      <c r="B25" s="36">
        <v>726.09527769250008</v>
      </c>
      <c r="C25" s="36">
        <v>625.26306344060004</v>
      </c>
      <c r="D25" s="36">
        <v>699.43491589503992</v>
      </c>
      <c r="E25" s="36">
        <v>777.40963847899968</v>
      </c>
      <c r="F25" s="36">
        <v>878.38138400089997</v>
      </c>
      <c r="G25" s="36">
        <v>1000.9314266363001</v>
      </c>
      <c r="H25" s="36">
        <v>1064.1183883034003</v>
      </c>
      <c r="I25" s="36">
        <v>1067.8887642</v>
      </c>
      <c r="J25" s="22">
        <v>1079.6890999999998</v>
      </c>
      <c r="K25" s="22">
        <v>1157.9884081800001</v>
      </c>
      <c r="L25" s="23">
        <v>1258.121178371</v>
      </c>
      <c r="M25" s="24">
        <v>1464.3</v>
      </c>
      <c r="N25" s="94">
        <v>1395.9058000211053</v>
      </c>
      <c r="O25" s="22">
        <v>1600.3219268527034</v>
      </c>
      <c r="P25" s="22">
        <v>1819.6539345795713</v>
      </c>
      <c r="Q25" s="57">
        <v>2027.0567173963977</v>
      </c>
      <c r="R25" s="2"/>
      <c r="S25" s="7"/>
      <c r="T25" s="7"/>
      <c r="U25" s="7"/>
      <c r="V25" s="7"/>
      <c r="W25" s="2"/>
      <c r="X25" s="2"/>
      <c r="Y25" s="2"/>
      <c r="Z25" s="2"/>
    </row>
    <row r="26" spans="1:26" ht="16.5" customHeight="1">
      <c r="A26" s="89" t="s">
        <v>20</v>
      </c>
      <c r="B26" s="36">
        <f t="shared" ref="B26:L26" si="11">+B24-B25</f>
        <v>59.259966072999987</v>
      </c>
      <c r="C26" s="36">
        <f t="shared" si="11"/>
        <v>64.732037709999986</v>
      </c>
      <c r="D26" s="36">
        <f t="shared" si="11"/>
        <v>81.004511157000024</v>
      </c>
      <c r="E26" s="36">
        <f t="shared" si="11"/>
        <v>103.44135277380008</v>
      </c>
      <c r="F26" s="36">
        <f t="shared" si="11"/>
        <v>67.811960884320115</v>
      </c>
      <c r="G26" s="36">
        <f t="shared" si="11"/>
        <v>70.439177609000126</v>
      </c>
      <c r="H26" s="36">
        <f t="shared" si="11"/>
        <v>80.644346499999983</v>
      </c>
      <c r="I26" s="36">
        <f t="shared" si="11"/>
        <v>99.855259499999875</v>
      </c>
      <c r="J26" s="36">
        <f t="shared" si="11"/>
        <v>91.418169000000262</v>
      </c>
      <c r="K26" s="36">
        <f t="shared" si="11"/>
        <v>79.792357699999684</v>
      </c>
      <c r="L26" s="37">
        <f t="shared" si="11"/>
        <v>83.569412529999909</v>
      </c>
      <c r="M26" s="38">
        <v>101.1731594</v>
      </c>
      <c r="N26" s="94">
        <v>92.757139300000006</v>
      </c>
      <c r="O26" s="22">
        <f>O24-O25</f>
        <v>69.539929868435138</v>
      </c>
      <c r="P26" s="22">
        <f t="shared" ref="P26:Q26" si="12">P24-P25</f>
        <v>66.28017621574304</v>
      </c>
      <c r="Q26" s="57">
        <f t="shared" si="12"/>
        <v>55.807070071579801</v>
      </c>
      <c r="R26" s="2"/>
      <c r="S26" s="7"/>
      <c r="T26" s="7"/>
      <c r="U26" s="7"/>
      <c r="V26" s="7"/>
      <c r="W26" s="2"/>
      <c r="X26" s="2"/>
      <c r="Y26" s="2"/>
      <c r="Z26" s="2"/>
    </row>
    <row r="27" spans="1:26" ht="16.5" customHeight="1">
      <c r="A27" s="89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7"/>
      <c r="M27" s="38"/>
      <c r="N27" s="94"/>
      <c r="O27" s="26"/>
      <c r="P27" s="26"/>
      <c r="Q27" s="58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>
      <c r="A28" s="92" t="s">
        <v>21</v>
      </c>
      <c r="B28" s="9"/>
      <c r="C28" s="9"/>
      <c r="D28" s="9"/>
      <c r="E28" s="9"/>
      <c r="F28" s="9"/>
      <c r="G28" s="9"/>
      <c r="H28" s="9"/>
      <c r="I28" s="9"/>
      <c r="J28" s="30">
        <v>1449.0633626000001</v>
      </c>
      <c r="K28" s="30">
        <v>1504.8022297</v>
      </c>
      <c r="L28" s="31">
        <v>1447.0830114800001</v>
      </c>
      <c r="M28" s="32">
        <v>1629.43686245</v>
      </c>
      <c r="N28" s="120">
        <f>N29+N32</f>
        <v>1850.1977850592602</v>
      </c>
      <c r="O28" s="30">
        <f t="shared" ref="O28:Q28" si="13">O29+O32</f>
        <v>1869.2140157334222</v>
      </c>
      <c r="P28" s="30">
        <f t="shared" si="13"/>
        <v>2026.1215871780232</v>
      </c>
      <c r="Q28" s="39">
        <f t="shared" si="13"/>
        <v>2241.4228143041792</v>
      </c>
      <c r="R28" s="7"/>
      <c r="S28" s="78"/>
      <c r="T28" s="78"/>
      <c r="U28" s="78"/>
      <c r="V28" s="78"/>
      <c r="W28" s="7"/>
      <c r="X28" s="7"/>
      <c r="Y28" s="7"/>
      <c r="Z28" s="7"/>
    </row>
    <row r="29" spans="1:26" ht="16.5" customHeight="1">
      <c r="A29" s="89" t="s">
        <v>22</v>
      </c>
      <c r="B29" s="36"/>
      <c r="C29" s="36"/>
      <c r="D29" s="36"/>
      <c r="E29" s="36"/>
      <c r="F29" s="36"/>
      <c r="G29" s="36"/>
      <c r="H29" s="36"/>
      <c r="I29" s="36"/>
      <c r="J29" s="22">
        <v>1281.7890396</v>
      </c>
      <c r="K29" s="22">
        <v>1267.4366791</v>
      </c>
      <c r="L29" s="23">
        <v>1298.9778648000001</v>
      </c>
      <c r="M29" s="24">
        <v>1437.1428978500001</v>
      </c>
      <c r="N29" s="94">
        <v>1627.9713111000001</v>
      </c>
      <c r="O29" s="121">
        <f>O30+O31</f>
        <v>1630.7276571334223</v>
      </c>
      <c r="P29" s="26">
        <f t="shared" ref="P29:Q29" si="14">+P30+P31</f>
        <v>1700.1529832780232</v>
      </c>
      <c r="Q29" s="58">
        <f t="shared" si="14"/>
        <v>1836.8959792535493</v>
      </c>
      <c r="R29" s="2"/>
      <c r="S29" s="7"/>
      <c r="T29" s="7"/>
      <c r="U29" s="7"/>
      <c r="V29" s="7"/>
      <c r="W29" s="2"/>
      <c r="X29" s="2"/>
      <c r="Y29" s="2"/>
      <c r="Z29" s="2"/>
    </row>
    <row r="30" spans="1:26" ht="16.5" customHeight="1">
      <c r="A30" s="89" t="s">
        <v>23</v>
      </c>
      <c r="B30" s="36"/>
      <c r="C30" s="36"/>
      <c r="D30" s="36"/>
      <c r="E30" s="36"/>
      <c r="F30" s="36"/>
      <c r="G30" s="36"/>
      <c r="H30" s="36"/>
      <c r="I30" s="36"/>
      <c r="J30" s="22">
        <f t="shared" ref="J30:L30" si="15">(J29-J31)</f>
        <v>1183.5128216000001</v>
      </c>
      <c r="K30" s="22">
        <f t="shared" si="15"/>
        <v>1145.3263778</v>
      </c>
      <c r="L30" s="22">
        <f t="shared" si="15"/>
        <v>1159.9629657600001</v>
      </c>
      <c r="M30" s="62">
        <v>1279.59019345</v>
      </c>
      <c r="N30" s="95">
        <v>1458.791538669969</v>
      </c>
      <c r="O30" s="122">
        <v>1444.9792089780995</v>
      </c>
      <c r="P30" s="22">
        <v>1488.5347560177911</v>
      </c>
      <c r="Q30" s="57">
        <v>1600.0402173002442</v>
      </c>
      <c r="R30" s="2"/>
      <c r="S30" s="7"/>
      <c r="T30" s="7"/>
      <c r="U30" s="7"/>
      <c r="V30" s="7"/>
      <c r="W30" s="2"/>
      <c r="X30" s="2"/>
      <c r="Y30" s="2"/>
      <c r="Z30" s="2"/>
    </row>
    <row r="31" spans="1:26" ht="16.5" customHeight="1">
      <c r="A31" s="89" t="s">
        <v>24</v>
      </c>
      <c r="B31" s="36"/>
      <c r="C31" s="36"/>
      <c r="D31" s="36"/>
      <c r="E31" s="36"/>
      <c r="F31" s="36"/>
      <c r="G31" s="36"/>
      <c r="H31" s="36"/>
      <c r="I31" s="36">
        <v>74.083378858828141</v>
      </c>
      <c r="J31" s="22">
        <v>98.276218</v>
      </c>
      <c r="K31" s="26">
        <v>122.11030129999999</v>
      </c>
      <c r="L31" s="27">
        <v>139.01489903999999</v>
      </c>
      <c r="M31" s="28">
        <v>157.55270439999998</v>
      </c>
      <c r="N31" s="95">
        <v>166.72320915320003</v>
      </c>
      <c r="O31" s="26">
        <f>185.498448155323+0.25</f>
        <v>185.74844815532299</v>
      </c>
      <c r="P31" s="26">
        <f>211.218227260232+0.4</f>
        <v>211.618227260232</v>
      </c>
      <c r="Q31" s="58">
        <f>236.565761953305+0.29</f>
        <v>236.85576195330501</v>
      </c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>
      <c r="A32" s="123" t="s">
        <v>25</v>
      </c>
      <c r="B32" s="37"/>
      <c r="C32" s="37"/>
      <c r="D32" s="37"/>
      <c r="E32" s="37"/>
      <c r="F32" s="37"/>
      <c r="G32" s="37"/>
      <c r="H32" s="37"/>
      <c r="I32" s="37"/>
      <c r="J32" s="23">
        <v>167.27432300000001</v>
      </c>
      <c r="K32" s="23">
        <v>237.36555059999998</v>
      </c>
      <c r="L32" s="27">
        <v>148.10514668000002</v>
      </c>
      <c r="M32" s="28">
        <v>192.29396460000001</v>
      </c>
      <c r="N32" s="95">
        <v>222.22647395926015</v>
      </c>
      <c r="O32" s="26">
        <v>238.48635859999999</v>
      </c>
      <c r="P32" s="26">
        <v>325.96860389999995</v>
      </c>
      <c r="Q32" s="58">
        <v>404.5268350506301</v>
      </c>
      <c r="R32" s="78"/>
      <c r="S32" s="78"/>
      <c r="T32" s="78"/>
      <c r="U32" s="78"/>
      <c r="V32" s="78"/>
      <c r="W32" s="78"/>
      <c r="X32" s="78"/>
      <c r="Y32" s="78"/>
      <c r="Z32" s="78"/>
    </row>
    <row r="33" spans="1:26" ht="23.25" customHeight="1" thickBot="1">
      <c r="A33" s="124" t="s">
        <v>26</v>
      </c>
      <c r="B33" s="125"/>
      <c r="C33" s="125"/>
      <c r="D33" s="125"/>
      <c r="E33" s="125"/>
      <c r="F33" s="125"/>
      <c r="G33" s="125"/>
      <c r="H33" s="125"/>
      <c r="I33" s="125"/>
      <c r="J33" s="126">
        <f t="shared" ref="J33:Q33" si="16">+J24-J28</f>
        <v>-277.95609360000003</v>
      </c>
      <c r="K33" s="126">
        <f t="shared" si="16"/>
        <v>-267.02146382000024</v>
      </c>
      <c r="L33" s="126">
        <f t="shared" si="16"/>
        <v>-105.39242057900015</v>
      </c>
      <c r="M33" s="127">
        <f t="shared" si="16"/>
        <v>-63.963703050000049</v>
      </c>
      <c r="N33" s="101">
        <f t="shared" si="16"/>
        <v>-361.5348457381549</v>
      </c>
      <c r="O33" s="126">
        <f t="shared" si="16"/>
        <v>-199.35215901228366</v>
      </c>
      <c r="P33" s="126">
        <f t="shared" si="16"/>
        <v>-140.18747638270884</v>
      </c>
      <c r="Q33" s="103">
        <f t="shared" si="16"/>
        <v>-158.55902683620161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ht="16.5" customHeight="1" thickBot="1">
      <c r="A34" s="104" t="s">
        <v>51</v>
      </c>
      <c r="B34" s="105"/>
      <c r="C34" s="105"/>
      <c r="D34" s="105"/>
      <c r="E34" s="105"/>
      <c r="F34" s="105"/>
      <c r="G34" s="105"/>
      <c r="H34" s="105"/>
      <c r="I34" s="105"/>
      <c r="J34" s="105">
        <v>2631.3899476206398</v>
      </c>
      <c r="K34" s="105">
        <v>2988.3796278717332</v>
      </c>
      <c r="L34" s="128">
        <v>3082.8664640448101</v>
      </c>
      <c r="M34" s="129">
        <v>3278.6777602719167</v>
      </c>
      <c r="N34" s="130"/>
      <c r="O34" s="131"/>
      <c r="P34" s="131"/>
      <c r="Q34" s="132"/>
      <c r="R34" s="7"/>
      <c r="S34" s="7"/>
      <c r="T34" s="7"/>
      <c r="U34" s="7"/>
      <c r="V34" s="7"/>
      <c r="W34" s="7"/>
      <c r="X34" s="7"/>
      <c r="Y34" s="7"/>
      <c r="Z34" s="7"/>
    </row>
    <row r="35" spans="1:26" ht="16.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78"/>
      <c r="M35" s="2"/>
      <c r="N35" s="2"/>
      <c r="O35" s="2"/>
      <c r="P35" s="2"/>
      <c r="Q35" s="2"/>
      <c r="S35" s="2"/>
      <c r="T35" s="2"/>
      <c r="U35" s="2"/>
      <c r="V35" s="2"/>
      <c r="W35" s="2"/>
      <c r="X35" s="2"/>
      <c r="Y35" s="2"/>
      <c r="Z35" s="2"/>
    </row>
    <row r="36" spans="1:26" ht="16.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78"/>
      <c r="M36" s="78"/>
      <c r="N36" s="133"/>
      <c r="O36" s="133"/>
      <c r="P36" s="133"/>
      <c r="Q36" s="133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78"/>
      <c r="M37" s="134"/>
      <c r="N37" s="134"/>
      <c r="O37" s="134"/>
      <c r="P37" s="134"/>
      <c r="Q37" s="134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78"/>
      <c r="M38" s="78"/>
      <c r="N38" s="135"/>
      <c r="O38" s="135"/>
      <c r="P38" s="135"/>
      <c r="Q38" s="135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78"/>
      <c r="M39" s="78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78"/>
      <c r="M40" s="78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78"/>
      <c r="M41" s="78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78"/>
      <c r="M42" s="78"/>
      <c r="N42" s="78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78"/>
      <c r="M43" s="78"/>
      <c r="N43" s="78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78"/>
      <c r="M44" s="78"/>
      <c r="N44" s="78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78"/>
      <c r="M45" s="78"/>
      <c r="N45" s="78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78"/>
      <c r="M46" s="78"/>
      <c r="N46" s="78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78"/>
      <c r="M47" s="78"/>
      <c r="N47" s="78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78"/>
      <c r="M48" s="78"/>
      <c r="N48" s="78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78"/>
      <c r="M49" s="78"/>
      <c r="N49" s="78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78"/>
      <c r="M50" s="78"/>
      <c r="N50" s="78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78"/>
      <c r="M51" s="78"/>
      <c r="N51" s="78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78"/>
      <c r="M52" s="78"/>
      <c r="N52" s="78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78"/>
      <c r="M53" s="78"/>
      <c r="N53" s="78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78"/>
      <c r="M54" s="78"/>
      <c r="N54" s="78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78"/>
      <c r="M55" s="78"/>
      <c r="N55" s="78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78"/>
      <c r="M56" s="78"/>
      <c r="N56" s="78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78"/>
      <c r="M57" s="78"/>
      <c r="N57" s="78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78"/>
      <c r="M58" s="78"/>
      <c r="N58" s="78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78"/>
      <c r="M59" s="78"/>
      <c r="N59" s="78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78"/>
      <c r="M60" s="78"/>
      <c r="N60" s="78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78"/>
      <c r="M61" s="78"/>
      <c r="N61" s="78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78"/>
      <c r="M62" s="78"/>
      <c r="N62" s="78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78"/>
      <c r="M63" s="78"/>
      <c r="N63" s="78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78"/>
      <c r="M64" s="78"/>
      <c r="N64" s="78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78"/>
      <c r="M65" s="78"/>
      <c r="N65" s="78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78"/>
      <c r="M66" s="78"/>
      <c r="N66" s="78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78"/>
      <c r="M67" s="78"/>
      <c r="N67" s="78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78"/>
      <c r="M68" s="78"/>
      <c r="N68" s="78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78"/>
      <c r="M69" s="78"/>
      <c r="N69" s="78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78"/>
      <c r="M70" s="78"/>
      <c r="N70" s="78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78"/>
      <c r="M71" s="78"/>
      <c r="N71" s="78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78"/>
      <c r="M72" s="78"/>
      <c r="N72" s="78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78"/>
      <c r="M73" s="78"/>
      <c r="N73" s="78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78"/>
      <c r="M74" s="78"/>
      <c r="N74" s="78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78"/>
      <c r="M75" s="78"/>
      <c r="N75" s="78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78"/>
      <c r="M76" s="78"/>
      <c r="N76" s="78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78"/>
      <c r="M77" s="78"/>
      <c r="N77" s="78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78"/>
      <c r="M78" s="78"/>
      <c r="N78" s="78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78"/>
      <c r="M79" s="78"/>
      <c r="N79" s="78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78"/>
      <c r="M80" s="78"/>
      <c r="N80" s="78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78"/>
      <c r="M81" s="78"/>
      <c r="N81" s="78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78"/>
      <c r="M82" s="78"/>
      <c r="N82" s="78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78"/>
      <c r="M83" s="78"/>
      <c r="N83" s="78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78"/>
      <c r="M84" s="78"/>
      <c r="N84" s="78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78"/>
      <c r="M85" s="78"/>
      <c r="N85" s="78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78"/>
      <c r="M86" s="78"/>
      <c r="N86" s="78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78"/>
      <c r="M87" s="78"/>
      <c r="N87" s="78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78"/>
      <c r="M88" s="78"/>
      <c r="N88" s="78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78"/>
      <c r="M89" s="78"/>
      <c r="N89" s="78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78"/>
      <c r="M90" s="78"/>
      <c r="N90" s="78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78"/>
      <c r="M91" s="78"/>
      <c r="N91" s="78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78"/>
      <c r="M92" s="78"/>
      <c r="N92" s="78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78"/>
      <c r="M93" s="78"/>
      <c r="N93" s="78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78"/>
      <c r="M94" s="78"/>
      <c r="N94" s="78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78"/>
      <c r="M95" s="78"/>
      <c r="N95" s="78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78"/>
      <c r="M96" s="78"/>
      <c r="N96" s="78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78"/>
      <c r="M97" s="78"/>
      <c r="N97" s="78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78"/>
      <c r="M98" s="78"/>
      <c r="N98" s="78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78"/>
      <c r="M99" s="78"/>
      <c r="N99" s="78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78"/>
      <c r="M100" s="78"/>
      <c r="N100" s="78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78"/>
      <c r="M101" s="78"/>
      <c r="N101" s="78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78"/>
      <c r="M102" s="78"/>
      <c r="N102" s="78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78"/>
      <c r="M103" s="78"/>
      <c r="N103" s="78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78"/>
      <c r="M104" s="78"/>
      <c r="N104" s="78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78"/>
      <c r="M105" s="78"/>
      <c r="N105" s="78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78"/>
      <c r="M106" s="78"/>
      <c r="N106" s="78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78"/>
      <c r="M107" s="78"/>
      <c r="N107" s="78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78"/>
      <c r="M108" s="78"/>
      <c r="N108" s="78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78"/>
      <c r="M109" s="78"/>
      <c r="N109" s="78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78"/>
      <c r="M110" s="78"/>
      <c r="N110" s="78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78"/>
      <c r="M111" s="78"/>
      <c r="N111" s="78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78"/>
      <c r="M112" s="78"/>
      <c r="N112" s="78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78"/>
      <c r="M113" s="78"/>
      <c r="N113" s="78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78"/>
      <c r="M114" s="78"/>
      <c r="N114" s="78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78"/>
      <c r="M115" s="78"/>
      <c r="N115" s="78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78"/>
      <c r="M116" s="78"/>
      <c r="N116" s="78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78"/>
      <c r="M117" s="78"/>
      <c r="N117" s="78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78"/>
      <c r="M118" s="78"/>
      <c r="N118" s="78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78"/>
      <c r="M119" s="78"/>
      <c r="N119" s="78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78"/>
      <c r="M120" s="78"/>
      <c r="N120" s="78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78"/>
      <c r="M121" s="78"/>
      <c r="N121" s="78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78"/>
      <c r="M122" s="78"/>
      <c r="N122" s="78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78"/>
      <c r="M123" s="78"/>
      <c r="N123" s="78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78"/>
      <c r="M124" s="78"/>
      <c r="N124" s="78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78"/>
      <c r="M125" s="78"/>
      <c r="N125" s="78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78"/>
      <c r="M126" s="78"/>
      <c r="N126" s="78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78"/>
      <c r="M127" s="78"/>
      <c r="N127" s="78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78"/>
      <c r="M128" s="78"/>
      <c r="N128" s="78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78"/>
      <c r="M129" s="78"/>
      <c r="N129" s="78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78"/>
      <c r="M130" s="78"/>
      <c r="N130" s="78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78"/>
      <c r="M131" s="78"/>
      <c r="N131" s="78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78"/>
      <c r="M132" s="78"/>
      <c r="N132" s="78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78"/>
      <c r="M133" s="78"/>
      <c r="N133" s="78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78"/>
      <c r="M134" s="78"/>
      <c r="N134" s="78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78"/>
      <c r="M135" s="78"/>
      <c r="N135" s="78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78"/>
      <c r="M136" s="78"/>
      <c r="N136" s="78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78"/>
      <c r="M137" s="78"/>
      <c r="N137" s="78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78"/>
      <c r="M138" s="78"/>
      <c r="N138" s="78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78"/>
      <c r="M139" s="78"/>
      <c r="N139" s="78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78"/>
      <c r="M140" s="78"/>
      <c r="N140" s="78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78"/>
      <c r="M141" s="78"/>
      <c r="N141" s="78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78"/>
      <c r="M142" s="78"/>
      <c r="N142" s="78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78"/>
      <c r="M143" s="78"/>
      <c r="N143" s="78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78"/>
      <c r="M144" s="78"/>
      <c r="N144" s="78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78"/>
      <c r="M145" s="78"/>
      <c r="N145" s="78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78"/>
      <c r="M146" s="78"/>
      <c r="N146" s="78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78"/>
      <c r="M147" s="78"/>
      <c r="N147" s="78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78"/>
      <c r="M148" s="78"/>
      <c r="N148" s="78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78"/>
      <c r="M149" s="78"/>
      <c r="N149" s="78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78"/>
      <c r="M150" s="78"/>
      <c r="N150" s="78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78"/>
      <c r="M151" s="78"/>
      <c r="N151" s="78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78"/>
      <c r="M152" s="78"/>
      <c r="N152" s="78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78"/>
      <c r="M153" s="78"/>
      <c r="N153" s="78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78"/>
      <c r="M154" s="78"/>
      <c r="N154" s="78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78"/>
      <c r="M155" s="78"/>
      <c r="N155" s="78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78"/>
      <c r="M156" s="78"/>
      <c r="N156" s="78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78"/>
      <c r="M157" s="78"/>
      <c r="N157" s="78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78"/>
      <c r="M158" s="78"/>
      <c r="N158" s="78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78"/>
      <c r="M159" s="78"/>
      <c r="N159" s="78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78"/>
      <c r="M160" s="78"/>
      <c r="N160" s="78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78"/>
      <c r="M161" s="78"/>
      <c r="N161" s="78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78"/>
      <c r="M162" s="78"/>
      <c r="N162" s="78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78"/>
      <c r="M163" s="78"/>
      <c r="N163" s="78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78"/>
      <c r="M164" s="78"/>
      <c r="N164" s="78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78"/>
      <c r="M165" s="78"/>
      <c r="N165" s="78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78"/>
      <c r="M166" s="78"/>
      <c r="N166" s="78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78"/>
      <c r="M167" s="78"/>
      <c r="N167" s="78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78"/>
      <c r="M168" s="78"/>
      <c r="N168" s="78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78"/>
      <c r="M169" s="78"/>
      <c r="N169" s="78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78"/>
      <c r="M170" s="78"/>
      <c r="N170" s="78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78"/>
      <c r="M171" s="78"/>
      <c r="N171" s="78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78"/>
      <c r="M172" s="78"/>
      <c r="N172" s="78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78"/>
      <c r="M173" s="78"/>
      <c r="N173" s="78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78"/>
      <c r="M174" s="78"/>
      <c r="N174" s="78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78"/>
      <c r="M175" s="78"/>
      <c r="N175" s="78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78"/>
      <c r="M176" s="78"/>
      <c r="N176" s="78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78"/>
      <c r="M177" s="78"/>
      <c r="N177" s="78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78"/>
      <c r="M178" s="78"/>
      <c r="N178" s="78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78"/>
      <c r="M179" s="78"/>
      <c r="N179" s="78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78"/>
      <c r="M180" s="78"/>
      <c r="N180" s="78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78"/>
      <c r="M181" s="78"/>
      <c r="N181" s="78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78"/>
      <c r="M182" s="78"/>
      <c r="N182" s="78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78"/>
      <c r="M183" s="78"/>
      <c r="N183" s="78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78"/>
      <c r="M184" s="78"/>
      <c r="N184" s="78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78"/>
      <c r="M185" s="78"/>
      <c r="N185" s="78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78"/>
      <c r="M186" s="78"/>
      <c r="N186" s="78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78"/>
      <c r="M187" s="78"/>
      <c r="N187" s="78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78"/>
      <c r="M188" s="78"/>
      <c r="N188" s="78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78"/>
      <c r="M189" s="78"/>
      <c r="N189" s="78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78"/>
      <c r="M190" s="78"/>
      <c r="N190" s="78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78"/>
      <c r="M191" s="78"/>
      <c r="N191" s="78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78"/>
      <c r="M192" s="78"/>
      <c r="N192" s="78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78"/>
      <c r="M193" s="78"/>
      <c r="N193" s="78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78"/>
      <c r="M194" s="78"/>
      <c r="N194" s="78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78"/>
      <c r="M195" s="78"/>
      <c r="N195" s="78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78"/>
      <c r="M196" s="78"/>
      <c r="N196" s="78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78"/>
      <c r="M197" s="78"/>
      <c r="N197" s="78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78"/>
      <c r="M198" s="78"/>
      <c r="N198" s="78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78"/>
      <c r="M199" s="78"/>
      <c r="N199" s="78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78"/>
      <c r="M200" s="78"/>
      <c r="N200" s="78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78"/>
      <c r="M201" s="78"/>
      <c r="N201" s="78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78"/>
      <c r="M202" s="78"/>
      <c r="N202" s="78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78"/>
      <c r="M203" s="78"/>
      <c r="N203" s="78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78"/>
      <c r="M204" s="78"/>
      <c r="N204" s="78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78"/>
      <c r="M205" s="78"/>
      <c r="N205" s="78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78"/>
      <c r="M206" s="78"/>
      <c r="N206" s="78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78"/>
      <c r="M207" s="78"/>
      <c r="N207" s="78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78"/>
      <c r="M208" s="78"/>
      <c r="N208" s="78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78"/>
      <c r="M209" s="78"/>
      <c r="N209" s="78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78"/>
      <c r="M210" s="78"/>
      <c r="N210" s="78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78"/>
      <c r="M211" s="78"/>
      <c r="N211" s="78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78"/>
      <c r="M212" s="78"/>
      <c r="N212" s="78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78"/>
      <c r="M213" s="78"/>
      <c r="N213" s="78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78"/>
      <c r="M214" s="78"/>
      <c r="N214" s="78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78"/>
      <c r="M215" s="78"/>
      <c r="N215" s="78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78"/>
      <c r="M216" s="78"/>
      <c r="N216" s="78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78"/>
      <c r="M217" s="78"/>
      <c r="N217" s="78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78"/>
      <c r="M218" s="78"/>
      <c r="N218" s="78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78"/>
      <c r="M219" s="78"/>
      <c r="N219" s="78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78"/>
      <c r="M220" s="78"/>
      <c r="N220" s="78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78"/>
      <c r="M221" s="78"/>
      <c r="N221" s="78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78"/>
      <c r="M222" s="78"/>
      <c r="N222" s="78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78"/>
      <c r="M223" s="78"/>
      <c r="N223" s="78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78"/>
      <c r="M224" s="78"/>
      <c r="N224" s="78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78"/>
      <c r="M225" s="78"/>
      <c r="N225" s="78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78"/>
      <c r="M226" s="78"/>
      <c r="N226" s="78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78"/>
      <c r="M227" s="78"/>
      <c r="N227" s="78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78"/>
      <c r="M228" s="78"/>
      <c r="N228" s="78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78"/>
      <c r="M229" s="78"/>
      <c r="N229" s="78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78"/>
      <c r="M230" s="78"/>
      <c r="N230" s="78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78"/>
      <c r="M231" s="78"/>
      <c r="N231" s="78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78"/>
      <c r="M232" s="78"/>
      <c r="N232" s="78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78"/>
      <c r="M233" s="78"/>
      <c r="N233" s="78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78"/>
      <c r="M234" s="78"/>
      <c r="N234" s="78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78"/>
      <c r="M235" s="78"/>
      <c r="N235" s="78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78"/>
      <c r="M236" s="78"/>
      <c r="N236" s="78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78"/>
      <c r="M237" s="78"/>
      <c r="N237" s="78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78"/>
      <c r="M238" s="78"/>
      <c r="N238" s="78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78"/>
      <c r="M239" s="78"/>
      <c r="N239" s="78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78"/>
      <c r="M240" s="78"/>
      <c r="N240" s="78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78"/>
      <c r="M241" s="78"/>
      <c r="N241" s="78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78"/>
      <c r="M242" s="78"/>
      <c r="N242" s="78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78"/>
      <c r="M243" s="78"/>
      <c r="N243" s="78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78"/>
      <c r="M244" s="78"/>
      <c r="N244" s="78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78"/>
      <c r="M245" s="78"/>
      <c r="N245" s="78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78"/>
      <c r="M246" s="78"/>
      <c r="N246" s="78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78"/>
      <c r="M247" s="78"/>
      <c r="N247" s="78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78"/>
      <c r="M248" s="78"/>
      <c r="N248" s="78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78"/>
      <c r="M249" s="78"/>
      <c r="N249" s="78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78"/>
      <c r="M250" s="78"/>
      <c r="N250" s="78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78"/>
      <c r="M251" s="78"/>
      <c r="N251" s="78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78"/>
      <c r="M252" s="78"/>
      <c r="N252" s="78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78"/>
      <c r="M253" s="78"/>
      <c r="N253" s="78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78"/>
      <c r="M254" s="78"/>
      <c r="N254" s="78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78"/>
      <c r="M255" s="78"/>
      <c r="N255" s="78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78"/>
      <c r="M256" s="78"/>
      <c r="N256" s="78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78"/>
      <c r="M257" s="78"/>
      <c r="N257" s="78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78"/>
      <c r="M258" s="78"/>
      <c r="N258" s="78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78"/>
      <c r="M259" s="78"/>
      <c r="N259" s="78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78"/>
      <c r="M260" s="78"/>
      <c r="N260" s="78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78"/>
      <c r="M261" s="78"/>
      <c r="N261" s="78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78"/>
      <c r="M262" s="78"/>
      <c r="N262" s="78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78"/>
      <c r="M263" s="78"/>
      <c r="N263" s="78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78"/>
      <c r="M264" s="78"/>
      <c r="N264" s="78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78"/>
      <c r="M265" s="78"/>
      <c r="N265" s="78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78"/>
      <c r="M266" s="78"/>
      <c r="N266" s="78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78"/>
      <c r="M267" s="78"/>
      <c r="N267" s="78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78"/>
      <c r="M268" s="78"/>
      <c r="N268" s="78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78"/>
      <c r="M269" s="78"/>
      <c r="N269" s="78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78"/>
      <c r="M270" s="78"/>
      <c r="N270" s="78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78"/>
      <c r="M271" s="78"/>
      <c r="N271" s="78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78"/>
      <c r="M272" s="78"/>
      <c r="N272" s="78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78"/>
      <c r="M273" s="78"/>
      <c r="N273" s="78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78"/>
      <c r="M274" s="78"/>
      <c r="N274" s="78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78"/>
      <c r="M275" s="78"/>
      <c r="N275" s="78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78"/>
      <c r="M276" s="78"/>
      <c r="N276" s="78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78"/>
      <c r="M277" s="78"/>
      <c r="N277" s="78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78"/>
      <c r="M278" s="78"/>
      <c r="N278" s="78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78"/>
      <c r="M279" s="78"/>
      <c r="N279" s="78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78"/>
      <c r="M280" s="78"/>
      <c r="N280" s="78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78"/>
      <c r="M281" s="78"/>
      <c r="N281" s="78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78"/>
      <c r="M282" s="78"/>
      <c r="N282" s="78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78"/>
      <c r="M283" s="78"/>
      <c r="N283" s="78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78"/>
      <c r="M284" s="78"/>
      <c r="N284" s="78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78"/>
      <c r="M285" s="78"/>
      <c r="N285" s="78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78"/>
      <c r="M286" s="78"/>
      <c r="N286" s="78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78"/>
      <c r="M287" s="78"/>
      <c r="N287" s="78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78"/>
      <c r="M288" s="78"/>
      <c r="N288" s="78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78"/>
      <c r="M289" s="78"/>
      <c r="N289" s="78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78"/>
      <c r="M290" s="78"/>
      <c r="N290" s="78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78"/>
      <c r="M291" s="78"/>
      <c r="N291" s="78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78"/>
      <c r="M292" s="78"/>
      <c r="N292" s="78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78"/>
      <c r="M293" s="78"/>
      <c r="N293" s="78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78"/>
      <c r="M294" s="78"/>
      <c r="N294" s="78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78"/>
      <c r="M295" s="78"/>
      <c r="N295" s="78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78"/>
      <c r="M296" s="78"/>
      <c r="N296" s="78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78"/>
      <c r="M297" s="78"/>
      <c r="N297" s="78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78"/>
      <c r="M298" s="78"/>
      <c r="N298" s="78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78"/>
      <c r="M299" s="78"/>
      <c r="N299" s="78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78"/>
      <c r="M300" s="78"/>
      <c r="N300" s="78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78"/>
      <c r="M301" s="78"/>
      <c r="N301" s="78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78"/>
      <c r="M302" s="78"/>
      <c r="N302" s="78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78"/>
      <c r="M303" s="78"/>
      <c r="N303" s="78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78"/>
      <c r="M304" s="78"/>
      <c r="N304" s="78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78"/>
      <c r="M305" s="78"/>
      <c r="N305" s="78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78"/>
      <c r="M306" s="78"/>
      <c r="N306" s="78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78"/>
      <c r="M307" s="78"/>
      <c r="N307" s="78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78"/>
      <c r="M308" s="78"/>
      <c r="N308" s="78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78"/>
      <c r="M309" s="78"/>
      <c r="N309" s="78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78"/>
      <c r="M310" s="78"/>
      <c r="N310" s="78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78"/>
      <c r="M311" s="78"/>
      <c r="N311" s="78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78"/>
      <c r="M312" s="78"/>
      <c r="N312" s="78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78"/>
      <c r="M313" s="78"/>
      <c r="N313" s="78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78"/>
      <c r="M314" s="78"/>
      <c r="N314" s="78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78"/>
      <c r="M315" s="78"/>
      <c r="N315" s="78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78"/>
      <c r="M316" s="78"/>
      <c r="N316" s="78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78"/>
      <c r="M317" s="78"/>
      <c r="N317" s="78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78"/>
      <c r="M318" s="78"/>
      <c r="N318" s="78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78"/>
      <c r="M319" s="78"/>
      <c r="N319" s="78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78"/>
      <c r="M320" s="78"/>
      <c r="N320" s="78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78"/>
      <c r="M321" s="78"/>
      <c r="N321" s="78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78"/>
      <c r="M322" s="78"/>
      <c r="N322" s="78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78"/>
      <c r="M323" s="78"/>
      <c r="N323" s="78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78"/>
      <c r="M324" s="78"/>
      <c r="N324" s="78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78"/>
      <c r="M325" s="78"/>
      <c r="N325" s="78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78"/>
      <c r="M326" s="78"/>
      <c r="N326" s="78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78"/>
      <c r="M327" s="78"/>
      <c r="N327" s="78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78"/>
      <c r="M328" s="78"/>
      <c r="N328" s="78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78"/>
      <c r="M329" s="78"/>
      <c r="N329" s="78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78"/>
      <c r="M330" s="78"/>
      <c r="N330" s="78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78"/>
      <c r="M331" s="78"/>
      <c r="N331" s="78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78"/>
      <c r="M332" s="78"/>
      <c r="N332" s="78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78"/>
      <c r="M333" s="78"/>
      <c r="N333" s="78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78"/>
      <c r="M334" s="78"/>
      <c r="N334" s="78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78"/>
      <c r="M335" s="78"/>
      <c r="N335" s="78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78"/>
      <c r="M336" s="78"/>
      <c r="N336" s="78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78"/>
      <c r="M337" s="78"/>
      <c r="N337" s="78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78"/>
      <c r="M338" s="78"/>
      <c r="N338" s="78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78"/>
      <c r="M339" s="78"/>
      <c r="N339" s="78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78"/>
      <c r="M340" s="78"/>
      <c r="N340" s="78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78"/>
      <c r="M341" s="78"/>
      <c r="N341" s="78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78"/>
      <c r="M342" s="78"/>
      <c r="N342" s="78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78"/>
      <c r="M343" s="78"/>
      <c r="N343" s="78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78"/>
      <c r="M344" s="78"/>
      <c r="N344" s="78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78"/>
      <c r="M345" s="78"/>
      <c r="N345" s="78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78"/>
      <c r="M346" s="78"/>
      <c r="N346" s="78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78"/>
      <c r="M347" s="78"/>
      <c r="N347" s="78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78"/>
      <c r="M348" s="78"/>
      <c r="N348" s="78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78"/>
      <c r="M349" s="78"/>
      <c r="N349" s="78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78"/>
      <c r="M350" s="78"/>
      <c r="N350" s="78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78"/>
      <c r="M351" s="78"/>
      <c r="N351" s="78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78"/>
      <c r="M352" s="78"/>
      <c r="N352" s="78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78"/>
      <c r="M353" s="78"/>
      <c r="N353" s="78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78"/>
      <c r="M354" s="78"/>
      <c r="N354" s="78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78"/>
      <c r="M355" s="78"/>
      <c r="N355" s="78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78"/>
      <c r="M356" s="78"/>
      <c r="N356" s="78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78"/>
      <c r="M357" s="78"/>
      <c r="N357" s="78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78"/>
      <c r="M358" s="78"/>
      <c r="N358" s="78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78"/>
      <c r="M359" s="78"/>
      <c r="N359" s="78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78"/>
      <c r="M360" s="78"/>
      <c r="N360" s="78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78"/>
      <c r="M361" s="78"/>
      <c r="N361" s="78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78"/>
      <c r="M362" s="78"/>
      <c r="N362" s="78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78"/>
      <c r="M363" s="78"/>
      <c r="N363" s="78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78"/>
      <c r="M364" s="78"/>
      <c r="N364" s="78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78"/>
      <c r="M365" s="78"/>
      <c r="N365" s="78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78"/>
      <c r="M366" s="78"/>
      <c r="N366" s="78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78"/>
      <c r="M367" s="78"/>
      <c r="N367" s="78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78"/>
      <c r="M368" s="78"/>
      <c r="N368" s="78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78"/>
      <c r="M369" s="78"/>
      <c r="N369" s="78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78"/>
      <c r="M370" s="78"/>
      <c r="N370" s="78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78"/>
      <c r="M371" s="78"/>
      <c r="N371" s="78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78"/>
      <c r="M372" s="78"/>
      <c r="N372" s="78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78"/>
      <c r="M373" s="78"/>
      <c r="N373" s="78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78"/>
      <c r="M374" s="78"/>
      <c r="N374" s="78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78"/>
      <c r="M375" s="78"/>
      <c r="N375" s="78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78"/>
      <c r="M376" s="78"/>
      <c r="N376" s="78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78"/>
      <c r="M377" s="78"/>
      <c r="N377" s="78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78"/>
      <c r="M378" s="78"/>
      <c r="N378" s="78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78"/>
      <c r="M379" s="78"/>
      <c r="N379" s="78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78"/>
      <c r="M380" s="78"/>
      <c r="N380" s="78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78"/>
      <c r="M381" s="78"/>
      <c r="N381" s="78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78"/>
      <c r="M382" s="78"/>
      <c r="N382" s="78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78"/>
      <c r="M383" s="78"/>
      <c r="N383" s="78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78"/>
      <c r="M384" s="78"/>
      <c r="N384" s="78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78"/>
      <c r="M385" s="78"/>
      <c r="N385" s="78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78"/>
      <c r="M386" s="78"/>
      <c r="N386" s="78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78"/>
      <c r="M387" s="78"/>
      <c r="N387" s="78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78"/>
      <c r="M388" s="78"/>
      <c r="N388" s="78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78"/>
      <c r="M389" s="78"/>
      <c r="N389" s="78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78"/>
      <c r="M390" s="78"/>
      <c r="N390" s="78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78"/>
      <c r="M391" s="78"/>
      <c r="N391" s="78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78"/>
      <c r="M392" s="78"/>
      <c r="N392" s="78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78"/>
      <c r="M393" s="78"/>
      <c r="N393" s="78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78"/>
      <c r="M394" s="78"/>
      <c r="N394" s="78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78"/>
      <c r="M395" s="78"/>
      <c r="N395" s="78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78"/>
      <c r="M396" s="78"/>
      <c r="N396" s="78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78"/>
      <c r="M397" s="78"/>
      <c r="N397" s="78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78"/>
      <c r="M398" s="78"/>
      <c r="N398" s="78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78"/>
      <c r="M399" s="78"/>
      <c r="N399" s="78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78"/>
      <c r="M400" s="78"/>
      <c r="N400" s="78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78"/>
      <c r="M401" s="78"/>
      <c r="N401" s="78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78"/>
      <c r="M402" s="78"/>
      <c r="N402" s="78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78"/>
      <c r="M403" s="78"/>
      <c r="N403" s="78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78"/>
      <c r="M404" s="78"/>
      <c r="N404" s="78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78"/>
      <c r="M405" s="78"/>
      <c r="N405" s="78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78"/>
      <c r="M406" s="78"/>
      <c r="N406" s="78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78"/>
      <c r="M407" s="78"/>
      <c r="N407" s="78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78"/>
      <c r="M408" s="78"/>
      <c r="N408" s="78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78"/>
      <c r="M409" s="78"/>
      <c r="N409" s="78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78"/>
      <c r="M410" s="78"/>
      <c r="N410" s="78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78"/>
      <c r="M411" s="78"/>
      <c r="N411" s="78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78"/>
      <c r="M412" s="78"/>
      <c r="N412" s="78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78"/>
      <c r="M413" s="78"/>
      <c r="N413" s="78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78"/>
      <c r="M414" s="78"/>
      <c r="N414" s="78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78"/>
      <c r="M415" s="78"/>
      <c r="N415" s="78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78"/>
      <c r="M416" s="78"/>
      <c r="N416" s="78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78"/>
      <c r="M417" s="78"/>
      <c r="N417" s="78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78"/>
      <c r="M418" s="78"/>
      <c r="N418" s="78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78"/>
      <c r="M419" s="78"/>
      <c r="N419" s="78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78"/>
      <c r="M420" s="78"/>
      <c r="N420" s="78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78"/>
      <c r="M421" s="78"/>
      <c r="N421" s="78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78"/>
      <c r="M422" s="78"/>
      <c r="N422" s="78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78"/>
      <c r="M423" s="78"/>
      <c r="N423" s="78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78"/>
      <c r="M424" s="78"/>
      <c r="N424" s="78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78"/>
      <c r="M425" s="78"/>
      <c r="N425" s="78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78"/>
      <c r="M426" s="78"/>
      <c r="N426" s="78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78"/>
      <c r="M427" s="78"/>
      <c r="N427" s="78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78"/>
      <c r="M428" s="78"/>
      <c r="N428" s="78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78"/>
      <c r="M429" s="78"/>
      <c r="N429" s="78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78"/>
      <c r="M430" s="78"/>
      <c r="N430" s="78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78"/>
      <c r="M431" s="78"/>
      <c r="N431" s="78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78"/>
      <c r="M432" s="78"/>
      <c r="N432" s="78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78"/>
      <c r="M433" s="78"/>
      <c r="N433" s="78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78"/>
      <c r="M434" s="78"/>
      <c r="N434" s="78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78"/>
      <c r="M435" s="78"/>
      <c r="N435" s="78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78"/>
      <c r="M436" s="78"/>
      <c r="N436" s="78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78"/>
      <c r="M437" s="78"/>
      <c r="N437" s="78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78"/>
      <c r="M438" s="78"/>
      <c r="N438" s="78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78"/>
      <c r="M439" s="78"/>
      <c r="N439" s="78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78"/>
      <c r="M440" s="78"/>
      <c r="N440" s="78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78"/>
      <c r="M441" s="78"/>
      <c r="N441" s="78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78"/>
      <c r="M442" s="78"/>
      <c r="N442" s="78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78"/>
      <c r="M443" s="78"/>
      <c r="N443" s="78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78"/>
      <c r="M444" s="78"/>
      <c r="N444" s="78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78"/>
      <c r="M445" s="78"/>
      <c r="N445" s="78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78"/>
      <c r="M446" s="78"/>
      <c r="N446" s="78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78"/>
      <c r="M447" s="78"/>
      <c r="N447" s="78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78"/>
      <c r="M448" s="78"/>
      <c r="N448" s="78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78"/>
      <c r="M449" s="78"/>
      <c r="N449" s="78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78"/>
      <c r="M450" s="78"/>
      <c r="N450" s="78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78"/>
      <c r="M451" s="78"/>
      <c r="N451" s="78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78"/>
      <c r="M452" s="78"/>
      <c r="N452" s="78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78"/>
      <c r="M453" s="78"/>
      <c r="N453" s="78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78"/>
      <c r="M454" s="78"/>
      <c r="N454" s="78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78"/>
      <c r="M455" s="78"/>
      <c r="N455" s="78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78"/>
      <c r="M456" s="78"/>
      <c r="N456" s="78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78"/>
      <c r="M457" s="78"/>
      <c r="N457" s="78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78"/>
      <c r="M458" s="78"/>
      <c r="N458" s="78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78"/>
      <c r="M459" s="78"/>
      <c r="N459" s="78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78"/>
      <c r="M460" s="78"/>
      <c r="N460" s="78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78"/>
      <c r="M461" s="78"/>
      <c r="N461" s="78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78"/>
      <c r="M462" s="78"/>
      <c r="N462" s="78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78"/>
      <c r="M463" s="78"/>
      <c r="N463" s="78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78"/>
      <c r="M464" s="78"/>
      <c r="N464" s="78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78"/>
      <c r="M465" s="78"/>
      <c r="N465" s="78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78"/>
      <c r="M466" s="78"/>
      <c r="N466" s="78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78"/>
      <c r="M467" s="78"/>
      <c r="N467" s="78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78"/>
      <c r="M468" s="78"/>
      <c r="N468" s="78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78"/>
      <c r="M469" s="78"/>
      <c r="N469" s="78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78"/>
      <c r="M470" s="78"/>
      <c r="N470" s="78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78"/>
      <c r="M471" s="78"/>
      <c r="N471" s="78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78"/>
      <c r="M472" s="78"/>
      <c r="N472" s="78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78"/>
      <c r="M473" s="78"/>
      <c r="N473" s="78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78"/>
      <c r="M474" s="78"/>
      <c r="N474" s="78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78"/>
      <c r="M475" s="78"/>
      <c r="N475" s="78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78"/>
      <c r="M476" s="78"/>
      <c r="N476" s="78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78"/>
      <c r="M477" s="78"/>
      <c r="N477" s="78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78"/>
      <c r="M478" s="78"/>
      <c r="N478" s="78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78"/>
      <c r="M479" s="78"/>
      <c r="N479" s="78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78"/>
      <c r="M480" s="78"/>
      <c r="N480" s="78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78"/>
      <c r="M481" s="78"/>
      <c r="N481" s="78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78"/>
      <c r="M482" s="78"/>
      <c r="N482" s="78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78"/>
      <c r="M483" s="78"/>
      <c r="N483" s="78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78"/>
      <c r="M484" s="78"/>
      <c r="N484" s="78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78"/>
      <c r="M485" s="78"/>
      <c r="N485" s="78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78"/>
      <c r="M486" s="78"/>
      <c r="N486" s="78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78"/>
      <c r="M487" s="78"/>
      <c r="N487" s="78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78"/>
      <c r="M488" s="78"/>
      <c r="N488" s="78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78"/>
      <c r="M489" s="78"/>
      <c r="N489" s="78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78"/>
      <c r="M490" s="78"/>
      <c r="N490" s="78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78"/>
      <c r="M491" s="78"/>
      <c r="N491" s="78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78"/>
      <c r="M492" s="78"/>
      <c r="N492" s="78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78"/>
      <c r="M493" s="78"/>
      <c r="N493" s="78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78"/>
      <c r="M494" s="78"/>
      <c r="N494" s="78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78"/>
      <c r="M495" s="78"/>
      <c r="N495" s="78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78"/>
      <c r="M496" s="78"/>
      <c r="N496" s="78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78"/>
      <c r="M497" s="78"/>
      <c r="N497" s="78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78"/>
      <c r="M498" s="78"/>
      <c r="N498" s="78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78"/>
      <c r="M499" s="78"/>
      <c r="N499" s="78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78"/>
      <c r="M500" s="78"/>
      <c r="N500" s="78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78"/>
      <c r="M501" s="78"/>
      <c r="N501" s="78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78"/>
      <c r="M502" s="78"/>
      <c r="N502" s="78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78"/>
      <c r="M503" s="78"/>
      <c r="N503" s="78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78"/>
      <c r="M504" s="78"/>
      <c r="N504" s="78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78"/>
      <c r="M505" s="78"/>
      <c r="N505" s="78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78"/>
      <c r="M506" s="78"/>
      <c r="N506" s="78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78"/>
      <c r="M507" s="78"/>
      <c r="N507" s="78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78"/>
      <c r="M508" s="78"/>
      <c r="N508" s="78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78"/>
      <c r="M509" s="78"/>
      <c r="N509" s="78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78"/>
      <c r="M510" s="78"/>
      <c r="N510" s="78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78"/>
      <c r="M511" s="78"/>
      <c r="N511" s="78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78"/>
      <c r="M512" s="78"/>
      <c r="N512" s="78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78"/>
      <c r="M513" s="78"/>
      <c r="N513" s="78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78"/>
      <c r="M514" s="78"/>
      <c r="N514" s="78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78"/>
      <c r="M515" s="78"/>
      <c r="N515" s="78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78"/>
      <c r="M516" s="78"/>
      <c r="N516" s="78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78"/>
      <c r="M517" s="78"/>
      <c r="N517" s="78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78"/>
      <c r="M518" s="78"/>
      <c r="N518" s="78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78"/>
      <c r="M519" s="78"/>
      <c r="N519" s="78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78"/>
      <c r="M520" s="78"/>
      <c r="N520" s="78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78"/>
      <c r="M521" s="78"/>
      <c r="N521" s="78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78"/>
      <c r="M522" s="78"/>
      <c r="N522" s="78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78"/>
      <c r="M523" s="78"/>
      <c r="N523" s="78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78"/>
      <c r="M524" s="78"/>
      <c r="N524" s="78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78"/>
      <c r="M525" s="78"/>
      <c r="N525" s="78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78"/>
      <c r="M526" s="78"/>
      <c r="N526" s="78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78"/>
      <c r="M527" s="78"/>
      <c r="N527" s="78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78"/>
      <c r="M528" s="78"/>
      <c r="N528" s="78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78"/>
      <c r="M529" s="78"/>
      <c r="N529" s="78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78"/>
      <c r="M530" s="78"/>
      <c r="N530" s="78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78"/>
      <c r="M531" s="78"/>
      <c r="N531" s="78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78"/>
      <c r="M532" s="78"/>
      <c r="N532" s="78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78"/>
      <c r="M533" s="78"/>
      <c r="N533" s="78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78"/>
      <c r="M534" s="78"/>
      <c r="N534" s="78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78"/>
      <c r="M535" s="78"/>
      <c r="N535" s="78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78"/>
      <c r="M536" s="78"/>
      <c r="N536" s="78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78"/>
      <c r="M537" s="78"/>
      <c r="N537" s="78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78"/>
      <c r="M538" s="78"/>
      <c r="N538" s="78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78"/>
      <c r="M539" s="78"/>
      <c r="N539" s="78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78"/>
      <c r="M540" s="78"/>
      <c r="N540" s="78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78"/>
      <c r="M541" s="78"/>
      <c r="N541" s="78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78"/>
      <c r="M542" s="78"/>
      <c r="N542" s="78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78"/>
      <c r="M543" s="78"/>
      <c r="N543" s="78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78"/>
      <c r="M544" s="78"/>
      <c r="N544" s="78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78"/>
      <c r="M545" s="78"/>
      <c r="N545" s="78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78"/>
      <c r="M546" s="78"/>
      <c r="N546" s="78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78"/>
      <c r="M547" s="78"/>
      <c r="N547" s="78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78"/>
      <c r="M548" s="78"/>
      <c r="N548" s="78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78"/>
      <c r="M549" s="78"/>
      <c r="N549" s="78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78"/>
      <c r="M550" s="78"/>
      <c r="N550" s="78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78"/>
      <c r="M551" s="78"/>
      <c r="N551" s="78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78"/>
      <c r="M552" s="78"/>
      <c r="N552" s="78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78"/>
      <c r="M553" s="78"/>
      <c r="N553" s="78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78"/>
      <c r="M554" s="78"/>
      <c r="N554" s="78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78"/>
      <c r="M555" s="78"/>
      <c r="N555" s="78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78"/>
      <c r="M556" s="78"/>
      <c r="N556" s="78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78"/>
      <c r="M557" s="78"/>
      <c r="N557" s="78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78"/>
      <c r="M558" s="78"/>
      <c r="N558" s="78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78"/>
      <c r="M559" s="78"/>
      <c r="N559" s="78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78"/>
      <c r="M560" s="78"/>
      <c r="N560" s="78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78"/>
      <c r="M561" s="78"/>
      <c r="N561" s="78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78"/>
      <c r="M562" s="78"/>
      <c r="N562" s="78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78"/>
      <c r="M563" s="78"/>
      <c r="N563" s="78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78"/>
      <c r="M564" s="78"/>
      <c r="N564" s="78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78"/>
      <c r="M565" s="78"/>
      <c r="N565" s="78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78"/>
      <c r="M566" s="78"/>
      <c r="N566" s="78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78"/>
      <c r="M567" s="78"/>
      <c r="N567" s="78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78"/>
      <c r="M568" s="78"/>
      <c r="N568" s="78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78"/>
      <c r="M569" s="78"/>
      <c r="N569" s="78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78"/>
      <c r="M570" s="78"/>
      <c r="N570" s="78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78"/>
      <c r="M571" s="78"/>
      <c r="N571" s="78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78"/>
      <c r="M572" s="78"/>
      <c r="N572" s="78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78"/>
      <c r="M573" s="78"/>
      <c r="N573" s="78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78"/>
      <c r="M574" s="78"/>
      <c r="N574" s="78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78"/>
      <c r="M575" s="78"/>
      <c r="N575" s="78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78"/>
      <c r="M576" s="78"/>
      <c r="N576" s="78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78"/>
      <c r="M577" s="78"/>
      <c r="N577" s="78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78"/>
      <c r="M578" s="78"/>
      <c r="N578" s="78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78"/>
      <c r="M579" s="78"/>
      <c r="N579" s="78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78"/>
      <c r="M580" s="78"/>
      <c r="N580" s="78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78"/>
      <c r="M581" s="78"/>
      <c r="N581" s="78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78"/>
      <c r="M582" s="78"/>
      <c r="N582" s="78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78"/>
      <c r="M583" s="78"/>
      <c r="N583" s="78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78"/>
      <c r="M584" s="78"/>
      <c r="N584" s="78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78"/>
      <c r="M585" s="78"/>
      <c r="N585" s="78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78"/>
      <c r="M586" s="78"/>
      <c r="N586" s="78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78"/>
      <c r="M587" s="78"/>
      <c r="N587" s="78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78"/>
      <c r="M588" s="78"/>
      <c r="N588" s="78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78"/>
      <c r="M589" s="78"/>
      <c r="N589" s="78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78"/>
      <c r="M590" s="78"/>
      <c r="N590" s="78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78"/>
      <c r="M591" s="78"/>
      <c r="N591" s="78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78"/>
      <c r="M592" s="78"/>
      <c r="N592" s="78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78"/>
      <c r="M593" s="78"/>
      <c r="N593" s="78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78"/>
      <c r="M594" s="78"/>
      <c r="N594" s="78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78"/>
      <c r="M595" s="78"/>
      <c r="N595" s="78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78"/>
      <c r="M596" s="78"/>
      <c r="N596" s="78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78"/>
      <c r="M597" s="78"/>
      <c r="N597" s="78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78"/>
      <c r="M598" s="78"/>
      <c r="N598" s="78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78"/>
      <c r="M599" s="78"/>
      <c r="N599" s="78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78"/>
      <c r="M600" s="78"/>
      <c r="N600" s="78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78"/>
      <c r="M601" s="78"/>
      <c r="N601" s="78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78"/>
      <c r="M602" s="78"/>
      <c r="N602" s="78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78"/>
      <c r="M603" s="78"/>
      <c r="N603" s="78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78"/>
      <c r="M604" s="78"/>
      <c r="N604" s="78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78"/>
      <c r="M605" s="78"/>
      <c r="N605" s="78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78"/>
      <c r="M606" s="78"/>
      <c r="N606" s="78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78"/>
      <c r="M607" s="78"/>
      <c r="N607" s="78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78"/>
      <c r="M608" s="78"/>
      <c r="N608" s="78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78"/>
      <c r="M609" s="78"/>
      <c r="N609" s="78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78"/>
      <c r="M610" s="78"/>
      <c r="N610" s="78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78"/>
      <c r="M611" s="78"/>
      <c r="N611" s="78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78"/>
      <c r="M612" s="78"/>
      <c r="N612" s="78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78"/>
      <c r="M613" s="78"/>
      <c r="N613" s="78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78"/>
      <c r="M614" s="78"/>
      <c r="N614" s="78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78"/>
      <c r="M615" s="78"/>
      <c r="N615" s="78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78"/>
      <c r="M616" s="78"/>
      <c r="N616" s="78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78"/>
      <c r="M617" s="78"/>
      <c r="N617" s="78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78"/>
      <c r="M618" s="78"/>
      <c r="N618" s="78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78"/>
      <c r="M619" s="78"/>
      <c r="N619" s="78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78"/>
      <c r="M620" s="78"/>
      <c r="N620" s="78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78"/>
      <c r="M621" s="78"/>
      <c r="N621" s="78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78"/>
      <c r="M622" s="78"/>
      <c r="N622" s="78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78"/>
      <c r="M623" s="78"/>
      <c r="N623" s="78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78"/>
      <c r="M624" s="78"/>
      <c r="N624" s="78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78"/>
      <c r="M625" s="78"/>
      <c r="N625" s="78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78"/>
      <c r="M626" s="78"/>
      <c r="N626" s="78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78"/>
      <c r="M627" s="78"/>
      <c r="N627" s="78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78"/>
      <c r="M628" s="78"/>
      <c r="N628" s="78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78"/>
      <c r="M629" s="78"/>
      <c r="N629" s="78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78"/>
      <c r="M630" s="78"/>
      <c r="N630" s="78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78"/>
      <c r="M631" s="78"/>
      <c r="N631" s="78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78"/>
      <c r="M632" s="78"/>
      <c r="N632" s="78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78"/>
      <c r="M633" s="78"/>
      <c r="N633" s="78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78"/>
      <c r="M634" s="78"/>
      <c r="N634" s="78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78"/>
      <c r="M635" s="78"/>
      <c r="N635" s="78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78"/>
      <c r="M636" s="78"/>
      <c r="N636" s="78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78"/>
      <c r="M637" s="78"/>
      <c r="N637" s="78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78"/>
      <c r="M638" s="78"/>
      <c r="N638" s="78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78"/>
      <c r="M639" s="78"/>
      <c r="N639" s="78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78"/>
      <c r="M640" s="78"/>
      <c r="N640" s="78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78"/>
      <c r="M641" s="78"/>
      <c r="N641" s="78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78"/>
      <c r="M642" s="78"/>
      <c r="N642" s="78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78"/>
      <c r="M643" s="78"/>
      <c r="N643" s="78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78"/>
      <c r="M644" s="78"/>
      <c r="N644" s="78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78"/>
      <c r="M645" s="78"/>
      <c r="N645" s="78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78"/>
      <c r="M646" s="78"/>
      <c r="N646" s="78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78"/>
      <c r="M647" s="78"/>
      <c r="N647" s="78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78"/>
      <c r="M648" s="78"/>
      <c r="N648" s="78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78"/>
      <c r="M649" s="78"/>
      <c r="N649" s="78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78"/>
      <c r="M650" s="78"/>
      <c r="N650" s="78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78"/>
      <c r="M651" s="78"/>
      <c r="N651" s="78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78"/>
      <c r="M652" s="78"/>
      <c r="N652" s="78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78"/>
      <c r="M653" s="78"/>
      <c r="N653" s="78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78"/>
      <c r="M654" s="78"/>
      <c r="N654" s="78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78"/>
      <c r="M655" s="78"/>
      <c r="N655" s="78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78"/>
      <c r="M656" s="78"/>
      <c r="N656" s="78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78"/>
      <c r="M657" s="78"/>
      <c r="N657" s="78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78"/>
      <c r="M658" s="78"/>
      <c r="N658" s="78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78"/>
      <c r="M659" s="78"/>
      <c r="N659" s="78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78"/>
      <c r="M660" s="78"/>
      <c r="N660" s="78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78"/>
      <c r="M661" s="78"/>
      <c r="N661" s="78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78"/>
      <c r="M662" s="78"/>
      <c r="N662" s="78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78"/>
      <c r="M663" s="78"/>
      <c r="N663" s="78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78"/>
      <c r="M664" s="78"/>
      <c r="N664" s="78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78"/>
      <c r="M665" s="78"/>
      <c r="N665" s="78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78"/>
      <c r="M666" s="78"/>
      <c r="N666" s="78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78"/>
      <c r="M667" s="78"/>
      <c r="N667" s="78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78"/>
      <c r="M668" s="78"/>
      <c r="N668" s="78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78"/>
      <c r="M669" s="78"/>
      <c r="N669" s="78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78"/>
      <c r="M670" s="78"/>
      <c r="N670" s="78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78"/>
      <c r="M671" s="78"/>
      <c r="N671" s="78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78"/>
      <c r="M672" s="78"/>
      <c r="N672" s="78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78"/>
      <c r="M673" s="78"/>
      <c r="N673" s="78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78"/>
      <c r="M674" s="78"/>
      <c r="N674" s="78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78"/>
      <c r="M675" s="78"/>
      <c r="N675" s="78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78"/>
      <c r="M676" s="78"/>
      <c r="N676" s="78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78"/>
      <c r="M677" s="78"/>
      <c r="N677" s="78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78"/>
      <c r="M678" s="78"/>
      <c r="N678" s="78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78"/>
      <c r="M679" s="78"/>
      <c r="N679" s="78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78"/>
      <c r="M680" s="78"/>
      <c r="N680" s="78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78"/>
      <c r="M681" s="78"/>
      <c r="N681" s="78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78"/>
      <c r="M682" s="78"/>
      <c r="N682" s="78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78"/>
      <c r="M683" s="78"/>
      <c r="N683" s="78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78"/>
      <c r="M684" s="78"/>
      <c r="N684" s="78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78"/>
      <c r="M685" s="78"/>
      <c r="N685" s="78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78"/>
      <c r="M686" s="78"/>
      <c r="N686" s="78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78"/>
      <c r="M687" s="78"/>
      <c r="N687" s="78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78"/>
      <c r="M688" s="78"/>
      <c r="N688" s="78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78"/>
      <c r="M689" s="78"/>
      <c r="N689" s="78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78"/>
      <c r="M690" s="78"/>
      <c r="N690" s="78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78"/>
      <c r="M691" s="78"/>
      <c r="N691" s="78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78"/>
      <c r="M692" s="78"/>
      <c r="N692" s="78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78"/>
      <c r="M693" s="78"/>
      <c r="N693" s="78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78"/>
      <c r="M694" s="78"/>
      <c r="N694" s="78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78"/>
      <c r="M695" s="78"/>
      <c r="N695" s="78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78"/>
      <c r="M696" s="78"/>
      <c r="N696" s="78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78"/>
      <c r="M697" s="78"/>
      <c r="N697" s="78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78"/>
      <c r="M698" s="78"/>
      <c r="N698" s="78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78"/>
      <c r="M699" s="78"/>
      <c r="N699" s="78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78"/>
      <c r="M700" s="78"/>
      <c r="N700" s="78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78"/>
      <c r="M701" s="78"/>
      <c r="N701" s="78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78"/>
      <c r="M702" s="78"/>
      <c r="N702" s="78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78"/>
      <c r="M703" s="78"/>
      <c r="N703" s="78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78"/>
      <c r="M704" s="78"/>
      <c r="N704" s="78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78"/>
      <c r="M705" s="78"/>
      <c r="N705" s="78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78"/>
      <c r="M706" s="78"/>
      <c r="N706" s="78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78"/>
      <c r="M707" s="78"/>
      <c r="N707" s="78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78"/>
      <c r="M708" s="78"/>
      <c r="N708" s="78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78"/>
      <c r="M709" s="78"/>
      <c r="N709" s="78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78"/>
      <c r="M710" s="78"/>
      <c r="N710" s="78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78"/>
      <c r="M711" s="78"/>
      <c r="N711" s="78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78"/>
      <c r="M712" s="78"/>
      <c r="N712" s="78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78"/>
      <c r="M713" s="78"/>
      <c r="N713" s="78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78"/>
      <c r="M714" s="78"/>
      <c r="N714" s="78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78"/>
      <c r="M715" s="78"/>
      <c r="N715" s="78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78"/>
      <c r="M716" s="78"/>
      <c r="N716" s="78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78"/>
      <c r="M717" s="78"/>
      <c r="N717" s="78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78"/>
      <c r="M718" s="78"/>
      <c r="N718" s="78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78"/>
      <c r="M719" s="78"/>
      <c r="N719" s="78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78"/>
      <c r="M720" s="78"/>
      <c r="N720" s="78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78"/>
      <c r="M721" s="78"/>
      <c r="N721" s="78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78"/>
      <c r="M722" s="78"/>
      <c r="N722" s="78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78"/>
      <c r="M723" s="78"/>
      <c r="N723" s="78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78"/>
      <c r="M724" s="78"/>
      <c r="N724" s="78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78"/>
      <c r="M725" s="78"/>
      <c r="N725" s="78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78"/>
      <c r="M726" s="78"/>
      <c r="N726" s="78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78"/>
      <c r="M727" s="78"/>
      <c r="N727" s="78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78"/>
      <c r="M728" s="78"/>
      <c r="N728" s="78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78"/>
      <c r="M729" s="78"/>
      <c r="N729" s="78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78"/>
      <c r="M730" s="78"/>
      <c r="N730" s="78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78"/>
      <c r="M731" s="78"/>
      <c r="N731" s="78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78"/>
      <c r="M732" s="78"/>
      <c r="N732" s="78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78"/>
      <c r="M733" s="78"/>
      <c r="N733" s="78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78"/>
      <c r="M734" s="78"/>
      <c r="N734" s="78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78"/>
      <c r="M735" s="78"/>
      <c r="N735" s="78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78"/>
      <c r="M736" s="78"/>
      <c r="N736" s="78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78"/>
      <c r="M737" s="78"/>
      <c r="N737" s="78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78"/>
      <c r="M738" s="78"/>
      <c r="N738" s="78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78"/>
      <c r="M739" s="78"/>
      <c r="N739" s="78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78"/>
      <c r="M740" s="78"/>
      <c r="N740" s="78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78"/>
      <c r="M741" s="78"/>
      <c r="N741" s="78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78"/>
      <c r="M742" s="78"/>
      <c r="N742" s="78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78"/>
      <c r="M743" s="78"/>
      <c r="N743" s="78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78"/>
      <c r="M744" s="78"/>
      <c r="N744" s="78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78"/>
      <c r="M745" s="78"/>
      <c r="N745" s="78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78"/>
      <c r="M746" s="78"/>
      <c r="N746" s="78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78"/>
      <c r="M747" s="78"/>
      <c r="N747" s="78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78"/>
      <c r="M748" s="78"/>
      <c r="N748" s="78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78"/>
      <c r="M749" s="78"/>
      <c r="N749" s="78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78"/>
      <c r="M750" s="78"/>
      <c r="N750" s="78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78"/>
      <c r="M751" s="78"/>
      <c r="N751" s="78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78"/>
      <c r="M752" s="78"/>
      <c r="N752" s="78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78"/>
      <c r="M753" s="78"/>
      <c r="N753" s="78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78"/>
      <c r="M754" s="78"/>
      <c r="N754" s="78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78"/>
      <c r="M755" s="78"/>
      <c r="N755" s="78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78"/>
      <c r="M756" s="78"/>
      <c r="N756" s="78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78"/>
      <c r="M757" s="78"/>
      <c r="N757" s="78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78"/>
      <c r="M758" s="78"/>
      <c r="N758" s="78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78"/>
      <c r="M759" s="78"/>
      <c r="N759" s="78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78"/>
      <c r="M760" s="78"/>
      <c r="N760" s="78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78"/>
      <c r="M761" s="78"/>
      <c r="N761" s="78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78"/>
      <c r="M762" s="78"/>
      <c r="N762" s="78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78"/>
      <c r="M763" s="78"/>
      <c r="N763" s="78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78"/>
      <c r="M764" s="78"/>
      <c r="N764" s="78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78"/>
      <c r="M765" s="78"/>
      <c r="N765" s="78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78"/>
      <c r="M766" s="78"/>
      <c r="N766" s="78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78"/>
      <c r="M767" s="78"/>
      <c r="N767" s="78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78"/>
      <c r="M768" s="78"/>
      <c r="N768" s="78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78"/>
      <c r="M769" s="78"/>
      <c r="N769" s="78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78"/>
      <c r="M770" s="78"/>
      <c r="N770" s="78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78"/>
      <c r="M771" s="78"/>
      <c r="N771" s="78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78"/>
      <c r="M772" s="78"/>
      <c r="N772" s="78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78"/>
      <c r="M773" s="78"/>
      <c r="N773" s="78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78"/>
      <c r="M774" s="78"/>
      <c r="N774" s="78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78"/>
      <c r="M775" s="78"/>
      <c r="N775" s="78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78"/>
      <c r="M776" s="78"/>
      <c r="N776" s="78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78"/>
      <c r="M777" s="78"/>
      <c r="N777" s="78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78"/>
      <c r="M778" s="78"/>
      <c r="N778" s="78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78"/>
      <c r="M779" s="78"/>
      <c r="N779" s="78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78"/>
      <c r="M780" s="78"/>
      <c r="N780" s="78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78"/>
      <c r="M781" s="78"/>
      <c r="N781" s="78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78"/>
      <c r="M782" s="78"/>
      <c r="N782" s="78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78"/>
      <c r="M783" s="78"/>
      <c r="N783" s="78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78"/>
      <c r="M784" s="78"/>
      <c r="N784" s="78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78"/>
      <c r="M785" s="78"/>
      <c r="N785" s="78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78"/>
      <c r="M786" s="78"/>
      <c r="N786" s="78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78"/>
      <c r="M787" s="78"/>
      <c r="N787" s="78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78"/>
      <c r="M788" s="78"/>
      <c r="N788" s="78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78"/>
      <c r="M789" s="78"/>
      <c r="N789" s="78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78"/>
      <c r="M790" s="78"/>
      <c r="N790" s="78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78"/>
      <c r="M791" s="78"/>
      <c r="N791" s="78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78"/>
      <c r="M792" s="78"/>
      <c r="N792" s="78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78"/>
      <c r="M793" s="78"/>
      <c r="N793" s="78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78"/>
      <c r="M794" s="78"/>
      <c r="N794" s="78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78"/>
      <c r="M795" s="78"/>
      <c r="N795" s="78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78"/>
      <c r="M796" s="78"/>
      <c r="N796" s="78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78"/>
      <c r="M797" s="78"/>
      <c r="N797" s="78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78"/>
      <c r="M798" s="78"/>
      <c r="N798" s="78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78"/>
      <c r="M799" s="78"/>
      <c r="N799" s="78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78"/>
      <c r="M800" s="78"/>
      <c r="N800" s="78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78"/>
      <c r="M801" s="78"/>
      <c r="N801" s="78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78"/>
      <c r="M802" s="78"/>
      <c r="N802" s="78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78"/>
      <c r="M803" s="78"/>
      <c r="N803" s="78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78"/>
      <c r="M804" s="78"/>
      <c r="N804" s="78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78"/>
      <c r="M805" s="78"/>
      <c r="N805" s="78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78"/>
      <c r="M806" s="78"/>
      <c r="N806" s="78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78"/>
      <c r="M807" s="78"/>
      <c r="N807" s="78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78"/>
      <c r="M808" s="78"/>
      <c r="N808" s="78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78"/>
      <c r="M809" s="78"/>
      <c r="N809" s="78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78"/>
      <c r="M810" s="78"/>
      <c r="N810" s="78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78"/>
      <c r="M811" s="78"/>
      <c r="N811" s="78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78"/>
      <c r="M812" s="78"/>
      <c r="N812" s="78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78"/>
      <c r="M813" s="78"/>
      <c r="N813" s="78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78"/>
      <c r="M814" s="78"/>
      <c r="N814" s="78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78"/>
      <c r="M815" s="78"/>
      <c r="N815" s="78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78"/>
      <c r="M816" s="78"/>
      <c r="N816" s="78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78"/>
      <c r="M817" s="78"/>
      <c r="N817" s="78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78"/>
      <c r="M818" s="78"/>
      <c r="N818" s="78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78"/>
      <c r="M819" s="78"/>
      <c r="N819" s="78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78"/>
      <c r="M820" s="78"/>
      <c r="N820" s="78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78"/>
      <c r="M821" s="78"/>
      <c r="N821" s="78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78"/>
      <c r="M822" s="78"/>
      <c r="N822" s="78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78"/>
      <c r="M823" s="78"/>
      <c r="N823" s="78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78"/>
      <c r="M824" s="78"/>
      <c r="N824" s="78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78"/>
      <c r="M825" s="78"/>
      <c r="N825" s="78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78"/>
      <c r="M826" s="78"/>
      <c r="N826" s="78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78"/>
      <c r="M827" s="78"/>
      <c r="N827" s="78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78"/>
      <c r="M828" s="78"/>
      <c r="N828" s="78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78"/>
      <c r="M829" s="78"/>
      <c r="N829" s="78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78"/>
      <c r="M830" s="78"/>
      <c r="N830" s="78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78"/>
      <c r="M831" s="78"/>
      <c r="N831" s="78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78"/>
      <c r="M832" s="78"/>
      <c r="N832" s="78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78"/>
      <c r="M833" s="78"/>
      <c r="N833" s="78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78"/>
      <c r="M834" s="78"/>
      <c r="N834" s="78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78"/>
      <c r="M835" s="78"/>
      <c r="N835" s="78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78"/>
      <c r="M836" s="78"/>
      <c r="N836" s="78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78"/>
      <c r="M837" s="78"/>
      <c r="N837" s="78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78"/>
      <c r="M838" s="78"/>
      <c r="N838" s="78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78"/>
      <c r="M839" s="78"/>
      <c r="N839" s="78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78"/>
      <c r="M840" s="78"/>
      <c r="N840" s="78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78"/>
      <c r="M841" s="78"/>
      <c r="N841" s="78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78"/>
      <c r="M842" s="78"/>
      <c r="N842" s="78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78"/>
      <c r="M843" s="78"/>
      <c r="N843" s="78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78"/>
      <c r="M844" s="78"/>
      <c r="N844" s="78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78"/>
      <c r="M845" s="78"/>
      <c r="N845" s="78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78"/>
      <c r="M846" s="78"/>
      <c r="N846" s="78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78"/>
      <c r="M847" s="78"/>
      <c r="N847" s="78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78"/>
      <c r="M848" s="78"/>
      <c r="N848" s="78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78"/>
      <c r="M849" s="78"/>
      <c r="N849" s="78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78"/>
      <c r="M850" s="78"/>
      <c r="N850" s="78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78"/>
      <c r="M851" s="78"/>
      <c r="N851" s="78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78"/>
      <c r="M852" s="78"/>
      <c r="N852" s="78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78"/>
      <c r="M853" s="78"/>
      <c r="N853" s="78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78"/>
      <c r="M854" s="78"/>
      <c r="N854" s="78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78"/>
      <c r="M855" s="78"/>
      <c r="N855" s="78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78"/>
      <c r="M856" s="78"/>
      <c r="N856" s="78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78"/>
      <c r="M857" s="78"/>
      <c r="N857" s="78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78"/>
      <c r="M858" s="78"/>
      <c r="N858" s="78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78"/>
      <c r="M859" s="78"/>
      <c r="N859" s="78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78"/>
      <c r="M860" s="78"/>
      <c r="N860" s="78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78"/>
      <c r="M861" s="78"/>
      <c r="N861" s="78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78"/>
      <c r="M862" s="78"/>
      <c r="N862" s="78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78"/>
      <c r="M863" s="78"/>
      <c r="N863" s="78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78"/>
      <c r="M864" s="78"/>
      <c r="N864" s="78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78"/>
      <c r="M865" s="78"/>
      <c r="N865" s="78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78"/>
      <c r="M866" s="78"/>
      <c r="N866" s="78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78"/>
      <c r="M867" s="78"/>
      <c r="N867" s="78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78"/>
      <c r="M868" s="78"/>
      <c r="N868" s="78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78"/>
      <c r="M869" s="78"/>
      <c r="N869" s="78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78"/>
      <c r="M870" s="78"/>
      <c r="N870" s="78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78"/>
      <c r="M871" s="78"/>
      <c r="N871" s="78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78"/>
      <c r="M872" s="78"/>
      <c r="N872" s="78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78"/>
      <c r="M873" s="78"/>
      <c r="N873" s="78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78"/>
      <c r="M874" s="78"/>
      <c r="N874" s="78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78"/>
      <c r="M875" s="78"/>
      <c r="N875" s="78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78"/>
      <c r="M876" s="78"/>
      <c r="N876" s="78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78"/>
      <c r="M877" s="78"/>
      <c r="N877" s="78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78"/>
      <c r="M878" s="78"/>
      <c r="N878" s="78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78"/>
      <c r="M879" s="78"/>
      <c r="N879" s="78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78"/>
      <c r="M880" s="78"/>
      <c r="N880" s="78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78"/>
      <c r="M881" s="78"/>
      <c r="N881" s="78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78"/>
      <c r="M882" s="78"/>
      <c r="N882" s="78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78"/>
      <c r="M883" s="78"/>
      <c r="N883" s="78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78"/>
      <c r="M884" s="78"/>
      <c r="N884" s="78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78"/>
      <c r="M885" s="78"/>
      <c r="N885" s="78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78"/>
      <c r="M886" s="78"/>
      <c r="N886" s="78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78"/>
      <c r="M887" s="78"/>
      <c r="N887" s="78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78"/>
      <c r="M888" s="78"/>
      <c r="N888" s="78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78"/>
      <c r="M889" s="78"/>
      <c r="N889" s="78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78"/>
      <c r="M890" s="78"/>
      <c r="N890" s="78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78"/>
      <c r="M891" s="78"/>
      <c r="N891" s="78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78"/>
      <c r="M892" s="78"/>
      <c r="N892" s="78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78"/>
      <c r="M893" s="78"/>
      <c r="N893" s="78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78"/>
      <c r="M894" s="78"/>
      <c r="N894" s="78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78"/>
      <c r="M895" s="78"/>
      <c r="N895" s="78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78"/>
      <c r="M896" s="78"/>
      <c r="N896" s="78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78"/>
      <c r="M897" s="78"/>
      <c r="N897" s="78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78"/>
      <c r="M898" s="78"/>
      <c r="N898" s="78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78"/>
      <c r="M899" s="78"/>
      <c r="N899" s="78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78"/>
      <c r="M900" s="78"/>
      <c r="N900" s="78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78"/>
      <c r="M901" s="78"/>
      <c r="N901" s="78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78"/>
      <c r="M902" s="78"/>
      <c r="N902" s="78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78"/>
      <c r="M903" s="78"/>
      <c r="N903" s="78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78"/>
      <c r="M904" s="78"/>
      <c r="N904" s="78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78"/>
      <c r="M905" s="78"/>
      <c r="N905" s="78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78"/>
      <c r="M906" s="78"/>
      <c r="N906" s="78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78"/>
      <c r="M907" s="78"/>
      <c r="N907" s="78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78"/>
      <c r="M908" s="78"/>
      <c r="N908" s="78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78"/>
      <c r="M909" s="78"/>
      <c r="N909" s="78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78"/>
      <c r="M910" s="78"/>
      <c r="N910" s="78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78"/>
      <c r="M911" s="78"/>
      <c r="N911" s="78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78"/>
      <c r="M912" s="78"/>
      <c r="N912" s="78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78"/>
      <c r="M913" s="78"/>
      <c r="N913" s="78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78"/>
      <c r="M914" s="78"/>
      <c r="N914" s="78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78"/>
      <c r="M915" s="78"/>
      <c r="N915" s="78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78"/>
      <c r="M916" s="78"/>
      <c r="N916" s="78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78"/>
      <c r="M917" s="78"/>
      <c r="N917" s="78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78"/>
      <c r="M918" s="78"/>
      <c r="N918" s="78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78"/>
      <c r="M919" s="78"/>
      <c r="N919" s="78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78"/>
      <c r="M920" s="78"/>
      <c r="N920" s="78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78"/>
      <c r="M921" s="78"/>
      <c r="N921" s="78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78"/>
      <c r="M922" s="78"/>
      <c r="N922" s="78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78"/>
      <c r="M923" s="78"/>
      <c r="N923" s="78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78"/>
      <c r="M924" s="78"/>
      <c r="N924" s="78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78"/>
      <c r="M925" s="78"/>
      <c r="N925" s="78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78"/>
      <c r="M926" s="78"/>
      <c r="N926" s="78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78"/>
      <c r="M927" s="78"/>
      <c r="N927" s="78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78"/>
      <c r="M928" s="78"/>
      <c r="N928" s="78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78"/>
      <c r="M929" s="78"/>
      <c r="N929" s="78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78"/>
      <c r="M930" s="78"/>
      <c r="N930" s="78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78"/>
      <c r="M931" s="78"/>
      <c r="N931" s="78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78"/>
      <c r="M932" s="78"/>
      <c r="N932" s="78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78"/>
      <c r="M933" s="78"/>
      <c r="N933" s="78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78"/>
      <c r="M934" s="78"/>
      <c r="N934" s="78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78"/>
      <c r="M935" s="78"/>
      <c r="N935" s="78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78"/>
      <c r="M936" s="78"/>
      <c r="N936" s="78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78"/>
      <c r="M937" s="78"/>
      <c r="N937" s="78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78"/>
      <c r="M938" s="78"/>
      <c r="N938" s="78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78"/>
      <c r="M939" s="78"/>
      <c r="N939" s="78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78"/>
      <c r="M940" s="78"/>
      <c r="N940" s="78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78"/>
      <c r="M941" s="78"/>
      <c r="N941" s="78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78"/>
      <c r="M942" s="78"/>
      <c r="N942" s="78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78"/>
      <c r="M943" s="78"/>
      <c r="N943" s="78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78"/>
      <c r="M944" s="78"/>
      <c r="N944" s="78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78"/>
      <c r="M945" s="78"/>
      <c r="N945" s="78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78"/>
      <c r="M946" s="78"/>
      <c r="N946" s="78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78"/>
      <c r="M947" s="78"/>
      <c r="N947" s="78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78"/>
      <c r="M948" s="78"/>
      <c r="N948" s="78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78"/>
      <c r="M949" s="78"/>
      <c r="N949" s="78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78"/>
      <c r="M950" s="78"/>
      <c r="N950" s="78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78"/>
      <c r="M951" s="78"/>
      <c r="N951" s="78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78"/>
      <c r="M952" s="78"/>
      <c r="N952" s="78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78"/>
      <c r="M953" s="78"/>
      <c r="N953" s="78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78"/>
      <c r="M954" s="78"/>
      <c r="N954" s="78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78"/>
      <c r="M955" s="78"/>
      <c r="N955" s="78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78"/>
      <c r="M956" s="78"/>
      <c r="N956" s="78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78"/>
      <c r="M957" s="78"/>
      <c r="N957" s="78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78"/>
      <c r="M958" s="78"/>
      <c r="N958" s="78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78"/>
      <c r="M959" s="78"/>
      <c r="N959" s="78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78"/>
      <c r="M960" s="78"/>
      <c r="N960" s="78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78"/>
      <c r="M961" s="78"/>
      <c r="N961" s="78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78"/>
      <c r="M962" s="78"/>
      <c r="N962" s="78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78"/>
      <c r="M963" s="78"/>
      <c r="N963" s="78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78"/>
      <c r="M964" s="78"/>
      <c r="N964" s="78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78"/>
      <c r="M965" s="78"/>
      <c r="N965" s="78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78"/>
      <c r="M966" s="78"/>
      <c r="N966" s="78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78"/>
      <c r="M967" s="78"/>
      <c r="N967" s="78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78"/>
      <c r="M968" s="78"/>
      <c r="N968" s="78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78"/>
      <c r="M969" s="78"/>
      <c r="N969" s="78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78"/>
      <c r="M970" s="78"/>
      <c r="N970" s="78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78"/>
      <c r="M971" s="78"/>
      <c r="N971" s="78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78"/>
      <c r="M972" s="78"/>
      <c r="N972" s="78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78"/>
      <c r="M973" s="78"/>
      <c r="N973" s="78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78"/>
      <c r="M974" s="78"/>
      <c r="N974" s="78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78"/>
      <c r="M975" s="78"/>
      <c r="N975" s="78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78"/>
      <c r="M976" s="78"/>
      <c r="N976" s="78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78"/>
      <c r="M977" s="78"/>
      <c r="N977" s="78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78"/>
      <c r="M978" s="78"/>
      <c r="N978" s="78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78"/>
      <c r="M979" s="78"/>
      <c r="N979" s="78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78"/>
      <c r="M980" s="78"/>
      <c r="N980" s="78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78"/>
      <c r="M981" s="78"/>
      <c r="N981" s="78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78"/>
      <c r="M982" s="78"/>
      <c r="N982" s="78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78"/>
      <c r="M983" s="78"/>
      <c r="N983" s="78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78"/>
      <c r="M984" s="78"/>
      <c r="N984" s="78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78"/>
      <c r="M985" s="78"/>
      <c r="N985" s="78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78"/>
      <c r="M986" s="78"/>
      <c r="N986" s="78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78"/>
      <c r="M987" s="78"/>
      <c r="N987" s="78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78"/>
      <c r="M988" s="78"/>
      <c r="N988" s="78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78"/>
      <c r="M989" s="78"/>
      <c r="N989" s="78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78"/>
      <c r="M990" s="78"/>
      <c r="N990" s="78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78"/>
      <c r="M991" s="78"/>
      <c r="N991" s="78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78"/>
      <c r="M992" s="78"/>
      <c r="N992" s="78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78"/>
      <c r="M993" s="78"/>
      <c r="N993" s="78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78"/>
      <c r="M994" s="78"/>
      <c r="N994" s="78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78"/>
      <c r="M995" s="78"/>
      <c r="N995" s="78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78"/>
      <c r="M996" s="78"/>
      <c r="N996" s="78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78"/>
      <c r="M997" s="78"/>
      <c r="N997" s="78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78"/>
      <c r="M998" s="78"/>
      <c r="N998" s="78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78"/>
      <c r="M999" s="78"/>
      <c r="N999" s="78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78"/>
      <c r="M1000" s="78"/>
      <c r="N1000" s="78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2:Q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капитал лрацуциц</vt:lpstr>
      <vt:lpstr>մակրո-ֆիսկալ</vt:lpstr>
      <vt:lpstr>'капитал лрацуциц'!Print_Area</vt:lpstr>
      <vt:lpstr>'капитал лрацуциц'!Print_Titles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Armine Vardanyan</dc:creator>
  <cp:lastModifiedBy>Tatevik</cp:lastModifiedBy>
  <cp:lastPrinted>2020-07-20T10:30:40Z</cp:lastPrinted>
  <dcterms:created xsi:type="dcterms:W3CDTF">2019-12-27T14:41:52Z</dcterms:created>
  <dcterms:modified xsi:type="dcterms:W3CDTF">2020-07-22T06:14:57Z</dcterms:modified>
</cp:coreProperties>
</file>