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1-2023\3.2021Orenqi.naxagci_Havlvacner\"/>
    </mc:Choice>
  </mc:AlternateContent>
  <bookViews>
    <workbookView xWindow="0" yWindow="0" windowWidth="21840" windowHeight="11565" tabRatio="807"/>
  </bookViews>
  <sheets>
    <sheet name="Հավելված N 1, աղ. N 5" sheetId="10" r:id="rId1"/>
  </sheets>
  <definedNames>
    <definedName name="_xlnm.Print_Area" localSheetId="0">'Հավելված N 1, աղ. N 5'!$A$2:$F$108</definedName>
    <definedName name="_xlnm.Print_Titles" localSheetId="0">'Հավելված N 1, աղ. N 5'!$7:$8</definedName>
    <definedName name="Z_13F83A3E_B6D8_42AC_B920_567484E5956F_.wvu.Cols" localSheetId="0" hidden="1">'Հավելված N 1, աղ. N 5'!#REF!,'Հավելված N 1, աղ. N 5'!#REF!</definedName>
    <definedName name="Z_13F83A3E_B6D8_42AC_B920_567484E5956F_.wvu.PrintArea" localSheetId="0" hidden="1">'Հավելված N 1, աղ. N 5'!$A$2:$F$50</definedName>
    <definedName name="Z_15B1EF34_1112_4495_91A9_A2B9971866BB_.wvu.Cols" localSheetId="0" hidden="1">'Հավելված N 1, աղ. N 5'!#REF!</definedName>
    <definedName name="Z_28FBE60C_4D80_4C3C_B7B6_E911F1BA74D6_.wvu.Cols" localSheetId="0" hidden="1">'Հավելված N 1, աղ. N 5'!#REF!,'Հավելված N 1, աղ. N 5'!#REF!,'Հավելված N 1, աղ. N 5'!#REF!</definedName>
    <definedName name="Z_28FBE60C_4D80_4C3C_B7B6_E911F1BA74D6_.wvu.PrintArea" localSheetId="0" hidden="1">'Հավելված N 1, աղ. N 5'!$A$2:$F$50</definedName>
    <definedName name="Z_28FBE60C_4D80_4C3C_B7B6_E911F1BA74D6_.wvu.PrintTitles" localSheetId="0" hidden="1">'Հավելված N 1, աղ. N 5'!#REF!</definedName>
    <definedName name="Z_6E1D33A1_9AEB_4C8B_97E5_3DA8F987F057_.wvu.PrintArea" localSheetId="0" hidden="1">'Հավելված N 1, աղ. N 5'!$A$2:$F$50</definedName>
    <definedName name="Z_6E1D33A1_9AEB_4C8B_97E5_3DA8F987F057_.wvu.Rows" localSheetId="0" hidden="1">'Հավելված N 1, աղ. N 5'!$2:$4</definedName>
    <definedName name="Z_7F2E6424_D063_4EBF_A186_A35F70A8524B_.wvu.PrintArea" localSheetId="0" hidden="1">'Հավելված N 1, աղ. N 5'!$A$2:$F$50</definedName>
    <definedName name="Z_7F2E6424_D063_4EBF_A186_A35F70A8524B_.wvu.Rows" localSheetId="0" hidden="1">'Հավելված N 1, աղ. N 5'!$2:$4</definedName>
    <definedName name="Z_DE3A1748_A9E6_4267_90C4_BD50F66A61E4_.wvu.PrintArea" localSheetId="0" hidden="1">'Հավելված N 1, աղ. N 5'!$A$2:$F$50</definedName>
    <definedName name="Z_DE3A1748_A9E6_4267_90C4_BD50F66A61E4_.wvu.Rows" localSheetId="0" hidden="1">'Հավելված N 1, աղ. N 5'!$2:$4</definedName>
  </definedNames>
  <calcPr calcId="162913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F9" i="10" l="1"/>
  <c r="E9" i="10"/>
  <c r="D112" i="10" l="1"/>
  <c r="F110" i="10"/>
  <c r="F109" i="10" s="1"/>
  <c r="E110" i="10"/>
  <c r="E109" i="10" s="1"/>
  <c r="D110" i="10"/>
  <c r="F96" i="10"/>
  <c r="E96" i="10"/>
  <c r="D96" i="10" s="1"/>
  <c r="D98" i="10"/>
  <c r="D99" i="10"/>
  <c r="F83" i="10"/>
  <c r="E83" i="10"/>
  <c r="D88" i="10"/>
  <c r="F73" i="10"/>
  <c r="E73" i="10"/>
  <c r="D66" i="10"/>
  <c r="F33" i="10"/>
  <c r="E33" i="10"/>
  <c r="F14" i="10"/>
  <c r="E14" i="10"/>
  <c r="F11" i="10"/>
  <c r="E11" i="10"/>
  <c r="D109" i="10" l="1"/>
  <c r="D82" i="10" l="1"/>
  <c r="F80" i="10"/>
  <c r="E80" i="10"/>
  <c r="D80" i="10" l="1"/>
  <c r="D71" i="10" l="1"/>
  <c r="F69" i="10"/>
  <c r="F68" i="10" s="1"/>
  <c r="E69" i="10"/>
  <c r="E68" i="10" s="1"/>
  <c r="D68" i="10" l="1"/>
  <c r="D69" i="10"/>
  <c r="F49" i="10" l="1"/>
  <c r="E49" i="10"/>
  <c r="D51" i="10"/>
  <c r="F18" i="10" l="1"/>
  <c r="E18" i="10"/>
  <c r="D21" i="10"/>
  <c r="F36" i="10" l="1"/>
  <c r="E36" i="10"/>
  <c r="D36" i="10" l="1"/>
  <c r="D20" i="10"/>
  <c r="D31" i="10" l="1"/>
  <c r="F26" i="10" l="1"/>
  <c r="E26" i="10"/>
  <c r="D28" i="10"/>
  <c r="D79" i="10" l="1"/>
  <c r="D78" i="10"/>
  <c r="D77" i="10"/>
  <c r="F41" i="10" l="1"/>
  <c r="E41" i="10"/>
  <c r="D48" i="10" l="1"/>
  <c r="D13" i="10" l="1"/>
  <c r="D11" i="10" l="1"/>
  <c r="D25" i="10" l="1"/>
  <c r="D24" i="10"/>
  <c r="F22" i="10"/>
  <c r="E22" i="10"/>
  <c r="D18" i="10" s="1"/>
  <c r="D22" i="10" l="1"/>
  <c r="F100" i="10"/>
  <c r="F95" i="10" s="1"/>
  <c r="E100" i="10"/>
  <c r="E95" i="10" s="1"/>
  <c r="D102" i="10"/>
  <c r="D100" i="10" l="1"/>
  <c r="D95" i="10"/>
  <c r="D87" i="10" l="1"/>
  <c r="F57" i="10"/>
  <c r="E57" i="10"/>
  <c r="D60" i="10"/>
  <c r="F104" i="10" l="1"/>
  <c r="F103" i="10" s="1"/>
  <c r="E104" i="10"/>
  <c r="E103" i="10" s="1"/>
  <c r="D108" i="10"/>
  <c r="E10" i="10"/>
  <c r="F10" i="10"/>
  <c r="D16" i="10"/>
  <c r="D43" i="10"/>
  <c r="D44" i="10"/>
  <c r="D45" i="10"/>
  <c r="D46" i="10"/>
  <c r="E72" i="10"/>
  <c r="F56" i="10"/>
  <c r="D35" i="10"/>
  <c r="D40" i="10"/>
  <c r="D39" i="10"/>
  <c r="D38" i="10"/>
  <c r="F90" i="10"/>
  <c r="F89" i="10" s="1"/>
  <c r="E90" i="10"/>
  <c r="E89" i="10" s="1"/>
  <c r="F72" i="10"/>
  <c r="D107" i="10"/>
  <c r="D106" i="10"/>
  <c r="D86" i="10"/>
  <c r="D85" i="10"/>
  <c r="D76" i="10"/>
  <c r="D75" i="10"/>
  <c r="D67" i="10"/>
  <c r="D65" i="10"/>
  <c r="D62" i="10"/>
  <c r="D61" i="10"/>
  <c r="D64" i="10"/>
  <c r="D63" i="10"/>
  <c r="D59" i="10"/>
  <c r="D92" i="10"/>
  <c r="D94" i="10"/>
  <c r="D93" i="10"/>
  <c r="D55" i="10"/>
  <c r="F53" i="10"/>
  <c r="E53" i="10"/>
  <c r="D47" i="10"/>
  <c r="D52" i="10"/>
  <c r="D32" i="10"/>
  <c r="D30" i="10"/>
  <c r="D29" i="10"/>
  <c r="F17" i="10" l="1"/>
  <c r="E17" i="10"/>
  <c r="D6" i="10"/>
  <c r="D104" i="10"/>
  <c r="D57" i="10"/>
  <c r="D41" i="10"/>
  <c r="D14" i="10"/>
  <c r="D49" i="10"/>
  <c r="D33" i="10"/>
  <c r="D73" i="10"/>
  <c r="D89" i="10"/>
  <c r="D53" i="10"/>
  <c r="E56" i="10"/>
  <c r="D56" i="10" s="1"/>
  <c r="D90" i="10"/>
  <c r="D103" i="10"/>
  <c r="D83" i="10"/>
  <c r="D26" i="10"/>
  <c r="D10" i="10" l="1"/>
  <c r="D72" i="10"/>
  <c r="D17" i="10"/>
  <c r="D9" i="10" l="1"/>
</calcChain>
</file>

<file path=xl/comments1.xml><?xml version="1.0" encoding="utf-8"?>
<comments xmlns="http://schemas.openxmlformats.org/spreadsheetml/2006/main">
  <authors>
    <author>Elena Khachatryan</author>
  </authors>
  <commentList>
    <comment ref="C59" authorId="0" shapeId="0">
      <text>
        <r>
          <rPr>
            <b/>
            <sz val="9"/>
            <color indexed="81"/>
            <rFont val="Tahoma"/>
            <family val="2"/>
          </rPr>
          <t>Elena Khachatryan:</t>
        </r>
        <r>
          <rPr>
            <sz val="9"/>
            <color indexed="81"/>
            <rFont val="Tahoma"/>
            <family val="2"/>
          </rPr>
          <t xml:space="preserve">
2021 nayel hodvacnery
</t>
        </r>
      </text>
    </comment>
  </commentList>
</comments>
</file>

<file path=xl/sharedStrings.xml><?xml version="1.0" encoding="utf-8"?>
<sst xmlns="http://schemas.openxmlformats.org/spreadsheetml/2006/main" count="184" uniqueCount="146">
  <si>
    <t xml:space="preserve"> Ընդամենը </t>
  </si>
  <si>
    <t xml:space="preserve"> այդ թվում </t>
  </si>
  <si>
    <t xml:space="preserve"> Համաֆինան_x000D_-
սավորում </t>
  </si>
  <si>
    <t>Հավելված N 1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</si>
  <si>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</si>
  <si>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</si>
  <si>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</si>
  <si>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</si>
  <si>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</si>
  <si>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1167</t>
  </si>
  <si>
    <t>Էլեկտրաէներգետիկ համակարգի զարգացման ծրագիր</t>
  </si>
  <si>
    <t>32001</t>
  </si>
  <si>
    <t>11002</t>
  </si>
  <si>
    <t>ՀՀ ՎԱՐՉԱՊԵՏԻ ԱՇԽԱՏԱԿԱԶՄ</t>
  </si>
  <si>
    <t>ՀՀ  ԱՌՈՂՋԱՊԱՀՈՒԹՅԱՆ ՆԱԽԱՐԱՐՈՒԹՅՈՒՆ</t>
  </si>
  <si>
    <t>11003</t>
  </si>
  <si>
    <t>11004</t>
  </si>
  <si>
    <t>32004</t>
  </si>
  <si>
    <t>1040</t>
  </si>
  <si>
    <t>Կոշտ թափոնների կառավարում</t>
  </si>
  <si>
    <t>32006</t>
  </si>
  <si>
    <t>32007</t>
  </si>
  <si>
    <t>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</si>
  <si>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>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</si>
  <si>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</si>
  <si>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</si>
  <si>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>1157</t>
  </si>
  <si>
    <t>Քաղաքային զարգացում</t>
  </si>
  <si>
    <t>12003</t>
  </si>
  <si>
    <t>12004</t>
  </si>
  <si>
    <t>12005</t>
  </si>
  <si>
    <t>12014</t>
  </si>
  <si>
    <t>12016</t>
  </si>
  <si>
    <t>12018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</si>
  <si>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</si>
  <si>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</si>
  <si>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</si>
  <si>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12002</t>
  </si>
  <si>
    <t>1212</t>
  </si>
  <si>
    <t>Տարածքային զարգացում</t>
  </si>
  <si>
    <t xml:space="preserve">Եվրոպական միության աջակցությամբ իրականացվող Հայաստանի տարածքային զարգացման դրամաշնորհային ծրագիր </t>
  </si>
  <si>
    <t>1086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</si>
  <si>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</si>
  <si>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</t>
  </si>
  <si>
    <t>ԱՄՆ կառավարության աջակցությամբ իրականացվող «Հազարամյակի մարտահրավեր» դրամաշնորհային ծրագիր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</si>
  <si>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</si>
  <si>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</si>
  <si>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</si>
  <si>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</si>
  <si>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</si>
  <si>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</si>
  <si>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</si>
  <si>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</si>
  <si>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11008</t>
  </si>
  <si>
    <t>11009</t>
  </si>
  <si>
    <t>11010</t>
  </si>
  <si>
    <t>11011</t>
  </si>
  <si>
    <t>21007</t>
  </si>
  <si>
    <t>Եվրոպական ներդրումային բանկի աջակցությամբ իրականացվող Հյուսիս-հարավ միջանցքի զարգացման դրամաշնորհային ծրագիր, Տրանշ 3</t>
  </si>
  <si>
    <t>1155</t>
  </si>
  <si>
    <t>Բնական պաշարների և բնության հատուկ պահպանվող տարածքների կառավարում և պահպանում</t>
  </si>
  <si>
    <t>1053</t>
  </si>
  <si>
    <t>Առողջապահության համակարգի արդիականացման և արդյունավետության բարձրացման ծրագիր</t>
  </si>
  <si>
    <t>31001</t>
  </si>
  <si>
    <t>31004</t>
  </si>
  <si>
    <t>1072</t>
  </si>
  <si>
    <t>31002</t>
  </si>
  <si>
    <t xml:space="preserve">Վիճակագրական համակարգի ամրապնդման ազգային ռազմավարական ծրագիր </t>
  </si>
  <si>
    <t>1209</t>
  </si>
  <si>
    <t>ՀՀ ՎԻՃԱԿԱԳՐԱԿԱՆ ԿՈՄԻՏԵ</t>
  </si>
  <si>
    <t>1214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</si>
  <si>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</si>
  <si>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1019</t>
  </si>
  <si>
    <t>Ջրամատակարարման և ջրահեռացման բարելավում</t>
  </si>
  <si>
    <t>հազար դրամ</t>
  </si>
  <si>
    <t>Սոցիալական ներդրումների և տեղական զարգացման ծրագիր</t>
  </si>
  <si>
    <t>Արդյունահանող ճյուղերի զարգացման ծրագիր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</si>
  <si>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</si>
  <si>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</si>
  <si>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</si>
  <si>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</si>
  <si>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</si>
  <si>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</si>
  <si>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</si>
  <si>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ծրագրի շրջանակներում ֆինանսական փաթեթների տրամադրում</t>
  </si>
  <si>
    <t xml:space="preserve"> ԱՄՆ Միջազգային զարգացման գործակալության աջակցությամբ իրականացվող Տեղական ինքնակառավարման բարեփոխումների դրամաշնորհային ծրագրի շրջանակներում ՀՀ խոշորացվող համայնքներում հանրային ծառայությունների բարելավում, ընդլայնում,  միջհամայնքային ենթածրագրերի նախագծում, ընտրություն և իրականացում:  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</si>
  <si>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</si>
  <si>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 վիճակագրական կոմիտեի տեխնիկական հագեցվածության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</si>
  <si>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ապահովում</t>
  </si>
  <si>
    <t xml:space="preserve">Դրամաշնոր-
հային
միջոցներ </t>
  </si>
  <si>
    <t>Աղյուսակ N 5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</si>
  <si>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</si>
  <si>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ծրագրերի հզորացում»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</si>
  <si>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ՄԻԱՎ/ՁԻԱՀ  վարակի կանխարգելում թմրամիջոցներ օգտագործողների շրջանում»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</si>
  <si>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դեմ պայքարի ազգային ծրագրին աջակցություն»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</si>
  <si>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տուբերկուլյոզով հիվանդներին հոգեբանական աջակցության տրամադրում»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</si>
  <si>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ախտորոշման և բուժման նպատակով ստացվող բեռների պահեստավորում և բաշխում»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</si>
  <si>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  </r>
  </si>
  <si>
    <t>Վերակառուցման և զարգացման եվրոպական բանկի աջակցությամբ իրականացվող Գյումրու քաղաքային ճանապարհների դրամաշնորհային ծրագիր (Տրանշ Ա, Բ)</t>
  </si>
  <si>
    <r>
      <t xml:space="preserve">Ամերիկայի Միացյալ Նահանգների միջազգային զարգացման գործակալության աջակցությամբ իրականացվող </t>
    </r>
    <r>
      <rPr>
        <sz val="11"/>
        <color rgb="FF000000"/>
        <rFont val="Calibri"/>
        <family val="2"/>
      </rPr>
      <t>«</t>
    </r>
    <r>
      <rPr>
        <sz val="11"/>
        <color rgb="FF000000"/>
        <rFont val="GHEA Grapalat"/>
        <family val="3"/>
      </rPr>
      <t>Ներառական կրթության համակարգի ներդրում</t>
    </r>
    <r>
      <rPr>
        <sz val="11"/>
        <color rgb="FF000000"/>
        <rFont val="Calibri"/>
        <family val="2"/>
      </rPr>
      <t>»</t>
    </r>
    <r>
      <rPr>
        <sz val="11"/>
        <color rgb="FF000000"/>
        <rFont val="GHEA Grapalat"/>
        <family val="3"/>
      </rPr>
      <t xml:space="preserve"> դրամաշնորհային ծրագիր</t>
    </r>
  </si>
  <si>
    <t>ՀՀ ԷԿՈՆՈՄԻԿԱՅԻ ՆԱԽԱՐԱՐՈՒԹՅՈՒՆ</t>
  </si>
  <si>
    <t>ՀՀ ՇՐՋԱԿԱ ՄԻՋԱՎԱՅՐԻ ՆԱԽԱՐԱՐՈՒԹՅՈՒՆ</t>
  </si>
  <si>
    <t>ՀՀ  ՏԱՐԱԾՔԱՅԻՆ ԿԱՌԱՎԱՐՄԱՆ ԵՎ ԵՆԹԱԿԱՌՈՒՑՎԱԾՔՆԵՐԻ ՆԱԽԱՐԱՐՈՒԹՅՈՒՆ</t>
  </si>
  <si>
    <t>1018</t>
  </si>
  <si>
    <t>Պետական հատվածի արդիականացման ծրագիր</t>
  </si>
  <si>
    <t>32002</t>
  </si>
  <si>
    <t>Ռուսաստանի Դաշնության կողմից Հայաստանի Հանրապետությանն անհատույց ֆինանսական օգնության դրամաշնորհային ծրագրի շրջանակներում  ԿՖԿՏՀ ներդրում</t>
  </si>
  <si>
    <t>Գլոբալ էկոլոգիական հիմնադրամի աջակցությամբ իրականացվող «Հայաստանում արտադրողականության աճին ուղղված հողերի կայուն կառավարում» դրամաշնորհային ծրագիր</t>
  </si>
  <si>
    <t>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</si>
  <si>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>Զարգացման ֆրանսիական գործակալության աջակցությամբ իրականացվող  ՀՀ Արարատի և Արմավիրի մարզերում ոռոգվող գյուղատնտեսության զարգացման դրամաշնորհային ծրագրի համակարգում և ղեկավարում</t>
  </si>
  <si>
    <t>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</si>
  <si>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</si>
  <si>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>ՀՀ  ԿՐԹՈՒԹՅԱՆ, ԳԻՏՈՒԹՅԱՆ,  ՄՇԱԿՈՒՅԹԻ ԵՎ ՍՊՈՐՏԻ ՆԱԽԱՐԱՐՈՒԹՅՈՒՆ</t>
  </si>
  <si>
    <t>Ծրագիր</t>
  </si>
  <si>
    <t>Միջոցառում</t>
  </si>
  <si>
    <t>Վերակառուցման և զարգացման եվրոպական բանկի աջակցությամբ իրականացվող Գյումրու քաղաքային ճանապարհների վերանորոգման ծրագրի շրջանակներում նախագծա-նախահաշվային աշխատանքների իրականացում</t>
  </si>
  <si>
    <t>Վերակառուցման և զարգացման եվրոպական բանկի աջակցությամբ իրականացվող Գյումրու քաղաքային ճանապարհների տխնիկական համագործակցության  դրամաշնորհային ծրագիր</t>
  </si>
  <si>
    <t>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</si>
  <si>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Ոռոգման համակարգի առողջացում</t>
  </si>
  <si>
    <t>1004</t>
  </si>
  <si>
    <t>12022</t>
  </si>
  <si>
    <t>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</si>
  <si>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</si>
  <si>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</si>
  <si>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և անտառային տարածքների պահպանությունն իրականացնող պետական կազմակերպությունների կարողությունների զարգացում</t>
  </si>
  <si>
    <t>1193</t>
  </si>
  <si>
    <t>Համընդհանուր ներառական կրթության համակարգի ներդրում</t>
  </si>
  <si>
    <t>Աջակցություն արդարադատության ոլորտում իրականացվող ծրագրերին</t>
  </si>
  <si>
    <t>այդ թվում`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</si>
  <si>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</si>
  <si>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 xml:space="preserve">ՀՀ  ԱՐԴԱՐԱԴԱՏՈՒԹՅԱՆ  ՆԱԽԱՐԱՐՈՒԹՅՈՒՆ_x000D_
</t>
  </si>
  <si>
    <t>1057</t>
  </si>
  <si>
    <t>Գյուղատնտեսության խթանման ծրագիր</t>
  </si>
  <si>
    <t>1022</t>
  </si>
  <si>
    <t>Գերմանիայի զարգացման վարկերի բանկի (KFW) հետ համատեղ գյուղատնտեսության ոլորտում  ապահովագրական համակարգի ներդրման փորձնական ծրագրի իրականացման համար պետական աջակցություն</t>
  </si>
  <si>
    <t>ՕՏԱՐԵՐԿՐՅԱ ՊԵՏՈՒԹՅՈՒՆՆԵՐԻ ԵՎ ՄԻՋԱԶԳԱՅԻՆ ԿԱԶՄԱԿԵՐՊՈՒԹՅՈՒՆՆԵՐԻ  ԱՋԱԿՑՈՒԹՅԱՄԲ ԻՐԱԿԱՆԱՑՎՈՂ ԴՐԱՄԱՇՆՈՐՀԱՅԻՆ ԾՐԱԳՐԵՐԻ ԵՎ ՄԻՋՈՑԱՌՈՒՄՆԵՐԻ 2021 ԹՎԱԿԱՆԻ ԾԱԽՍԵՐԻ ՎԵՐԱԲԵՐՅԱԼ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</si>
  <si>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ծրագիր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</si>
  <si>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ծրագրի շրջանակներում իրականացվող ներդրումներ</t>
  </si>
  <si>
    <t xml:space="preserve">Եվրասիական հիմնադրամի միջոցներից ֆինանսավորվող &lt;&lt;Առողջապահության առաջնային օղակում ոչ վարակիչ հիվանդությունների կանխարգելման եվ վերահսկողության  կատարելագործում&gt;&gt;  ծրագրի շրջանակներում սքրինինգների իրականացման համար տեխնիկական կարողությունների ընդլայնում    </t>
  </si>
  <si>
    <t>1192</t>
  </si>
  <si>
    <t>Համաշխարհային բանկի աջակցությամբ իրականացվող «Հայաստանում ԵՄ-ն ի նպաստ նորարարության» գիտության, տեխնոլոգիայի, ճարտարագիտության, մաթեմատիկայի ոլոտներում կրթության բարելավման  դրամաշնորհային փործնական ծրագրի շրջանակներում «Կրթության զարգացման և նորարարության ազգային կոնտրոնի»  զարգացում</t>
  </si>
  <si>
    <t>Համաշխարհային բանկի աջակցությամբ իրականացվող «Հայաստանում ԵՄ-ն ի նպաստ նորարարության» գիտության, տեխնոլոգիայի, ճարտարագիտության, մաթեմատիկայի ոլոտներում կրթության բարելավման  դրամաշնորհային փործնական ծրագրի շրջանակներում Տավուշի մարզում  տեխնիկական հագեցվածության բարելավում</t>
  </si>
  <si>
    <t>ՀՀ ՊԵՏԱԿԱՆ ԵԿԱՄՈՒՏՆԵՐԻ ԿՈՄԻՏԵ_x000D_
այդ թվում`</t>
  </si>
  <si>
    <t>1023</t>
  </si>
  <si>
    <t>Վերակառուցման և զարգացման եվրոպական բանկի աջակցությամբ իրականացվող «Մեղրիի սահմանային անցակետի ծրագիր» դրամաշնորհային ծրագրի շրջանակներում ՀՀ պետական եկամուտների կոմիտեի նոր շենքային պայմանների ապահովում</t>
  </si>
  <si>
    <t xml:space="preserve"> 
Հարկային և մաքսային ծառայություններ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</si>
</sst>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.0_);_(* \(#,##0.0\);_(* &quot;-&quot;?_);_(@_)"/>
    <numFmt numFmtId="165" formatCode="_ * #,##0.00_)\ _ _ ;_ * \(#,##0.00\)\ _ _ ;_ * &quot;-&quot;??_)\ _ _ ;_ @_ "/>
    <numFmt numFmtId="166" formatCode="_ * #,##0.00_)\ _ _ ;_ * \(#,##0.00\)\ _ _ ;_ * &quot;-&quot;??_)\ _ _ ;_ @_ "/>
    <numFmt numFmtId="167" formatCode="_-* #,##0.00_р_._-;\-* #,##0.00_р_._-;_-* &quot;-&quot;??_р_._-;_-@_-"/>
    <numFmt numFmtId="168" formatCode="##,##0.0;\(##,##0.0\);\-"/>
  </numFmts>
  <fonts count="46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GHEA Grapalat"/>
      <family val="3"/>
    </font>
    <font>
      <sz val="11"/>
      <color rgb="FF000000"/>
      <name val="Calibri"/>
      <family val="2"/>
    </font>
    <font>
      <b/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4"/>
      <name val="GHEA Grapalat"/>
      <family val="3"/>
    </font>
    <font>
      <b/>
      <i/>
      <sz val="14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165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6" fillId="0" borderId="0"/>
    <xf numFmtId="0" fontId="36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22" fillId="5" borderId="0" applyNumberFormat="0" applyBorder="0" applyAlignment="0" applyProtection="0"/>
    <xf numFmtId="0" fontId="26" fillId="7" borderId="7" applyNumberFormat="0" applyAlignment="0" applyProtection="0"/>
    <xf numFmtId="0" fontId="28" fillId="8" borderId="10" applyNumberFormat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>
      <alignment horizontal="left" vertical="top" wrapText="1"/>
    </xf>
    <xf numFmtId="166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4" fillId="6" borderId="7" applyNumberFormat="0" applyAlignment="0" applyProtection="0"/>
    <xf numFmtId="0" fontId="27" fillId="0" borderId="9" applyNumberFormat="0" applyFill="0" applyAlignment="0" applyProtection="0"/>
    <xf numFmtId="0" fontId="10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" fillId="0" borderId="0"/>
    <xf numFmtId="0" fontId="35" fillId="0" borderId="0"/>
    <xf numFmtId="0" fontId="36" fillId="0" borderId="0"/>
    <xf numFmtId="0" fontId="36" fillId="0" borderId="0"/>
    <xf numFmtId="0" fontId="40" fillId="0" borderId="0"/>
    <xf numFmtId="0" fontId="2" fillId="0" borderId="0"/>
    <xf numFmtId="0" fontId="34" fillId="0" borderId="0"/>
    <xf numFmtId="0" fontId="37" fillId="0" borderId="0"/>
    <xf numFmtId="0" fontId="1" fillId="0" borderId="0"/>
    <xf numFmtId="0" fontId="39" fillId="0" borderId="0">
      <alignment horizontal="left" vertical="top" wrapText="1"/>
    </xf>
    <xf numFmtId="0" fontId="42" fillId="0" borderId="0"/>
    <xf numFmtId="0" fontId="39" fillId="0" borderId="0">
      <alignment horizontal="left" vertical="top" wrapText="1"/>
    </xf>
    <xf numFmtId="0" fontId="36" fillId="0" borderId="0"/>
    <xf numFmtId="0" fontId="36" fillId="0" borderId="0"/>
    <xf numFmtId="0" fontId="35" fillId="9" borderId="11" applyNumberFormat="0" applyFont="0" applyAlignment="0" applyProtection="0"/>
    <xf numFmtId="0" fontId="25" fillId="7" borderId="8" applyNumberFormat="0" applyAlignment="0" applyProtection="0"/>
    <xf numFmtId="9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8" fontId="39" fillId="0" borderId="0" applyFill="0" applyBorder="0" applyProtection="0">
      <alignment horizontal="right" vertical="top"/>
    </xf>
    <xf numFmtId="0" fontId="41" fillId="0" borderId="0"/>
    <xf numFmtId="0" fontId="43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8">
    <xf numFmtId="0" fontId="0" fillId="0" borderId="0" xfId="0"/>
    <xf numFmtId="164" fontId="8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49" fontId="8" fillId="0" borderId="1" xfId="13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left" vertical="center" wrapText="1"/>
    </xf>
    <xf numFmtId="164" fontId="17" fillId="3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3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164" fontId="45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/>
    </xf>
    <xf numFmtId="49" fontId="7" fillId="0" borderId="1" xfId="13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111">
    <cellStyle name="_artabyuje" xfId="39"/>
    <cellStyle name="_artabyuje_3.Havelvacner_N1_12 23.01.2018" xfId="40"/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heck Cell 2" xfId="67"/>
    <cellStyle name="Comma" xfId="1" builtinId="3"/>
    <cellStyle name="Comma 2" xfId="2"/>
    <cellStyle name="Comma 2 2" xfId="3"/>
    <cellStyle name="Comma 2 2 2" xfId="26"/>
    <cellStyle name="Comma 2 2 2 2" xfId="68"/>
    <cellStyle name="Comma 2 2 3" xfId="16"/>
    <cellStyle name="Comma 2 3" xfId="25"/>
    <cellStyle name="Comma 2 3 2" xfId="69"/>
    <cellStyle name="Comma 2 4" xfId="15"/>
    <cellStyle name="Comma 3" xfId="4"/>
    <cellStyle name="Comma 3 2" xfId="5"/>
    <cellStyle name="Comma 3 2 2" xfId="28"/>
    <cellStyle name="Comma 3 2 2 2" xfId="70"/>
    <cellStyle name="Comma 3 2 3" xfId="18"/>
    <cellStyle name="Comma 3 3" xfId="27"/>
    <cellStyle name="Comma 3 4" xfId="17"/>
    <cellStyle name="Comma 4" xfId="6"/>
    <cellStyle name="Comma 4 2" xfId="7"/>
    <cellStyle name="Comma 4 2 2" xfId="30"/>
    <cellStyle name="Comma 4 2 3" xfId="20"/>
    <cellStyle name="Comma 4 3" xfId="29"/>
    <cellStyle name="Comma 4 3 2" xfId="71"/>
    <cellStyle name="Comma 4 4" xfId="19"/>
    <cellStyle name="Comma 5" xfId="8"/>
    <cellStyle name="Comma 5 2" xfId="31"/>
    <cellStyle name="Comma 5 2 2" xfId="72"/>
    <cellStyle name="Comma 5 3" xfId="21"/>
    <cellStyle name="Comma 6" xfId="73"/>
    <cellStyle name="Comma 6 2" xfId="74"/>
    <cellStyle name="Comma 7" xfId="75"/>
    <cellStyle name="Comma 8" xfId="37"/>
    <cellStyle name="Comma 8 2" xfId="76"/>
    <cellStyle name="Comma 9" xfId="36"/>
    <cellStyle name="Explanatory Text 2" xfId="77"/>
    <cellStyle name="Good 2" xfId="78"/>
    <cellStyle name="Heading 1 2" xfId="79"/>
    <cellStyle name="Heading 2 2" xfId="80"/>
    <cellStyle name="Heading 3 2" xfId="81"/>
    <cellStyle name="Heading 4 2" xfId="82"/>
    <cellStyle name="Input 2" xfId="83"/>
    <cellStyle name="Linked Cell 2" xfId="84"/>
    <cellStyle name="Neutral 2" xfId="9"/>
    <cellStyle name="Neutral 2 2" xfId="86"/>
    <cellStyle name="Neutral 3" xfId="87"/>
    <cellStyle name="Neutral 4" xfId="85"/>
    <cellStyle name="Normal" xfId="0" builtinId="0"/>
    <cellStyle name="Normal 10" xfId="88"/>
    <cellStyle name="Normal 11" xfId="38"/>
    <cellStyle name="Normal 12" xfId="35"/>
    <cellStyle name="Normal 2" xfId="10"/>
    <cellStyle name="Normal 2 2" xfId="32"/>
    <cellStyle name="Normal 2 2 2" xfId="89"/>
    <cellStyle name="Normal 2 3" xfId="22"/>
    <cellStyle name="Normal 2 3 2" xfId="90"/>
    <cellStyle name="Normal 2_3.Havelvacner_N1_12 23.01.2018" xfId="91"/>
    <cellStyle name="Normal 3" xfId="11"/>
    <cellStyle name="Normal 3 2" xfId="92"/>
    <cellStyle name="Normal 3_HavelvacN2axjusakN3" xfId="93"/>
    <cellStyle name="Normal 4" xfId="12"/>
    <cellStyle name="Normal 4 2" xfId="33"/>
    <cellStyle name="Normal 4 2 2" xfId="94"/>
    <cellStyle name="Normal 4 3" xfId="23"/>
    <cellStyle name="Normal 4 3 2" xfId="95"/>
    <cellStyle name="Normal 5" xfId="96"/>
    <cellStyle name="Normal 5 2" xfId="97"/>
    <cellStyle name="Normal 6" xfId="98"/>
    <cellStyle name="Normal 7" xfId="99"/>
    <cellStyle name="Normal 8" xfId="100"/>
    <cellStyle name="Normal 9" xfId="101"/>
    <cellStyle name="Normal_Book2" xfId="13"/>
    <cellStyle name="Note 2" xfId="102"/>
    <cellStyle name="Output 2" xfId="103"/>
    <cellStyle name="Percent 2" xfId="14"/>
    <cellStyle name="Percent 2 2" xfId="34"/>
    <cellStyle name="Percent 2 2 2" xfId="104"/>
    <cellStyle name="Percent 2 3" xfId="24"/>
    <cellStyle name="RowLevel_1_N6+artabyuje" xfId="105"/>
    <cellStyle name="SN_241" xfId="106"/>
    <cellStyle name="Style 1" xfId="107"/>
    <cellStyle name="Title 2" xfId="108"/>
    <cellStyle name="Total 2" xfId="109"/>
    <cellStyle name="Warning Text 2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12"/>
  <sheetViews>
    <sheetView tabSelected="1" zoomScale="85" zoomScaleNormal="85" zoomScaleSheetLayoutView="89" workbookViewId="0">
      <selection activeCell="H13" sqref="H13"/>
    </sheetView>
  </sheetViews>
  <sheetFormatPr defaultRowHeight="16.5"/>
  <cols>
    <col min="1" max="1" width="11" style="4" customWidth="1"/>
    <col min="2" max="2" width="14.42578125" style="4" customWidth="1"/>
    <col min="3" max="3" width="91" style="4" customWidth="1"/>
    <col min="4" max="4" width="17.85546875" style="4" customWidth="1"/>
    <col min="5" max="5" width="19.85546875" style="4" customWidth="1"/>
    <col min="6" max="6" width="17.5703125" style="4" customWidth="1"/>
    <col min="7" max="7" width="20.5703125" style="4" customWidth="1"/>
    <col min="8" max="8" width="22.5703125" style="4" customWidth="1"/>
    <col min="9" max="9" width="20.140625" style="4" customWidth="1"/>
    <col min="10" max="10" width="18.140625" style="4" customWidth="1"/>
    <col min="11" max="11" width="16.28515625" style="4" customWidth="1"/>
    <col min="12" max="12" width="13.140625" style="4" customWidth="1"/>
    <col min="13" max="13" width="11.28515625" style="4" customWidth="1"/>
    <col min="14" max="16384" width="9.140625" style="4"/>
  </cols>
  <sheetData>
    <row r="2" spans="1:10" ht="23.25" customHeight="1">
      <c r="E2" s="49" t="s">
        <v>3</v>
      </c>
      <c r="F2" s="49"/>
    </row>
    <row r="3" spans="1:10" ht="21.75" customHeight="1">
      <c r="E3" s="49" t="s">
        <v>90</v>
      </c>
      <c r="F3" s="49"/>
    </row>
    <row r="4" spans="1:10" ht="25.5" customHeight="1"/>
    <row r="5" spans="1:10" s="1" customFormat="1" ht="48" customHeight="1">
      <c r="A5" s="50" t="s">
        <v>135</v>
      </c>
      <c r="B5" s="50"/>
      <c r="C5" s="50"/>
      <c r="D5" s="50"/>
      <c r="E5" s="50"/>
      <c r="F5" s="50"/>
    </row>
    <row r="6" spans="1:10" s="3" customFormat="1" ht="21.75" customHeight="1">
      <c r="A6" s="2"/>
      <c r="B6" s="2"/>
      <c r="C6" s="2"/>
      <c r="D6" s="3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6" s="51" t="s">
        <v>74</v>
      </c>
      <c r="F6" s="51"/>
    </row>
    <row r="7" spans="1:10" s="17" customFormat="1" ht="38.25" customHeight="1">
      <c r="A7" s="52" t="s">
        <v>5</v>
      </c>
      <c r="B7" s="52"/>
      <c r="C7" s="53" t="s">
        <v>6</v>
      </c>
      <c r="D7" s="54" t="s">
        <v>0</v>
      </c>
      <c r="E7" s="54" t="s">
        <v>1</v>
      </c>
      <c r="F7" s="54"/>
    </row>
    <row r="8" spans="1:10" s="18" customFormat="1" ht="58.5" customHeight="1">
      <c r="A8" s="19" t="s">
        <v>113</v>
      </c>
      <c r="B8" s="19" t="s">
        <v>114</v>
      </c>
      <c r="C8" s="53"/>
      <c r="D8" s="54"/>
      <c r="E8" s="30" t="s">
        <v>89</v>
      </c>
      <c r="F8" s="30" t="s">
        <v>2</v>
      </c>
      <c r="G8" s="35"/>
      <c r="H8" s="35"/>
      <c r="I8" s="35"/>
      <c r="J8" s="34"/>
    </row>
    <row r="9" spans="1:10" s="1" customFormat="1" ht="36.75" customHeight="1">
      <c r="A9" s="5"/>
      <c r="B9" s="5"/>
      <c r="C9" s="6" t="s">
        <v>7</v>
      </c>
      <c r="D9" s="7">
        <f>E9+F9</f>
        <v>25490388.799999997</v>
      </c>
      <c r="E9" s="30">
        <f>E10+E17+E56+E72+E89+E103+E95+E68+E109</f>
        <v>21035355.299999997</v>
      </c>
      <c r="F9" s="41">
        <f>F10+F17+F56+F72+F89+F103+F95+F68+F109</f>
        <v>4455033.5</v>
      </c>
      <c r="G9" s="36"/>
      <c r="H9" s="36"/>
      <c r="I9" s="36"/>
    </row>
    <row r="10" spans="1:10" ht="40.5" customHeight="1">
      <c r="A10" s="45"/>
      <c r="B10" s="45"/>
      <c r="C10" s="8" t="s">
        <v>13</v>
      </c>
      <c r="D10" s="30">
        <f>E10+F10</f>
        <v>818135.7</v>
      </c>
      <c r="E10" s="30">
        <f>E14+E11</f>
        <v>654887.69999999995</v>
      </c>
      <c r="F10" s="30">
        <f>F14+F11</f>
        <v>163248</v>
      </c>
      <c r="G10" s="37"/>
      <c r="H10" s="37"/>
      <c r="I10" s="37"/>
    </row>
    <row r="11" spans="1:10" ht="33" customHeight="1">
      <c r="A11" s="23" t="s">
        <v>103</v>
      </c>
      <c r="B11" s="10"/>
      <c r="C11" s="5" t="s">
        <v>104</v>
      </c>
      <c r="D11" s="30">
        <f>E11+F11</f>
        <v>806400</v>
      </c>
      <c r="E11" s="30">
        <f>+E13</f>
        <v>645120</v>
      </c>
      <c r="F11" s="30">
        <f>+F13</f>
        <v>161280</v>
      </c>
    </row>
    <row r="12" spans="1:10" ht="27" customHeight="1">
      <c r="A12" s="44"/>
      <c r="B12" s="11"/>
      <c r="C12" s="12" t="s">
        <v>8</v>
      </c>
      <c r="D12" s="13"/>
      <c r="E12" s="13"/>
      <c r="F12" s="13"/>
    </row>
    <row r="13" spans="1:10" ht="75.75" customHeight="1">
      <c r="A13" s="44"/>
      <c r="B13" s="11" t="s">
        <v>105</v>
      </c>
      <c r="C13" s="14" t="s">
        <v>106</v>
      </c>
      <c r="D13" s="15">
        <f>E13+F13</f>
        <v>806400</v>
      </c>
      <c r="E13" s="15">
        <v>645120</v>
      </c>
      <c r="F13" s="15">
        <v>161280</v>
      </c>
    </row>
    <row r="14" spans="1:10" ht="30.75" customHeight="1">
      <c r="A14" s="9" t="s">
        <v>70</v>
      </c>
      <c r="B14" s="10"/>
      <c r="C14" s="5" t="s">
        <v>76</v>
      </c>
      <c r="D14" s="30">
        <f>E14+F14</f>
        <v>11735.7</v>
      </c>
      <c r="E14" s="30">
        <f>+E16</f>
        <v>9767.7000000000007</v>
      </c>
      <c r="F14" s="30">
        <f>+F16</f>
        <v>1968</v>
      </c>
    </row>
    <row r="15" spans="1:10" ht="27" customHeight="1">
      <c r="A15" s="44"/>
      <c r="B15" s="11"/>
      <c r="C15" s="12" t="s">
        <v>8</v>
      </c>
      <c r="D15" s="13"/>
      <c r="E15" s="13"/>
      <c r="F15" s="13"/>
    </row>
    <row r="16" spans="1:10" ht="71.25" customHeight="1">
      <c r="A16" s="44"/>
      <c r="B16" s="11" t="s">
        <v>12</v>
      </c>
      <c r="C16" s="14" t="s">
        <v>71</v>
      </c>
      <c r="D16" s="15">
        <f>E16+F16</f>
        <v>11735.7</v>
      </c>
      <c r="E16" s="15">
        <v>9767.7000000000007</v>
      </c>
      <c r="F16" s="15">
        <v>1968</v>
      </c>
    </row>
    <row r="17" spans="1:6" ht="44.25" customHeight="1">
      <c r="A17" s="45"/>
      <c r="B17" s="45"/>
      <c r="C17" s="21" t="s">
        <v>102</v>
      </c>
      <c r="D17" s="30">
        <f>E17+F17</f>
        <v>14556625.099999998</v>
      </c>
      <c r="E17" s="30">
        <f>E18+E26+E33+E36+E41+E49+E53+E22</f>
        <v>12194060.299999999</v>
      </c>
      <c r="F17" s="30">
        <f>F18+F26+F33+F36+F41+F49+F53+F22</f>
        <v>2362564.7999999998</v>
      </c>
    </row>
    <row r="18" spans="1:6" ht="30.75" customHeight="1">
      <c r="A18" s="26" t="s">
        <v>119</v>
      </c>
      <c r="B18" s="10"/>
      <c r="C18" s="27" t="s">
        <v>118</v>
      </c>
      <c r="D18" s="30">
        <f>E18+F18</f>
        <v>653214.79999999993</v>
      </c>
      <c r="E18" s="30">
        <f>E20+E21</f>
        <v>461643.89999999997</v>
      </c>
      <c r="F18" s="30">
        <f>F20+F21</f>
        <v>191570.9</v>
      </c>
    </row>
    <row r="19" spans="1:6" ht="27" customHeight="1">
      <c r="A19" s="55"/>
      <c r="B19" s="11"/>
      <c r="C19" s="12" t="s">
        <v>8</v>
      </c>
      <c r="D19" s="13"/>
      <c r="E19" s="13"/>
      <c r="F19" s="13"/>
    </row>
    <row r="20" spans="1:6" ht="54.75" customHeight="1">
      <c r="A20" s="56"/>
      <c r="B20" s="11" t="s">
        <v>54</v>
      </c>
      <c r="C20" s="14" t="s">
        <v>117</v>
      </c>
      <c r="D20" s="15">
        <f>E20+F20</f>
        <v>77549.400000000009</v>
      </c>
      <c r="E20" s="15">
        <v>64633.3</v>
      </c>
      <c r="F20" s="15">
        <v>12916.1</v>
      </c>
    </row>
    <row r="21" spans="1:6" ht="61.5" customHeight="1">
      <c r="A21" s="57"/>
      <c r="B21" s="11" t="s">
        <v>56</v>
      </c>
      <c r="C21" s="14" t="s">
        <v>121</v>
      </c>
      <c r="D21" s="15">
        <f>E21+F21</f>
        <v>575665.39999999991</v>
      </c>
      <c r="E21" s="15">
        <v>397010.6</v>
      </c>
      <c r="F21" s="15">
        <v>178654.8</v>
      </c>
    </row>
    <row r="22" spans="1:6" ht="30.75" customHeight="1">
      <c r="A22" s="22" t="s">
        <v>72</v>
      </c>
      <c r="B22" s="10"/>
      <c r="C22" s="5" t="s">
        <v>75</v>
      </c>
      <c r="D22" s="30">
        <f>E22+F22</f>
        <v>489648</v>
      </c>
      <c r="E22" s="30">
        <f>E24+E25</f>
        <v>489648</v>
      </c>
      <c r="F22" s="30">
        <f>F24+F25</f>
        <v>0</v>
      </c>
    </row>
    <row r="23" spans="1:6" ht="27" customHeight="1">
      <c r="A23" s="44"/>
      <c r="B23" s="11"/>
      <c r="C23" s="12" t="s">
        <v>8</v>
      </c>
      <c r="D23" s="13"/>
      <c r="E23" s="13"/>
      <c r="F23" s="13"/>
    </row>
    <row r="24" spans="1:6" ht="51" customHeight="1">
      <c r="A24" s="44"/>
      <c r="B24" s="11" t="s">
        <v>12</v>
      </c>
      <c r="C24" s="14" t="s">
        <v>79</v>
      </c>
      <c r="D24" s="15">
        <f>E24+F24</f>
        <v>4608</v>
      </c>
      <c r="E24" s="15">
        <v>4608</v>
      </c>
      <c r="F24" s="15">
        <v>0</v>
      </c>
    </row>
    <row r="25" spans="1:6" ht="94.5" customHeight="1">
      <c r="A25" s="44"/>
      <c r="B25" s="11" t="s">
        <v>28</v>
      </c>
      <c r="C25" s="14" t="s">
        <v>85</v>
      </c>
      <c r="D25" s="15">
        <f>E25+F25</f>
        <v>485040</v>
      </c>
      <c r="E25" s="15">
        <v>485040</v>
      </c>
      <c r="F25" s="15">
        <v>0</v>
      </c>
    </row>
    <row r="26" spans="1:6" ht="30.75" customHeight="1">
      <c r="A26" s="9" t="s">
        <v>18</v>
      </c>
      <c r="B26" s="10"/>
      <c r="C26" s="5" t="s">
        <v>19</v>
      </c>
      <c r="D26" s="30">
        <f>E26+F26</f>
        <v>3713132.9</v>
      </c>
      <c r="E26" s="30">
        <f>SUM(E28:E32)</f>
        <v>3078167.1999999997</v>
      </c>
      <c r="F26" s="30">
        <f>SUM(F28:F32)</f>
        <v>634965.70000000007</v>
      </c>
    </row>
    <row r="27" spans="1:6" ht="27" customHeight="1">
      <c r="A27" s="44"/>
      <c r="B27" s="11"/>
      <c r="C27" s="12" t="s">
        <v>8</v>
      </c>
      <c r="D27" s="13"/>
      <c r="E27" s="13"/>
      <c r="F27" s="13"/>
    </row>
    <row r="28" spans="1:6" ht="63" customHeight="1">
      <c r="A28" s="44"/>
      <c r="B28" s="11" t="s">
        <v>47</v>
      </c>
      <c r="C28" s="14" t="s">
        <v>24</v>
      </c>
      <c r="D28" s="15">
        <f t="shared" ref="D28" si="0">E28+F28</f>
        <v>323955.09999999998</v>
      </c>
      <c r="E28" s="15">
        <v>253627.3</v>
      </c>
      <c r="F28" s="15">
        <v>70327.8</v>
      </c>
    </row>
    <row r="29" spans="1:6" ht="68.25" customHeight="1">
      <c r="A29" s="44"/>
      <c r="B29" s="11" t="s">
        <v>17</v>
      </c>
      <c r="C29" s="14" t="s">
        <v>77</v>
      </c>
      <c r="D29" s="15">
        <f t="shared" ref="D29:D48" si="1">E29+F29</f>
        <v>709425.6</v>
      </c>
      <c r="E29" s="15">
        <v>591228.19999999995</v>
      </c>
      <c r="F29" s="15">
        <v>118197.4</v>
      </c>
    </row>
    <row r="30" spans="1:6" ht="64.5" customHeight="1">
      <c r="A30" s="44"/>
      <c r="B30" s="11" t="s">
        <v>20</v>
      </c>
      <c r="C30" s="14" t="s">
        <v>23</v>
      </c>
      <c r="D30" s="15">
        <f t="shared" si="1"/>
        <v>2044766.4</v>
      </c>
      <c r="E30" s="15">
        <v>1704112.5</v>
      </c>
      <c r="F30" s="15">
        <v>340653.9</v>
      </c>
    </row>
    <row r="31" spans="1:6" ht="66" customHeight="1">
      <c r="A31" s="44"/>
      <c r="B31" s="11" t="s">
        <v>21</v>
      </c>
      <c r="C31" s="14" t="s">
        <v>22</v>
      </c>
      <c r="D31" s="15">
        <f t="shared" si="1"/>
        <v>511191.5</v>
      </c>
      <c r="E31" s="15">
        <v>426029.4</v>
      </c>
      <c r="F31" s="15">
        <v>85162.1</v>
      </c>
    </row>
    <row r="32" spans="1:6" ht="69.75" customHeight="1">
      <c r="A32" s="44"/>
      <c r="B32" s="11" t="s">
        <v>37</v>
      </c>
      <c r="C32" s="14" t="s">
        <v>25</v>
      </c>
      <c r="D32" s="15">
        <f t="shared" si="1"/>
        <v>123794.3</v>
      </c>
      <c r="E32" s="15">
        <v>103169.8</v>
      </c>
      <c r="F32" s="15">
        <v>20624.5</v>
      </c>
    </row>
    <row r="33" spans="1:6" ht="30.75" customHeight="1">
      <c r="A33" s="9" t="s">
        <v>48</v>
      </c>
      <c r="B33" s="10"/>
      <c r="C33" s="5" t="s">
        <v>49</v>
      </c>
      <c r="D33" s="30">
        <f>E33+F33</f>
        <v>582282.30000000005</v>
      </c>
      <c r="E33" s="30">
        <f>+E35</f>
        <v>449945.4</v>
      </c>
      <c r="F33" s="41">
        <f>+F35</f>
        <v>132336.9</v>
      </c>
    </row>
    <row r="34" spans="1:6" ht="27" customHeight="1">
      <c r="A34" s="44"/>
      <c r="B34" s="11"/>
      <c r="C34" s="12" t="s">
        <v>8</v>
      </c>
      <c r="D34" s="13"/>
      <c r="E34" s="13"/>
      <c r="F34" s="13"/>
    </row>
    <row r="35" spans="1:6" ht="52.5" customHeight="1">
      <c r="A35" s="44"/>
      <c r="B35" s="11" t="s">
        <v>57</v>
      </c>
      <c r="C35" s="14" t="s">
        <v>58</v>
      </c>
      <c r="D35" s="15">
        <f>E35+F35</f>
        <v>582282.30000000005</v>
      </c>
      <c r="E35" s="15">
        <v>449945.4</v>
      </c>
      <c r="F35" s="15">
        <v>132336.9</v>
      </c>
    </row>
    <row r="36" spans="1:6" ht="30.75" customHeight="1">
      <c r="A36" s="9" t="s">
        <v>65</v>
      </c>
      <c r="B36" s="10"/>
      <c r="C36" s="5" t="s">
        <v>73</v>
      </c>
      <c r="D36" s="30">
        <f>E36+F36</f>
        <v>3214208</v>
      </c>
      <c r="E36" s="30">
        <f>E38+E39+E40</f>
        <v>2634513</v>
      </c>
      <c r="F36" s="30">
        <f>F38+F39+F40</f>
        <v>579695</v>
      </c>
    </row>
    <row r="37" spans="1:6" ht="27" customHeight="1">
      <c r="A37" s="46"/>
      <c r="B37" s="11"/>
      <c r="C37" s="12" t="s">
        <v>8</v>
      </c>
      <c r="D37" s="13"/>
      <c r="E37" s="13"/>
      <c r="F37" s="13"/>
    </row>
    <row r="38" spans="1:6" ht="54.75" customHeight="1">
      <c r="A38" s="47"/>
      <c r="B38" s="11" t="s">
        <v>16</v>
      </c>
      <c r="C38" s="14" t="s">
        <v>78</v>
      </c>
      <c r="D38" s="15">
        <f>E38+F38</f>
        <v>14208</v>
      </c>
      <c r="E38" s="15">
        <v>11856</v>
      </c>
      <c r="F38" s="15">
        <v>2352</v>
      </c>
    </row>
    <row r="39" spans="1:6" ht="67.5" customHeight="1">
      <c r="A39" s="47"/>
      <c r="B39" s="11" t="s">
        <v>64</v>
      </c>
      <c r="C39" s="14" t="s">
        <v>80</v>
      </c>
      <c r="D39" s="15">
        <f>E39+F39</f>
        <v>1200000</v>
      </c>
      <c r="E39" s="15">
        <v>960000</v>
      </c>
      <c r="F39" s="15">
        <v>240000</v>
      </c>
    </row>
    <row r="40" spans="1:6" ht="73.5" customHeight="1">
      <c r="A40" s="48"/>
      <c r="B40" s="11" t="s">
        <v>47</v>
      </c>
      <c r="C40" s="14" t="s">
        <v>81</v>
      </c>
      <c r="D40" s="15">
        <f>E40+F40</f>
        <v>2000000</v>
      </c>
      <c r="E40" s="15">
        <v>1662657</v>
      </c>
      <c r="F40" s="15">
        <v>337343</v>
      </c>
    </row>
    <row r="41" spans="1:6" ht="30.75" customHeight="1">
      <c r="A41" s="9" t="s">
        <v>26</v>
      </c>
      <c r="B41" s="10"/>
      <c r="C41" s="5" t="s">
        <v>27</v>
      </c>
      <c r="D41" s="30">
        <f t="shared" si="1"/>
        <v>4366422.2</v>
      </c>
      <c r="E41" s="30">
        <f>SUM(E43:E48)</f>
        <v>3633444.4</v>
      </c>
      <c r="F41" s="30">
        <f>SUM(F43:F48)</f>
        <v>732977.79999999993</v>
      </c>
    </row>
    <row r="42" spans="1:6" ht="27" customHeight="1">
      <c r="A42" s="46"/>
      <c r="B42" s="11"/>
      <c r="C42" s="12" t="s">
        <v>8</v>
      </c>
      <c r="D42" s="13"/>
      <c r="E42" s="13"/>
      <c r="F42" s="13"/>
    </row>
    <row r="43" spans="1:6" ht="64.5" customHeight="1">
      <c r="A43" s="47"/>
      <c r="B43" s="11" t="s">
        <v>28</v>
      </c>
      <c r="C43" s="14" t="s">
        <v>34</v>
      </c>
      <c r="D43" s="15">
        <f t="shared" si="1"/>
        <v>485672.5</v>
      </c>
      <c r="E43" s="15">
        <v>404727.1</v>
      </c>
      <c r="F43" s="15">
        <v>80945.399999999994</v>
      </c>
    </row>
    <row r="44" spans="1:6" ht="68.25" customHeight="1">
      <c r="A44" s="47"/>
      <c r="B44" s="11" t="s">
        <v>29</v>
      </c>
      <c r="C44" s="14" t="s">
        <v>35</v>
      </c>
      <c r="D44" s="15">
        <f t="shared" si="1"/>
        <v>133027.4</v>
      </c>
      <c r="E44" s="15">
        <v>105655.1</v>
      </c>
      <c r="F44" s="15">
        <v>27372.3</v>
      </c>
    </row>
    <row r="45" spans="1:6" ht="68.25" customHeight="1">
      <c r="A45" s="47"/>
      <c r="B45" s="11" t="s">
        <v>31</v>
      </c>
      <c r="C45" s="14" t="s">
        <v>36</v>
      </c>
      <c r="D45" s="15">
        <f t="shared" si="1"/>
        <v>484828.8</v>
      </c>
      <c r="E45" s="15">
        <v>404024</v>
      </c>
      <c r="F45" s="15">
        <v>80804.800000000003</v>
      </c>
    </row>
    <row r="46" spans="1:6" ht="68.25" customHeight="1">
      <c r="A46" s="47"/>
      <c r="B46" s="11" t="s">
        <v>32</v>
      </c>
      <c r="C46" s="14" t="s">
        <v>116</v>
      </c>
      <c r="D46" s="15">
        <f t="shared" si="1"/>
        <v>239654.7</v>
      </c>
      <c r="E46" s="15">
        <v>199672.6</v>
      </c>
      <c r="F46" s="15">
        <v>39982.1</v>
      </c>
    </row>
    <row r="47" spans="1:6" ht="60.75" customHeight="1">
      <c r="A47" s="47"/>
      <c r="B47" s="11" t="s">
        <v>33</v>
      </c>
      <c r="C47" s="14" t="s">
        <v>98</v>
      </c>
      <c r="D47" s="15">
        <f t="shared" si="1"/>
        <v>2957157</v>
      </c>
      <c r="E47" s="15">
        <v>2464297.5</v>
      </c>
      <c r="F47" s="15">
        <v>492859.5</v>
      </c>
    </row>
    <row r="48" spans="1:6" ht="68.25" customHeight="1">
      <c r="A48" s="48"/>
      <c r="B48" s="11" t="s">
        <v>120</v>
      </c>
      <c r="C48" s="14" t="s">
        <v>115</v>
      </c>
      <c r="D48" s="15">
        <f t="shared" si="1"/>
        <v>66081.8</v>
      </c>
      <c r="E48" s="15">
        <v>55068.1</v>
      </c>
      <c r="F48" s="15">
        <v>11013.7</v>
      </c>
    </row>
    <row r="49" spans="1:6" ht="36" customHeight="1">
      <c r="A49" s="9" t="s">
        <v>9</v>
      </c>
      <c r="B49" s="10"/>
      <c r="C49" s="5" t="s">
        <v>10</v>
      </c>
      <c r="D49" s="30">
        <f t="shared" ref="D49" si="2">E49+F49</f>
        <v>1503661.4</v>
      </c>
      <c r="E49" s="30">
        <f>+E51+E52</f>
        <v>1428059.7</v>
      </c>
      <c r="F49" s="30">
        <f>+F51+F52</f>
        <v>75601.7</v>
      </c>
    </row>
    <row r="50" spans="1:6" ht="27" customHeight="1">
      <c r="A50" s="44"/>
      <c r="B50" s="11"/>
      <c r="C50" s="12" t="s">
        <v>8</v>
      </c>
      <c r="D50" s="13"/>
      <c r="E50" s="13"/>
      <c r="F50" s="13"/>
    </row>
    <row r="51" spans="1:6" ht="66" customHeight="1">
      <c r="A51" s="44"/>
      <c r="B51" s="11">
        <v>11006</v>
      </c>
      <c r="C51" s="14" t="s">
        <v>136</v>
      </c>
      <c r="D51" s="15">
        <f>E51+F51</f>
        <v>296646.40000000002</v>
      </c>
      <c r="E51" s="15">
        <v>237306.5</v>
      </c>
      <c r="F51" s="15">
        <v>59339.9</v>
      </c>
    </row>
    <row r="52" spans="1:6" ht="66" customHeight="1">
      <c r="A52" s="44"/>
      <c r="B52" s="11">
        <v>32006</v>
      </c>
      <c r="C52" s="14" t="s">
        <v>137</v>
      </c>
      <c r="D52" s="15">
        <f>E52+F52</f>
        <v>1207015</v>
      </c>
      <c r="E52" s="15">
        <v>1190753.2</v>
      </c>
      <c r="F52" s="15">
        <v>16261.8</v>
      </c>
    </row>
    <row r="53" spans="1:6" ht="30.75" customHeight="1">
      <c r="A53" s="9" t="s">
        <v>38</v>
      </c>
      <c r="B53" s="10"/>
      <c r="C53" s="5" t="s">
        <v>39</v>
      </c>
      <c r="D53" s="30">
        <f>E53+F53</f>
        <v>34055.5</v>
      </c>
      <c r="E53" s="30">
        <f>E55</f>
        <v>18638.7</v>
      </c>
      <c r="F53" s="30">
        <f>F55</f>
        <v>15416.8</v>
      </c>
    </row>
    <row r="54" spans="1:6" ht="27.75" customHeight="1">
      <c r="A54" s="44"/>
      <c r="B54" s="11"/>
      <c r="C54" s="12" t="s">
        <v>8</v>
      </c>
      <c r="D54" s="13"/>
      <c r="E54" s="13"/>
      <c r="F54" s="13"/>
    </row>
    <row r="55" spans="1:6" ht="52.5" customHeight="1">
      <c r="A55" s="44"/>
      <c r="B55" s="11" t="s">
        <v>4</v>
      </c>
      <c r="C55" s="14" t="s">
        <v>40</v>
      </c>
      <c r="D55" s="15">
        <f>E55+F55</f>
        <v>34055.5</v>
      </c>
      <c r="E55" s="15">
        <v>18638.7</v>
      </c>
      <c r="F55" s="15">
        <v>15416.8</v>
      </c>
    </row>
    <row r="56" spans="1:6" ht="33" customHeight="1">
      <c r="A56" s="45"/>
      <c r="B56" s="45"/>
      <c r="C56" s="8" t="s">
        <v>14</v>
      </c>
      <c r="D56" s="30">
        <f>E56+F56</f>
        <v>1018497.3</v>
      </c>
      <c r="E56" s="30">
        <f>E57</f>
        <v>811057.3</v>
      </c>
      <c r="F56" s="30">
        <f>F57</f>
        <v>207440</v>
      </c>
    </row>
    <row r="57" spans="1:6" ht="44.25" customHeight="1">
      <c r="A57" s="9" t="s">
        <v>61</v>
      </c>
      <c r="B57" s="10"/>
      <c r="C57" s="5" t="s">
        <v>62</v>
      </c>
      <c r="D57" s="30">
        <f>E57+F57</f>
        <v>1018497.3</v>
      </c>
      <c r="E57" s="30">
        <f>SUM(E59:E67)</f>
        <v>811057.3</v>
      </c>
      <c r="F57" s="30">
        <f>SUM(F59:F67)</f>
        <v>207440</v>
      </c>
    </row>
    <row r="58" spans="1:6" ht="27" customHeight="1">
      <c r="A58" s="44"/>
      <c r="B58" s="11"/>
      <c r="C58" s="12" t="s">
        <v>8</v>
      </c>
      <c r="D58" s="13"/>
      <c r="E58" s="13"/>
      <c r="F58" s="13"/>
    </row>
    <row r="59" spans="1:6" ht="58.5" customHeight="1">
      <c r="A59" s="44"/>
      <c r="B59" s="11" t="s">
        <v>16</v>
      </c>
      <c r="C59" s="14" t="s">
        <v>92</v>
      </c>
      <c r="D59" s="15">
        <f t="shared" ref="D59:D73" si="3">E59+F59</f>
        <v>433329.3</v>
      </c>
      <c r="E59" s="15">
        <v>233329.3</v>
      </c>
      <c r="F59" s="15">
        <v>200000</v>
      </c>
    </row>
    <row r="60" spans="1:6" ht="65.25" customHeight="1">
      <c r="A60" s="44"/>
      <c r="B60" s="11" t="s">
        <v>50</v>
      </c>
      <c r="C60" s="14" t="s">
        <v>91</v>
      </c>
      <c r="D60" s="15">
        <f t="shared" ref="D60" si="4">E60+F60</f>
        <v>71712</v>
      </c>
      <c r="E60" s="15">
        <v>65232</v>
      </c>
      <c r="F60" s="15">
        <v>6480</v>
      </c>
    </row>
    <row r="61" spans="1:6" ht="65.25" customHeight="1">
      <c r="A61" s="44"/>
      <c r="B61" s="11" t="s">
        <v>51</v>
      </c>
      <c r="C61" s="14" t="s">
        <v>111</v>
      </c>
      <c r="D61" s="15">
        <f>E61+F61</f>
        <v>291072</v>
      </c>
      <c r="E61" s="15">
        <v>291072</v>
      </c>
      <c r="F61" s="15">
        <v>0</v>
      </c>
    </row>
    <row r="62" spans="1:6" ht="65.25" customHeight="1">
      <c r="A62" s="44"/>
      <c r="B62" s="11" t="s">
        <v>52</v>
      </c>
      <c r="C62" s="14" t="s">
        <v>93</v>
      </c>
      <c r="D62" s="15">
        <f>E62+F62</f>
        <v>33888</v>
      </c>
      <c r="E62" s="15">
        <v>33888</v>
      </c>
      <c r="F62" s="15">
        <v>0</v>
      </c>
    </row>
    <row r="63" spans="1:6" ht="61.5" customHeight="1">
      <c r="A63" s="44"/>
      <c r="B63" s="11" t="s">
        <v>53</v>
      </c>
      <c r="C63" s="14" t="s">
        <v>94</v>
      </c>
      <c r="D63" s="15">
        <f t="shared" si="3"/>
        <v>141024</v>
      </c>
      <c r="E63" s="15">
        <v>141024</v>
      </c>
      <c r="F63" s="15">
        <v>0</v>
      </c>
    </row>
    <row r="64" spans="1:6" ht="70.5" customHeight="1">
      <c r="A64" s="44"/>
      <c r="B64" s="11" t="s">
        <v>54</v>
      </c>
      <c r="C64" s="14" t="s">
        <v>95</v>
      </c>
      <c r="D64" s="15">
        <f t="shared" si="3"/>
        <v>28032</v>
      </c>
      <c r="E64" s="15">
        <v>28032</v>
      </c>
      <c r="F64" s="15">
        <v>0</v>
      </c>
    </row>
    <row r="65" spans="1:6" ht="64.5" customHeight="1">
      <c r="A65" s="44"/>
      <c r="B65" s="11" t="s">
        <v>55</v>
      </c>
      <c r="C65" s="14" t="s">
        <v>96</v>
      </c>
      <c r="D65" s="15">
        <f t="shared" si="3"/>
        <v>2592</v>
      </c>
      <c r="E65" s="15">
        <v>2592</v>
      </c>
      <c r="F65" s="15">
        <v>0</v>
      </c>
    </row>
    <row r="66" spans="1:6" ht="78.75" customHeight="1">
      <c r="A66" s="44"/>
      <c r="B66" s="11" t="s">
        <v>56</v>
      </c>
      <c r="C66" s="14" t="s">
        <v>97</v>
      </c>
      <c r="D66" s="15">
        <f t="shared" ref="D66" si="5">E66+F66</f>
        <v>11088</v>
      </c>
      <c r="E66" s="15">
        <v>11088</v>
      </c>
      <c r="F66" s="15">
        <v>0</v>
      </c>
    </row>
    <row r="67" spans="1:6" ht="78.75" customHeight="1">
      <c r="A67" s="44"/>
      <c r="B67" s="11">
        <v>32001</v>
      </c>
      <c r="C67" s="14" t="s">
        <v>138</v>
      </c>
      <c r="D67" s="15">
        <f t="shared" si="3"/>
        <v>5760</v>
      </c>
      <c r="E67" s="15">
        <v>4800</v>
      </c>
      <c r="F67" s="15">
        <v>960</v>
      </c>
    </row>
    <row r="68" spans="1:6" ht="39" customHeight="1">
      <c r="A68" s="16"/>
      <c r="B68" s="13"/>
      <c r="C68" s="31" t="s">
        <v>130</v>
      </c>
      <c r="D68" s="30">
        <f>E68+F68</f>
        <v>72610.5</v>
      </c>
      <c r="E68" s="30">
        <f>E69</f>
        <v>9335</v>
      </c>
      <c r="F68" s="30">
        <f>F69</f>
        <v>63275.5</v>
      </c>
    </row>
    <row r="69" spans="1:6" ht="44.25" customHeight="1">
      <c r="A69" s="29" t="s">
        <v>131</v>
      </c>
      <c r="B69" s="10"/>
      <c r="C69" s="5" t="s">
        <v>127</v>
      </c>
      <c r="D69" s="30">
        <f>E69+F69</f>
        <v>72610.5</v>
      </c>
      <c r="E69" s="30">
        <f>+E71</f>
        <v>9335</v>
      </c>
      <c r="F69" s="30">
        <f>+F71</f>
        <v>63275.5</v>
      </c>
    </row>
    <row r="70" spans="1:6" ht="30" customHeight="1">
      <c r="A70" s="44"/>
      <c r="B70" s="11"/>
      <c r="C70" s="12" t="s">
        <v>128</v>
      </c>
      <c r="D70" s="13"/>
      <c r="E70" s="13"/>
      <c r="F70" s="13"/>
    </row>
    <row r="71" spans="1:6" ht="64.5" customHeight="1">
      <c r="A71" s="44"/>
      <c r="B71" s="11" t="s">
        <v>52</v>
      </c>
      <c r="C71" s="14" t="s">
        <v>129</v>
      </c>
      <c r="D71" s="13">
        <f>+F71+E71</f>
        <v>72610.5</v>
      </c>
      <c r="E71" s="13">
        <v>9335</v>
      </c>
      <c r="F71" s="13">
        <v>63275.5</v>
      </c>
    </row>
    <row r="72" spans="1:6" ht="41.25" customHeight="1">
      <c r="A72" s="45"/>
      <c r="B72" s="45"/>
      <c r="C72" s="21" t="s">
        <v>100</v>
      </c>
      <c r="D72" s="30">
        <f t="shared" si="3"/>
        <v>3036925</v>
      </c>
      <c r="E72" s="30">
        <f>E73+E83+E80</f>
        <v>2310610.6</v>
      </c>
      <c r="F72" s="33">
        <f>F73+F83+F80</f>
        <v>726314.4</v>
      </c>
    </row>
    <row r="73" spans="1:6" ht="33.75" customHeight="1">
      <c r="A73" s="9" t="s">
        <v>41</v>
      </c>
      <c r="B73" s="10"/>
      <c r="C73" s="5" t="s">
        <v>42</v>
      </c>
      <c r="D73" s="30">
        <f t="shared" si="3"/>
        <v>1299697</v>
      </c>
      <c r="E73" s="30">
        <f>E75+E76+E77+E78+E79</f>
        <v>1019010.6</v>
      </c>
      <c r="F73" s="41">
        <f>F75+F76+F77+F78+F79</f>
        <v>280686.40000000002</v>
      </c>
    </row>
    <row r="74" spans="1:6" ht="27" customHeight="1">
      <c r="A74" s="44"/>
      <c r="B74" s="11"/>
      <c r="C74" s="12" t="s">
        <v>8</v>
      </c>
      <c r="D74" s="13"/>
      <c r="E74" s="13"/>
      <c r="F74" s="13"/>
    </row>
    <row r="75" spans="1:6" ht="66.75" customHeight="1">
      <c r="A75" s="44"/>
      <c r="B75" s="11" t="s">
        <v>12</v>
      </c>
      <c r="C75" s="14" t="s">
        <v>43</v>
      </c>
      <c r="D75" s="15">
        <f t="shared" ref="D75:D83" si="6">E75+F75</f>
        <v>464606.4</v>
      </c>
      <c r="E75" s="15">
        <v>343920</v>
      </c>
      <c r="F75" s="15">
        <v>120686.39999999999</v>
      </c>
    </row>
    <row r="76" spans="1:6" ht="59.25" customHeight="1">
      <c r="A76" s="44"/>
      <c r="B76" s="11" t="s">
        <v>15</v>
      </c>
      <c r="C76" s="14" t="s">
        <v>44</v>
      </c>
      <c r="D76" s="15">
        <f t="shared" si="6"/>
        <v>35090.6</v>
      </c>
      <c r="E76" s="15">
        <v>35090.6</v>
      </c>
      <c r="F76" s="15">
        <v>0</v>
      </c>
    </row>
    <row r="77" spans="1:6" ht="72.75" customHeight="1">
      <c r="A77" s="24"/>
      <c r="B77" s="11" t="s">
        <v>16</v>
      </c>
      <c r="C77" s="14" t="s">
        <v>109</v>
      </c>
      <c r="D77" s="25">
        <f t="shared" si="6"/>
        <v>200000</v>
      </c>
      <c r="E77" s="25">
        <v>160000</v>
      </c>
      <c r="F77" s="25">
        <v>40000</v>
      </c>
    </row>
    <row r="78" spans="1:6" ht="64.5" customHeight="1">
      <c r="A78" s="24"/>
      <c r="B78" s="11" t="s">
        <v>28</v>
      </c>
      <c r="C78" s="14" t="s">
        <v>110</v>
      </c>
      <c r="D78" s="25">
        <f t="shared" si="6"/>
        <v>400000</v>
      </c>
      <c r="E78" s="25">
        <v>320000</v>
      </c>
      <c r="F78" s="25">
        <v>80000</v>
      </c>
    </row>
    <row r="79" spans="1:6" ht="66" customHeight="1">
      <c r="A79" s="24"/>
      <c r="B79" s="11" t="s">
        <v>11</v>
      </c>
      <c r="C79" s="14" t="s">
        <v>108</v>
      </c>
      <c r="D79" s="25">
        <f t="shared" si="6"/>
        <v>200000</v>
      </c>
      <c r="E79" s="25">
        <v>160000</v>
      </c>
      <c r="F79" s="25">
        <v>40000</v>
      </c>
    </row>
    <row r="80" spans="1:6" ht="29.25" customHeight="1">
      <c r="A80" s="32" t="s">
        <v>133</v>
      </c>
      <c r="B80" s="11"/>
      <c r="C80" s="38" t="s">
        <v>132</v>
      </c>
      <c r="D80" s="39">
        <f>+E80+F80</f>
        <v>500000</v>
      </c>
      <c r="E80" s="39">
        <f>+E82</f>
        <v>250000</v>
      </c>
      <c r="F80" s="39">
        <f>+F82</f>
        <v>250000</v>
      </c>
    </row>
    <row r="81" spans="1:6" ht="23.25" customHeight="1">
      <c r="A81" s="32"/>
      <c r="B81" s="11"/>
      <c r="C81" s="12" t="s">
        <v>8</v>
      </c>
      <c r="D81" s="25"/>
      <c r="E81" s="25"/>
      <c r="F81" s="25"/>
    </row>
    <row r="82" spans="1:6" ht="57" customHeight="1">
      <c r="A82" s="32"/>
      <c r="B82" s="11" t="s">
        <v>30</v>
      </c>
      <c r="C82" s="14" t="s">
        <v>134</v>
      </c>
      <c r="D82" s="25">
        <f>+E82+F82</f>
        <v>500000</v>
      </c>
      <c r="E82" s="25">
        <v>250000</v>
      </c>
      <c r="F82" s="25">
        <v>250000</v>
      </c>
    </row>
    <row r="83" spans="1:6" ht="30.75" customHeight="1">
      <c r="A83" s="9" t="s">
        <v>45</v>
      </c>
      <c r="B83" s="10"/>
      <c r="C83" s="5" t="s">
        <v>46</v>
      </c>
      <c r="D83" s="30">
        <f t="shared" si="6"/>
        <v>1237228</v>
      </c>
      <c r="E83" s="30">
        <f>E85+E88+E86+E87</f>
        <v>1041600</v>
      </c>
      <c r="F83" s="41">
        <f>F85+F88+F86+F87</f>
        <v>195628</v>
      </c>
    </row>
    <row r="84" spans="1:6" ht="27" customHeight="1">
      <c r="A84" s="44"/>
      <c r="B84" s="11"/>
      <c r="C84" s="12" t="s">
        <v>8</v>
      </c>
      <c r="D84" s="13"/>
      <c r="E84" s="13"/>
      <c r="F84" s="13"/>
    </row>
    <row r="85" spans="1:6" ht="63.75" customHeight="1">
      <c r="A85" s="44"/>
      <c r="B85" s="11" t="s">
        <v>47</v>
      </c>
      <c r="C85" s="14" t="s">
        <v>82</v>
      </c>
      <c r="D85" s="15">
        <f t="shared" ref="D85:D90" si="7">E85+F85</f>
        <v>23884.7</v>
      </c>
      <c r="E85" s="15">
        <v>19200</v>
      </c>
      <c r="F85" s="15">
        <v>4684.7</v>
      </c>
    </row>
    <row r="86" spans="1:6" ht="78" customHeight="1">
      <c r="A86" s="44"/>
      <c r="B86" s="11" t="s">
        <v>37</v>
      </c>
      <c r="C86" s="14" t="s">
        <v>84</v>
      </c>
      <c r="D86" s="15">
        <f t="shared" si="7"/>
        <v>668771.80000000005</v>
      </c>
      <c r="E86" s="15">
        <v>576000</v>
      </c>
      <c r="F86" s="15">
        <v>92771.8</v>
      </c>
    </row>
    <row r="87" spans="1:6" ht="72.75" customHeight="1">
      <c r="A87" s="44"/>
      <c r="B87" s="11" t="s">
        <v>29</v>
      </c>
      <c r="C87" s="14" t="s">
        <v>107</v>
      </c>
      <c r="D87" s="15">
        <f t="shared" si="7"/>
        <v>372601.3</v>
      </c>
      <c r="E87" s="15">
        <v>312000</v>
      </c>
      <c r="F87" s="15">
        <v>60601.3</v>
      </c>
    </row>
    <row r="88" spans="1:6" ht="79.5" customHeight="1">
      <c r="A88" s="40"/>
      <c r="B88" s="11" t="s">
        <v>30</v>
      </c>
      <c r="C88" s="14" t="s">
        <v>83</v>
      </c>
      <c r="D88" s="15">
        <f t="shared" ref="D88" si="8">E88+F88</f>
        <v>171970.2</v>
      </c>
      <c r="E88" s="15">
        <v>134400</v>
      </c>
      <c r="F88" s="15">
        <v>37570.199999999997</v>
      </c>
    </row>
    <row r="89" spans="1:6" ht="42" customHeight="1">
      <c r="A89" s="45"/>
      <c r="B89" s="45"/>
      <c r="C89" s="8" t="s">
        <v>101</v>
      </c>
      <c r="D89" s="30">
        <f t="shared" si="7"/>
        <v>2063578.7999999998</v>
      </c>
      <c r="E89" s="30">
        <f>E90</f>
        <v>1551903.4</v>
      </c>
      <c r="F89" s="30">
        <f>F90</f>
        <v>511675.4</v>
      </c>
    </row>
    <row r="90" spans="1:6" ht="42.75" customHeight="1">
      <c r="A90" s="9" t="s">
        <v>59</v>
      </c>
      <c r="B90" s="10"/>
      <c r="C90" s="5" t="s">
        <v>60</v>
      </c>
      <c r="D90" s="30">
        <f t="shared" si="7"/>
        <v>2063578.7999999998</v>
      </c>
      <c r="E90" s="30">
        <f>E92+E93+E94</f>
        <v>1551903.4</v>
      </c>
      <c r="F90" s="30">
        <f>F92+F93+F94</f>
        <v>511675.4</v>
      </c>
    </row>
    <row r="91" spans="1:6" ht="27" customHeight="1">
      <c r="A91" s="44"/>
      <c r="B91" s="11"/>
      <c r="C91" s="12" t="s">
        <v>8</v>
      </c>
      <c r="D91" s="13"/>
      <c r="E91" s="13"/>
      <c r="F91" s="13"/>
    </row>
    <row r="92" spans="1:6" ht="72.75" customHeight="1">
      <c r="A92" s="44"/>
      <c r="B92" s="11" t="s">
        <v>4</v>
      </c>
      <c r="C92" s="14" t="s">
        <v>122</v>
      </c>
      <c r="D92" s="15">
        <f>E92+F92</f>
        <v>548245.30000000005</v>
      </c>
      <c r="E92" s="15">
        <v>296284.59999999998</v>
      </c>
      <c r="F92" s="15">
        <v>251960.7</v>
      </c>
    </row>
    <row r="93" spans="1:6" ht="72.75" customHeight="1">
      <c r="A93" s="44"/>
      <c r="B93" s="11" t="s">
        <v>37</v>
      </c>
      <c r="C93" s="14" t="s">
        <v>123</v>
      </c>
      <c r="D93" s="15">
        <f>E93+F93</f>
        <v>517971</v>
      </c>
      <c r="E93" s="15">
        <v>427003.4</v>
      </c>
      <c r="F93" s="15">
        <v>90967.6</v>
      </c>
    </row>
    <row r="94" spans="1:6" ht="88.5" customHeight="1">
      <c r="A94" s="44"/>
      <c r="B94" s="11" t="s">
        <v>11</v>
      </c>
      <c r="C94" s="14" t="s">
        <v>124</v>
      </c>
      <c r="D94" s="15">
        <f>E94+F94</f>
        <v>997362.5</v>
      </c>
      <c r="E94" s="15">
        <v>828615.4</v>
      </c>
      <c r="F94" s="15">
        <v>168747.1</v>
      </c>
    </row>
    <row r="95" spans="1:6" ht="45" customHeight="1">
      <c r="A95" s="16"/>
      <c r="B95" s="13"/>
      <c r="C95" s="21" t="s">
        <v>112</v>
      </c>
      <c r="D95" s="30">
        <f>E95+F95</f>
        <v>1457687.2000000002</v>
      </c>
      <c r="E95" s="30">
        <f>+E96+E100</f>
        <v>1457687.2000000002</v>
      </c>
      <c r="F95" s="41">
        <f>+F96+F100</f>
        <v>0</v>
      </c>
    </row>
    <row r="96" spans="1:6" ht="36" customHeight="1">
      <c r="A96" s="40" t="s">
        <v>139</v>
      </c>
      <c r="B96" s="10"/>
      <c r="C96" s="28" t="s">
        <v>126</v>
      </c>
      <c r="D96" s="41">
        <f>E96+F96</f>
        <v>1288343.2000000002</v>
      </c>
      <c r="E96" s="41">
        <f>+E98+E99</f>
        <v>1288343.2000000002</v>
      </c>
      <c r="F96" s="41">
        <f>+F98+F99</f>
        <v>0</v>
      </c>
    </row>
    <row r="97" spans="1:6" ht="27" customHeight="1">
      <c r="A97" s="44"/>
      <c r="B97" s="11"/>
      <c r="C97" s="12" t="s">
        <v>8</v>
      </c>
      <c r="D97" s="13"/>
      <c r="E97" s="13"/>
      <c r="F97" s="13"/>
    </row>
    <row r="98" spans="1:6" ht="86.25" customHeight="1">
      <c r="A98" s="44"/>
      <c r="B98" s="11">
        <v>11020</v>
      </c>
      <c r="C98" s="14" t="s">
        <v>140</v>
      </c>
      <c r="D98" s="15">
        <f>E98+F98</f>
        <v>598928.80000000005</v>
      </c>
      <c r="E98" s="15">
        <v>598928.80000000005</v>
      </c>
      <c r="F98" s="15">
        <v>0</v>
      </c>
    </row>
    <row r="99" spans="1:6" ht="76.5" customHeight="1">
      <c r="A99" s="44"/>
      <c r="B99" s="11">
        <v>32003</v>
      </c>
      <c r="C99" s="14" t="s">
        <v>141</v>
      </c>
      <c r="D99" s="15">
        <f>E99+F99</f>
        <v>689414.4</v>
      </c>
      <c r="E99" s="15">
        <v>689414.4</v>
      </c>
      <c r="F99" s="15">
        <v>0</v>
      </c>
    </row>
    <row r="100" spans="1:6" ht="36" customHeight="1">
      <c r="A100" s="20" t="s">
        <v>125</v>
      </c>
      <c r="B100" s="10"/>
      <c r="C100" s="28" t="s">
        <v>126</v>
      </c>
      <c r="D100" s="30">
        <f>E100+F100</f>
        <v>169344</v>
      </c>
      <c r="E100" s="30">
        <f>+E102</f>
        <v>169344</v>
      </c>
      <c r="F100" s="30">
        <f>+F102</f>
        <v>0</v>
      </c>
    </row>
    <row r="101" spans="1:6" ht="27" customHeight="1">
      <c r="A101" s="44"/>
      <c r="B101" s="11"/>
      <c r="C101" s="12" t="s">
        <v>8</v>
      </c>
      <c r="D101" s="13"/>
      <c r="E101" s="13"/>
      <c r="F101" s="13"/>
    </row>
    <row r="102" spans="1:6" ht="66" customHeight="1">
      <c r="A102" s="44"/>
      <c r="B102" s="11" t="s">
        <v>63</v>
      </c>
      <c r="C102" s="14" t="s">
        <v>99</v>
      </c>
      <c r="D102" s="15">
        <f>E102+F102</f>
        <v>169344</v>
      </c>
      <c r="E102" s="15">
        <v>169344</v>
      </c>
      <c r="F102" s="15">
        <v>0</v>
      </c>
    </row>
    <row r="103" spans="1:6" ht="33.75" customHeight="1">
      <c r="A103" s="16"/>
      <c r="B103" s="13"/>
      <c r="C103" s="8" t="s">
        <v>69</v>
      </c>
      <c r="D103" s="30">
        <f>E103+F103</f>
        <v>718833.29999999993</v>
      </c>
      <c r="E103" s="30">
        <f>E104</f>
        <v>589567.19999999995</v>
      </c>
      <c r="F103" s="30">
        <f>F104</f>
        <v>129266.1</v>
      </c>
    </row>
    <row r="104" spans="1:6" ht="36" customHeight="1">
      <c r="A104" s="9" t="s">
        <v>68</v>
      </c>
      <c r="B104" s="10"/>
      <c r="C104" s="5" t="s">
        <v>67</v>
      </c>
      <c r="D104" s="30">
        <f>E104+F104</f>
        <v>718833.29999999993</v>
      </c>
      <c r="E104" s="30">
        <f>E106+E107+E108</f>
        <v>589567.19999999995</v>
      </c>
      <c r="F104" s="30">
        <f>F106+F107+F108</f>
        <v>129266.1</v>
      </c>
    </row>
    <row r="105" spans="1:6" ht="27" customHeight="1">
      <c r="A105" s="44"/>
      <c r="B105" s="11"/>
      <c r="C105" s="12" t="s">
        <v>8</v>
      </c>
      <c r="D105" s="13"/>
      <c r="E105" s="13"/>
      <c r="F105" s="13"/>
    </row>
    <row r="106" spans="1:6" ht="66" customHeight="1">
      <c r="A106" s="44"/>
      <c r="B106" s="11" t="s">
        <v>4</v>
      </c>
      <c r="C106" s="14" t="s">
        <v>88</v>
      </c>
      <c r="D106" s="15">
        <f>E106+F106</f>
        <v>199872.6</v>
      </c>
      <c r="E106" s="15">
        <v>145491.1</v>
      </c>
      <c r="F106" s="15">
        <v>54381.5</v>
      </c>
    </row>
    <row r="107" spans="1:6" ht="69" customHeight="1">
      <c r="A107" s="44"/>
      <c r="B107" s="11" t="s">
        <v>63</v>
      </c>
      <c r="C107" s="14" t="s">
        <v>86</v>
      </c>
      <c r="D107" s="15">
        <f>E107+F107</f>
        <v>216736.3</v>
      </c>
      <c r="E107" s="15">
        <v>186470.3</v>
      </c>
      <c r="F107" s="15">
        <v>30266</v>
      </c>
    </row>
    <row r="108" spans="1:6" ht="80.25" customHeight="1">
      <c r="A108" s="44"/>
      <c r="B108" s="11" t="s">
        <v>66</v>
      </c>
      <c r="C108" s="14" t="s">
        <v>87</v>
      </c>
      <c r="D108" s="15">
        <f>E108+F108</f>
        <v>302224.39999999997</v>
      </c>
      <c r="E108" s="15">
        <v>257605.8</v>
      </c>
      <c r="F108" s="15">
        <v>44618.6</v>
      </c>
    </row>
    <row r="109" spans="1:6" ht="33.75" customHeight="1">
      <c r="A109" s="16"/>
      <c r="B109" s="13"/>
      <c r="C109" s="21" t="s">
        <v>142</v>
      </c>
      <c r="D109" s="41">
        <f>E109+F109</f>
        <v>1747495.9000000001</v>
      </c>
      <c r="E109" s="41">
        <f>E110</f>
        <v>1456246.6</v>
      </c>
      <c r="F109" s="41">
        <f>F110</f>
        <v>291249.3</v>
      </c>
    </row>
    <row r="110" spans="1:6" ht="36" customHeight="1">
      <c r="A110" s="40" t="s">
        <v>143</v>
      </c>
      <c r="B110" s="10"/>
      <c r="C110" s="5" t="s">
        <v>145</v>
      </c>
      <c r="D110" s="41">
        <f>E110+F110</f>
        <v>1747495.9000000001</v>
      </c>
      <c r="E110" s="41">
        <f>E112+E113+E114</f>
        <v>1456246.6</v>
      </c>
      <c r="F110" s="41">
        <f>F112+F113+F114</f>
        <v>291249.3</v>
      </c>
    </row>
    <row r="111" spans="1:6" ht="27" customHeight="1">
      <c r="A111" s="42"/>
      <c r="B111" s="11"/>
      <c r="C111" s="12" t="s">
        <v>8</v>
      </c>
      <c r="D111" s="13"/>
      <c r="E111" s="13"/>
      <c r="F111" s="13"/>
    </row>
    <row r="112" spans="1:6" ht="66" customHeight="1">
      <c r="A112" s="43"/>
      <c r="B112" s="11">
        <v>31006</v>
      </c>
      <c r="C112" s="14" t="s">
        <v>144</v>
      </c>
      <c r="D112" s="15">
        <f>E112+F112</f>
        <v>1747495.9000000001</v>
      </c>
      <c r="E112" s="15">
        <v>1456246.6</v>
      </c>
      <c r="F112" s="15">
        <v>291249.3</v>
      </c>
    </row>
  </sheetData>
  <mergeCells count="32">
    <mergeCell ref="A15:A16"/>
    <mergeCell ref="A10:B10"/>
    <mergeCell ref="A17:B17"/>
    <mergeCell ref="A101:A102"/>
    <mergeCell ref="A23:A25"/>
    <mergeCell ref="A12:A13"/>
    <mergeCell ref="A19:A21"/>
    <mergeCell ref="A70:A71"/>
    <mergeCell ref="E2:F2"/>
    <mergeCell ref="E3:F3"/>
    <mergeCell ref="A5:F5"/>
    <mergeCell ref="E6:F6"/>
    <mergeCell ref="A7:B7"/>
    <mergeCell ref="C7:C8"/>
    <mergeCell ref="D7:D8"/>
    <mergeCell ref="E7:F7"/>
    <mergeCell ref="A111:A112"/>
    <mergeCell ref="A105:A108"/>
    <mergeCell ref="A27:A32"/>
    <mergeCell ref="A54:A55"/>
    <mergeCell ref="A84:A87"/>
    <mergeCell ref="A74:A76"/>
    <mergeCell ref="A58:A67"/>
    <mergeCell ref="A91:A94"/>
    <mergeCell ref="A56:B56"/>
    <mergeCell ref="A72:B72"/>
    <mergeCell ref="A89:B89"/>
    <mergeCell ref="A34:A35"/>
    <mergeCell ref="A50:A52"/>
    <mergeCell ref="A42:A48"/>
    <mergeCell ref="A37:A40"/>
    <mergeCell ref="A97:A99"/>
  </mergeCells>
  <printOptions horizontalCentered="1"/>
  <pageMargins left="0" right="0" top="0.38" bottom="0.47" header="0.28000000000000003" footer="0.28000000000000003"/>
  <pageSetup paperSize="9" scale="65" firstPageNumber="0" orientation="portrait" horizontalDpi="4294967294" verticalDpi="4294967294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աղ. N 5</vt:lpstr>
      <vt:lpstr>'Հավելված N 1, աղ. N 5'!Print_Area</vt:lpstr>
      <vt:lpstr>'Հավելված N 1, աղ. N 5'!Print_Titles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Admin</cp:lastModifiedBy>
  <cp:lastPrinted>2020-07-20T08:07:59Z</cp:lastPrinted>
  <dcterms:created xsi:type="dcterms:W3CDTF">2007-03-02T10:56:04Z</dcterms:created>
  <dcterms:modified xsi:type="dcterms:W3CDTF">2020-07-20T08:08:04Z</dcterms:modified>
</cp:coreProperties>
</file>