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Tatevik\Desktop\pt 96.1\2.1.Havelvacner_Orenq\"/>
    </mc:Choice>
  </mc:AlternateContent>
  <xr:revisionPtr revIDLastSave="0" documentId="13_ncr:1_{D2C010AA-54C7-4500-92D7-D1AD5CBAD5E0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Հավ N 6 աղ. N 1" sheetId="1" r:id="rId1"/>
    <sheet name="Հավ N 6 աղ. N 2 " sheetId="6" r:id="rId2"/>
  </sheets>
  <definedNames>
    <definedName name="_xlnm.Print_Area" localSheetId="0">'Հավ N 6 աղ. N 1'!$A$1:$D$31</definedName>
    <definedName name="_xlnm.Print_Area" localSheetId="1">'Հավ N 6 աղ. N 2 '!$A$1:$F$36</definedName>
    <definedName name="_xlnm.Print_Titles" localSheetId="0">'Հավ N 6 աղ. N 1'!$5:$6</definedName>
    <definedName name="Z_155F7499_2150_4D1D_A33C_609506E2BE56_.wvu.PrintTitles" localSheetId="0" hidden="1">'Հավ N 6 աղ. N 1'!$5:$6</definedName>
    <definedName name="Z_155F7499_2150_4D1D_A33C_609506E2BE56_.wvu.PrintTitles" localSheetId="1" hidden="1">'Հավ N 6 աղ. N 2 '!$6:$6</definedName>
    <definedName name="Z_8A68503D_EAEE_49D7_B957_F867E305B493_.wvu.PrintArea" localSheetId="0" hidden="1">'Հավ N 6 աղ. N 1'!$A$1:$D$31</definedName>
    <definedName name="Z_8A68503D_EAEE_49D7_B957_F867E305B493_.wvu.PrintArea" localSheetId="1" hidden="1">'Հավ N 6 աղ. N 2 '!$A$1:$D$36</definedName>
    <definedName name="Z_8A68503D_EAEE_49D7_B957_F867E305B493_.wvu.PrintTitles" localSheetId="0" hidden="1">'Հավ N 6 աղ. N 1'!$5:$6</definedName>
    <definedName name="Z_8A68503D_EAEE_49D7_B957_F867E305B493_.wvu.PrintTitles" localSheetId="1" hidden="1">'Հավ N 6 աղ. N 2 '!$6:$6</definedName>
    <definedName name="Z_C1CA0EED_2C54_4470_BEA3_7FC59665EB35_.wvu.PrintArea" localSheetId="0" hidden="1">'Հավ N 6 աղ. N 1'!$A$1:$D$31</definedName>
    <definedName name="Z_C1CA0EED_2C54_4470_BEA3_7FC59665EB35_.wvu.PrintArea" localSheetId="1" hidden="1">'Հավ N 6 աղ. N 2 '!$A$1:$D$36</definedName>
    <definedName name="Z_C1CA0EED_2C54_4470_BEA3_7FC59665EB35_.wvu.PrintTitles" localSheetId="0" hidden="1">'Հավ N 6 աղ. N 1'!$5:$6</definedName>
    <definedName name="Z_C1CA0EED_2C54_4470_BEA3_7FC59665EB35_.wvu.PrintTitles" localSheetId="1" hidden="1">'Հավ N 6 աղ. N 2 '!$6:$6</definedName>
    <definedName name="Z_C2B771FF_7EA5_48FE_AC7B_8F46ADB6509C_.wvu.PrintArea" localSheetId="0" hidden="1">'Հավ N 6 աղ. N 1'!$A$1:$D$31</definedName>
    <definedName name="Z_C2B771FF_7EA5_48FE_AC7B_8F46ADB6509C_.wvu.PrintArea" localSheetId="1" hidden="1">'Հավ N 6 աղ. N 2 '!$A$1:$D$36</definedName>
    <definedName name="Z_C2B771FF_7EA5_48FE_AC7B_8F46ADB6509C_.wvu.PrintTitles" localSheetId="0" hidden="1">'Հավ N 6 աղ. N 1'!$5:$6</definedName>
    <definedName name="Z_C2B771FF_7EA5_48FE_AC7B_8F46ADB6509C_.wvu.PrintTitles" localSheetId="1" hidden="1">'Հավ N 6 աղ. N 2 '!$6:$6</definedName>
    <definedName name="Z_E7299FF9_9BFD_4228_A75B_920C4DDCA7D1_.wvu.PrintTitles" localSheetId="0" hidden="1">'Հավ N 6 աղ. N 1'!$5:$6</definedName>
    <definedName name="Z_E7299FF9_9BFD_4228_A75B_920C4DDCA7D1_.wvu.PrintTitles" localSheetId="1" hidden="1">'Հավ N 6 աղ. N 2 '!$6:$6</definedName>
  </definedNames>
  <calcPr calcId="191029"/>
  <customWorkbookViews>
    <customWorkbookView name="Anahit Badalyan - Personal View" guid="{C1CA0EED-2C54-4470-BEA3-7FC59665EB35}" mergeInterval="0" personalView="1" maximized="1" windowWidth="1916" windowHeight="836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16" i="1" l="1"/>
  <c r="F29" i="6" l="1"/>
  <c r="F31" i="6"/>
  <c r="E31" i="6"/>
  <c r="E29" i="6" s="1"/>
  <c r="F13" i="6"/>
  <c r="E13" i="6"/>
  <c r="D33" i="6"/>
  <c r="D31" i="6" l="1"/>
  <c r="D29" i="6"/>
  <c r="D13" i="6"/>
  <c r="D36" i="6" l="1"/>
  <c r="D35" i="6"/>
  <c r="D34" i="6"/>
  <c r="D23" i="6"/>
  <c r="D22" i="6"/>
  <c r="D21" i="6"/>
  <c r="D20" i="6"/>
  <c r="D19" i="6"/>
  <c r="D18" i="6"/>
  <c r="D17" i="6"/>
  <c r="D16" i="6"/>
  <c r="D15" i="6"/>
  <c r="D12" i="6"/>
  <c r="D11" i="6"/>
  <c r="F9" i="6"/>
  <c r="F7" i="6" s="1"/>
  <c r="E9" i="6"/>
  <c r="D9" i="6" l="1"/>
  <c r="E7" i="6"/>
  <c r="D7" i="6"/>
  <c r="D27" i="1"/>
  <c r="D17" i="1"/>
  <c r="D9" i="1"/>
  <c r="D7" i="1" l="1"/>
</calcChain>
</file>

<file path=xl/sharedStrings.xml><?xml version="1.0" encoding="utf-8"?>
<sst xmlns="http://schemas.openxmlformats.org/spreadsheetml/2006/main" count="76" uniqueCount="54">
  <si>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</si>
  <si>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</si>
  <si>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</si>
  <si>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</si>
  <si>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</si>
  <si>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</si>
  <si>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</si>
  <si>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</si>
  <si>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</si>
  <si>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Հուշարձանների ամրակայում, նորոգում և վերականգնում</t>
  </si>
  <si>
    <t>Ներդրումներ թատրոնների շենքերի կապիտալ վերանորոգման համար</t>
  </si>
  <si>
    <t>ՀՀ ՏԱՐԱԾՔԱՅԻՆ ԿԱՌԱՎԱՐՄԱՆ ԵՎ ԵՆԹԱԿԱՌՈՒՑՎԱԾՔՆԵՐԻ ՆԱԽԱՐԱՐՈՒԹՅՈՒՆ</t>
  </si>
  <si>
    <t>ՀՀ ԿՐԹՈՒԹՅԱՆ, ԳԻՏՈՒԹՅԱՆ, ՄՇԱԿՈՒՅԹԻ ԵՎ ՍՊՈՐՏԻ ՆԱԽԱՐԱՐՈՒԹՅՈՒՆ</t>
  </si>
  <si>
    <t>Աղյուսակ N 1</t>
  </si>
  <si>
    <t>Ներդրումներ թատրոնների և պատկերասրահների հիմնանորոգման համար</t>
  </si>
  <si>
    <t>Աջակցություն համայնքներին մշակութային հաստատությունների շենքային պայմանների բարելավման համար</t>
  </si>
  <si>
    <t>Փոքրաքանակ երեխաներով համալրված հանրակրթական դպրոցների մոդուլային շենքերի կառուցում</t>
  </si>
  <si>
    <t>Տրանսպորտային օբյեկտների հիմնանորոգում</t>
  </si>
  <si>
    <t>Ոռոգման համակարգերի հիմնանորոգում</t>
  </si>
  <si>
    <t>Խորքային հորերի վերականգնում</t>
  </si>
  <si>
    <t>Գետերի և հեղեղատարների տեղամասերի ամրացման և մաքրման աշխատանքներ</t>
  </si>
  <si>
    <t>Արփա-Սևան ջրային համակարգի տեխնիկական վիճակի բարելավում</t>
  </si>
  <si>
    <t>Արփա-Սևան ջրային համակարգի վերազինում</t>
  </si>
  <si>
    <t>ՀՀ տարածքում վարձակալի կողմից չսպասարկվող շուրջ 560 բնակավայրերում ջրամատակարարման և ջրահեռացման համակարգերի կառուցում</t>
  </si>
  <si>
    <t>Երևանի մետրոպոլիտենի ենթակառուցվածքների նորոգում</t>
  </si>
  <si>
    <t>ՀՀ ԲԱՐՁՐ ՏԵԽՆՈԼՈԳԻԱԿԱՆ ԱՐԴՅՈՒՆԱԲԵՐՈՒԹՅԱՆ ՆԱԽԱՐԱՐՈՒԹՅՈՒՆ</t>
  </si>
  <si>
    <t>Վարչական օբյեկտների շենքերի (մասնաշենքերի) հիմնանորոգում, նախագծանախահաշվային փաստաթղթերի ձեռքբերում</t>
  </si>
  <si>
    <t>Ռազմարդունաբերության համալիրի զարգացում</t>
  </si>
  <si>
    <t>Միասնական թվային հենքի մշակում</t>
  </si>
  <si>
    <t>ՀՀ տարածքում բազային և շարժական ռադիոմոնիտորինգի համակարգի ներդրում</t>
  </si>
  <si>
    <t>Հավելված N 6</t>
  </si>
  <si>
    <t>Հայաստանի Հանրապետության 2020 թվականի պետական բյուջեով նախատեսված ոչ ֆինանսական ակտիվների գծով առաջնահերթ իրականացման ենթակա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</si>
  <si>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Աղյուսակ N 2</t>
  </si>
  <si>
    <t xml:space="preserve"> Ընդամենը </t>
  </si>
  <si>
    <t xml:space="preserve"> Վարկային
միջոցներ </t>
  </si>
  <si>
    <t xml:space="preserve"> Համաֆինան
սավորում </t>
  </si>
  <si>
    <t>Համաշխարհային բանկի կողմից իրականացվող «Կրթության բարելավում» վարկային ծրագիր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</si>
  <si>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կազմակերպություններում /ԿՏԱԿ/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</si>
  <si>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տնտեսության_x000D_ ենթակառուցվածքների հիմնանորոգում</t>
  </si>
  <si>
    <t>Եվրասիական զարգացման բանկի աջակցությամբ իրականացվող ոռոգման համակարգերի
 զարգացման ծրագրի շրջանակներում ջրային տնտեսության ենթակառուցվածքների հիմնանորոգում</t>
  </si>
  <si>
    <t xml:space="preserve"> 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ենթակառուցվածքնների հիմնանորոգում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</si>
  <si>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</si>
  <si>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</si>
  <si>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Ասիական զարգացման բանկի աջակցությամբ իրականացվող Հյուսիս-հարավ միջանցքի_x000D_ զարգացման վարկային ծրագիր, Տրանշ 2</t>
  </si>
  <si>
    <t>Ասիական զարգացման բանկի աջակցությամբ իրականացվող Հյուսիս-հարավ միջանցքի զարգացման վարկային ծրագիր, Տրանշ 3</t>
  </si>
  <si>
    <t>Եվրոպական ներդրումային բանկի աջակցությամբ իրականացվող Հյուսիս-հարավ միջանցքի_x000D_ զարգացման վարկային ծրագիր, Տրանշ 3</t>
  </si>
  <si>
    <t xml:space="preserve">Եվրասիական զարգացման բանկի աջակցությամբ իրականացվող Հյուսիս-հարավ միջանցքի_x000D_ զարգացման ծրագրի </t>
  </si>
  <si>
    <t>Վերակառուցման և զարգացման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 ին</t>
  </si>
  <si>
    <t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ՓԲԸ-ին</t>
  </si>
  <si>
    <t>Վերակառուցման և զարգացման միջազգային բանկի աջակցությամբ իրականացվող «Աշնակ»_x000D_ և «Արարատ» ենթակայանների վերակառուցման ծրագրի շրջանակներում ենթավարկի տրամադրում «Բարձրավոլտ էլեկտրացանցեր» ՓԲԸ- ին</t>
  </si>
  <si>
    <t>ԵՆԹԱՎԱՐԿԱՅԻՆ ԾՐԱԳՐԵՐ</t>
  </si>
  <si>
    <t xml:space="preserve">Հայաստանի Հանրապետության 2020 թվականի պետական բյուջեով օտարերկրյա պետությունների և միջազգային կազմակերպությունների կողմից Հայաստանի Հանրապետությանը տրամադրված նպատակային վարկերի հաշվին իրականացվելիք ծրագրերով առաջնահերթ իրականացման ենթակա բյուջետային ծախսերի բաշխումն ըստ բյուջետային գլխավոր կարգադրիչների, ծրագրերի, միջոցառումների և ուղղությունների </t>
  </si>
  <si>
    <t>Ընդամենը</t>
  </si>
  <si>
    <t>Ասիական զարգացման բանկի աջակցությամբ իրականացվող  220 կՎ «Ագարակ-2» և «Շինուհայր»_x000D_ ենթակայանների վերակառուցման ծրագրի շրջանակներում  ենթավարկի տրամադրում «Բարձրավոլտ էլեկտրացանցեր» ՓԲԸ- 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</si>
</sst>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#,##0.0"/>
    <numFmt numFmtId="166" formatCode="General_)"/>
  </numFmts>
  <fonts count="71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sz val="10"/>
      <color rgb="FF000000"/>
      <name val="Times New Roman"/>
      <family val="1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4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</font>
    <font>
      <sz val="8"/>
      <name val="GHEA Grapalat"/>
      <family val="3"/>
    </font>
    <font>
      <sz val="10"/>
      <name val="Arial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LatArm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Armenian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23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5" fillId="0" borderId="0"/>
    <xf numFmtId="0" fontId="15" fillId="3" borderId="0" applyNumberFormat="0" applyBorder="0" applyAlignment="0" applyProtection="0"/>
    <xf numFmtId="0" fontId="13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7" applyNumberFormat="0" applyAlignment="0" applyProtection="0"/>
    <xf numFmtId="0" fontId="19" fillId="23" borderId="8" applyNumberFormat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7" applyNumberFormat="0" applyAlignment="0" applyProtection="0"/>
    <xf numFmtId="0" fontId="26" fillId="0" borderId="12" applyNumberFormat="0" applyFill="0" applyAlignment="0" applyProtection="0"/>
    <xf numFmtId="0" fontId="27" fillId="24" borderId="0" applyNumberFormat="0" applyBorder="0" applyAlignment="0" applyProtection="0"/>
    <xf numFmtId="1" fontId="33" fillId="0" borderId="0"/>
    <xf numFmtId="1" fontId="33" fillId="0" borderId="0"/>
    <xf numFmtId="1" fontId="33" fillId="0" borderId="0"/>
    <xf numFmtId="0" fontId="4" fillId="0" borderId="0"/>
    <xf numFmtId="0" fontId="11" fillId="0" borderId="0"/>
    <xf numFmtId="0" fontId="11" fillId="0" borderId="0"/>
    <xf numFmtId="0" fontId="5" fillId="25" borderId="13" applyNumberFormat="0" applyFont="0" applyAlignment="0" applyProtection="0"/>
    <xf numFmtId="0" fontId="28" fillId="22" borderId="14" applyNumberFormat="0" applyAlignment="0" applyProtection="0"/>
    <xf numFmtId="0" fontId="32" fillId="0" borderId="0"/>
    <xf numFmtId="0" fontId="32" fillId="0" borderId="0"/>
    <xf numFmtId="0" fontId="32" fillId="0" borderId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/>
    <xf numFmtId="1" fontId="33" fillId="0" borderId="0"/>
    <xf numFmtId="0" fontId="32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6" fillId="0" borderId="0"/>
    <xf numFmtId="0" fontId="13" fillId="0" borderId="0"/>
    <xf numFmtId="0" fontId="5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54" fillId="34" borderId="0" applyNumberFormat="0" applyBorder="0" applyAlignment="0" applyProtection="0"/>
    <xf numFmtId="0" fontId="54" fillId="3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44" borderId="0" applyNumberFormat="0" applyBorder="0" applyAlignment="0" applyProtection="0"/>
    <xf numFmtId="0" fontId="54" fillId="10" borderId="0" applyNumberFormat="0" applyBorder="0" applyAlignment="0" applyProtection="0"/>
    <xf numFmtId="0" fontId="54" fillId="32" borderId="0" applyNumberFormat="0" applyBorder="0" applyAlignment="0" applyProtection="0"/>
    <xf numFmtId="0" fontId="54" fillId="35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1" borderId="0" applyNumberFormat="0" applyBorder="0" applyAlignment="0" applyProtection="0"/>
    <xf numFmtId="0" fontId="54" fillId="45" borderId="0" applyNumberFormat="0" applyBorder="0" applyAlignment="0" applyProtection="0"/>
    <xf numFmtId="0" fontId="44" fillId="27" borderId="0" applyNumberFormat="0" applyBorder="0" applyAlignment="0" applyProtection="0"/>
    <xf numFmtId="0" fontId="48" fillId="29" borderId="19" applyNumberFormat="0" applyAlignment="0" applyProtection="0"/>
    <xf numFmtId="0" fontId="50" fillId="30" borderId="22" applyNumberFormat="0" applyAlignment="0" applyProtection="0"/>
    <xf numFmtId="43" fontId="5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3" fillId="26" borderId="0" applyNumberFormat="0" applyBorder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6" fillId="28" borderId="19" applyNumberFormat="0" applyAlignment="0" applyProtection="0"/>
    <xf numFmtId="38" fontId="58" fillId="0" borderId="0"/>
    <xf numFmtId="38" fontId="59" fillId="0" borderId="0"/>
    <xf numFmtId="38" fontId="60" fillId="0" borderId="0"/>
    <xf numFmtId="38" fontId="61" fillId="0" borderId="0"/>
    <xf numFmtId="0" fontId="62" fillId="0" borderId="0"/>
    <xf numFmtId="0" fontId="62" fillId="0" borderId="0"/>
    <xf numFmtId="0" fontId="63" fillId="0" borderId="0"/>
    <xf numFmtId="0" fontId="49" fillId="0" borderId="21" applyNumberFormat="0" applyFill="0" applyAlignment="0" applyProtection="0"/>
    <xf numFmtId="0" fontId="45" fillId="3" borderId="0" applyNumberFormat="0" applyBorder="0" applyAlignment="0" applyProtection="0"/>
    <xf numFmtId="0" fontId="5" fillId="0" borderId="0"/>
    <xf numFmtId="0" fontId="69" fillId="0" borderId="0"/>
    <xf numFmtId="0" fontId="5" fillId="0" borderId="0"/>
    <xf numFmtId="0" fontId="14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68" fillId="0" borderId="0"/>
    <xf numFmtId="0" fontId="56" fillId="0" borderId="0"/>
    <xf numFmtId="0" fontId="64" fillId="0" borderId="0"/>
    <xf numFmtId="0" fontId="5" fillId="0" borderId="0"/>
    <xf numFmtId="0" fontId="5" fillId="0" borderId="0"/>
    <xf numFmtId="0" fontId="65" fillId="0" borderId="0"/>
    <xf numFmtId="0" fontId="11" fillId="0" borderId="0"/>
    <xf numFmtId="0" fontId="11" fillId="0" borderId="0"/>
    <xf numFmtId="0" fontId="11" fillId="0" borderId="0"/>
    <xf numFmtId="0" fontId="70" fillId="0" borderId="0"/>
    <xf numFmtId="0" fontId="5" fillId="0" borderId="0"/>
    <xf numFmtId="0" fontId="14" fillId="0" borderId="0"/>
    <xf numFmtId="0" fontId="13" fillId="0" borderId="0"/>
    <xf numFmtId="0" fontId="5" fillId="0" borderId="0"/>
    <xf numFmtId="0" fontId="14" fillId="0" borderId="0"/>
    <xf numFmtId="0" fontId="14" fillId="0" borderId="0"/>
    <xf numFmtId="0" fontId="65" fillId="0" borderId="0"/>
    <xf numFmtId="0" fontId="1" fillId="0" borderId="0"/>
    <xf numFmtId="0" fontId="14" fillId="0" borderId="0"/>
    <xf numFmtId="0" fontId="11" fillId="0" borderId="0"/>
    <xf numFmtId="0" fontId="14" fillId="0" borderId="0"/>
    <xf numFmtId="0" fontId="12" fillId="25" borderId="13" applyNumberFormat="0" applyFont="0" applyAlignment="0" applyProtection="0"/>
    <xf numFmtId="0" fontId="12" fillId="31" borderId="23" applyNumberFormat="0" applyFont="0" applyAlignment="0" applyProtection="0"/>
    <xf numFmtId="0" fontId="47" fillId="29" borderId="20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3" fillId="0" borderId="24" applyNumberFormat="0" applyFill="0" applyAlignment="0" applyProtection="0"/>
    <xf numFmtId="0" fontId="51" fillId="0" borderId="0" applyNumberFormat="0" applyFill="0" applyBorder="0" applyAlignment="0" applyProtection="0"/>
    <xf numFmtId="166" fontId="66" fillId="0" borderId="25">
      <protection locked="0"/>
    </xf>
    <xf numFmtId="166" fontId="67" fillId="48" borderId="25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3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 textRotation="90" wrapText="1"/>
    </xf>
    <xf numFmtId="49" fontId="10" fillId="0" borderId="5" xfId="0" applyNumberFormat="1" applyFont="1" applyFill="1" applyBorder="1" applyAlignment="1">
      <alignment horizontal="center" vertical="center" textRotation="90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165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0" fillId="0" borderId="5" xfId="79" applyFont="1" applyFill="1" applyBorder="1" applyAlignment="1">
      <alignment horizontal="center" vertical="center" wrapText="1"/>
    </xf>
    <xf numFmtId="0" fontId="6" fillId="0" borderId="5" xfId="79" applyFont="1" applyFill="1" applyBorder="1" applyAlignment="1">
      <alignment horizontal="left" vertical="center" wrapText="1"/>
    </xf>
    <xf numFmtId="1" fontId="10" fillId="0" borderId="5" xfId="79" applyNumberFormat="1" applyFont="1" applyFill="1" applyBorder="1" applyAlignment="1">
      <alignment horizontal="center" vertical="center" shrinkToFit="1"/>
    </xf>
    <xf numFmtId="1" fontId="37" fillId="0" borderId="5" xfId="79" applyNumberFormat="1" applyFont="1" applyFill="1" applyBorder="1" applyAlignment="1">
      <alignment horizontal="center" vertical="center" shrinkToFi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 wrapText="1"/>
    </xf>
    <xf numFmtId="165" fontId="7" fillId="0" borderId="5" xfId="0" applyNumberFormat="1" applyFont="1" applyFill="1" applyBorder="1" applyAlignment="1">
      <alignment vertical="center" wrapText="1"/>
    </xf>
    <xf numFmtId="164" fontId="37" fillId="0" borderId="5" xfId="79" applyNumberFormat="1" applyFont="1" applyFill="1" applyBorder="1" applyAlignment="1">
      <alignment vertical="center" shrinkToFit="1"/>
    </xf>
    <xf numFmtId="164" fontId="10" fillId="0" borderId="5" xfId="0" applyNumberFormat="1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vertical="center" wrapText="1"/>
    </xf>
    <xf numFmtId="1" fontId="37" fillId="0" borderId="5" xfId="0" applyNumberFormat="1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quotePrefix="1" applyFont="1" applyFill="1" applyBorder="1" applyAlignment="1">
      <alignment horizontal="left" vertical="center" wrapText="1"/>
    </xf>
    <xf numFmtId="49" fontId="39" fillId="0" borderId="5" xfId="0" applyNumberFormat="1" applyFont="1" applyFill="1" applyBorder="1" applyAlignment="1">
      <alignment horizontal="center" vertical="center" textRotation="90" wrapText="1"/>
    </xf>
    <xf numFmtId="0" fontId="39" fillId="0" borderId="5" xfId="0" applyNumberFormat="1" applyFont="1" applyFill="1" applyBorder="1" applyAlignment="1">
      <alignment horizontal="center" vertical="center" wrapText="1"/>
    </xf>
    <xf numFmtId="164" fontId="39" fillId="0" borderId="5" xfId="9" applyNumberFormat="1" applyFont="1" applyFill="1" applyBorder="1" applyAlignment="1">
      <alignment vertical="center" wrapText="1"/>
    </xf>
    <xf numFmtId="164" fontId="39" fillId="0" borderId="5" xfId="9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164" fontId="37" fillId="0" borderId="0" xfId="79" applyNumberFormat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4" fontId="6" fillId="0" borderId="5" xfId="9" applyNumberFormat="1" applyFont="1" applyFill="1" applyBorder="1" applyAlignment="1">
      <alignment horizontal="center" vertical="center" wrapText="1"/>
    </xf>
    <xf numFmtId="0" fontId="39" fillId="0" borderId="5" xfId="0" applyNumberFormat="1" applyFont="1" applyFill="1" applyBorder="1" applyAlignment="1">
      <alignment horizontal="center" vertical="center" wrapText="1"/>
    </xf>
  </cellXfs>
  <cellStyles count="223">
    <cellStyle name="20% - Accent1 2" xfId="17" xr:uid="{00000000-0005-0000-0000-000000000000}"/>
    <cellStyle name="20% - Accent1 2 2" xfId="82" xr:uid="{00000000-0005-0000-0000-000001000000}"/>
    <cellStyle name="20% - Accent2 2" xfId="18" xr:uid="{00000000-0005-0000-0000-000002000000}"/>
    <cellStyle name="20% - Accent2 2 2" xfId="83" xr:uid="{00000000-0005-0000-0000-000003000000}"/>
    <cellStyle name="20% - Accent3 2" xfId="19" xr:uid="{00000000-0005-0000-0000-000004000000}"/>
    <cellStyle name="20% - Accent3 2 2" xfId="84" xr:uid="{00000000-0005-0000-0000-000005000000}"/>
    <cellStyle name="20% - Accent4 2" xfId="20" xr:uid="{00000000-0005-0000-0000-000006000000}"/>
    <cellStyle name="20% - Accent4 2 2" xfId="85" xr:uid="{00000000-0005-0000-0000-000007000000}"/>
    <cellStyle name="20% - Accent5 2" xfId="21" xr:uid="{00000000-0005-0000-0000-000008000000}"/>
    <cellStyle name="20% - Accent5 2 2" xfId="86" xr:uid="{00000000-0005-0000-0000-000009000000}"/>
    <cellStyle name="20% - Accent6 2" xfId="22" xr:uid="{00000000-0005-0000-0000-00000A000000}"/>
    <cellStyle name="20% - Accent6 2 2" xfId="87" xr:uid="{00000000-0005-0000-0000-00000B000000}"/>
    <cellStyle name="40% - Accent1 2" xfId="23" xr:uid="{00000000-0005-0000-0000-00000C000000}"/>
    <cellStyle name="40% - Accent1 2 2" xfId="88" xr:uid="{00000000-0005-0000-0000-00000D000000}"/>
    <cellStyle name="40% - Accent2 2" xfId="24" xr:uid="{00000000-0005-0000-0000-00000E000000}"/>
    <cellStyle name="40% - Accent2 2 2" xfId="89" xr:uid="{00000000-0005-0000-0000-00000F000000}"/>
    <cellStyle name="40% - Accent3 2" xfId="25" xr:uid="{00000000-0005-0000-0000-000010000000}"/>
    <cellStyle name="40% - Accent3 2 2" xfId="90" xr:uid="{00000000-0005-0000-0000-000011000000}"/>
    <cellStyle name="40% - Accent4 2" xfId="26" xr:uid="{00000000-0005-0000-0000-000012000000}"/>
    <cellStyle name="40% - Accent4 2 2" xfId="91" xr:uid="{00000000-0005-0000-0000-000013000000}"/>
    <cellStyle name="40% - Accent5 2" xfId="27" xr:uid="{00000000-0005-0000-0000-000014000000}"/>
    <cellStyle name="40% - Accent5 2 2" xfId="92" xr:uid="{00000000-0005-0000-0000-000015000000}"/>
    <cellStyle name="40% - Accent6 2" xfId="28" xr:uid="{00000000-0005-0000-0000-000016000000}"/>
    <cellStyle name="40% - Accent6 2 2" xfId="93" xr:uid="{00000000-0005-0000-0000-000017000000}"/>
    <cellStyle name="60% - Accent1 2" xfId="29" xr:uid="{00000000-0005-0000-0000-000018000000}"/>
    <cellStyle name="60% - Accent1 2 2" xfId="94" xr:uid="{00000000-0005-0000-0000-000019000000}"/>
    <cellStyle name="60% - Accent2 2" xfId="30" xr:uid="{00000000-0005-0000-0000-00001A000000}"/>
    <cellStyle name="60% - Accent2 2 2" xfId="95" xr:uid="{00000000-0005-0000-0000-00001B000000}"/>
    <cellStyle name="60% - Accent3 2" xfId="31" xr:uid="{00000000-0005-0000-0000-00001C000000}"/>
    <cellStyle name="60% - Accent3 2 2" xfId="96" xr:uid="{00000000-0005-0000-0000-00001D000000}"/>
    <cellStyle name="60% - Accent4 2" xfId="32" xr:uid="{00000000-0005-0000-0000-00001E000000}"/>
    <cellStyle name="60% - Accent4 2 2" xfId="97" xr:uid="{00000000-0005-0000-0000-00001F000000}"/>
    <cellStyle name="60% - Accent5 2" xfId="33" xr:uid="{00000000-0005-0000-0000-000020000000}"/>
    <cellStyle name="60% - Accent5 2 2" xfId="98" xr:uid="{00000000-0005-0000-0000-000021000000}"/>
    <cellStyle name="60% - Accent6 2" xfId="34" xr:uid="{00000000-0005-0000-0000-000022000000}"/>
    <cellStyle name="60% - Accent6 2 2" xfId="99" xr:uid="{00000000-0005-0000-0000-000023000000}"/>
    <cellStyle name="Accent1 2" xfId="35" xr:uid="{00000000-0005-0000-0000-000024000000}"/>
    <cellStyle name="Accent1 2 2" xfId="100" xr:uid="{00000000-0005-0000-0000-000025000000}"/>
    <cellStyle name="Accent2 2" xfId="36" xr:uid="{00000000-0005-0000-0000-000026000000}"/>
    <cellStyle name="Accent2 2 2" xfId="101" xr:uid="{00000000-0005-0000-0000-000027000000}"/>
    <cellStyle name="Accent3 2" xfId="37" xr:uid="{00000000-0005-0000-0000-000028000000}"/>
    <cellStyle name="Accent3 2 2" xfId="102" xr:uid="{00000000-0005-0000-0000-000029000000}"/>
    <cellStyle name="Accent4 2" xfId="38" xr:uid="{00000000-0005-0000-0000-00002A000000}"/>
    <cellStyle name="Accent4 2 2" xfId="103" xr:uid="{00000000-0005-0000-0000-00002B000000}"/>
    <cellStyle name="Accent5 2" xfId="39" xr:uid="{00000000-0005-0000-0000-00002C000000}"/>
    <cellStyle name="Accent5 2 2" xfId="104" xr:uid="{00000000-0005-0000-0000-00002D000000}"/>
    <cellStyle name="Accent6 2" xfId="40" xr:uid="{00000000-0005-0000-0000-00002E000000}"/>
    <cellStyle name="Accent6 2 2" xfId="105" xr:uid="{00000000-0005-0000-0000-00002F000000}"/>
    <cellStyle name="Bad 2" xfId="41" xr:uid="{00000000-0005-0000-0000-000030000000}"/>
    <cellStyle name="Bad 2 2" xfId="106" xr:uid="{00000000-0005-0000-0000-000031000000}"/>
    <cellStyle name="Calculation 2" xfId="42" xr:uid="{00000000-0005-0000-0000-000032000000}"/>
    <cellStyle name="Calculation 2 2" xfId="107" xr:uid="{00000000-0005-0000-0000-000033000000}"/>
    <cellStyle name="Check Cell 2" xfId="43" xr:uid="{00000000-0005-0000-0000-000034000000}"/>
    <cellStyle name="Check Cell 2 2" xfId="108" xr:uid="{00000000-0005-0000-0000-000035000000}"/>
    <cellStyle name="Comma 10" xfId="109" xr:uid="{00000000-0005-0000-0000-000036000000}"/>
    <cellStyle name="Comma 2" xfId="5" xr:uid="{00000000-0005-0000-0000-000037000000}"/>
    <cellStyle name="Comma 2 2" xfId="9" xr:uid="{00000000-0005-0000-0000-000038000000}"/>
    <cellStyle name="Comma 2 2 2" xfId="44" xr:uid="{00000000-0005-0000-0000-000039000000}"/>
    <cellStyle name="Comma 2 2 2 2" xfId="111" xr:uid="{00000000-0005-0000-0000-00003A000000}"/>
    <cellStyle name="Comma 2 2 3" xfId="112" xr:uid="{00000000-0005-0000-0000-00003B000000}"/>
    <cellStyle name="Comma 2 3" xfId="2" xr:uid="{00000000-0005-0000-0000-00003C000000}"/>
    <cellStyle name="Comma 2 3 2" xfId="114" xr:uid="{00000000-0005-0000-0000-00003D000000}"/>
    <cellStyle name="Comma 2 3 3" xfId="113" xr:uid="{00000000-0005-0000-0000-00003E000000}"/>
    <cellStyle name="Comma 2 4" xfId="115" xr:uid="{00000000-0005-0000-0000-00003F000000}"/>
    <cellStyle name="Comma 2 5" xfId="110" xr:uid="{00000000-0005-0000-0000-000040000000}"/>
    <cellStyle name="Comma 3" xfId="8" xr:uid="{00000000-0005-0000-0000-000041000000}"/>
    <cellStyle name="Comma 3 2" xfId="45" xr:uid="{00000000-0005-0000-0000-000042000000}"/>
    <cellStyle name="Comma 3 2 2" xfId="76" xr:uid="{00000000-0005-0000-0000-000043000000}"/>
    <cellStyle name="Comma 3 2 3" xfId="116" xr:uid="{00000000-0005-0000-0000-000044000000}"/>
    <cellStyle name="Comma 3 3" xfId="117" xr:uid="{00000000-0005-0000-0000-000045000000}"/>
    <cellStyle name="Comma 4" xfId="11" xr:uid="{00000000-0005-0000-0000-000046000000}"/>
    <cellStyle name="Comma 4 2" xfId="118" xr:uid="{00000000-0005-0000-0000-000047000000}"/>
    <cellStyle name="Comma 4 3" xfId="119" xr:uid="{00000000-0005-0000-0000-000048000000}"/>
    <cellStyle name="Comma 5" xfId="4" xr:uid="{00000000-0005-0000-0000-000049000000}"/>
    <cellStyle name="Comma 5 2" xfId="121" xr:uid="{00000000-0005-0000-0000-00004A000000}"/>
    <cellStyle name="Comma 5 3" xfId="120" xr:uid="{00000000-0005-0000-0000-00004B000000}"/>
    <cellStyle name="Comma 6" xfId="75" xr:uid="{00000000-0005-0000-0000-00004C000000}"/>
    <cellStyle name="Comma 6 2" xfId="123" xr:uid="{00000000-0005-0000-0000-00004D000000}"/>
    <cellStyle name="Comma 6 3" xfId="122" xr:uid="{00000000-0005-0000-0000-00004E000000}"/>
    <cellStyle name="Comma 7" xfId="124" xr:uid="{00000000-0005-0000-0000-00004F000000}"/>
    <cellStyle name="Comma 7 2" xfId="125" xr:uid="{00000000-0005-0000-0000-000050000000}"/>
    <cellStyle name="Comma 7 2 2" xfId="126" xr:uid="{00000000-0005-0000-0000-000051000000}"/>
    <cellStyle name="Comma 7 3" xfId="127" xr:uid="{00000000-0005-0000-0000-000052000000}"/>
    <cellStyle name="Comma 8" xfId="128" xr:uid="{00000000-0005-0000-0000-000053000000}"/>
    <cellStyle name="Comma 9" xfId="129" xr:uid="{00000000-0005-0000-0000-000054000000}"/>
    <cellStyle name="Explanatory Text 2" xfId="46" xr:uid="{00000000-0005-0000-0000-000055000000}"/>
    <cellStyle name="Explanatory Text 2 2" xfId="130" xr:uid="{00000000-0005-0000-0000-000056000000}"/>
    <cellStyle name="Good 2" xfId="47" xr:uid="{00000000-0005-0000-0000-000057000000}"/>
    <cellStyle name="Good 2 2" xfId="131" xr:uid="{00000000-0005-0000-0000-000058000000}"/>
    <cellStyle name="Heading 1 2" xfId="48" xr:uid="{00000000-0005-0000-0000-000059000000}"/>
    <cellStyle name="Heading 1 2 2" xfId="132" xr:uid="{00000000-0005-0000-0000-00005A000000}"/>
    <cellStyle name="Heading 2 2" xfId="49" xr:uid="{00000000-0005-0000-0000-00005B000000}"/>
    <cellStyle name="Heading 2 2 2" xfId="133" xr:uid="{00000000-0005-0000-0000-00005C000000}"/>
    <cellStyle name="Heading 3 2" xfId="50" xr:uid="{00000000-0005-0000-0000-00005D000000}"/>
    <cellStyle name="Heading 3 2 2" xfId="134" xr:uid="{00000000-0005-0000-0000-00005E000000}"/>
    <cellStyle name="Heading 4 2" xfId="51" xr:uid="{00000000-0005-0000-0000-00005F000000}"/>
    <cellStyle name="Heading 4 2 2" xfId="135" xr:uid="{00000000-0005-0000-0000-000060000000}"/>
    <cellStyle name="Input 2" xfId="52" xr:uid="{00000000-0005-0000-0000-000061000000}"/>
    <cellStyle name="Input 2 2" xfId="136" xr:uid="{00000000-0005-0000-0000-000062000000}"/>
    <cellStyle name="KPMG Heading 1" xfId="137" xr:uid="{00000000-0005-0000-0000-000063000000}"/>
    <cellStyle name="KPMG Heading 2" xfId="138" xr:uid="{00000000-0005-0000-0000-000064000000}"/>
    <cellStyle name="KPMG Heading 3" xfId="139" xr:uid="{00000000-0005-0000-0000-000065000000}"/>
    <cellStyle name="KPMG Heading 4" xfId="140" xr:uid="{00000000-0005-0000-0000-000066000000}"/>
    <cellStyle name="KPMG Normal" xfId="141" xr:uid="{00000000-0005-0000-0000-000067000000}"/>
    <cellStyle name="KPMG Normal Text" xfId="142" xr:uid="{00000000-0005-0000-0000-000068000000}"/>
    <cellStyle name="KPMG Normal_123" xfId="143" xr:uid="{00000000-0005-0000-0000-000069000000}"/>
    <cellStyle name="Linked Cell 2" xfId="53" xr:uid="{00000000-0005-0000-0000-00006A000000}"/>
    <cellStyle name="Linked Cell 2 2" xfId="144" xr:uid="{00000000-0005-0000-0000-00006B000000}"/>
    <cellStyle name="Neutral 2" xfId="14" xr:uid="{00000000-0005-0000-0000-00006C000000}"/>
    <cellStyle name="Neutral 2 2" xfId="145" xr:uid="{00000000-0005-0000-0000-00006D000000}"/>
    <cellStyle name="Neutral 3" xfId="54" xr:uid="{00000000-0005-0000-0000-00006E000000}"/>
    <cellStyle name="Normal" xfId="0" builtinId="0"/>
    <cellStyle name="Normal 10" xfId="73" xr:uid="{00000000-0005-0000-0000-000070000000}"/>
    <cellStyle name="Normal 10 2" xfId="147" xr:uid="{00000000-0005-0000-0000-000071000000}"/>
    <cellStyle name="Normal 10 3" xfId="146" xr:uid="{00000000-0005-0000-0000-000072000000}"/>
    <cellStyle name="Normal 11" xfId="74" xr:uid="{00000000-0005-0000-0000-000073000000}"/>
    <cellStyle name="Normal 11 2" xfId="80" xr:uid="{00000000-0005-0000-0000-000074000000}"/>
    <cellStyle name="Normal 11 3" xfId="148" xr:uid="{00000000-0005-0000-0000-000075000000}"/>
    <cellStyle name="Normal 12" xfId="78" xr:uid="{00000000-0005-0000-0000-000076000000}"/>
    <cellStyle name="Normal 12 2" xfId="149" xr:uid="{00000000-0005-0000-0000-000077000000}"/>
    <cellStyle name="Normal 13" xfId="150" xr:uid="{00000000-0005-0000-0000-000078000000}"/>
    <cellStyle name="Normal 14" xfId="151" xr:uid="{00000000-0005-0000-0000-000079000000}"/>
    <cellStyle name="Normal 14 2" xfId="152" xr:uid="{00000000-0005-0000-0000-00007A000000}"/>
    <cellStyle name="Normal 15" xfId="153" xr:uid="{00000000-0005-0000-0000-00007B000000}"/>
    <cellStyle name="Normal 16" xfId="154" xr:uid="{00000000-0005-0000-0000-00007C000000}"/>
    <cellStyle name="Normal 17" xfId="81" xr:uid="{00000000-0005-0000-0000-00007D000000}"/>
    <cellStyle name="Normal 2" xfId="1" xr:uid="{00000000-0005-0000-0000-00007E000000}"/>
    <cellStyle name="Normal 2 2" xfId="55" xr:uid="{00000000-0005-0000-0000-00007F000000}"/>
    <cellStyle name="Normal 2 2 2" xfId="157" xr:uid="{00000000-0005-0000-0000-000080000000}"/>
    <cellStyle name="Normal 2 2 3" xfId="156" xr:uid="{00000000-0005-0000-0000-000081000000}"/>
    <cellStyle name="Normal 2 3" xfId="56" xr:uid="{00000000-0005-0000-0000-000082000000}"/>
    <cellStyle name="Normal 2 3 2" xfId="159" xr:uid="{00000000-0005-0000-0000-000083000000}"/>
    <cellStyle name="Normal 2 3 3" xfId="158" xr:uid="{00000000-0005-0000-0000-000084000000}"/>
    <cellStyle name="Normal 2 4" xfId="79" xr:uid="{00000000-0005-0000-0000-000085000000}"/>
    <cellStyle name="Normal 2 4 2" xfId="160" xr:uid="{00000000-0005-0000-0000-000086000000}"/>
    <cellStyle name="Normal 2 5" xfId="161" xr:uid="{00000000-0005-0000-0000-000087000000}"/>
    <cellStyle name="Normal 2 6" xfId="155" xr:uid="{00000000-0005-0000-0000-000088000000}"/>
    <cellStyle name="Normal 3" xfId="7" xr:uid="{00000000-0005-0000-0000-000089000000}"/>
    <cellStyle name="Normal 3 2" xfId="12" xr:uid="{00000000-0005-0000-0000-00008A000000}"/>
    <cellStyle name="Normal 3 2 2" xfId="57" xr:uid="{00000000-0005-0000-0000-00008B000000}"/>
    <cellStyle name="Normal 3 2 3" xfId="163" xr:uid="{00000000-0005-0000-0000-00008C000000}"/>
    <cellStyle name="Normal 3 3" xfId="164" xr:uid="{00000000-0005-0000-0000-00008D000000}"/>
    <cellStyle name="Normal 3 4" xfId="165" xr:uid="{00000000-0005-0000-0000-00008E000000}"/>
    <cellStyle name="Normal 3 5" xfId="162" xr:uid="{00000000-0005-0000-0000-00008F000000}"/>
    <cellStyle name="Normal 3_HavelvacN2axjusakN3" xfId="15" xr:uid="{00000000-0005-0000-0000-000090000000}"/>
    <cellStyle name="Normal 4" xfId="10" xr:uid="{00000000-0005-0000-0000-000091000000}"/>
    <cellStyle name="Normal 4 2" xfId="13" xr:uid="{00000000-0005-0000-0000-000092000000}"/>
    <cellStyle name="Normal 4 3" xfId="166" xr:uid="{00000000-0005-0000-0000-000093000000}"/>
    <cellStyle name="Normal 5" xfId="16" xr:uid="{00000000-0005-0000-0000-000094000000}"/>
    <cellStyle name="Normal 5 2" xfId="58" xr:uid="{00000000-0005-0000-0000-000095000000}"/>
    <cellStyle name="Normal 5 2 2" xfId="77" xr:uid="{00000000-0005-0000-0000-000096000000}"/>
    <cellStyle name="Normal 5 2 3" xfId="168" xr:uid="{00000000-0005-0000-0000-000097000000}"/>
    <cellStyle name="Normal 5 3" xfId="167" xr:uid="{00000000-0005-0000-0000-000098000000}"/>
    <cellStyle name="Normal 6" xfId="59" xr:uid="{00000000-0005-0000-0000-000099000000}"/>
    <cellStyle name="Normal 6 2" xfId="170" xr:uid="{00000000-0005-0000-0000-00009A000000}"/>
    <cellStyle name="Normal 6 3" xfId="169" xr:uid="{00000000-0005-0000-0000-00009B000000}"/>
    <cellStyle name="Normal 7" xfId="60" xr:uid="{00000000-0005-0000-0000-00009C000000}"/>
    <cellStyle name="Normal 7 2" xfId="171" xr:uid="{00000000-0005-0000-0000-00009D000000}"/>
    <cellStyle name="Normal 8" xfId="3" xr:uid="{00000000-0005-0000-0000-00009E000000}"/>
    <cellStyle name="Normal 8 2" xfId="173" xr:uid="{00000000-0005-0000-0000-00009F000000}"/>
    <cellStyle name="Normal 8 3" xfId="172" xr:uid="{00000000-0005-0000-0000-0000A0000000}"/>
    <cellStyle name="Normal 9" xfId="72" xr:uid="{00000000-0005-0000-0000-0000A1000000}"/>
    <cellStyle name="Normal 9 2" xfId="175" xr:uid="{00000000-0005-0000-0000-0000A2000000}"/>
    <cellStyle name="Normal 9 3" xfId="174" xr:uid="{00000000-0005-0000-0000-0000A3000000}"/>
    <cellStyle name="Note 2" xfId="61" xr:uid="{00000000-0005-0000-0000-0000A4000000}"/>
    <cellStyle name="Note 2 2" xfId="177" xr:uid="{00000000-0005-0000-0000-0000A5000000}"/>
    <cellStyle name="Note 2 3" xfId="176" xr:uid="{00000000-0005-0000-0000-0000A6000000}"/>
    <cellStyle name="Output 2" xfId="62" xr:uid="{00000000-0005-0000-0000-0000A7000000}"/>
    <cellStyle name="Output 2 2" xfId="178" xr:uid="{00000000-0005-0000-0000-0000A8000000}"/>
    <cellStyle name="Percent 2" xfId="6" xr:uid="{00000000-0005-0000-0000-0000A9000000}"/>
    <cellStyle name="Percent 2 2" xfId="180" xr:uid="{00000000-0005-0000-0000-0000AA000000}"/>
    <cellStyle name="Percent 2 2 2" xfId="181" xr:uid="{00000000-0005-0000-0000-0000AB000000}"/>
    <cellStyle name="Percent 2 3" xfId="182" xr:uid="{00000000-0005-0000-0000-0000AC000000}"/>
    <cellStyle name="Percent 2 4" xfId="179" xr:uid="{00000000-0005-0000-0000-0000AD000000}"/>
    <cellStyle name="Percent 3" xfId="183" xr:uid="{00000000-0005-0000-0000-0000AE000000}"/>
    <cellStyle name="Percent 3 2" xfId="184" xr:uid="{00000000-0005-0000-0000-0000AF000000}"/>
    <cellStyle name="Percent 4" xfId="185" xr:uid="{00000000-0005-0000-0000-0000B0000000}"/>
    <cellStyle name="Percent 4 2" xfId="186" xr:uid="{00000000-0005-0000-0000-0000B1000000}"/>
    <cellStyle name="Percent 5" xfId="187" xr:uid="{00000000-0005-0000-0000-0000B2000000}"/>
    <cellStyle name="Percent 5 2" xfId="188" xr:uid="{00000000-0005-0000-0000-0000B3000000}"/>
    <cellStyle name="Percent 5 2 2" xfId="189" xr:uid="{00000000-0005-0000-0000-0000B4000000}"/>
    <cellStyle name="Percent 5 3" xfId="190" xr:uid="{00000000-0005-0000-0000-0000B5000000}"/>
    <cellStyle name="Style 1" xfId="63" xr:uid="{00000000-0005-0000-0000-0000B6000000}"/>
    <cellStyle name="Style 1 2" xfId="64" xr:uid="{00000000-0005-0000-0000-0000B7000000}"/>
    <cellStyle name="Style 1 2 2" xfId="71" xr:uid="{00000000-0005-0000-0000-0000B8000000}"/>
    <cellStyle name="Style 1_verchnakan_ax21-25_2018" xfId="65" xr:uid="{00000000-0005-0000-0000-0000B9000000}"/>
    <cellStyle name="Title 2" xfId="66" xr:uid="{00000000-0005-0000-0000-0000BA000000}"/>
    <cellStyle name="Total 2" xfId="67" xr:uid="{00000000-0005-0000-0000-0000BB000000}"/>
    <cellStyle name="Total 2 2" xfId="191" xr:uid="{00000000-0005-0000-0000-0000BC000000}"/>
    <cellStyle name="Warning Text 2" xfId="68" xr:uid="{00000000-0005-0000-0000-0000BD000000}"/>
    <cellStyle name="Warning Text 2 2" xfId="192" xr:uid="{00000000-0005-0000-0000-0000BE000000}"/>
    <cellStyle name="Беззащитный" xfId="193" xr:uid="{00000000-0005-0000-0000-0000BF000000}"/>
    <cellStyle name="Защитный" xfId="194" xr:uid="{00000000-0005-0000-0000-0000C0000000}"/>
    <cellStyle name="Обычный 2" xfId="69" xr:uid="{00000000-0005-0000-0000-0000C1000000}"/>
    <cellStyle name="Обычный 2 10" xfId="196" xr:uid="{00000000-0005-0000-0000-0000C2000000}"/>
    <cellStyle name="Обычный 2 11" xfId="197" xr:uid="{00000000-0005-0000-0000-0000C3000000}"/>
    <cellStyle name="Обычный 2 12" xfId="198" xr:uid="{00000000-0005-0000-0000-0000C4000000}"/>
    <cellStyle name="Обычный 2 13" xfId="199" xr:uid="{00000000-0005-0000-0000-0000C5000000}"/>
    <cellStyle name="Обычный 2 14" xfId="195" xr:uid="{00000000-0005-0000-0000-0000C6000000}"/>
    <cellStyle name="Обычный 2 2" xfId="70" xr:uid="{00000000-0005-0000-0000-0000C7000000}"/>
    <cellStyle name="Обычный 2 2 2" xfId="201" xr:uid="{00000000-0005-0000-0000-0000C8000000}"/>
    <cellStyle name="Обычный 2 2 3" xfId="200" xr:uid="{00000000-0005-0000-0000-0000C9000000}"/>
    <cellStyle name="Обычный 2 3" xfId="202" xr:uid="{00000000-0005-0000-0000-0000CA000000}"/>
    <cellStyle name="Обычный 2 4" xfId="203" xr:uid="{00000000-0005-0000-0000-0000CB000000}"/>
    <cellStyle name="Обычный 2 4 2" xfId="204" xr:uid="{00000000-0005-0000-0000-0000CC000000}"/>
    <cellStyle name="Обычный 2 5" xfId="205" xr:uid="{00000000-0005-0000-0000-0000CD000000}"/>
    <cellStyle name="Обычный 2 5 2" xfId="206" xr:uid="{00000000-0005-0000-0000-0000CE000000}"/>
    <cellStyle name="Обычный 2 6" xfId="207" xr:uid="{00000000-0005-0000-0000-0000CF000000}"/>
    <cellStyle name="Обычный 2 6 2" xfId="208" xr:uid="{00000000-0005-0000-0000-0000D0000000}"/>
    <cellStyle name="Обычный 2 7" xfId="209" xr:uid="{00000000-0005-0000-0000-0000D1000000}"/>
    <cellStyle name="Обычный 2 7 2" xfId="210" xr:uid="{00000000-0005-0000-0000-0000D2000000}"/>
    <cellStyle name="Обычный 2 8" xfId="211" xr:uid="{00000000-0005-0000-0000-0000D3000000}"/>
    <cellStyle name="Обычный 2 8 2" xfId="212" xr:uid="{00000000-0005-0000-0000-0000D4000000}"/>
    <cellStyle name="Обычный 2 9" xfId="213" xr:uid="{00000000-0005-0000-0000-0000D5000000}"/>
    <cellStyle name="Обычный 2_900005052015" xfId="214" xr:uid="{00000000-0005-0000-0000-0000D6000000}"/>
    <cellStyle name="Обычный 3" xfId="215" xr:uid="{00000000-0005-0000-0000-0000D7000000}"/>
    <cellStyle name="Обычный 3 2" xfId="216" xr:uid="{00000000-0005-0000-0000-0000D8000000}"/>
    <cellStyle name="Стиль 1" xfId="217" xr:uid="{00000000-0005-0000-0000-0000D9000000}"/>
    <cellStyle name="Финансовый 2" xfId="218" xr:uid="{00000000-0005-0000-0000-0000DA000000}"/>
    <cellStyle name="Финансовый 2 2" xfId="219" xr:uid="{00000000-0005-0000-0000-0000DB000000}"/>
    <cellStyle name="Финансовый 3" xfId="220" xr:uid="{00000000-0005-0000-0000-0000DC000000}"/>
    <cellStyle name="Финансовый 4" xfId="221" xr:uid="{00000000-0005-0000-0000-0000DD000000}"/>
    <cellStyle name="Финансовый 4 2" xfId="222" xr:uid="{00000000-0005-0000-0000-0000D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zoomScaleNormal="100" workbookViewId="0">
      <selection activeCell="H6" sqref="H6"/>
    </sheetView>
  </sheetViews>
  <sheetFormatPr defaultColWidth="9.140625" defaultRowHeight="17.25" x14ac:dyDescent="0.2"/>
  <cols>
    <col min="1" max="1" width="7.42578125" style="4" customWidth="1"/>
    <col min="2" max="2" width="9.42578125" style="4" customWidth="1"/>
    <col min="3" max="3" width="58.5703125" style="1" customWidth="1"/>
    <col min="4" max="4" width="22.7109375" style="28" customWidth="1"/>
    <col min="5" max="5" width="22" style="1" customWidth="1"/>
    <col min="6" max="7" width="9.140625" style="1"/>
    <col min="8" max="8" width="15.5703125" style="1" customWidth="1"/>
    <col min="9" max="16384" width="9.140625" style="1"/>
  </cols>
  <sheetData>
    <row r="1" spans="1:5" x14ac:dyDescent="0.2">
      <c r="A1" s="64" t="s">
        <v>30</v>
      </c>
      <c r="B1" s="64"/>
      <c r="C1" s="64"/>
      <c r="D1" s="64"/>
    </row>
    <row r="2" spans="1:5" ht="17.25" customHeight="1" x14ac:dyDescent="0.2">
      <c r="A2" s="65" t="s">
        <v>13</v>
      </c>
      <c r="B2" s="65"/>
      <c r="C2" s="65"/>
      <c r="D2" s="65"/>
    </row>
    <row r="3" spans="1:5" ht="143.25" customHeight="1" x14ac:dyDescent="0.2">
      <c r="A3" s="66" t="s">
        <v>31</v>
      </c>
      <c r="B3" s="66"/>
      <c r="C3" s="66"/>
      <c r="D3" s="66"/>
    </row>
    <row r="4" spans="1:5" ht="17.25" customHeight="1" x14ac:dyDescent="0.2">
      <c r="A4" s="2"/>
      <c r="B4" s="2"/>
      <c r="C4" s="57" t="s">
        <v>0</v>
      </c>
      <c r="D4" s="57"/>
    </row>
    <row r="5" spans="1:5" s="3" customFormat="1" ht="31.5" customHeight="1" x14ac:dyDescent="0.2">
      <c r="A5" s="58" t="s">
        <v>1</v>
      </c>
      <c r="B5" s="59"/>
      <c r="C5" s="60" t="s">
        <v>2</v>
      </c>
      <c r="D5" s="62" t="s">
        <v>52</v>
      </c>
    </row>
    <row r="6" spans="1:5" s="3" customFormat="1" ht="96" customHeight="1" x14ac:dyDescent="0.2">
      <c r="A6" s="9" t="s">
        <v>3</v>
      </c>
      <c r="B6" s="9" t="s">
        <v>4</v>
      </c>
      <c r="C6" s="61"/>
      <c r="D6" s="63"/>
    </row>
    <row r="7" spans="1:5" s="4" customFormat="1" ht="30.75" customHeight="1" x14ac:dyDescent="0.2">
      <c r="A7" s="10"/>
      <c r="B7" s="10"/>
      <c r="C7" s="11" t="s">
        <v>5</v>
      </c>
      <c r="D7" s="17">
        <f>D9+D17+D27</f>
        <v>26239501.600000001</v>
      </c>
    </row>
    <row r="8" spans="1:5" x14ac:dyDescent="0.2">
      <c r="A8" s="10"/>
      <c r="B8" s="10"/>
      <c r="C8" s="11" t="s">
        <v>6</v>
      </c>
      <c r="D8" s="27"/>
    </row>
    <row r="9" spans="1:5" s="23" customFormat="1" ht="34.5" x14ac:dyDescent="0.2">
      <c r="A9" s="21"/>
      <c r="B9" s="22"/>
      <c r="C9" s="22" t="s">
        <v>12</v>
      </c>
      <c r="D9" s="20">
        <f>SUM(D11:D16)</f>
        <v>8361421.3000000007</v>
      </c>
    </row>
    <row r="10" spans="1:5" s="23" customFormat="1" x14ac:dyDescent="0.2">
      <c r="A10" s="21"/>
      <c r="B10" s="21"/>
      <c r="C10" s="21" t="s">
        <v>7</v>
      </c>
      <c r="D10" s="24"/>
    </row>
    <row r="11" spans="1:5" s="8" customFormat="1" ht="39" customHeight="1" x14ac:dyDescent="0.2">
      <c r="A11" s="13">
        <v>1075</v>
      </c>
      <c r="B11" s="13">
        <v>21001</v>
      </c>
      <c r="C11" s="14" t="s">
        <v>9</v>
      </c>
      <c r="D11" s="20">
        <v>186000</v>
      </c>
      <c r="E11" s="19"/>
    </row>
    <row r="12" spans="1:5" s="8" customFormat="1" ht="41.25" customHeight="1" x14ac:dyDescent="0.2">
      <c r="A12" s="13">
        <v>1075</v>
      </c>
      <c r="B12" s="13">
        <v>32001</v>
      </c>
      <c r="C12" s="14" t="s">
        <v>14</v>
      </c>
      <c r="D12" s="26">
        <v>190000</v>
      </c>
    </row>
    <row r="13" spans="1:5" s="8" customFormat="1" ht="58.5" customHeight="1" x14ac:dyDescent="0.2">
      <c r="A13" s="13">
        <v>1168</v>
      </c>
      <c r="B13" s="13">
        <v>32001</v>
      </c>
      <c r="C13" s="14" t="s">
        <v>10</v>
      </c>
      <c r="D13" s="20">
        <v>50000</v>
      </c>
    </row>
    <row r="14" spans="1:5" s="25" customFormat="1" ht="51.75" x14ac:dyDescent="0.2">
      <c r="A14" s="13">
        <v>1196</v>
      </c>
      <c r="B14" s="13">
        <v>12001</v>
      </c>
      <c r="C14" s="14" t="s">
        <v>15</v>
      </c>
      <c r="D14" s="20">
        <v>45000</v>
      </c>
    </row>
    <row r="15" spans="1:5" s="25" customFormat="1" ht="69" x14ac:dyDescent="0.2">
      <c r="A15" s="6">
        <v>1045</v>
      </c>
      <c r="B15" s="6">
        <v>32001</v>
      </c>
      <c r="C15" s="7" t="s">
        <v>8</v>
      </c>
      <c r="D15" s="20">
        <v>1969242.9</v>
      </c>
    </row>
    <row r="16" spans="1:5" s="8" customFormat="1" ht="71.25" customHeight="1" x14ac:dyDescent="0.2">
      <c r="A16" s="6">
        <v>1183</v>
      </c>
      <c r="B16" s="6">
        <v>32003</v>
      </c>
      <c r="C16" s="7" t="s">
        <v>16</v>
      </c>
      <c r="D16" s="20">
        <f>6921178.4-1000000</f>
        <v>5921178.4000000004</v>
      </c>
    </row>
    <row r="17" spans="1:5" s="4" customFormat="1" ht="59.25" customHeight="1" x14ac:dyDescent="0.2">
      <c r="A17" s="5"/>
      <c r="B17" s="12"/>
      <c r="C17" s="12" t="s">
        <v>11</v>
      </c>
      <c r="D17" s="18">
        <f>SUM(D19:D26)</f>
        <v>13958900</v>
      </c>
      <c r="E17" s="29"/>
    </row>
    <row r="18" spans="1:5" s="4" customFormat="1" x14ac:dyDescent="0.2">
      <c r="A18" s="5"/>
      <c r="B18" s="5"/>
      <c r="C18" s="5" t="s">
        <v>7</v>
      </c>
      <c r="D18" s="24"/>
    </row>
    <row r="19" spans="1:5" s="8" customFormat="1" ht="26.25" customHeight="1" x14ac:dyDescent="0.2">
      <c r="A19" s="7">
        <v>1049</v>
      </c>
      <c r="B19" s="7">
        <v>21002</v>
      </c>
      <c r="C19" s="7" t="s">
        <v>17</v>
      </c>
      <c r="D19" s="20">
        <v>529800</v>
      </c>
      <c r="E19" s="19"/>
    </row>
    <row r="20" spans="1:5" s="8" customFormat="1" ht="27.75" customHeight="1" x14ac:dyDescent="0.2">
      <c r="A20" s="15">
        <v>1004</v>
      </c>
      <c r="B20" s="15">
        <v>31002</v>
      </c>
      <c r="C20" s="16" t="s">
        <v>18</v>
      </c>
      <c r="D20" s="20">
        <v>4750000</v>
      </c>
    </row>
    <row r="21" spans="1:5" s="8" customFormat="1" ht="63" customHeight="1" x14ac:dyDescent="0.2">
      <c r="A21" s="15">
        <v>1004</v>
      </c>
      <c r="B21" s="15">
        <v>31011</v>
      </c>
      <c r="C21" s="7" t="s">
        <v>19</v>
      </c>
      <c r="D21" s="20">
        <v>1133000</v>
      </c>
    </row>
    <row r="22" spans="1:5" s="8" customFormat="1" ht="47.25" customHeight="1" x14ac:dyDescent="0.2">
      <c r="A22" s="15">
        <v>1004</v>
      </c>
      <c r="B22" s="15">
        <v>31012</v>
      </c>
      <c r="C22" s="7" t="s">
        <v>20</v>
      </c>
      <c r="D22" s="20">
        <v>1000000</v>
      </c>
    </row>
    <row r="23" spans="1:5" s="8" customFormat="1" ht="74.25" customHeight="1" x14ac:dyDescent="0.2">
      <c r="A23" s="15">
        <v>1017</v>
      </c>
      <c r="B23" s="15">
        <v>21001</v>
      </c>
      <c r="C23" s="7" t="s">
        <v>21</v>
      </c>
      <c r="D23" s="18">
        <v>1600000</v>
      </c>
    </row>
    <row r="24" spans="1:5" s="8" customFormat="1" x14ac:dyDescent="0.2">
      <c r="A24" s="15">
        <v>1017</v>
      </c>
      <c r="B24" s="15">
        <v>21002</v>
      </c>
      <c r="C24" s="7" t="s">
        <v>22</v>
      </c>
      <c r="D24" s="20">
        <v>100000</v>
      </c>
    </row>
    <row r="25" spans="1:5" s="8" customFormat="1" ht="69" x14ac:dyDescent="0.2">
      <c r="A25" s="15">
        <v>1072</v>
      </c>
      <c r="B25" s="15">
        <v>31009</v>
      </c>
      <c r="C25" s="7" t="s">
        <v>23</v>
      </c>
      <c r="D25" s="20">
        <v>750000</v>
      </c>
    </row>
    <row r="26" spans="1:5" s="8" customFormat="1" ht="54.75" customHeight="1" x14ac:dyDescent="0.2">
      <c r="A26" s="15">
        <v>1157</v>
      </c>
      <c r="B26" s="15">
        <v>21001</v>
      </c>
      <c r="C26" s="7" t="s">
        <v>24</v>
      </c>
      <c r="D26" s="20">
        <v>4096100</v>
      </c>
    </row>
    <row r="27" spans="1:5" s="8" customFormat="1" ht="34.5" x14ac:dyDescent="0.2">
      <c r="A27" s="6"/>
      <c r="B27" s="6"/>
      <c r="C27" s="22" t="s">
        <v>25</v>
      </c>
      <c r="D27" s="20">
        <f>SUM(D28:D31)</f>
        <v>3919180.3</v>
      </c>
    </row>
    <row r="28" spans="1:5" s="8" customFormat="1" ht="51.75" x14ac:dyDescent="0.2">
      <c r="A28" s="15">
        <v>1219</v>
      </c>
      <c r="B28" s="15">
        <v>31001</v>
      </c>
      <c r="C28" s="7" t="s">
        <v>26</v>
      </c>
      <c r="D28" s="20">
        <v>10000</v>
      </c>
    </row>
    <row r="29" spans="1:5" x14ac:dyDescent="0.2">
      <c r="A29" s="15">
        <v>1220</v>
      </c>
      <c r="B29" s="15">
        <v>31001</v>
      </c>
      <c r="C29" s="7" t="s">
        <v>27</v>
      </c>
      <c r="D29" s="20">
        <v>2459180.2999999998</v>
      </c>
    </row>
    <row r="30" spans="1:5" s="4" customFormat="1" x14ac:dyDescent="0.2">
      <c r="A30" s="15">
        <v>1043</v>
      </c>
      <c r="B30" s="15">
        <v>31001</v>
      </c>
      <c r="C30" s="7" t="s">
        <v>28</v>
      </c>
      <c r="D30" s="20">
        <v>450000</v>
      </c>
    </row>
    <row r="31" spans="1:5" s="4" customFormat="1" ht="34.5" x14ac:dyDescent="0.2">
      <c r="A31" s="15">
        <v>1164</v>
      </c>
      <c r="B31" s="15">
        <v>32001</v>
      </c>
      <c r="C31" s="7" t="s">
        <v>29</v>
      </c>
      <c r="D31" s="20">
        <v>1000000</v>
      </c>
    </row>
  </sheetData>
  <customSheetViews>
    <customSheetView guid="{C1CA0EED-2C54-4470-BEA3-7FC59665EB35}" showPageBreaks="1" printArea="1">
      <selection activeCell="E11" sqref="E11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1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2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E7299FF9-9BFD-4228-A75B-920C4DDCA7D1}" showPageBreaks="1">
      <selection activeCell="J14" sqref="J14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8A68503D-EAEE-49D7-B957-F867E305B493}" showPageBreaks="1" printArea="1">
      <selection activeCell="N9" sqref="N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5"/>
      <headerFooter>
        <oddFooter>&amp;C&amp;P</oddFooter>
      </headerFooter>
    </customSheetView>
  </customSheetViews>
  <mergeCells count="7">
    <mergeCell ref="C4:D4"/>
    <mergeCell ref="A5:B5"/>
    <mergeCell ref="C5:C6"/>
    <mergeCell ref="D5:D6"/>
    <mergeCell ref="A1:D1"/>
    <mergeCell ref="A2:D2"/>
    <mergeCell ref="A3:D3"/>
  </mergeCells>
  <printOptions horizontalCentered="1"/>
  <pageMargins left="0.36" right="0.3" top="0.28999999999999998" bottom="0.36" header="0.17" footer="0.17"/>
  <pageSetup paperSize="9" scale="91" firstPageNumber="296" orientation="portrait" useFirstPageNumber="1" horizontalDpi="4294967294" verticalDpi="4294967294" r:id="rId6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tabSelected="1" view="pageBreakPreview" topLeftCell="A31" zoomScaleNormal="100" zoomScaleSheetLayoutView="100" workbookViewId="0">
      <selection activeCell="C36" sqref="C36"/>
    </sheetView>
  </sheetViews>
  <sheetFormatPr defaultColWidth="8.85546875" defaultRowHeight="17.25" x14ac:dyDescent="0.2"/>
  <cols>
    <col min="1" max="1" width="12.7109375" style="4" customWidth="1"/>
    <col min="2" max="2" width="10.5703125" style="4" customWidth="1"/>
    <col min="3" max="3" width="59.7109375" style="1" customWidth="1"/>
    <col min="4" max="4" width="19.85546875" style="28" customWidth="1"/>
    <col min="5" max="5" width="19.7109375" style="1" customWidth="1"/>
    <col min="6" max="6" width="18.28515625" style="1" customWidth="1"/>
    <col min="7" max="7" width="16.5703125" style="1" customWidth="1"/>
    <col min="8" max="16384" width="8.85546875" style="1"/>
  </cols>
  <sheetData>
    <row r="1" spans="1:20" ht="17.25" customHeight="1" x14ac:dyDescent="0.2">
      <c r="A1" s="30"/>
      <c r="B1" s="30"/>
      <c r="C1" s="30"/>
      <c r="D1" s="30"/>
      <c r="F1" s="30" t="s">
        <v>30</v>
      </c>
    </row>
    <row r="2" spans="1:20" ht="17.25" customHeight="1" x14ac:dyDescent="0.2">
      <c r="A2" s="31"/>
      <c r="B2" s="31"/>
      <c r="C2" s="31"/>
      <c r="D2" s="31"/>
      <c r="F2" s="31" t="s">
        <v>32</v>
      </c>
    </row>
    <row r="3" spans="1:20" ht="99" customHeight="1" x14ac:dyDescent="0.2">
      <c r="A3" s="66" t="s">
        <v>51</v>
      </c>
      <c r="B3" s="66"/>
      <c r="C3" s="66"/>
      <c r="D3" s="66"/>
      <c r="E3" s="66"/>
      <c r="F3" s="66"/>
    </row>
    <row r="4" spans="1:20" ht="31.5" customHeight="1" x14ac:dyDescent="0.2">
      <c r="A4" s="32"/>
      <c r="B4" s="32"/>
      <c r="C4" s="32"/>
      <c r="D4" s="32"/>
      <c r="E4" s="32"/>
      <c r="F4" s="43" t="s">
        <v>0</v>
      </c>
    </row>
    <row r="5" spans="1:20" ht="39" customHeight="1" x14ac:dyDescent="0.2">
      <c r="A5" s="67" t="s">
        <v>1</v>
      </c>
      <c r="B5" s="67"/>
      <c r="C5" s="68"/>
      <c r="D5" s="69" t="s">
        <v>33</v>
      </c>
      <c r="E5" s="69" t="s">
        <v>34</v>
      </c>
      <c r="F5" s="69" t="s">
        <v>35</v>
      </c>
      <c r="H5" s="43"/>
    </row>
    <row r="6" spans="1:20" s="3" customFormat="1" ht="71.25" customHeight="1" x14ac:dyDescent="0.2">
      <c r="A6" s="9" t="s">
        <v>3</v>
      </c>
      <c r="B6" s="9" t="s">
        <v>4</v>
      </c>
      <c r="C6" s="68"/>
      <c r="D6" s="69"/>
      <c r="E6" s="69"/>
      <c r="F6" s="69"/>
    </row>
    <row r="7" spans="1:20" s="4" customFormat="1" ht="30.75" customHeight="1" x14ac:dyDescent="0.2">
      <c r="A7" s="48"/>
      <c r="B7" s="48"/>
      <c r="C7" s="49" t="s">
        <v>5</v>
      </c>
      <c r="D7" s="50">
        <f>+E7+F7</f>
        <v>34322147</v>
      </c>
      <c r="E7" s="51">
        <f>+E9+E13</f>
        <v>28444751</v>
      </c>
      <c r="F7" s="51">
        <f>+F9+F13</f>
        <v>5877396</v>
      </c>
    </row>
    <row r="8" spans="1:20" ht="28.5" customHeight="1" x14ac:dyDescent="0.2">
      <c r="A8" s="10"/>
      <c r="B8" s="10"/>
      <c r="C8" s="11" t="s">
        <v>6</v>
      </c>
      <c r="D8" s="37"/>
      <c r="E8" s="38"/>
      <c r="F8" s="38"/>
    </row>
    <row r="9" spans="1:20" s="23" customFormat="1" ht="39.75" customHeight="1" x14ac:dyDescent="0.2">
      <c r="A9" s="21"/>
      <c r="B9" s="22"/>
      <c r="C9" s="22" t="s">
        <v>12</v>
      </c>
      <c r="D9" s="39">
        <f>+E9+F9</f>
        <v>779896</v>
      </c>
      <c r="E9" s="42">
        <f>+E11+E12</f>
        <v>779896</v>
      </c>
      <c r="F9" s="42">
        <f>+F11+F12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23" customFormat="1" ht="18" customHeight="1" x14ac:dyDescent="0.2">
      <c r="A10" s="21"/>
      <c r="B10" s="21"/>
      <c r="C10" s="21" t="s">
        <v>7</v>
      </c>
      <c r="D10" s="40"/>
      <c r="E10" s="38"/>
      <c r="F10" s="3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8" customFormat="1" ht="55.5" customHeight="1" x14ac:dyDescent="0.2">
      <c r="A11" s="36">
        <v>1192</v>
      </c>
      <c r="B11" s="33">
        <v>11011</v>
      </c>
      <c r="C11" s="34" t="s">
        <v>36</v>
      </c>
      <c r="D11" s="41">
        <f>+E11+F11</f>
        <v>203680</v>
      </c>
      <c r="E11" s="41">
        <v>203680</v>
      </c>
      <c r="F11" s="41">
        <v>0</v>
      </c>
      <c r="G11" s="5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8" customFormat="1" ht="71.25" customHeight="1" x14ac:dyDescent="0.2">
      <c r="A12" s="36">
        <v>1192</v>
      </c>
      <c r="B12" s="35">
        <v>32002</v>
      </c>
      <c r="C12" s="34" t="s">
        <v>37</v>
      </c>
      <c r="D12" s="41">
        <f>+E12+F12</f>
        <v>576216</v>
      </c>
      <c r="E12" s="41">
        <v>576216</v>
      </c>
      <c r="F12" s="41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23" customFormat="1" ht="38.25" customHeight="1" x14ac:dyDescent="0.2">
      <c r="A13" s="21"/>
      <c r="B13" s="22"/>
      <c r="C13" s="22" t="s">
        <v>11</v>
      </c>
      <c r="D13" s="39">
        <f>+E13+F13</f>
        <v>33542251</v>
      </c>
      <c r="E13" s="42">
        <f>+E15+E16+E17+E18+E20++E19+E21+E22+E23</f>
        <v>27664855</v>
      </c>
      <c r="F13" s="42">
        <f>+F15+F16+F17+F18+F20++F19+F21+F22+F23</f>
        <v>5877396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0" s="23" customFormat="1" x14ac:dyDescent="0.2">
      <c r="A14" s="21"/>
      <c r="B14" s="21"/>
      <c r="C14" s="21" t="s">
        <v>7</v>
      </c>
      <c r="D14" s="40"/>
      <c r="E14" s="38"/>
      <c r="F14" s="38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0" s="8" customFormat="1" ht="63.75" customHeight="1" x14ac:dyDescent="0.2">
      <c r="A15" s="44">
        <v>1004</v>
      </c>
      <c r="B15" s="13">
        <v>31004</v>
      </c>
      <c r="C15" s="45" t="s">
        <v>38</v>
      </c>
      <c r="D15" s="41">
        <f t="shared" ref="D15:D36" si="0">+E15+F15</f>
        <v>2490744</v>
      </c>
      <c r="E15" s="41">
        <v>2008348</v>
      </c>
      <c r="F15" s="41">
        <v>482396</v>
      </c>
      <c r="G15" s="52"/>
      <c r="H15" s="1"/>
      <c r="I15" s="1"/>
      <c r="J15" s="1"/>
      <c r="K15" s="1"/>
      <c r="L15" s="1"/>
      <c r="M15" s="1"/>
      <c r="N15" s="1"/>
      <c r="O15" s="1"/>
      <c r="P15" s="1"/>
    </row>
    <row r="16" spans="1:20" s="25" customFormat="1" ht="60" customHeight="1" x14ac:dyDescent="0.2">
      <c r="A16" s="44">
        <v>1004</v>
      </c>
      <c r="B16" s="13">
        <v>31005</v>
      </c>
      <c r="C16" s="46" t="s">
        <v>39</v>
      </c>
      <c r="D16" s="41">
        <f t="shared" si="0"/>
        <v>582000</v>
      </c>
      <c r="E16" s="41">
        <v>485000</v>
      </c>
      <c r="F16" s="41">
        <v>97000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7" s="25" customFormat="1" ht="73.5" customHeight="1" x14ac:dyDescent="0.2">
      <c r="A17" s="44">
        <v>1004</v>
      </c>
      <c r="B17" s="6">
        <v>31006</v>
      </c>
      <c r="C17" s="45" t="s">
        <v>40</v>
      </c>
      <c r="D17" s="41">
        <f t="shared" si="0"/>
        <v>500000</v>
      </c>
      <c r="E17" s="41">
        <v>500000</v>
      </c>
      <c r="F17" s="41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7" s="8" customFormat="1" ht="85.5" customHeight="1" x14ac:dyDescent="0.2">
      <c r="A18" s="6">
        <v>1072</v>
      </c>
      <c r="B18" s="6">
        <v>31001</v>
      </c>
      <c r="C18" s="46" t="s">
        <v>41</v>
      </c>
      <c r="D18" s="41">
        <f t="shared" si="0"/>
        <v>1047318</v>
      </c>
      <c r="E18" s="41">
        <v>929318</v>
      </c>
      <c r="F18" s="41">
        <v>118000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4" customFormat="1" ht="59.25" customHeight="1" x14ac:dyDescent="0.2">
      <c r="A19" s="6">
        <v>1049</v>
      </c>
      <c r="B19" s="6">
        <v>21004</v>
      </c>
      <c r="C19" s="46" t="s">
        <v>42</v>
      </c>
      <c r="D19" s="41">
        <f t="shared" si="0"/>
        <v>2400000</v>
      </c>
      <c r="E19" s="41">
        <v>2000000</v>
      </c>
      <c r="F19" s="41">
        <v>400000</v>
      </c>
      <c r="G19" s="52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4" customFormat="1" ht="52.5" customHeight="1" x14ac:dyDescent="0.2">
      <c r="A20" s="6">
        <v>1049</v>
      </c>
      <c r="B20" s="6">
        <v>21006</v>
      </c>
      <c r="C20" s="45" t="s">
        <v>43</v>
      </c>
      <c r="D20" s="41">
        <f t="shared" si="0"/>
        <v>12000000</v>
      </c>
      <c r="E20" s="41">
        <v>8800000</v>
      </c>
      <c r="F20" s="41">
        <v>3200000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8" customFormat="1" ht="44.25" customHeight="1" x14ac:dyDescent="0.2">
      <c r="A21" s="6">
        <v>1049</v>
      </c>
      <c r="B21" s="6">
        <v>21009</v>
      </c>
      <c r="C21" s="45" t="s">
        <v>45</v>
      </c>
      <c r="D21" s="41">
        <f>+E21+F21</f>
        <v>3800000</v>
      </c>
      <c r="E21" s="41">
        <v>3000000</v>
      </c>
      <c r="F21" s="41">
        <v>800000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8" customFormat="1" ht="51" customHeight="1" x14ac:dyDescent="0.2">
      <c r="A22" s="6">
        <v>1049</v>
      </c>
      <c r="B22" s="6">
        <v>21011</v>
      </c>
      <c r="C22" s="45" t="s">
        <v>44</v>
      </c>
      <c r="D22" s="41">
        <f t="shared" si="0"/>
        <v>1800000</v>
      </c>
      <c r="E22" s="41">
        <v>1500000</v>
      </c>
      <c r="F22" s="41">
        <v>300000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8" customFormat="1" ht="63" customHeight="1" x14ac:dyDescent="0.2">
      <c r="A23" s="6">
        <v>1049</v>
      </c>
      <c r="B23" s="6">
        <v>21012</v>
      </c>
      <c r="C23" s="47" t="s">
        <v>46</v>
      </c>
      <c r="D23" s="41">
        <f t="shared" si="0"/>
        <v>8922189</v>
      </c>
      <c r="E23" s="41">
        <v>8442189</v>
      </c>
      <c r="F23" s="41">
        <v>480000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8" customFormat="1" ht="17.25" customHeight="1" x14ac:dyDescent="0.2">
      <c r="A24" s="53"/>
      <c r="B24" s="53"/>
      <c r="C24" s="54"/>
      <c r="D24" s="55"/>
      <c r="E24" s="55"/>
      <c r="F24" s="55"/>
      <c r="G24" s="53"/>
      <c r="H24" s="56"/>
      <c r="I24" s="1"/>
      <c r="J24" s="1"/>
      <c r="K24" s="1"/>
      <c r="L24" s="1"/>
      <c r="M24" s="1"/>
      <c r="N24" s="1"/>
      <c r="O24" s="1"/>
      <c r="P24" s="1"/>
      <c r="Q24" s="1"/>
    </row>
    <row r="25" spans="1:17" s="8" customFormat="1" ht="11.25" customHeight="1" x14ac:dyDescent="0.2">
      <c r="A25" s="53"/>
      <c r="B25" s="53"/>
      <c r="C25" s="54"/>
      <c r="D25" s="55"/>
      <c r="E25" s="55"/>
      <c r="F25" s="55"/>
      <c r="G25" s="53"/>
      <c r="H25" s="56"/>
      <c r="I25" s="1"/>
      <c r="K25" s="1"/>
      <c r="L25" s="1"/>
      <c r="M25" s="1"/>
      <c r="N25" s="1"/>
      <c r="O25" s="1"/>
      <c r="P25" s="1"/>
      <c r="Q25" s="1"/>
    </row>
    <row r="26" spans="1:17" s="8" customFormat="1" ht="22.5" customHeight="1" x14ac:dyDescent="0.2">
      <c r="A26" s="53"/>
      <c r="B26" s="53"/>
      <c r="C26" s="54"/>
      <c r="D26" s="55"/>
      <c r="E26" s="55"/>
      <c r="F26" s="55"/>
      <c r="G26" s="53"/>
      <c r="H26" s="56"/>
      <c r="I26" s="1"/>
      <c r="J26" s="1"/>
      <c r="K26" s="1"/>
      <c r="L26" s="1"/>
      <c r="M26" s="1"/>
      <c r="N26" s="1"/>
      <c r="O26" s="1"/>
      <c r="P26" s="1"/>
      <c r="Q26" s="1"/>
    </row>
    <row r="27" spans="1:17" s="8" customFormat="1" ht="27" customHeight="1" x14ac:dyDescent="0.2">
      <c r="A27" s="67" t="s">
        <v>1</v>
      </c>
      <c r="B27" s="67"/>
      <c r="C27" s="70" t="s">
        <v>50</v>
      </c>
      <c r="D27" s="69" t="s">
        <v>33</v>
      </c>
      <c r="E27" s="69" t="s">
        <v>34</v>
      </c>
      <c r="F27" s="69" t="s">
        <v>35</v>
      </c>
      <c r="G27" s="53"/>
      <c r="H27" s="56"/>
      <c r="I27" s="1"/>
      <c r="J27" s="1"/>
      <c r="K27" s="1"/>
      <c r="L27" s="1"/>
      <c r="M27" s="1"/>
      <c r="N27" s="1"/>
      <c r="O27" s="1"/>
      <c r="P27" s="1"/>
      <c r="Q27" s="1"/>
    </row>
    <row r="28" spans="1:17" s="8" customFormat="1" ht="77.25" customHeight="1" x14ac:dyDescent="0.2">
      <c r="A28" s="9" t="s">
        <v>3</v>
      </c>
      <c r="B28" s="9" t="s">
        <v>4</v>
      </c>
      <c r="C28" s="70"/>
      <c r="D28" s="69"/>
      <c r="E28" s="69"/>
      <c r="F28" s="69"/>
      <c r="G28" s="53"/>
      <c r="H28" s="56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26.25" customHeight="1" x14ac:dyDescent="0.2">
      <c r="A29" s="48"/>
      <c r="B29" s="48"/>
      <c r="C29" s="49" t="s">
        <v>5</v>
      </c>
      <c r="D29" s="50">
        <f>+E29+F29</f>
        <v>3479869</v>
      </c>
      <c r="E29" s="51">
        <f>+E31</f>
        <v>2904711</v>
      </c>
      <c r="F29" s="51">
        <f>+F31</f>
        <v>575158</v>
      </c>
    </row>
    <row r="30" spans="1:17" x14ac:dyDescent="0.2">
      <c r="A30" s="10"/>
      <c r="B30" s="10"/>
      <c r="C30" s="11" t="s">
        <v>6</v>
      </c>
      <c r="D30" s="37"/>
      <c r="E30" s="38"/>
      <c r="F30" s="38"/>
    </row>
    <row r="31" spans="1:17" s="23" customFormat="1" ht="38.25" customHeight="1" x14ac:dyDescent="0.2">
      <c r="A31" s="21"/>
      <c r="B31" s="22"/>
      <c r="C31" s="22" t="s">
        <v>11</v>
      </c>
      <c r="D31" s="39">
        <f>+E31+F31</f>
        <v>3479869</v>
      </c>
      <c r="E31" s="42">
        <f>+E33+E34+E35+E36</f>
        <v>2904711</v>
      </c>
      <c r="F31" s="42">
        <f>+F33+F34+F35+F36</f>
        <v>575158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s="23" customFormat="1" x14ac:dyDescent="0.2">
      <c r="A32" s="21"/>
      <c r="B32" s="21"/>
      <c r="C32" s="21" t="s">
        <v>7</v>
      </c>
      <c r="D32" s="40"/>
      <c r="E32" s="38"/>
      <c r="F32" s="38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7" s="8" customFormat="1" ht="74.25" customHeight="1" x14ac:dyDescent="0.2">
      <c r="A33" s="15">
        <v>1167</v>
      </c>
      <c r="B33" s="6">
        <v>42001</v>
      </c>
      <c r="C33" s="47" t="s">
        <v>47</v>
      </c>
      <c r="D33" s="41">
        <f t="shared" ref="D33" si="1">+E33+F33</f>
        <v>1859445</v>
      </c>
      <c r="E33" s="41">
        <v>1515990</v>
      </c>
      <c r="F33" s="41">
        <v>343455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8" customFormat="1" ht="74.25" customHeight="1" x14ac:dyDescent="0.2">
      <c r="A34" s="15">
        <v>1167</v>
      </c>
      <c r="B34" s="6">
        <v>42003</v>
      </c>
      <c r="C34" s="47" t="s">
        <v>48</v>
      </c>
      <c r="D34" s="41">
        <f t="shared" si="0"/>
        <v>91591</v>
      </c>
      <c r="E34" s="41"/>
      <c r="F34" s="41">
        <v>91591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8" customFormat="1" ht="69" customHeight="1" x14ac:dyDescent="0.2">
      <c r="A35" s="15">
        <v>1167</v>
      </c>
      <c r="B35" s="6">
        <v>42005</v>
      </c>
      <c r="C35" s="47" t="s">
        <v>49</v>
      </c>
      <c r="D35" s="41">
        <f t="shared" si="0"/>
        <v>131233</v>
      </c>
      <c r="E35" s="41">
        <v>131233</v>
      </c>
      <c r="F35" s="4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8" customFormat="1" ht="69.75" customHeight="1" x14ac:dyDescent="0.2">
      <c r="A36" s="15">
        <v>1167</v>
      </c>
      <c r="B36" s="6">
        <v>42006</v>
      </c>
      <c r="C36" s="47" t="s">
        <v>53</v>
      </c>
      <c r="D36" s="41">
        <f t="shared" si="0"/>
        <v>1397600</v>
      </c>
      <c r="E36" s="41">
        <v>1257488</v>
      </c>
      <c r="F36" s="41">
        <v>140112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11">
    <mergeCell ref="A27:B27"/>
    <mergeCell ref="C27:C28"/>
    <mergeCell ref="D27:D28"/>
    <mergeCell ref="E27:E28"/>
    <mergeCell ref="F27:F28"/>
    <mergeCell ref="A5:B5"/>
    <mergeCell ref="A3:F3"/>
    <mergeCell ref="C5:C6"/>
    <mergeCell ref="D5:D6"/>
    <mergeCell ref="E5:E6"/>
    <mergeCell ref="F5:F6"/>
  </mergeCells>
  <printOptions horizontalCentered="1"/>
  <pageMargins left="0" right="0" top="0.36" bottom="0.45" header="0" footer="0"/>
  <pageSetup paperSize="9" scale="69" firstPageNumber="298" orientation="portrait" useFirstPageNumber="1" horizontalDpi="4294967294" verticalDpi="4294967294" r:id="rId1"/>
  <headerFooter>
    <oddFooter>&amp;C&amp;P</oddFooter>
  </headerFooter>
  <colBreaks count="1" manualBreakCount="1">
    <brk id="6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Հավ N 6 աղ. N 1</vt:lpstr>
      <vt:lpstr>Հավ N 6 աղ. N 2 </vt:lpstr>
      <vt:lpstr>'Հավ N 6 աղ. N 1'!Print_Area</vt:lpstr>
      <vt:lpstr>'Հավ N 6 աղ. N 2 '!Print_Area</vt:lpstr>
      <vt:lpstr>'Հավ N 6 աղ. N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Tatevik</cp:lastModifiedBy>
  <cp:lastPrinted>2019-12-20T08:22:14Z</cp:lastPrinted>
  <dcterms:created xsi:type="dcterms:W3CDTF">2019-07-04T05:37:23Z</dcterms:created>
  <dcterms:modified xsi:type="dcterms:W3CDTF">2019-12-20T08:22:21Z</dcterms:modified>
</cp:coreProperties>
</file>