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285" windowWidth="14805" windowHeight="7830"/>
  </bookViews>
  <sheets>
    <sheet name="cover" sheetId="16" r:id="rId1"/>
    <sheet name="Yndhanur" sheetId="20" r:id="rId2"/>
    <sheet name="qanakakan" sheetId="17" state="hidden" r:id="rId3"/>
    <sheet name="finansakan" sheetId="18" state="hidden" r:id="rId4"/>
    <sheet name="ayl" sheetId="19" state="hidden" r:id="rId5"/>
    <sheet name="ԱԾ-01" sheetId="14" state="hidden" r:id="rId6"/>
    <sheet name="ԱԾ-02" sheetId="4" state="hidden" r:id="rId7"/>
    <sheet name="ԱԾ-03" sheetId="5" state="hidden" r:id="rId8"/>
    <sheet name="ԱԾ-04" sheetId="6" state="hidden" r:id="rId9"/>
    <sheet name="ԱԾ-05" sheetId="7" state="hidden" r:id="rId10"/>
    <sheet name="ԱԾ-06" sheetId="8" state="hidden" r:id="rId11"/>
    <sheet name="ԾՏ-01" sheetId="9" state="hidden" r:id="rId12"/>
    <sheet name="ԵԿ-01" sheetId="10" state="hidden" r:id="rId13"/>
    <sheet name="ԵԿ-02" sheetId="11" state="hidden" r:id="rId14"/>
    <sheet name="ԵԿ-03" sheetId="12" state="hidden" r:id="rId15"/>
  </sheets>
  <externalReferences>
    <externalReference r:id="rId16"/>
    <externalReference r:id="rId17"/>
    <externalReference r:id="rId18"/>
  </externalReferences>
  <definedNames>
    <definedName name="_xlnm.Print_Area" localSheetId="0">cover!$A$1:$M$15</definedName>
    <definedName name="_xlnm.Print_Area" localSheetId="3">finansakan!$A$1:$P$42</definedName>
    <definedName name="_xlnm.Print_Area" localSheetId="2">qanakakan!$A$1:$P$41</definedName>
    <definedName name="_xlnm.Print_Area" localSheetId="1">Yndhanur!$A$1:$Y$41</definedName>
    <definedName name="_xlnm.Print_Area" localSheetId="8">'ԱԾ-04'!$A$1:$P$34</definedName>
    <definedName name="_xlnm.Print_Area" localSheetId="10">'ԱԾ-06'!$A$1:$P$34</definedName>
    <definedName name="_xlnm.Print_Titles" localSheetId="0">cover!#REF!</definedName>
    <definedName name="_xlnm.Print_Titles" localSheetId="2">qanakakan!$2:$4</definedName>
    <definedName name="_xlnm.Print_Titles" localSheetId="1">Yndhanur!$A:$J,Yndhanur!$1:$3</definedName>
    <definedName name="_xlnm.Print_Titles" localSheetId="5">'ԱԾ-01'!$23:$25</definedName>
    <definedName name="_xlnm.Print_Titles" localSheetId="6">'ԱԾ-02'!$23:$25</definedName>
    <definedName name="_xlnm.Print_Titles" localSheetId="7">'ԱԾ-03'!$23:$25</definedName>
  </definedNames>
  <calcPr calcId="145621" fullCalcOnLoad="1"/>
</workbook>
</file>

<file path=xl/calcChain.xml><?xml version="1.0" encoding="utf-8"?>
<calcChain xmlns="http://schemas.openxmlformats.org/spreadsheetml/2006/main">
  <c r="S4" i="20" l="1"/>
  <c r="S5" i="20"/>
  <c r="U5" i="20"/>
  <c r="S6" i="20"/>
  <c r="U6" i="20" s="1"/>
  <c r="S7" i="20"/>
  <c r="U7" i="20"/>
  <c r="S8" i="20"/>
  <c r="S9" i="20"/>
  <c r="U9" i="20" s="1"/>
  <c r="S10" i="20"/>
  <c r="U10" i="20" s="1"/>
  <c r="S11" i="20"/>
  <c r="U11" i="20" s="1"/>
  <c r="S12" i="20"/>
  <c r="U12" i="20" s="1"/>
  <c r="S13" i="20"/>
  <c r="U13" i="20" s="1"/>
  <c r="S14" i="20"/>
  <c r="U14" i="20"/>
  <c r="S15" i="20"/>
  <c r="U15" i="20" s="1"/>
  <c r="S16" i="20"/>
  <c r="S17" i="20"/>
  <c r="U17" i="20" s="1"/>
  <c r="S18" i="20"/>
  <c r="S19" i="20"/>
  <c r="T19" i="20"/>
  <c r="U19" i="20" s="1"/>
  <c r="S20" i="20"/>
  <c r="U20" i="20" s="1"/>
  <c r="S21" i="20"/>
  <c r="U21" i="20" s="1"/>
  <c r="S22" i="20"/>
  <c r="U22" i="20" s="1"/>
  <c r="S23" i="20"/>
  <c r="U23" i="20" s="1"/>
  <c r="S24" i="20"/>
  <c r="U24" i="20" s="1"/>
  <c r="S25" i="20"/>
  <c r="T25" i="20" s="1"/>
  <c r="U25" i="20" s="1"/>
  <c r="S26" i="20"/>
  <c r="S27" i="20"/>
  <c r="U27" i="20" s="1"/>
  <c r="S28" i="20"/>
  <c r="S29" i="20"/>
  <c r="U29" i="20"/>
  <c r="S30" i="20"/>
  <c r="U30" i="20" s="1"/>
  <c r="S31" i="20"/>
  <c r="U31" i="20"/>
  <c r="S32" i="20"/>
  <c r="T32" i="20" s="1"/>
  <c r="U32" i="20" s="1"/>
  <c r="S33" i="20"/>
  <c r="U33" i="20" s="1"/>
  <c r="S34" i="20"/>
  <c r="S35" i="20"/>
  <c r="U35" i="20"/>
  <c r="S36" i="20"/>
  <c r="S37" i="20"/>
  <c r="U37" i="20" s="1"/>
  <c r="S38" i="20"/>
  <c r="U38" i="20" s="1"/>
  <c r="S39" i="20"/>
  <c r="T39" i="20" s="1"/>
  <c r="U39" i="20" s="1"/>
  <c r="S40" i="20"/>
  <c r="T40" i="20" s="1"/>
  <c r="U40" i="20" s="1"/>
  <c r="U8" i="20"/>
  <c r="T16" i="20"/>
  <c r="U16" i="20" s="1"/>
  <c r="U18" i="20"/>
  <c r="U26" i="20"/>
  <c r="T28" i="20"/>
  <c r="U28" i="20" s="1"/>
  <c r="U34" i="20"/>
  <c r="U36" i="20"/>
  <c r="O24" i="20"/>
  <c r="O31" i="20"/>
  <c r="M20" i="20"/>
  <c r="O20" i="20" s="1"/>
  <c r="M21" i="20"/>
  <c r="O21" i="20" s="1"/>
  <c r="M22" i="20"/>
  <c r="O22" i="20" s="1"/>
  <c r="M23" i="20"/>
  <c r="M12" i="20"/>
  <c r="O12" i="20" s="1"/>
  <c r="S41" i="20"/>
  <c r="U41" i="20" s="1"/>
  <c r="M35" i="20"/>
  <c r="O35" i="20" s="1"/>
  <c r="M15" i="20"/>
  <c r="O15" i="20" s="1"/>
  <c r="N42" i="18"/>
  <c r="M42" i="18"/>
  <c r="O42" i="18"/>
  <c r="N41" i="18"/>
  <c r="M41" i="18"/>
  <c r="N40" i="18"/>
  <c r="M40" i="18"/>
  <c r="O40" i="18" s="1"/>
  <c r="N39" i="18"/>
  <c r="M39" i="18"/>
  <c r="N38" i="18"/>
  <c r="O38" i="18" s="1"/>
  <c r="M38" i="18"/>
  <c r="N35" i="18"/>
  <c r="M35" i="18"/>
  <c r="O35" i="18" s="1"/>
  <c r="N32" i="18"/>
  <c r="O32" i="18" s="1"/>
  <c r="M32" i="18"/>
  <c r="N29" i="18"/>
  <c r="O29" i="18" s="1"/>
  <c r="M29" i="18"/>
  <c r="N22" i="18"/>
  <c r="M22" i="18"/>
  <c r="O22" i="18"/>
  <c r="N17" i="18"/>
  <c r="M17" i="18"/>
  <c r="N6" i="18"/>
  <c r="M6" i="18"/>
  <c r="O6" i="18" s="1"/>
  <c r="M34" i="20"/>
  <c r="M33" i="20"/>
  <c r="L30" i="20"/>
  <c r="M30" i="20" s="1"/>
  <c r="O30" i="20" s="1"/>
  <c r="L29" i="20"/>
  <c r="M29" i="20"/>
  <c r="O29" i="20" s="1"/>
  <c r="M27" i="20"/>
  <c r="M26" i="20"/>
  <c r="O26" i="20"/>
  <c r="O23" i="20"/>
  <c r="M18" i="20"/>
  <c r="M17" i="20"/>
  <c r="O17" i="20"/>
  <c r="M14" i="20"/>
  <c r="O14" i="20" s="1"/>
  <c r="M13" i="20"/>
  <c r="O13" i="20"/>
  <c r="M11" i="20"/>
  <c r="O11" i="20" s="1"/>
  <c r="M10" i="20"/>
  <c r="M9" i="20"/>
  <c r="O9" i="20" s="1"/>
  <c r="M8" i="20"/>
  <c r="M7" i="20"/>
  <c r="M6" i="20"/>
  <c r="O6" i="20" s="1"/>
  <c r="M5" i="20"/>
  <c r="N36" i="17"/>
  <c r="O36" i="17" s="1"/>
  <c r="M36" i="17"/>
  <c r="R35" i="17"/>
  <c r="N35" i="17"/>
  <c r="Q35" i="17" s="1"/>
  <c r="M35" i="17"/>
  <c r="L33" i="17"/>
  <c r="M33" i="17" s="1"/>
  <c r="O33" i="17" s="1"/>
  <c r="L32" i="17"/>
  <c r="M32" i="17" s="1"/>
  <c r="O32" i="17" s="1"/>
  <c r="M30" i="17"/>
  <c r="R29" i="17"/>
  <c r="M29" i="17"/>
  <c r="M27" i="17"/>
  <c r="M26" i="17"/>
  <c r="M25" i="17"/>
  <c r="M24" i="17"/>
  <c r="M23" i="17"/>
  <c r="M22" i="17"/>
  <c r="O22" i="17" s="1"/>
  <c r="M20" i="17"/>
  <c r="M19" i="17"/>
  <c r="N18" i="17"/>
  <c r="N19" i="17"/>
  <c r="O19" i="17" s="1"/>
  <c r="M18" i="17"/>
  <c r="N17" i="17"/>
  <c r="N20" i="17"/>
  <c r="O20" i="17" s="1"/>
  <c r="M17" i="17"/>
  <c r="M15" i="17"/>
  <c r="O15" i="17"/>
  <c r="N14" i="17"/>
  <c r="O14" i="17" s="1"/>
  <c r="M14" i="17"/>
  <c r="N13" i="17"/>
  <c r="O13" i="17" s="1"/>
  <c r="M13" i="17"/>
  <c r="M12" i="17"/>
  <c r="M11" i="17"/>
  <c r="O11" i="17" s="1"/>
  <c r="M10" i="17"/>
  <c r="O10" i="17" s="1"/>
  <c r="M9" i="17"/>
  <c r="O9" i="17" s="1"/>
  <c r="M8" i="17"/>
  <c r="O8" i="17" s="1"/>
  <c r="N7" i="17"/>
  <c r="O7" i="17" s="1"/>
  <c r="M7" i="17"/>
  <c r="M6" i="17"/>
  <c r="O8" i="20"/>
  <c r="O10" i="20"/>
  <c r="O7" i="20"/>
  <c r="O34" i="20"/>
  <c r="U4" i="20"/>
  <c r="O33" i="20"/>
  <c r="O17" i="18"/>
  <c r="O39" i="18"/>
  <c r="O41" i="18"/>
  <c r="O18" i="20"/>
  <c r="R26" i="8"/>
  <c r="R26" i="6"/>
  <c r="F33" i="12"/>
  <c r="F33" i="11"/>
  <c r="F33" i="10"/>
  <c r="F33" i="9"/>
  <c r="F34" i="8"/>
  <c r="N27" i="8"/>
  <c r="N26" i="8"/>
  <c r="O26" i="8" s="1"/>
  <c r="F34" i="7"/>
  <c r="F34" i="6"/>
  <c r="F38" i="5"/>
  <c r="F36" i="4"/>
  <c r="H36" i="4" s="1"/>
  <c r="N27" i="4"/>
  <c r="N26" i="4"/>
  <c r="N33" i="14"/>
  <c r="O33" i="14" s="1"/>
  <c r="N27" i="14"/>
  <c r="F42" i="14"/>
  <c r="H9" i="12"/>
  <c r="H9" i="11"/>
  <c r="H9" i="10"/>
  <c r="H9" i="9"/>
  <c r="H9" i="8"/>
  <c r="H9" i="7"/>
  <c r="H9" i="6"/>
  <c r="H9" i="5"/>
  <c r="H9" i="4"/>
  <c r="M27" i="8"/>
  <c r="O27" i="8"/>
  <c r="M26" i="8"/>
  <c r="L27" i="7"/>
  <c r="M27" i="7"/>
  <c r="O27" i="7" s="1"/>
  <c r="L26" i="7"/>
  <c r="M26" i="7"/>
  <c r="O26" i="7"/>
  <c r="M27" i="6"/>
  <c r="M26" i="6"/>
  <c r="M31" i="5"/>
  <c r="M30" i="5"/>
  <c r="O30" i="5" s="1"/>
  <c r="M29" i="5"/>
  <c r="M28" i="5"/>
  <c r="M27" i="5"/>
  <c r="M26" i="5"/>
  <c r="O26" i="5" s="1"/>
  <c r="D42" i="14"/>
  <c r="H42" i="14"/>
  <c r="M35" i="14"/>
  <c r="O35" i="14"/>
  <c r="N34" i="14"/>
  <c r="M34" i="14"/>
  <c r="O34" i="14"/>
  <c r="M33" i="14"/>
  <c r="M32" i="14"/>
  <c r="M31" i="14"/>
  <c r="O31" i="14"/>
  <c r="M30" i="14"/>
  <c r="O30" i="14"/>
  <c r="M29" i="14"/>
  <c r="O29" i="14"/>
  <c r="M28" i="14"/>
  <c r="O28" i="14"/>
  <c r="M27" i="14"/>
  <c r="O27" i="14"/>
  <c r="M26" i="14"/>
  <c r="D33" i="12"/>
  <c r="H33" i="12"/>
  <c r="D33" i="11"/>
  <c r="D33" i="10"/>
  <c r="H33" i="10"/>
  <c r="D33" i="9"/>
  <c r="H33" i="9"/>
  <c r="D34" i="8"/>
  <c r="H34" i="8"/>
  <c r="D34" i="7"/>
  <c r="H34" i="7"/>
  <c r="D34" i="6"/>
  <c r="H34" i="6"/>
  <c r="D38" i="5"/>
  <c r="H38" i="5"/>
  <c r="M29" i="4"/>
  <c r="M28" i="4"/>
  <c r="N28" i="4"/>
  <c r="O28" i="4" s="1"/>
  <c r="M27" i="4"/>
  <c r="O27" i="4" s="1"/>
  <c r="N29" i="4"/>
  <c r="O29" i="4"/>
  <c r="M26" i="4"/>
  <c r="O26" i="4" s="1"/>
  <c r="D36" i="4"/>
  <c r="H33" i="11"/>
  <c r="N22" i="17"/>
  <c r="N26" i="17"/>
  <c r="O26" i="17"/>
  <c r="N26" i="5"/>
  <c r="N24" i="17"/>
  <c r="O24" i="17"/>
  <c r="N28" i="5"/>
  <c r="O28" i="5" s="1"/>
  <c r="N25" i="17"/>
  <c r="O25" i="17"/>
  <c r="N29" i="5"/>
  <c r="O29" i="5" s="1"/>
  <c r="N23" i="17"/>
  <c r="O23" i="17"/>
  <c r="N27" i="5"/>
  <c r="O27" i="5" s="1"/>
  <c r="N30" i="5"/>
  <c r="N31" i="5"/>
  <c r="O31" i="5" s="1"/>
  <c r="N27" i="17"/>
  <c r="O27" i="17"/>
  <c r="N12" i="17"/>
  <c r="O12" i="17"/>
  <c r="N32" i="14"/>
  <c r="O32" i="14"/>
  <c r="O5" i="20"/>
  <c r="N6" i="17"/>
  <c r="O6" i="17"/>
  <c r="N26" i="14"/>
  <c r="O26" i="14" s="1"/>
  <c r="N30" i="17"/>
  <c r="O30" i="17" s="1"/>
  <c r="N27" i="6"/>
  <c r="O27" i="6" s="1"/>
  <c r="N29" i="17"/>
  <c r="O29" i="17"/>
  <c r="N26" i="6"/>
  <c r="O26" i="6" s="1"/>
  <c r="O27" i="20"/>
  <c r="Q26" i="6"/>
  <c r="O18" i="17"/>
  <c r="O17" i="17"/>
  <c r="Q29" i="17"/>
  <c r="Q26" i="8" l="1"/>
  <c r="O35" i="17"/>
</calcChain>
</file>

<file path=xl/sharedStrings.xml><?xml version="1.0" encoding="utf-8"?>
<sst xmlns="http://schemas.openxmlformats.org/spreadsheetml/2006/main" count="1769" uniqueCount="204">
  <si>
    <t>Հավելված 1</t>
  </si>
  <si>
    <t>ՀՀ ֆինանսների նախարարի</t>
  </si>
  <si>
    <t>2007 թվականի մարտի 28-ի</t>
  </si>
  <si>
    <t>N 324-Ն հրամանի</t>
  </si>
  <si>
    <t>Օրինակելի ձև ԱՀ-1</t>
  </si>
  <si>
    <r>
      <t>ԵՌԱՄՍՅԱԿԱՅԻՆ ՀԱՇՎԵՏՎՈՒԹՅԱՆ ՕՐԻՆԱԿԵԼԻ</t>
    </r>
    <r>
      <rPr>
        <b/>
        <sz val="10.5"/>
        <color indexed="8"/>
        <rFont val="Arial"/>
        <family val="2"/>
        <charset val="204"/>
      </rPr>
      <t> </t>
    </r>
    <r>
      <rPr>
        <b/>
        <sz val="10.5"/>
        <color indexed="8"/>
        <rFont val="Arial Unicode"/>
        <family val="2"/>
        <charset val="204"/>
      </rPr>
      <t>ՁԵՎԸ</t>
    </r>
  </si>
  <si>
    <r>
      <t>ՀԱՅԱՍՏԱՆԻ ՀԱՆՐԱՊԵՏՈՒԹՅԱՆ</t>
    </r>
    <r>
      <rPr>
        <b/>
        <sz val="10.5"/>
        <color indexed="8"/>
        <rFont val="Arial"/>
        <family val="2"/>
        <charset val="204"/>
      </rPr>
      <t> </t>
    </r>
    <r>
      <rPr>
        <b/>
        <sz val="10.5"/>
        <color indexed="8"/>
        <rFont val="Arial Unicode"/>
        <family val="2"/>
        <charset val="204"/>
      </rPr>
      <t>ՊԵՏԱԿԱՆ</t>
    </r>
    <r>
      <rPr>
        <b/>
        <sz val="10.5"/>
        <color indexed="8"/>
        <rFont val="Arial"/>
        <family val="2"/>
        <charset val="204"/>
      </rPr>
      <t> </t>
    </r>
    <r>
      <rPr>
        <b/>
        <sz val="10.5"/>
        <color indexed="8"/>
        <rFont val="Arial Unicode"/>
        <family val="2"/>
        <charset val="204"/>
      </rPr>
      <t>ԲՅՈՒՋԵՈՎ ՍԱՀՄԱՆՎԱԾ</t>
    </r>
    <r>
      <rPr>
        <b/>
        <sz val="10.5"/>
        <color indexed="8"/>
        <rFont val="Arial"/>
        <family val="2"/>
        <charset val="204"/>
      </rPr>
      <t> </t>
    </r>
    <r>
      <rPr>
        <b/>
        <sz val="10.5"/>
        <color indexed="8"/>
        <rFont val="Arial Unicode"/>
        <family val="2"/>
        <charset val="204"/>
      </rPr>
      <t>ԾՐԱԳՐԵՐԻ ԻՐԱԿԱՆԱՑՈՒՄԸ ԲՆՈՒԹԱԳՐՈՂ ԱՐԴՅՈՒՆՔԻ ՑՈՒՑԱՆԻՇՆԵՐԻ ԿԱՏԱՐՄԱՆ ՄԱՍԻՆ ՀԱՅԱՍՏԱՆԻ ՀԱՆՐԱՊԵՏՈՒԹՅԱՆ ՖԻՆԱՆՍՆԵՐԻ ՆԱԽԱՐԱՐՈՒԹՅՈՒՆ ՆԵՐԿԱՅԱՑՆԵԼՈՒ</t>
    </r>
  </si>
  <si>
    <t>01.01.2014թ.</t>
  </si>
  <si>
    <t>-</t>
  </si>
  <si>
    <t>ժամանակահատվածի համար</t>
  </si>
  <si>
    <r>
      <t>1.</t>
    </r>
    <r>
      <rPr>
        <sz val="10"/>
        <color indexed="8"/>
        <rFont val="Arial"/>
        <family val="2"/>
        <charset val="204"/>
      </rPr>
      <t> </t>
    </r>
    <r>
      <rPr>
        <sz val="10"/>
        <color indexed="8"/>
        <rFont val="Arial Unicode"/>
        <family val="2"/>
        <charset val="204"/>
      </rPr>
      <t xml:space="preserve">Հիմնարկի անվանումը   </t>
    </r>
    <r>
      <rPr>
        <b/>
        <sz val="10"/>
        <color indexed="8"/>
        <rFont val="Arial Unicode"/>
        <family val="2"/>
        <charset val="204"/>
      </rPr>
      <t xml:space="preserve"> Հայաստանի հանրային հեռուստառադիոընկերություն ՊՀ</t>
    </r>
  </si>
  <si>
    <t xml:space="preserve"> 4. Պետական կառավարման վերադաս մարմնի կամ տեղական ինքնակառավարման մարմնի անվանումը</t>
  </si>
  <si>
    <t>_____________________________________________</t>
  </si>
  <si>
    <r>
      <t xml:space="preserve">2. Գտնվելու վայրը </t>
    </r>
    <r>
      <rPr>
        <b/>
        <sz val="10"/>
        <color indexed="8"/>
        <rFont val="Arial Unicode"/>
        <family val="2"/>
        <charset val="204"/>
      </rPr>
      <t>ք.Երևան, Ալեք Մանկուկյան 5</t>
    </r>
  </si>
  <si>
    <r>
      <t>5. Հիմնարկը սպասարկող ՏԳԲ-ի անվանումը</t>
    </r>
    <r>
      <rPr>
        <b/>
        <sz val="10"/>
        <color indexed="8"/>
        <rFont val="Arial Unicode"/>
        <family val="2"/>
        <charset val="204"/>
      </rPr>
      <t xml:space="preserve"> ՀՀ ՖՆ աշխատակազմի գործառնական վարչություն</t>
    </r>
  </si>
  <si>
    <t>3. Հիմնարկի տեղաբաշխման մարզի և համայնքի կոդը ըստ բյուջետային ծախսերի տարածքային դասակարգման</t>
  </si>
  <si>
    <t>6. Հիմնարկի ՀՎՀՀ</t>
  </si>
  <si>
    <t>01539597</t>
  </si>
  <si>
    <t>ԳԼԽԱՎՈՐ ՖԻՆԱՆՍԻՍՏ</t>
  </si>
  <si>
    <t>Գ. Բոյախչյան</t>
  </si>
  <si>
    <t>Կ.Տ.</t>
  </si>
  <si>
    <t>(Ա.Հ.Ա.)</t>
  </si>
  <si>
    <t>(ստորագրություն)</t>
  </si>
  <si>
    <t>ՊՄ կոդը</t>
  </si>
  <si>
    <t>Կատարողի կոդը</t>
  </si>
  <si>
    <t>Ծրագրային դասիչը</t>
  </si>
  <si>
    <t>Չափորոշչի կոդը</t>
  </si>
  <si>
    <t>Պաշարների շարժի կոդը</t>
  </si>
  <si>
    <t>Ծրագրի կամ քաղաքա-կանության միջոցառման անվանումը</t>
  </si>
  <si>
    <t>Չափորոշիչը (նկարա-գրությունը)</t>
  </si>
  <si>
    <t>Չափորոշչի տեսակը</t>
  </si>
  <si>
    <t>Ոչ ֆինանսական ցուցանիշներ</t>
  </si>
  <si>
    <t>Ծրագրի դասիչը</t>
  </si>
  <si>
    <t>Քաղաքականության միջոցառման դասիչը</t>
  </si>
  <si>
    <t>Ցուցանիշի հաստատված կանխա-տեսումը հաշվետու ժամանա-կահատվածի համար</t>
  </si>
  <si>
    <t>Ցուցանիշի փոփո-խություններն ըստ համապա-տասխան իրավական ակտի (+/-)</t>
  </si>
  <si>
    <t>Ճշտված ցուցանիշը հաշվետու ժամանա-կահատվածի համար
(սյ 1+սյ 2)</t>
  </si>
  <si>
    <t>Փաստացի ցուցանիշը (կատարված և ընդունված) հաշվետու ժամանակա-հատվածում</t>
  </si>
  <si>
    <t>Հաստատված և փաստացի ցուցանիշների տար-բերությունը (սյ 4-սյ 3)</t>
  </si>
  <si>
    <t>Տարբերության պատճառը (սյ. 2-ում նշված իրավական ակտերի հղումները և սյ. 5-ում նշված տարբերության պարզաբա-նումները)</t>
  </si>
  <si>
    <t>Ա</t>
  </si>
  <si>
    <t>Բ</t>
  </si>
  <si>
    <t>Գ</t>
  </si>
  <si>
    <t>Դ</t>
  </si>
  <si>
    <t>Ե</t>
  </si>
  <si>
    <t>Զ</t>
  </si>
  <si>
    <t>Է</t>
  </si>
  <si>
    <t>Ը</t>
  </si>
  <si>
    <t>Թ</t>
  </si>
  <si>
    <t>Ժ</t>
  </si>
  <si>
    <t>ԱԾ</t>
  </si>
  <si>
    <t>01</t>
  </si>
  <si>
    <t>Հանրային հեռուստառադիոընկերության կառավարում, համակարգում և մոնիթորինգ</t>
  </si>
  <si>
    <t>Գրությունների ստացում, մշակում և պատասխան գրությունների ձևակերպում/գրությունների քանակ</t>
  </si>
  <si>
    <t xml:space="preserve">Քանակական </t>
  </si>
  <si>
    <t>Խորհրդի նիստերի կազմակերպում/մինիմալ քանակ</t>
  </si>
  <si>
    <t>Հանրային հեռուստառադիոընկերության նախորդ տարվա գործունեության (ներառյալ ծրագրային և ֆինանսական) վերաբերյալ հաղորդման պատրաստում և ներկայացում ազգային ժողով</t>
  </si>
  <si>
    <t>Հաջորդ տարվա Հանրային հեռուստառադիընկերության ծախսերի նախահաշվի (բյուջեի) քննարկում ընկերությունների հետ, ամփոփում և ներկայացում Հայաստանի Հանրապետության ֆինանսների նախարարություն և այնուհետ կառավարություն/բյուջետային հայտ</t>
  </si>
  <si>
    <t>Նախահաշիվների պատրաստում, ֆինանսավորման ժամանակացույցերի հաստատում, ֆինանսավորման պայմանագրերի  կնքում/փաստաթղթերի քանակ</t>
  </si>
  <si>
    <t>Նախահաշիվների պատրաստումը, ֆինանսավորման ժամանակացույցերի հաստատումը ինչպես նաև ֆինանսավորման պայմանագրերի  կնքումը նախատեսվել էր իրականացնել տարեսկզբին, այն ինչ փաստացի իրականացվել են 2013թ-ի տարեվերջին: Այսպիսով 2015թ-ի փաստաթղթերի կազմումը և կնքումը կիրականացվի 2014թ-ի տարեվերջին, այսինքն 4-րդ եռամսյակում:</t>
  </si>
  <si>
    <t>Ֆինանսների նախարարություն ներկայացվելիք ֆինանսական հաշվետվություններ, կատարողականներ և այլ հաշվետվություններ (4 ֆինանսական և 1 աուդիտի)/հաշվետվական փաթեթ</t>
  </si>
  <si>
    <t>Ֆինանսավորման հայտերի և հավաստագրերի, վճարման հանձնարարականների և այլ հաշվապահական փաստաթղթերի ձևակերպումև ներկայացում գանձապետարան՝ լիազորված մարմնի, ինչպես նաև ընկերությունների ամսեկան ֆինանսավորում ստանալու համար/հաշվապահական փաստաղթղերի քանակ</t>
  </si>
  <si>
    <t xml:space="preserve">Տարբերությունը պայմանավորված է նրանով, որ պլանի մեջ ներառվել էին Client-treasury վճարման ծրագիր մուտքագրվող հետևյալ վճարման փաստաթղթերը՝ հայտ, հավաստագիր և պարտավորության ներմուծում, մինչդեռ նշված ծրագրոմ վճարում իրականացնելու համար անհրաժեշտ է նաև ներմուծել պլան, ժամանակացույց, պայմանագիր, քաղվածք պայմանագրից և պայմանագրի փոփոխություններ փաստաթղթերը: Փաստացի տվյալներում հաշվի են առնվել բոլոր ներմուծված փաստաթղթերը: </t>
  </si>
  <si>
    <t>Ընկերությունների տարբեր գործունեության ոլորտների պլանային աուդիտ և մոնիթորինգ/հաշվետություն</t>
  </si>
  <si>
    <t>Գնումների գործընթացի կազմակերպում և պայմանագրերի կնքում/գնումների քանակ</t>
  </si>
  <si>
    <t>Գնումների գործընթացի շրջանակներում կազմակերպվել է թվով 4 ՇՀ ընթացակարգ, որոնց շրջանակներում կնքվել են 6 պայմանագիր:</t>
  </si>
  <si>
    <t>Խորհրդի ղեկավարության հանդիպումներ, քննարկումներ և համագործակցության այլ միջոցառումներ ընկերությունների տնօրենների հետ (միջոցառումների թիվը)</t>
  </si>
  <si>
    <t>(շարունակություն)</t>
  </si>
  <si>
    <t>Ֆինանսական ցուցանիշներ (հազ. դրամ)</t>
  </si>
  <si>
    <t>Ծրագրի ընթացիկ կառավարմանն ուղղված նախատեսվող միջոցառումները</t>
  </si>
  <si>
    <t>Ցուցանիշի հաստատված կանխատեսումը հաշվետու ժամանա-կահատվածի համար</t>
  </si>
  <si>
    <t>Ցուցանիշի փոփոխություններն ըստ համապա-տասխան իրավական ակտի (+/-)</t>
  </si>
  <si>
    <t>Ճշտված ցուցանիշը հաշվետու ժամանակահատվածի համար (սյ 7+սյ 8)</t>
  </si>
  <si>
    <t>Փաստացի ցուցանիշը (դրամարկղային ծախս) հաշվետու ժամանակա-հատվածում</t>
  </si>
  <si>
    <t>Հաստատված և փաստացի ցուցանիշների տարբերությունը (սյ 10-սյ 9)</t>
  </si>
  <si>
    <t>Տարբերության պատճառը(սյ. 8-ում նշված իրավական ակտերի հղումները և սյ. 11-ում նշված տարբերության պարզաբանումները) </t>
  </si>
  <si>
    <t>Ծրագրի ցուցանիշների (սյ. 5, սյ. 11) ընթացքի ազդեցությունը ՀՀ կառավարության (օր.` սույն բյուջետային ծրագիր, կառավարության գործունեության ծրագրեր, ռազմավարական ծրագրեր, ՄԺԾԾ, ԱՀՌԾ և այլ) նպատակների վրա</t>
  </si>
  <si>
    <t>Պլանավորվող գործողությունը` ծրագրի նախատեսվող / ցանկալի արդյունքներից (նպատակներից) տարբերությունը շտկելու համար</t>
  </si>
  <si>
    <t>Պլանավորվող գործողության ժամկետը (սկիզբ-ավարտ)</t>
  </si>
  <si>
    <t>02</t>
  </si>
  <si>
    <t>Հեռուստատեսային ծառայություններ</t>
  </si>
  <si>
    <t xml:space="preserve">Տարբերությունը պայմանավորված է ցուցանիշի կանխատեսման վերաբերյալ ունեցած ոչ ճիշտ մոտեցմամբ. ի սկզբանե այստեղ սահմանվել էր հեռարձակման ժամերը՝ ելնելով օրական 18 ժամից, սակայն քանի որ միջազգային ալիքի հեռարձակման ծախսերը ՀՀ պետական բյուջեից փոխհատուցվում են ամբողջությամբ, ապա փաստացի տվալները բերված են ելնելով հեռարձակման ամբողջ ծավալից (օրական 24 ժամ): </t>
  </si>
  <si>
    <t>ոչ էական</t>
  </si>
  <si>
    <t>03</t>
  </si>
  <si>
    <t>Ռադիո ծառայություններ</t>
  </si>
  <si>
    <t>Քանակական</t>
  </si>
  <si>
    <t>Համաձայն 2014թ-ի բյուջեի հայտի՝ հեռարձակման ծախսի միայն 95.83%-ն էր (օրեկան 24ժամ հեռարձակման ծավալից 23 ժամը) նախատեսվել ֆինանսավորել ՀՀ պետական բյուջեի հաշվին: Այպիսով,  հեռուստահաղորդումների ժամաքանակների
եռամսյականին պլանները դրվել են նույն համամասնությամբ: Սակայն հաշվի առնելով, որ հեռարձակման ծախսերը կազմում են ընդհանւր ֆինանսավորման գումարի 21%-ը, ապա նպատակահարման ենք գտնում փաստացի հեռարձակման ծավալները նշել ամբողջությամբ (օրական 24 ժամ): Այսպիսով, տարբերությունը առաջանում է ցուցանիշի կանխատեսման վերաբերյալ ունեցած ոչ ճիշտ մոտեցումից:</t>
  </si>
  <si>
    <t>Համաձայն 2014թ-ի բյուջեի հայտի՝ արբանյակային և ինտերնետային հեռարձակման ծախսերի միայն 95.83%-ն էր (օրեկան 24ժամ հեռարձակման ծավալից 23 ժամը) նախատեսվել ֆինանսավորել ՀՀ պետական բյուջեի հաշվին: Այպիսով,  հեռուստահաղորդումների ժամաքանակների
եռամսյականին պլանները դրվել են նույն համամասնությամբ: Սակայն հաշվի առնելով, որ հեռարձակման ծախսերը կազմում են ընդհանւր ֆինանսավորման գումարի 21%-ը, ապա նպատակահարման ենք գտնում փաստացի հեռարձակման ծավալները նշել ամբողջությամբ (օրական 24 ժամ): Այսպիսով, տարբերությունը առաջանում է ցուցանիշի կանխատեսման վերաբերյալ ունեցած ոչ ճիշտ մոտեցումից:</t>
  </si>
  <si>
    <t>04</t>
  </si>
  <si>
    <t>Ռադիո և հեռուստատեսային ծառայություններ</t>
  </si>
  <si>
    <t>Հեռուստատեսային հաղորդումների պատրաստում և հեռարձակում/ժամ</t>
  </si>
  <si>
    <t>Ռադիո հաղորդումների պատրաստում և հեռարձակում/ժամ</t>
  </si>
  <si>
    <t>05</t>
  </si>
  <si>
    <t>Հասարակական կարծիքի ուսումնասիրման ծառայություններ</t>
  </si>
  <si>
    <t>Երևան քաղաքի հասարակության լայն շերտերի, ինչպես նաև նեղ մասնագիտատական շրջանակների եռամսյակային սոցիոլոգիական հետազոտության համար նախատեսված հարցաշարի մշակում/ հատ</t>
  </si>
  <si>
    <t>Եռամսյակային հաշվետվություն Երևան քաղաքի հասարակության լայն շերտերի, ինչպես նաև նեղ մասնագիտատական շրջանակների եռամսյակային սոցիոլոգիական հետազոտության համար նախատեսված հարցաշարի հիման վրա/ հատ</t>
  </si>
  <si>
    <t>06</t>
  </si>
  <si>
    <t>Հոգևոր-մշակութային հեռուստատեսային ծառայություններ</t>
  </si>
  <si>
    <t>Հոգևոր-մշակութային հաղորդումների պատրաստում և հեռարձակում /ժամ</t>
  </si>
  <si>
    <t>Այլ հաղորդումների պատրաստում և հեռարձակում /ժամ</t>
  </si>
  <si>
    <t>ԾՏ</t>
  </si>
  <si>
    <t>Անդամակցային պարտավորությունների կատարում</t>
  </si>
  <si>
    <t>Հեռուստադիտողներ և ռադիոունկնդիրներ</t>
  </si>
  <si>
    <t>Շահառուների քանակը</t>
  </si>
  <si>
    <t>ԵԿ</t>
  </si>
  <si>
    <t>Տեսախցիկների և շարժական լրակազմի ձեռքբերում (Առաջին լրատվականի, արտատաղավարային հաղորդումների և ԱՍԲ-7 տաղավարում ժամանցային հաղորդումների նկարահանման համար)</t>
  </si>
  <si>
    <t>«Հայաստանի հանրային հեռուստընկերություն» ՓԲԸ
Ներդրումը կնպաստի Հայ դասական ստեղծագործությունների հիման վրա նկարահանվող գեղարվեստական ֆիլմերի և հեռարձակվող միջազգային խոշոր հեռուստանախագծերի քանակի ավելացմանը:</t>
  </si>
  <si>
    <t>X</t>
  </si>
  <si>
    <t>«Շիրակի հանրային հեռուստառադիո» ՓԲԸ-ում տեխնիկական վերազինման նպատակով</t>
  </si>
  <si>
    <t>2 հատ AG-HMC74ER տեսախցիկի և 2 հատ AG-HMC74ER կանգնակի ձեռքբերում:</t>
  </si>
  <si>
    <t xml:space="preserve">«Շիրակի հանրային հեռուստառադիո» ՓԲԸ
Ծրագրերի նկարահանման որակի բարձրացում
</t>
  </si>
  <si>
    <r>
      <t xml:space="preserve">Ներդրումներ </t>
    </r>
    <r>
      <rPr>
        <sz val="7.5"/>
        <color indexed="8"/>
        <rFont val="GHEA Grapalat"/>
        <family val="3"/>
      </rPr>
      <t>«Հայաստանի հանրային հեռուստաընկերություն» ՓԲԸ-ում</t>
    </r>
  </si>
  <si>
    <t xml:space="preserve"> «Հայաստանի հանրային հեռուստաընկերություն» ՓԲԸ-ի շենք-շինությունների հիմնանորոգում</t>
  </si>
  <si>
    <t xml:space="preserve">«Հայաստանի հանրային հեռուստաընկերություն» ՓԲԸՆերդրումը կնպաստի մատուցվող հանրային 
հեռուստատեսային ծառայությունների պայմանների 
բարելավմանը:
</t>
  </si>
  <si>
    <t xml:space="preserve"> «Հայաստանի հանրային ռադիոընկերություն» ՓԲԸ-ի շենք-շինությունների հիմնանորոգում</t>
  </si>
  <si>
    <t xml:space="preserve">«Հայաստանի հանրային ռադիոընկերություն» ՓԲԸ
Ներդրումը կնպաստի մատուցվող հանրային 
ռադիո ծառայությունների պայմանների 
բարելավմանը:
</t>
  </si>
  <si>
    <t>30.09.2014թ.</t>
  </si>
  <si>
    <t>Տարբերությունը պայմանավորված է 1-3-րդ եռամսյակներում որոշակի հոդվածների գծով գնումների բացակայությամբ կամ կատարված գնման դիմաց մյուս եռամսյակում նախատեսված վճարումներով, ինչպես նաև եռամսյակային խնայողություններով:</t>
  </si>
  <si>
    <t>«15» հոկտեմբերի  2014 թ.</t>
  </si>
  <si>
    <t>Հանրային հեռուստաընկերության «Հ1» առաջին ալիքի եթերում հաղորդումների պատրաստում և հեռարձակում /ժամ</t>
  </si>
  <si>
    <t>Հանրային հեռուստաընկերության «Հ1» միջազգային ալիքի եթերում հաղորդումների պատրաստում/ժամ</t>
  </si>
  <si>
    <t>Հանրային հեռուստաընկերության «Հ1» միջազգային ալիքի եթերում հաղորդումների հեռարձակում/ժամ</t>
  </si>
  <si>
    <t>Հանրային հեռուստաընկերության «Հ1»  հաղորդումների ինտերնետային հեռարձակում /livestream/ /ժամ</t>
  </si>
  <si>
    <t>Հանրային ռադիոընկերության կողմից արտասահմանյան լսարանի համար հաղորդումների պատրաստում և հեռարձակում /միջին և կարճ հաճախություններով/ /ժամ</t>
  </si>
  <si>
    <t>Հանրային ռադիոընկերության կողմից արտասահմանյան լսարանի համար հաղորդումների պատրաստում և հեռարձակում ինտերնետային կապուղով /ժամ</t>
  </si>
  <si>
    <t>Հանրային ռադիոընկերության «Առաջին ծրագրի» արբանյակային հեռարձակում /ժամ</t>
  </si>
  <si>
    <t>Հանրային ռադիոընկերության «Առաջին ծրագրի» հաղորդումների ինտերնետային հեռարձակում /livestream/ /ժամ</t>
  </si>
  <si>
    <t>Հանրային ռադիոընկերության «Առաջին ծրագրի» եթերում ռադիոհաղորդումների պատրաստում և հեռարձակում /ժամ</t>
  </si>
  <si>
    <t>Հանրային ռադիոընկերության «Երկրորդ» ծրագրի /Իմ ռադիո/ եթերում հաղորդումների պատրաստում և հեռարձակում /ժամ</t>
  </si>
  <si>
    <t>Ի սկզբանե շահառուների քանակ չի սահմանվել՝ գումարը վճարվում է Եվրոպական հեռարձակողների միությանը անդամակցւթյան համար</t>
  </si>
  <si>
    <t>Ներդրումներ «Հայաստանի հանրային հեռուստընկերություն» ՓԲԸ-ում տեխնիկական վերազինման նպատակով</t>
  </si>
  <si>
    <t>Ներդրումներ «Հայաստանի հանրային ռադիոընկերություն» ՓԲԸ-ում</t>
  </si>
  <si>
    <t>Համաձայն 2014թ-ի բյուջեի հայտի՝ հեռարձակման ծախսի միայն 75%-ն էր (օրեկան 24ժամ հեռարձակման ծավալից միայն 18 ժամը) նախատեսվել ֆինանսավորել ՀՀ պետական բյուջեի հաշվին: Այպիսով,  հեռուստահաղորդումների ժամաքանակների
եռամսյականին պլանները դրվել են նույն համամասնությամբ: Սակայն հաշվի առնելով, որ հեռարձակման ծախսերը կազմում են ընդհանւր ֆինանսավորման գումարի 24.7%-ը, ապա նպատակահարման ենք գտնում փաստացի հեռարձակման ծավալները նշել ամբողջությամբ (օրական 24 ժամ): Այսպիսով, տարբերությունը առաջանում է ցուցանիշի կանխատեսման վերաբերյալ ունեցած ոչ ճիշտ մոտեցումից:</t>
  </si>
  <si>
    <t xml:space="preserve"> Փաստացի խորհրդի ղեկավարության հանդիպումները, քննարկումները ընկերությունների տնօրենների հետ 1-3-րդ եռամսյակներում ավել են եղել տարեսկզբին պլանավորածից:</t>
  </si>
  <si>
    <t>Փաստացի ստացված գրությունների քանակը 1-3-րդ եռամսյակներում քիչ են եղել տարեսկզբին պլանավորածից:</t>
  </si>
  <si>
    <t>Համաձայն «Հեռուստատեսության և ռադիոյի մասին» ՀՀ օրենքի 28 Հոդվածի «Խորհրդի հերթական նիստերը գումարում է Խորհրդի նախագահը` ըստ անհրաժեշտության, բայց ոչ պակաս, քան ամիսը մեկ»:  Այնուամենայնիվ, փաստացի  նիստերի քանակը 1-3-րդ եռամսյակներում կազմել է 39:</t>
  </si>
  <si>
    <t>Շեղումը պայմանավորված է նրանով, որ հեռուստահաղորդումները պատրաստվել և հեռարձակվել են պլանով նախատեսվածից ավելի ժամաքանակով՝ օրական  միջինում հեռարձակվել է 9 ժամ 7 րոպե նախատեսված 8-ի փոխարեն:</t>
  </si>
  <si>
    <t>Շեղումը պայմանավորված է նրանով, որ հեռուստահաղորդումները պատրաստվել և հեռարձակվել են պլանով նախատեսվածից ավելի ժամաքանակով՝ օրական միջինում հեռարձակվել է 18 ժամ 16 րոպե նախատեսված 18-ի փոխարեն:</t>
  </si>
  <si>
    <t xml:space="preserve">Պլանով ամբողջ գումարը նախատեսվել էր 75,000 շվեյցարական ֆրանկ վճարելու համար: Սական Եվրոպական հեռարձակողների միության կողմից ներկայացված վճարման հանձնարարագրի համաձայն անդամակցության վճարը կազմել է 67,499 շվեյցարական ֆրանկ, ինչը համարժեք է 30,063.4  հազ. դրամին (1 CHF= 445.39), որը ամբողջությամբ վճարվել է: </t>
  </si>
  <si>
    <t>ԽՈՐՀՐԴԻ ՆԱԽԱԳԱՀ</t>
  </si>
  <si>
    <t>Ռ. Ջաղինյան</t>
  </si>
  <si>
    <r>
      <t xml:space="preserve">Ներդրումներ </t>
    </r>
    <r>
      <rPr>
        <sz val="7.5"/>
        <color indexed="8"/>
        <rFont val="GHEA Grapalat"/>
        <family val="3"/>
      </rPr>
      <t>«Հայաստանի հանրային հեռուստընկերություն» ՓԲԸ-ում տեխնիկական վերազինման նպատակով</t>
    </r>
  </si>
  <si>
    <r>
      <t xml:space="preserve">Ներդրումներ </t>
    </r>
    <r>
      <rPr>
        <sz val="7.5"/>
        <color indexed="8"/>
        <rFont val="GHEA Grapalat"/>
        <family val="3"/>
      </rPr>
      <t>«Հայաստանի հանրային ռադիոընկերություն» ՓԲԸ-ում</t>
    </r>
  </si>
  <si>
    <t>Ներդրումներ «Հայաստանի հանրային հեռուստաընկերություն» ՓԲԸ-ում</t>
  </si>
  <si>
    <t>Պետական հիմնարկների և կազմակերպությունների աշխատողների սոցիալական փաթեթով ապահովում</t>
  </si>
  <si>
    <t>2016-2018թթ. Միջնաժամկետ ծախսային ծրագրերի և 2016թ. ծախսերի նախահաշվի (բյուջեի) քննարկում Հանրային հեռուստառադիոընկերության ղեկավարման ներքո գտնվող ընկերությունների (այսուհետ` Ընկերություններ) հետ, ամփոփում և ներկայացում Հայաստանի Հանրապետության ֆինանսների նախարարություն /բյուջետային հայտ/</t>
  </si>
  <si>
    <t>Քաղաքացիների ներկայացրած դիմումների քննարկում և բարձրացրած խնդիրների լուծում /քանակ/</t>
  </si>
  <si>
    <t>Հեռուստատեսային հաղորդումների պատրաստում և հեռարձակում</t>
  </si>
  <si>
    <t>Հանրային հեռուստաընկերության «Առաջին» ալիքի եթերում հաղորդումների պատրաստում և հեռարձակում /ժամ/</t>
  </si>
  <si>
    <t>Գրությունների ստացում, վերլուծություն և պատասխան գրությունների ձևակերպում /գրությունների քանակ/</t>
  </si>
  <si>
    <t>Խորհրդի նիստերի կազմակերպում /մինիմալ քանակ/</t>
  </si>
  <si>
    <t>Հանրային հեռուստառադիոընկերության նախորդ տարվա գործունեության (ներառյալ` ծրագրային և ֆինանսական) վերաբերյալ հաղորդման պատրաստում և ներկայացում ազգային ժողով /հաշվետվություն/</t>
  </si>
  <si>
    <t>Ընկերությունների նախահաշիվների և ֆինանսավորման ժամանակացույցերի հաստատում, ֆինանսավորման պայմանագրերի կնքում /փաստաթղթերի փաթեթների քանակ/</t>
  </si>
  <si>
    <t>Ֆինանսների նախարարություն ներկայացվելիք ֆինանսական հաշվետվություններ, կատարողականներ և այլ հաշվետվություններ (4 ֆինանսական և 1 աուդիտի) /հաշվետվությունների փաթեթ/</t>
  </si>
  <si>
    <t>Ֆինանսավորման հայտերի և հավաստագրերի, վճարման հանձնարարականների և այլ հաշվապահական փաստաթղթերի ձևակերպում և ներկայացում գանձապետարան լիազորված մարմնի, ինչպես նաև ընկերությունների ամսեկան ֆինանսավորում ստանալու համար/հաշվապահական փաստաղթղերի քանակ/</t>
  </si>
  <si>
    <t>Խորհրդի աշխատակազմի և Ընկերությունների գործունեությունների տարբեր ոլորտների պլանային աուդիտ և մոնիթորինգ /հաշվետություն/</t>
  </si>
  <si>
    <t>Գնումների գործընթացի կազմակերպում և պայմանագրերի կնքում /գնումների քանակ/</t>
  </si>
  <si>
    <t>Խորհրդի կողմից իրականացվող աշխատանքային հանդիպումներ և քննարկումներ Ընկերությունների գործադիր մարմինների հետ / քանակ/</t>
  </si>
  <si>
    <t>Հանրային հեռուստաընկերության «Առաջին» միջազգային ալիքի եթերում հաղորդումների պատրաստում և հեռարձակում /ժամ/</t>
  </si>
  <si>
    <t>Ռադիոհաղորդումների պատրաստում և հեռարձակում</t>
  </si>
  <si>
    <t>Հանրային ռադիոընկերության «Առաջին ծրագրի» եթերում ռադիոհաղորդումների պատրաստում և հեռարձակում /ժամ/</t>
  </si>
  <si>
    <t>Հանրային ռադիոընկերության «Երկրորդ» ծրագրի /Իմ ռադիո/ եթերում հաղորդումների պատրաստում և հեռարձակում /ժամ/</t>
  </si>
  <si>
    <t>Հանրային ռադիոընկերության կողմից արտասահմանյան լսարանի համար հաղորդումների հեռարձակում /միջին և կարճ հաճախություններով/ /ժամ/</t>
  </si>
  <si>
    <t>Ռադիոհեռուստատեսային հաղորդումների պատրաստում և հեռարձակում</t>
  </si>
  <si>
    <t>Հեռուստատեսային հաղորդումների պատրաստում և հեռարձակում /ժամ/</t>
  </si>
  <si>
    <t>Ռադիո հաղորդումների պատրաստում և հեռարձակում /ժամ/</t>
  </si>
  <si>
    <t>Հեռուստատեսության և ռադիոյի ոլորտում հասարական կարծիքի ուսումնասիրման ծառայություններ</t>
  </si>
  <si>
    <t>Հեռուստատեսության և ռադիոյի ոլորտում հասարակական կարծիքի ուսումնասիրման ծառայություններ</t>
  </si>
  <si>
    <t>Հանրային հեռուստաընկերության և հանրային ռադիոընկերության լսարանի ընկալումների ու սպասելիքների, հաղորդումների գնահատման պարբերական սոցիոլոգիական հետազոտություններ</t>
  </si>
  <si>
    <t>Այլ սոցիոլոգիական հետազոտություններ</t>
  </si>
  <si>
    <t>Հոգևոր-մշակութային հեռուստահաղորդումների պատրաստում և հեռարձակում</t>
  </si>
  <si>
    <t>Հոգևոր-մշակութային հաղորդումների պատրաստում և հեռարձակում /ժամ/</t>
  </si>
  <si>
    <t>Այլ հաղորդումների պատրաստում և հեռարձակում /ժամ/</t>
  </si>
  <si>
    <t>26</t>
  </si>
  <si>
    <t>Համապատասխան պետական հիմնարկների և կազմակերպությունների աշխատակիցների քանակը</t>
  </si>
  <si>
    <t>Ներդրումներ «Հոգևոր-մշակութային հանրային ռադիոընկերություն» ՓԲԸ-ում տեխնիկական վերազինման նպատակով</t>
  </si>
  <si>
    <t>Մոնտաժային համակարգչի ձեռքբերում</t>
  </si>
  <si>
    <t xml:space="preserve">«Հոգևոր-մշակությային հանրային հեռուստաընկերություն» ՓԲԸ
Ներդրումը կնպաստի մատուցվող հանրային 
հեռուստատեսային ծառայությունների պայմանների 
բարելավմանը:
</t>
  </si>
  <si>
    <t>Ի սկզբանե շահառուների քանակ չի սահմանվել՝ գումարը վճարվում է Եվրոպական հեռարձակողների միությանը անդամակցության համար:</t>
  </si>
  <si>
    <t>Տարբերությունը բացատրվում է շահառուների փաստացի քանակի և տարեսկզբին պլանավորված քանակի տարբերությամբ:</t>
  </si>
  <si>
    <t>2015 թվականի վերջի դրությամբ սոցիալական փաթեթի շահառուների փաստացի քանակը կազմել է 17 մարդ և քիչ է եղել տարեսկզբին նախատեսված քանակից:</t>
  </si>
  <si>
    <t>Եվրոպական հեռարձակողների միության կողմից 2015 թվականի ընթացքում ներկայացվել է 2 վճարման հանձնարարագիր ընդհանուր 62,589.01 շվեյցարական ֆրանկի չափով, ինչը համարժեք է   26,687.33 հազ. դրամի (1 CHF= 426.39):</t>
  </si>
  <si>
    <t>«Հարթակ» ռադիոհաղորդում. Հասարակությանը հուզող խնդիրների վերհանում և բարձրաձայնում փորձագետների և հանրության տեսանկյունից</t>
  </si>
  <si>
    <t>Հանրային հեռուստաընկերության և հանրային ռադիոընկերության լսարանի ընկալումների ու սպասելիքների, հաղորդումների գնահատման սոցիոլոգիական փաստացի հետազոտությունները 2015 թվականի ավել են եղել տարեսկզբին պլանավորածից, և փաստքցի կազմելեն 10 հատ:</t>
  </si>
  <si>
    <t>Շեղումը պայմանավորված է նրանով, որ հեռուստահաղորդումները պատրաստվել և հեռարձակվել են պլանով նախատեսվածից ավելի քիչ ժամաքանակով՝ ելնելով այն հանգամանքից, որ նոր հաղորդումների/հաղորդաշարերի պատրաստման և հեռարձակման նախապատրաստական աշխատանքները, որոնք իրականացվել են 1-2 եռամսյակներում, աշխատատար էին և նախատեսվածից ավելի շատ ժամանակ պահանջեցին: Արդյունքում 2015 թվականին միջին օրական  հեռարձակման ծավալը կազմել է 16 ժամ 12 րոպե նախատեսված 18 ժամի փոխարեն: Սակայն, եթե դիտարկենք միայն 3-րդ և 4-րդ եռամսյակը, ապա հաղորդումների հեռարձակման օրական ծավալը հասցվել է 17.4 ժամի :</t>
  </si>
  <si>
    <t>Համաձայն «Հեռուստատեսության և ռադիոյի մասին» ՀՀ օրենքի 28 Հոդվածի «Խորհրդի հերթական նիստերը գումարում է Խորհրդի նախագահը` ըստ անհրաժեշտության, բայց ոչ պակաս, քան ամիսը մեկ», սակայն տարեսկզբին նախատեսել էինք միջինում ամսեկան 2 նիստերի գումարում:  Այնուամենայնիվ, 2015 թվականի ամսեկան միջինում 7-8 անգամ:</t>
  </si>
  <si>
    <t>Իրականացվել է երկու միջանկյալ և վեց վերջնական աուդիտ:</t>
  </si>
  <si>
    <t>2015 թ.  հոգևոր-մշակութային հաղորդումների քանակը ավել է եղել նախատեսվածից՝ լրացնելով այլ հաղորդումների համար նախատեսված եթերաժամանակը: Ընդհանուր տարբերությունը կազմում է 8 ժամ է, որը ոչ էական է:</t>
  </si>
  <si>
    <t>Խորհրդի կողմից իրականացվող աշխատանքային հանդիպումների քանակը 2015 թվականի ավել են եղել տարեսկզբին պլանավորածից:</t>
  </si>
  <si>
    <t>Տարբերությունը պայմանավորված է 2015 թվականի տարեվերջի դրությամբ որոշակի ծախսային հոդվածների գծով առաջացած խնայողություններով:</t>
  </si>
  <si>
    <t>ոչ էական:</t>
  </si>
  <si>
    <t>Փաստացի մուտքագրված և ելքագրված գրությունների քանակը 2015 թվականին  ավել է եղել տարեսկզբին պլանավորածից:</t>
  </si>
  <si>
    <t>Տարեսկզբին նախատեսված քանակը հիմնված էր նախորդ տարիների փաստացի գնումների վրա, սակայն 2015թ-ի փաստացի գնումների քանակը ավել է եղել նախատեսվածից՝ իրականացվել են 1 ՇՀ և 13 ԲԸԱՀ ընթացակարգեր, որոնց շրջանակներում կնքվել են 5 պայմանագրեր, իսկ 9  ԲԸԱՀ գծով ձեռքբերումները իրականացվել են հաշիվ-ապրանքագրերի միջոցով և փաստացի պայմանագիր չի կնքվել, քանի որ համաձայն Գնումների գործընթացի կազմակերպման կարգի նման գնումների կազմակերպման դեպքում պայմանագրի առկայությունը պարտադիր չէ:</t>
  </si>
  <si>
    <t>Փաստացի ներկայացված դիմումների քանակը 2015 թվականին քիչ է եղել տարեսկզբին պլանավորածից:</t>
  </si>
  <si>
    <t>Շեղումը պայմանավորված է նրանով, որ Հանրային ռադիոընկերության կողմից 2015 թվականին սկսվել է հեռարձակվել նոր «Հոգևոր-մշակութային» ռադիոալիքը, որի հեռարձակման ժամաքանակը տարեսկզբին հաստատված ցուցանիշում ներառված չէր:</t>
  </si>
  <si>
    <t>Շեղումը պայմանավորված է նրանով, որ Հանրային ռադիոյի եթերում 2015թ-ի մարտից հեռարձակվում է «Հարթակ» ռադիոհաղորդումը և այդ հաղորդումների քանակը տարեսկզբին հաստատված ցուցանիշում ներառված չէր:</t>
  </si>
  <si>
    <t>5136</t>
  </si>
  <si>
    <t>Հանրային ռադիոընկերության կողմից «Հոգևոր-մշակութային» ռադիոալիքի եթերում ռադիոհաղորդումների պատրաստում և հեռարձակում (ժամ)</t>
  </si>
  <si>
    <t>Այլ սոցիոլոգիական հետազոտությունները փաստացի ներառում են նաև 2015 թվականին  «Հարթակ» ռադիոհաղորդման համար իրականացված թեմատիկ սոցիոլոգիական հետազոտությունները:
Մեծ շեղումը պայմանավորված է նրանով, որ ռադիոհաղորդումը պատրաստվում և Հանրային ռադիոյի եթերում հեռարձակվում է 2015թ-ի մարտից և այդ հաղորդումների համար իրականացվող հետոզոտությունների քանակը տարեսկզբին հաստատված ցուցանիշում ներառված չէր:</t>
  </si>
  <si>
    <t>Հավելված N11</t>
  </si>
  <si>
    <t> Հ Ա Շ Վ Ե Տ Վ ՈՒ Թ Յ ՈՒ Ն</t>
  </si>
  <si>
    <t>ՀԱՅԱՍՏԱՆԻ ՀԱՆՐԱՊԵՏՈՒԹՅԱՆ ՊԵՏԱԿԱՆ ԲՅՈՒՋԵՈՎ ՍԱՀՄԱՆՎԱԾ ԾՐԱԳՐԵՐԻ ԻՐԱԿԱՆԱՑՈՒՄԸ ԲՆՈՒԹԱԳՐՈՂ ԱՐԴՅՈՒՆՔԻ ՑՈՒՑԱՆԻՇՆԵՐԻ ԿԱՏԱՐՄԱՆ ՄԱՍԻՆ</t>
  </si>
  <si>
    <t>01.01.15թ.-01.01.16թ. ժամանակահատվածի համար</t>
  </si>
  <si>
    <t>Հայաստանի հանրային հեռուստառադիոընկերություն</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</si>
</sst>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70" formatCode="_-* #,##0.00_-;\-* #,##0.00_-;_-* &quot;-&quot;??_-;_-@_-"/>
    <numFmt numFmtId="171" formatCode="_-* #,##0_-;\-* #,##0_-;_-* &quot;-&quot;??_-;_-@_-"/>
    <numFmt numFmtId="172" formatCode="_-* #,##0.0_-;\-* #,##0.0_-;_-* &quot;-&quot;??_-;_-@_-"/>
  </numFmts>
  <fonts count="32" x14ac:knownFonts="1">
    <font>
      <sz val="11"/>
      <color theme="1"/>
      <name val="Calibri"/>
      <family val="2"/>
      <scheme val="minor"/>
    </font>
    <font>
      <sz val="11"/>
      <color indexed="8"/>
      <name val="Calibri"/>
      <family val="2"/>
    </font>
    <font>
      <b/>
      <sz val="7.5"/>
      <color indexed="8"/>
      <name val="Arial Unicode"/>
      <family val="2"/>
      <charset val="204"/>
    </font>
    <font>
      <sz val="10.5"/>
      <color indexed="8"/>
      <name val="Arial"/>
      <family val="2"/>
      <charset val="204"/>
    </font>
    <font>
      <sz val="10.5"/>
      <color indexed="8"/>
      <name val="Arial Unicode"/>
      <family val="2"/>
      <charset val="204"/>
    </font>
    <font>
      <b/>
      <sz val="10.5"/>
      <color indexed="8"/>
      <name val="Arial Unicode"/>
      <family val="2"/>
      <charset val="204"/>
    </font>
    <font>
      <b/>
      <sz val="10.5"/>
      <color indexed="8"/>
      <name val="Arial"/>
      <family val="2"/>
      <charset val="204"/>
    </font>
    <font>
      <sz val="10"/>
      <color indexed="8"/>
      <name val="Arial Unicode"/>
      <family val="2"/>
      <charset val="204"/>
    </font>
    <font>
      <sz val="10"/>
      <name val="Arial Armenian"/>
      <family val="2"/>
    </font>
    <font>
      <sz val="9"/>
      <name val="Arial Armenian"/>
      <family val="2"/>
    </font>
    <font>
      <sz val="10"/>
      <color indexed="8"/>
      <name val="Arial"/>
      <family val="2"/>
      <charset val="204"/>
    </font>
    <font>
      <b/>
      <sz val="10"/>
      <color indexed="8"/>
      <name val="Arial Unicode"/>
      <family val="2"/>
      <charset val="204"/>
    </font>
    <font>
      <sz val="10"/>
      <color indexed="8"/>
      <name val="Calibri"/>
      <family val="2"/>
    </font>
    <font>
      <sz val="10"/>
      <color indexed="8"/>
      <name val="Calibri"/>
      <family val="2"/>
      <charset val="204"/>
    </font>
    <font>
      <sz val="7.5"/>
      <color indexed="8"/>
      <name val="Arial Unicode"/>
      <family val="2"/>
      <charset val="204"/>
    </font>
    <font>
      <sz val="7.5"/>
      <color indexed="8"/>
      <name val="GHEA Grapalat"/>
      <family val="3"/>
    </font>
    <font>
      <sz val="7.5"/>
      <color indexed="8"/>
      <name val="Arial"/>
      <family val="2"/>
      <charset val="204"/>
    </font>
    <font>
      <sz val="7.5"/>
      <color indexed="8"/>
      <name val="Calibri"/>
      <family val="2"/>
    </font>
    <font>
      <sz val="7.5"/>
      <color indexed="8"/>
      <name val="Sylfaen"/>
      <family val="1"/>
      <charset val="204"/>
    </font>
    <font>
      <sz val="11"/>
      <color indexed="8"/>
      <name val="Sylfaen"/>
      <family val="1"/>
      <charset val="204"/>
    </font>
    <font>
      <sz val="10.5"/>
      <color indexed="8"/>
      <name val="Sylfaen"/>
      <family val="1"/>
      <charset val="204"/>
    </font>
    <font>
      <b/>
      <sz val="7.5"/>
      <color indexed="8"/>
      <name val="Sylfaen"/>
      <family val="1"/>
      <charset val="204"/>
    </font>
    <font>
      <sz val="7.5"/>
      <color indexed="8"/>
      <name val="Sylfaen"/>
      <family val="1"/>
      <charset val="204"/>
    </font>
    <font>
      <b/>
      <sz val="7.5"/>
      <color indexed="8"/>
      <name val="Arial"/>
      <family val="2"/>
      <charset val="204"/>
    </font>
    <font>
      <sz val="11"/>
      <color indexed="8"/>
      <name val="GHEA Grapalat"/>
      <family val="3"/>
    </font>
    <font>
      <b/>
      <sz val="11"/>
      <color indexed="8"/>
      <name val="Sylfaen"/>
      <family val="1"/>
      <charset val="204"/>
    </font>
    <font>
      <sz val="8"/>
      <color indexed="8"/>
      <name val="GHEA Grapalat"/>
      <family val="3"/>
    </font>
    <font>
      <sz val="8"/>
      <name val="GHEA Grapalat"/>
      <family val="3"/>
    </font>
    <font>
      <sz val="8"/>
      <name val="Calibri"/>
      <family val="2"/>
    </font>
    <font>
      <sz val="10"/>
      <name val="GHEA Grapalat"/>
      <family val="3"/>
    </font>
    <font>
      <b/>
      <sz val="12"/>
      <name val="GHEA Grapalat"/>
      <family val="3"/>
    </font>
    <font>
      <sz val="12"/>
      <name val="GHEA Grapalat"/>
      <family val="3"/>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170" fontId="1" fillId="0" borderId="0" applyFont="0" applyFill="0" applyBorder="0" applyAlignment="0" applyProtection="0"/>
    <xf numFmtId="0" fontId="8" fillId="0" borderId="0"/>
    <xf numFmtId="0" fontId="8" fillId="0" borderId="0"/>
    <xf numFmtId="9" fontId="1" fillId="0" borderId="0" applyFont="0" applyFill="0" applyBorder="0" applyAlignment="0" applyProtection="0"/>
  </cellStyleXfs>
  <cellXfs count="235">
    <xf numFmtId="0" fontId="0" fillId="0" borderId="0" xfId="0"/>
    <xf numFmtId="0" fontId="5" fillId="0" borderId="0" xfId="0" applyFont="1" applyAlignment="1">
      <alignment horizontal="center"/>
    </xf>
    <xf numFmtId="0" fontId="9" fillId="2" borderId="0" xfId="2" applyFont="1" applyFill="1" applyAlignment="1">
      <alignment horizontal="center" vertical="center" wrapText="1"/>
    </xf>
    <xf numFmtId="0" fontId="7" fillId="2" borderId="0" xfId="0" applyFont="1" applyFill="1" applyBorder="1" applyAlignment="1">
      <alignment vertical="center" wrapText="1"/>
    </xf>
    <xf numFmtId="0" fontId="7" fillId="2" borderId="0" xfId="0" applyFont="1" applyFill="1" applyBorder="1" applyAlignment="1">
      <alignment wrapText="1"/>
    </xf>
    <xf numFmtId="0" fontId="7" fillId="2" borderId="0" xfId="0" applyFont="1" applyFill="1" applyBorder="1" applyAlignment="1">
      <alignment horizontal="center" vertical="center" wrapText="1"/>
    </xf>
    <xf numFmtId="0" fontId="12" fillId="0" borderId="0" xfId="0" applyFont="1" applyBorder="1"/>
    <xf numFmtId="0" fontId="7" fillId="2" borderId="0" xfId="0" applyFont="1" applyFill="1" applyBorder="1" applyAlignment="1">
      <alignment vertical="center"/>
    </xf>
    <xf numFmtId="0" fontId="12" fillId="0" borderId="0" xfId="0" applyFont="1" applyBorder="1" applyAlignment="1">
      <alignment vertical="center"/>
    </xf>
    <xf numFmtId="0" fontId="11" fillId="2" borderId="1" xfId="0" applyFont="1" applyFill="1" applyBorder="1" applyAlignment="1">
      <alignment horizontal="center" vertical="center" wrapText="1"/>
    </xf>
    <xf numFmtId="0" fontId="11" fillId="2" borderId="0" xfId="0" applyFont="1" applyFill="1" applyBorder="1" applyAlignment="1">
      <alignment vertical="center" wrapText="1"/>
    </xf>
    <xf numFmtId="0" fontId="10" fillId="0" borderId="0" xfId="0" applyFont="1" applyAlignment="1">
      <alignment horizontal="center"/>
    </xf>
    <xf numFmtId="0" fontId="12" fillId="0" borderId="0" xfId="0" applyFont="1"/>
    <xf numFmtId="0" fontId="7" fillId="2" borderId="0" xfId="0" applyFont="1" applyFill="1" applyAlignment="1">
      <alignment vertical="top" wrapText="1"/>
    </xf>
    <xf numFmtId="0" fontId="7" fillId="2" borderId="0" xfId="0" applyFont="1" applyFill="1" applyAlignment="1">
      <alignment horizontal="center" wrapText="1"/>
    </xf>
    <xf numFmtId="0" fontId="13" fillId="2" borderId="0" xfId="0" applyFont="1" applyFill="1" applyAlignment="1">
      <alignment wrapText="1"/>
    </xf>
    <xf numFmtId="0" fontId="3" fillId="0" borderId="0" xfId="0" applyFont="1"/>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top" wrapText="1"/>
    </xf>
    <xf numFmtId="0" fontId="14" fillId="2" borderId="3" xfId="0" applyFont="1" applyFill="1" applyBorder="1" applyAlignment="1">
      <alignment horizontal="center" wrapText="1"/>
    </xf>
    <xf numFmtId="0" fontId="15"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16" fillId="2" borderId="3" xfId="0" applyFont="1" applyFill="1" applyBorder="1" applyAlignment="1">
      <alignment vertical="center" wrapText="1"/>
    </xf>
    <xf numFmtId="0" fontId="16" fillId="0" borderId="3" xfId="0" applyFont="1" applyFill="1" applyBorder="1" applyAlignment="1">
      <alignment vertical="center" wrapText="1"/>
    </xf>
    <xf numFmtId="171" fontId="16" fillId="2" borderId="3" xfId="1" applyNumberFormat="1" applyFont="1" applyFill="1" applyBorder="1" applyAlignment="1">
      <alignment vertical="center" wrapText="1"/>
    </xf>
    <xf numFmtId="0" fontId="16" fillId="0" borderId="3" xfId="0"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171" fontId="16" fillId="0" borderId="3" xfId="1" applyNumberFormat="1" applyFont="1" applyFill="1" applyBorder="1" applyAlignment="1">
      <alignment vertical="center" wrapText="1"/>
    </xf>
    <xf numFmtId="0" fontId="0" fillId="0" borderId="0" xfId="0" applyFill="1"/>
    <xf numFmtId="0" fontId="4" fillId="0" borderId="0" xfId="0" applyFont="1"/>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172" fontId="16" fillId="2" borderId="7" xfId="1" applyNumberFormat="1" applyFont="1" applyFill="1" applyBorder="1" applyAlignment="1">
      <alignment horizontal="right" vertical="center" wrapText="1"/>
    </xf>
    <xf numFmtId="172" fontId="14" fillId="0" borderId="8" xfId="1" applyNumberFormat="1" applyFont="1" applyFill="1" applyBorder="1" applyAlignment="1">
      <alignment horizontal="right" vertical="center" wrapText="1"/>
    </xf>
    <xf numFmtId="172" fontId="16" fillId="0" borderId="3" xfId="1" applyNumberFormat="1" applyFont="1" applyFill="1" applyBorder="1" applyAlignment="1">
      <alignment horizontal="left" vertical="center" wrapText="1"/>
    </xf>
    <xf numFmtId="172" fontId="16" fillId="0" borderId="6" xfId="1" applyNumberFormat="1" applyFont="1" applyFill="1" applyBorder="1" applyAlignment="1">
      <alignment wrapText="1"/>
    </xf>
    <xf numFmtId="0" fontId="0" fillId="0" borderId="0" xfId="0" applyFill="1" applyAlignment="1">
      <alignment vertical="center"/>
    </xf>
    <xf numFmtId="0" fontId="0" fillId="0" borderId="0" xfId="0" applyAlignment="1">
      <alignment vertical="center"/>
    </xf>
    <xf numFmtId="0" fontId="16" fillId="2" borderId="3" xfId="0" applyFont="1" applyFill="1" applyBorder="1" applyAlignment="1">
      <alignment wrapText="1"/>
    </xf>
    <xf numFmtId="0" fontId="16" fillId="2" borderId="0" xfId="0" applyFont="1" applyFill="1" applyBorder="1" applyAlignment="1">
      <alignment horizontal="center" wrapText="1"/>
    </xf>
    <xf numFmtId="49" fontId="16" fillId="2" borderId="0" xfId="0" applyNumberFormat="1" applyFont="1" applyFill="1" applyBorder="1" applyAlignment="1">
      <alignment horizontal="center" wrapText="1"/>
    </xf>
    <xf numFmtId="0" fontId="16" fillId="2" borderId="0" xfId="0" applyFont="1" applyFill="1" applyBorder="1" applyAlignment="1">
      <alignment wrapText="1"/>
    </xf>
    <xf numFmtId="171" fontId="16" fillId="2" borderId="0" xfId="1" applyNumberFormat="1" applyFont="1" applyFill="1" applyBorder="1" applyAlignment="1">
      <alignment wrapText="1"/>
    </xf>
    <xf numFmtId="9" fontId="16" fillId="0" borderId="0" xfId="4" applyFont="1" applyFill="1" applyBorder="1" applyAlignment="1">
      <alignment horizontal="center" vertical="center" wrapText="1"/>
    </xf>
    <xf numFmtId="0" fontId="16" fillId="2" borderId="3" xfId="0" applyFont="1" applyFill="1" applyBorder="1" applyAlignment="1">
      <alignment horizontal="left" vertical="center" wrapText="1"/>
    </xf>
    <xf numFmtId="171" fontId="16" fillId="0" borderId="3" xfId="1" applyNumberFormat="1" applyFont="1" applyFill="1" applyBorder="1" applyAlignment="1">
      <alignment horizontal="center" vertical="center" wrapText="1"/>
    </xf>
    <xf numFmtId="9" fontId="16" fillId="0" borderId="3" xfId="4" applyFont="1" applyFill="1" applyBorder="1" applyAlignment="1">
      <alignment horizontal="left" vertical="center" wrapText="1"/>
    </xf>
    <xf numFmtId="172" fontId="16" fillId="0" borderId="7" xfId="1" applyNumberFormat="1" applyFont="1" applyFill="1" applyBorder="1" applyAlignment="1">
      <alignment horizontal="right" vertical="center" wrapText="1"/>
    </xf>
    <xf numFmtId="0" fontId="16" fillId="0" borderId="0" xfId="0" applyFont="1" applyFill="1"/>
    <xf numFmtId="0" fontId="14" fillId="0" borderId="7" xfId="0" applyFont="1" applyFill="1" applyBorder="1" applyAlignment="1">
      <alignment horizontal="center" vertical="center" wrapText="1"/>
    </xf>
    <xf numFmtId="0" fontId="18" fillId="0" borderId="3" xfId="0" applyFont="1" applyFill="1" applyBorder="1" applyAlignment="1">
      <alignment horizontal="center" vertical="center" wrapText="1"/>
    </xf>
    <xf numFmtId="49" fontId="18" fillId="0" borderId="3" xfId="0" applyNumberFormat="1" applyFont="1" applyFill="1" applyBorder="1" applyAlignment="1">
      <alignment horizontal="center" vertical="center" wrapText="1"/>
    </xf>
    <xf numFmtId="0" fontId="18" fillId="0" borderId="3" xfId="0" applyFont="1" applyFill="1" applyBorder="1" applyAlignment="1">
      <alignment vertical="center" wrapText="1"/>
    </xf>
    <xf numFmtId="171" fontId="18" fillId="0" borderId="3" xfId="1" applyNumberFormat="1" applyFont="1" applyFill="1" applyBorder="1" applyAlignment="1">
      <alignment vertical="center" wrapText="1"/>
    </xf>
    <xf numFmtId="9" fontId="18" fillId="0" borderId="3" xfId="4" applyFont="1" applyFill="1" applyBorder="1" applyAlignment="1">
      <alignment vertical="center" wrapText="1"/>
    </xf>
    <xf numFmtId="0" fontId="19" fillId="0" borderId="0" xfId="0" applyFont="1" applyFill="1" applyAlignment="1">
      <alignment vertical="center"/>
    </xf>
    <xf numFmtId="0" fontId="19" fillId="0" borderId="0" xfId="0" applyFont="1" applyFill="1"/>
    <xf numFmtId="0" fontId="18" fillId="2" borderId="3"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0" fontId="18" fillId="2" borderId="3" xfId="0" applyFont="1" applyFill="1" applyBorder="1" applyAlignment="1">
      <alignment vertical="center" wrapText="1"/>
    </xf>
    <xf numFmtId="171" fontId="18" fillId="2" borderId="3" xfId="1" applyNumberFormat="1" applyFont="1" applyFill="1" applyBorder="1" applyAlignment="1">
      <alignment vertical="center" wrapText="1"/>
    </xf>
    <xf numFmtId="0" fontId="19" fillId="0" borderId="0" xfId="0" applyFont="1" applyAlignment="1">
      <alignment vertical="center"/>
    </xf>
    <xf numFmtId="0" fontId="19" fillId="0" borderId="0" xfId="0" applyFont="1"/>
    <xf numFmtId="0" fontId="18" fillId="2" borderId="3" xfId="0" applyFont="1" applyFill="1" applyBorder="1" applyAlignment="1">
      <alignment horizontal="left" vertical="center" wrapText="1"/>
    </xf>
    <xf numFmtId="43" fontId="19" fillId="0" borderId="0" xfId="0" applyNumberFormat="1" applyFont="1"/>
    <xf numFmtId="0" fontId="17" fillId="0" borderId="0" xfId="0" applyFont="1" applyAlignment="1">
      <alignment vertical="center"/>
    </xf>
    <xf numFmtId="171" fontId="16" fillId="0" borderId="0" xfId="1" applyNumberFormat="1" applyFont="1" applyFill="1" applyBorder="1" applyAlignment="1">
      <alignment vertical="center" wrapText="1"/>
    </xf>
    <xf numFmtId="171" fontId="16" fillId="0" borderId="7" xfId="1" applyNumberFormat="1" applyFont="1" applyFill="1" applyBorder="1" applyAlignment="1">
      <alignment horizontal="center" vertical="center" wrapText="1"/>
    </xf>
    <xf numFmtId="0" fontId="14" fillId="2" borderId="2" xfId="0" applyFont="1" applyFill="1" applyBorder="1" applyAlignment="1">
      <alignment horizontal="center" wrapText="1"/>
    </xf>
    <xf numFmtId="171" fontId="18" fillId="0" borderId="3" xfId="1" applyNumberFormat="1" applyFont="1" applyFill="1" applyBorder="1" applyAlignment="1">
      <alignment horizontal="center" vertical="center" wrapText="1"/>
    </xf>
    <xf numFmtId="171" fontId="16" fillId="2" borderId="7" xfId="1" applyNumberFormat="1" applyFont="1" applyFill="1" applyBorder="1" applyAlignment="1">
      <alignment vertical="center" wrapText="1"/>
    </xf>
    <xf numFmtId="0" fontId="16" fillId="2" borderId="9" xfId="0" applyFont="1" applyFill="1" applyBorder="1" applyAlignment="1">
      <alignment vertical="center" wrapText="1"/>
    </xf>
    <xf numFmtId="9" fontId="18" fillId="0" borderId="9" xfId="4" applyFont="1" applyFill="1" applyBorder="1" applyAlignment="1">
      <alignment horizontal="center" vertical="center" wrapText="1"/>
    </xf>
    <xf numFmtId="172" fontId="14" fillId="0" borderId="6" xfId="1" applyNumberFormat="1" applyFont="1" applyFill="1" applyBorder="1" applyAlignment="1">
      <alignment horizontal="right" vertical="center" wrapText="1"/>
    </xf>
    <xf numFmtId="0" fontId="20" fillId="0" borderId="0" xfId="0" applyFont="1"/>
    <xf numFmtId="0" fontId="19" fillId="0" borderId="0" xfId="0" applyFont="1" applyAlignment="1">
      <alignment horizontal="center"/>
    </xf>
    <xf numFmtId="0" fontId="18" fillId="3"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3" borderId="3" xfId="0" applyFont="1" applyFill="1" applyBorder="1" applyAlignment="1">
      <alignment horizontal="center" vertical="top" wrapText="1"/>
    </xf>
    <xf numFmtId="0" fontId="18" fillId="3" borderId="3" xfId="0" applyFont="1" applyFill="1" applyBorder="1" applyAlignment="1">
      <alignment horizontal="center" wrapText="1"/>
    </xf>
    <xf numFmtId="0" fontId="18" fillId="2" borderId="3" xfId="0" applyFont="1" applyFill="1" applyBorder="1" applyAlignment="1">
      <alignment horizontal="center" wrapText="1"/>
    </xf>
    <xf numFmtId="0" fontId="21" fillId="2" borderId="3" xfId="0"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0" fontId="21" fillId="0" borderId="3" xfId="0" applyFont="1" applyFill="1" applyBorder="1" applyAlignment="1">
      <alignment vertical="center" wrapText="1"/>
    </xf>
    <xf numFmtId="0" fontId="21" fillId="2" borderId="3" xfId="0" applyFont="1" applyFill="1" applyBorder="1" applyAlignment="1">
      <alignment vertical="center" wrapText="1"/>
    </xf>
    <xf numFmtId="0" fontId="21" fillId="2" borderId="7" xfId="0" applyFont="1" applyFill="1" applyBorder="1" applyAlignment="1">
      <alignment vertical="center" wrapText="1"/>
    </xf>
    <xf numFmtId="172" fontId="21" fillId="0" borderId="6" xfId="1" applyNumberFormat="1" applyFont="1" applyFill="1" applyBorder="1" applyAlignment="1">
      <alignment horizontal="left" vertical="center" wrapText="1"/>
    </xf>
    <xf numFmtId="0" fontId="19" fillId="0" borderId="6" xfId="0" applyFont="1" applyBorder="1" applyAlignment="1">
      <alignment vertical="center"/>
    </xf>
    <xf numFmtId="0" fontId="19" fillId="0" borderId="6" xfId="0" applyFont="1" applyBorder="1"/>
    <xf numFmtId="0" fontId="21" fillId="0" borderId="3" xfId="0" applyFont="1" applyFill="1" applyBorder="1" applyAlignment="1">
      <alignment horizontal="center" vertical="center" wrapText="1"/>
    </xf>
    <xf numFmtId="49" fontId="21" fillId="0" borderId="3" xfId="0" applyNumberFormat="1" applyFont="1" applyFill="1" applyBorder="1" applyAlignment="1">
      <alignment horizontal="center" vertical="center" wrapText="1"/>
    </xf>
    <xf numFmtId="0" fontId="22" fillId="0" borderId="0" xfId="0" applyFont="1" applyFill="1"/>
    <xf numFmtId="0" fontId="22" fillId="0" borderId="0" xfId="0" applyFont="1"/>
    <xf numFmtId="171" fontId="18" fillId="2" borderId="2" xfId="1" applyNumberFormat="1" applyFont="1" applyFill="1" applyBorder="1" applyAlignment="1">
      <alignment vertical="center" wrapText="1"/>
    </xf>
    <xf numFmtId="0" fontId="21" fillId="2" borderId="3" xfId="0" applyFont="1" applyFill="1" applyBorder="1" applyAlignment="1">
      <alignment horizontal="left" vertical="center" wrapText="1"/>
    </xf>
    <xf numFmtId="0" fontId="23" fillId="2" borderId="3" xfId="0" applyFont="1" applyFill="1" applyBorder="1" applyAlignment="1">
      <alignment vertical="center" wrapText="1"/>
    </xf>
    <xf numFmtId="172" fontId="2" fillId="0" borderId="6" xfId="1" applyNumberFormat="1" applyFont="1" applyFill="1" applyBorder="1" applyAlignment="1">
      <alignment horizontal="right" vertical="center" wrapText="1"/>
    </xf>
    <xf numFmtId="172" fontId="23" fillId="0" borderId="6" xfId="1" applyNumberFormat="1" applyFont="1" applyFill="1" applyBorder="1" applyAlignment="1">
      <alignment horizontal="left" vertical="center" wrapText="1"/>
    </xf>
    <xf numFmtId="0" fontId="19" fillId="0" borderId="10" xfId="0" applyFont="1" applyBorder="1"/>
    <xf numFmtId="0" fontId="15" fillId="2" borderId="3" xfId="0" applyFont="1" applyFill="1" applyBorder="1" applyAlignment="1">
      <alignment vertical="center" wrapText="1"/>
    </xf>
    <xf numFmtId="0" fontId="16" fillId="0" borderId="3" xfId="0" applyFont="1" applyFill="1" applyBorder="1" applyAlignment="1">
      <alignment horizontal="left" vertical="center" wrapText="1"/>
    </xf>
    <xf numFmtId="0" fontId="0" fillId="0" borderId="0" xfId="0" applyAlignment="1">
      <alignment horizontal="left" vertical="center"/>
    </xf>
    <xf numFmtId="0" fontId="24" fillId="0" borderId="0" xfId="0" applyFont="1"/>
    <xf numFmtId="0" fontId="22" fillId="0" borderId="0" xfId="0" applyFont="1" applyFill="1" applyAlignment="1">
      <alignment vertical="center"/>
    </xf>
    <xf numFmtId="0" fontId="22" fillId="0" borderId="0" xfId="0" applyFont="1" applyAlignment="1">
      <alignment vertical="center"/>
    </xf>
    <xf numFmtId="0" fontId="0" fillId="0" borderId="0" xfId="0" applyFill="1" applyAlignment="1">
      <alignment horizontal="left" vertical="center"/>
    </xf>
    <xf numFmtId="0" fontId="18" fillId="3" borderId="11" xfId="0" applyFont="1" applyFill="1" applyBorder="1" applyAlignment="1">
      <alignment horizontal="center" vertical="center" wrapText="1"/>
    </xf>
    <xf numFmtId="0" fontId="18" fillId="3" borderId="7" xfId="0" applyFont="1" applyFill="1" applyBorder="1" applyAlignment="1">
      <alignment horizontal="center" wrapText="1"/>
    </xf>
    <xf numFmtId="0" fontId="25" fillId="0" borderId="0" xfId="0" applyFont="1"/>
    <xf numFmtId="0" fontId="18" fillId="2" borderId="7" xfId="0" applyFont="1" applyFill="1" applyBorder="1" applyAlignment="1">
      <alignment vertical="center" wrapText="1"/>
    </xf>
    <xf numFmtId="0" fontId="18" fillId="0" borderId="7" xfId="0" applyFont="1" applyFill="1" applyBorder="1" applyAlignment="1">
      <alignment vertical="center" wrapText="1"/>
    </xf>
    <xf numFmtId="0" fontId="21" fillId="0" borderId="7" xfId="0" applyFont="1" applyFill="1" applyBorder="1" applyAlignment="1">
      <alignment vertical="center" wrapText="1"/>
    </xf>
    <xf numFmtId="0" fontId="16" fillId="2" borderId="7" xfId="0" applyFont="1" applyFill="1" applyBorder="1" applyAlignment="1">
      <alignment vertical="center" wrapText="1"/>
    </xf>
    <xf numFmtId="0" fontId="23" fillId="2" borderId="7" xfId="0" applyFont="1" applyFill="1" applyBorder="1" applyAlignment="1">
      <alignment vertical="center" wrapText="1"/>
    </xf>
    <xf numFmtId="172" fontId="14" fillId="0" borderId="0" xfId="1" applyNumberFormat="1" applyFont="1" applyFill="1" applyBorder="1" applyAlignment="1">
      <alignment horizontal="right" vertical="center" wrapText="1"/>
    </xf>
    <xf numFmtId="172" fontId="16" fillId="0" borderId="0" xfId="1" applyNumberFormat="1" applyFont="1" applyFill="1" applyBorder="1" applyAlignment="1">
      <alignment horizontal="left" vertical="center" wrapText="1"/>
    </xf>
    <xf numFmtId="0" fontId="15" fillId="2" borderId="7" xfId="0" applyFont="1" applyFill="1" applyBorder="1" applyAlignment="1">
      <alignment vertical="center" wrapText="1"/>
    </xf>
    <xf numFmtId="0" fontId="16" fillId="0" borderId="7" xfId="0" applyFont="1" applyFill="1" applyBorder="1" applyAlignment="1">
      <alignment vertical="center" wrapText="1"/>
    </xf>
    <xf numFmtId="0" fontId="16" fillId="0" borderId="7" xfId="0" applyFont="1" applyFill="1" applyBorder="1" applyAlignment="1">
      <alignment horizontal="left" vertical="center" wrapText="1"/>
    </xf>
    <xf numFmtId="172" fontId="16" fillId="2" borderId="0" xfId="1" applyNumberFormat="1" applyFont="1" applyFill="1" applyBorder="1" applyAlignment="1">
      <alignment vertical="center" wrapText="1"/>
    </xf>
    <xf numFmtId="172" fontId="2" fillId="0" borderId="8" xfId="1" applyNumberFormat="1" applyFont="1" applyFill="1" applyBorder="1" applyAlignment="1">
      <alignment horizontal="right" vertical="center" wrapText="1"/>
    </xf>
    <xf numFmtId="172" fontId="23" fillId="0" borderId="3" xfId="1" applyNumberFormat="1"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3" xfId="0" applyFont="1" applyFill="1" applyBorder="1" applyAlignment="1">
      <alignment horizontal="center" vertical="center" wrapText="1"/>
    </xf>
    <xf numFmtId="49" fontId="26" fillId="0" borderId="3" xfId="0" applyNumberFormat="1" applyFont="1" applyFill="1" applyBorder="1" applyAlignment="1">
      <alignment horizontal="center" vertical="center" wrapText="1"/>
    </xf>
    <xf numFmtId="170" fontId="26" fillId="0" borderId="6" xfId="1" applyFont="1" applyFill="1" applyBorder="1" applyAlignment="1">
      <alignment horizontal="left" vertical="center" wrapText="1"/>
    </xf>
    <xf numFmtId="49" fontId="26" fillId="0" borderId="6" xfId="0" applyNumberFormat="1" applyFont="1" applyFill="1" applyBorder="1" applyAlignment="1">
      <alignment horizontal="center" vertical="center" wrapText="1"/>
    </xf>
    <xf numFmtId="0" fontId="26" fillId="0" borderId="6" xfId="0" applyFont="1" applyFill="1" applyBorder="1" applyAlignment="1">
      <alignment horizontal="left" vertical="center" wrapText="1"/>
    </xf>
    <xf numFmtId="2" fontId="26" fillId="0" borderId="6" xfId="1" applyNumberFormat="1" applyFont="1" applyFill="1" applyBorder="1" applyAlignment="1">
      <alignment horizontal="left" vertical="center" wrapText="1"/>
    </xf>
    <xf numFmtId="49" fontId="26" fillId="0" borderId="2" xfId="0" applyNumberFormat="1" applyFont="1" applyFill="1" applyBorder="1" applyAlignment="1">
      <alignment horizontal="center" vertical="center" wrapText="1"/>
    </xf>
    <xf numFmtId="0" fontId="26" fillId="0" borderId="2" xfId="0" applyFont="1" applyFill="1" applyBorder="1" applyAlignment="1">
      <alignment horizontal="left" vertical="center" wrapText="1"/>
    </xf>
    <xf numFmtId="9" fontId="26" fillId="0" borderId="6" xfId="4" applyFont="1" applyFill="1" applyBorder="1" applyAlignment="1">
      <alignment vertical="center" wrapText="1"/>
    </xf>
    <xf numFmtId="9" fontId="26" fillId="0" borderId="6" xfId="4" applyFont="1" applyFill="1" applyBorder="1" applyAlignment="1">
      <alignment horizontal="left" vertical="center" wrapText="1"/>
    </xf>
    <xf numFmtId="171" fontId="26" fillId="0" borderId="6" xfId="1" applyNumberFormat="1" applyFont="1" applyFill="1" applyBorder="1" applyAlignment="1">
      <alignment horizontal="center" vertical="center" wrapText="1"/>
    </xf>
    <xf numFmtId="9" fontId="26" fillId="0" borderId="3" xfId="4" applyFont="1" applyFill="1" applyBorder="1" applyAlignment="1">
      <alignment horizontal="left" vertical="center" wrapText="1"/>
    </xf>
    <xf numFmtId="171" fontId="26" fillId="0" borderId="6" xfId="1" applyNumberFormat="1" applyFont="1" applyFill="1" applyBorder="1" applyAlignment="1">
      <alignment vertical="center" wrapText="1"/>
    </xf>
    <xf numFmtId="2" fontId="27" fillId="0" borderId="6" xfId="1" applyNumberFormat="1" applyFont="1" applyFill="1" applyBorder="1" applyAlignment="1">
      <alignment horizontal="left" vertical="center" wrapText="1"/>
    </xf>
    <xf numFmtId="0" fontId="27" fillId="0" borderId="6" xfId="0" applyFont="1" applyFill="1" applyBorder="1" applyAlignment="1">
      <alignment horizontal="left" vertical="center" wrapText="1"/>
    </xf>
    <xf numFmtId="0" fontId="26" fillId="0" borderId="0" xfId="0" applyFont="1" applyFill="1"/>
    <xf numFmtId="0" fontId="27" fillId="0" borderId="6" xfId="0" applyFont="1" applyFill="1" applyBorder="1" applyAlignment="1">
      <alignment horizontal="center" vertical="center" wrapText="1"/>
    </xf>
    <xf numFmtId="0" fontId="26" fillId="0" borderId="0" xfId="0" applyFont="1" applyFill="1" applyAlignment="1">
      <alignment horizontal="center" vertical="center"/>
    </xf>
    <xf numFmtId="0" fontId="26" fillId="0" borderId="7" xfId="0" applyFont="1" applyFill="1" applyBorder="1" applyAlignment="1">
      <alignment horizontal="left" vertical="center" wrapText="1"/>
    </xf>
    <xf numFmtId="170" fontId="26" fillId="0" borderId="6" xfId="1" applyFont="1" applyFill="1" applyBorder="1" applyAlignment="1">
      <alignment horizontal="left" vertical="center"/>
    </xf>
    <xf numFmtId="170" fontId="26" fillId="0" borderId="10" xfId="1" applyFont="1" applyFill="1" applyBorder="1" applyAlignment="1">
      <alignment horizontal="left" vertical="center"/>
    </xf>
    <xf numFmtId="0" fontId="26" fillId="0" borderId="0" xfId="0" applyFont="1" applyFill="1" applyAlignment="1">
      <alignment vertical="center"/>
    </xf>
    <xf numFmtId="170" fontId="26" fillId="0" borderId="6" xfId="1" applyFont="1" applyFill="1" applyBorder="1" applyAlignment="1">
      <alignment vertical="center" wrapText="1"/>
    </xf>
    <xf numFmtId="0" fontId="26" fillId="0" borderId="0" xfId="0" applyFont="1" applyFill="1" applyAlignment="1">
      <alignment horizontal="left" vertical="center"/>
    </xf>
    <xf numFmtId="0" fontId="26" fillId="0" borderId="0" xfId="0" applyFont="1" applyFill="1" applyAlignment="1">
      <alignment horizontal="center"/>
    </xf>
    <xf numFmtId="170" fontId="26" fillId="0" borderId="0" xfId="1" applyFont="1" applyFill="1"/>
    <xf numFmtId="0" fontId="29" fillId="0" borderId="0" xfId="0" applyFont="1"/>
    <xf numFmtId="171" fontId="26" fillId="0" borderId="6" xfId="1" applyNumberFormat="1" applyFont="1" applyFill="1" applyBorder="1" applyAlignment="1">
      <alignment horizontal="left" vertical="center" wrapText="1"/>
    </xf>
    <xf numFmtId="0" fontId="26" fillId="0" borderId="2"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9" fillId="0" borderId="0" xfId="0" applyFont="1" applyBorder="1" applyAlignment="1" applyProtection="1">
      <alignment wrapText="1"/>
      <protection locked="0"/>
    </xf>
    <xf numFmtId="0" fontId="29" fillId="0" borderId="0" xfId="0" applyFont="1" applyBorder="1" applyAlignment="1" applyProtection="1">
      <alignment horizontal="right" vertical="center" wrapText="1"/>
      <protection locked="0"/>
    </xf>
    <xf numFmtId="0" fontId="29" fillId="0" borderId="0" xfId="0" applyFont="1" applyBorder="1" applyAlignment="1" applyProtection="1">
      <alignment vertical="center" wrapText="1"/>
      <protection locked="0"/>
    </xf>
    <xf numFmtId="0" fontId="31" fillId="0" borderId="0" xfId="0" applyFont="1" applyAlignment="1">
      <alignment horizontal="right"/>
    </xf>
    <xf numFmtId="0" fontId="31" fillId="0" borderId="0" xfId="0" applyFont="1" applyAlignment="1">
      <alignment horizontal="center" vertical="center" wrapText="1"/>
    </xf>
    <xf numFmtId="0" fontId="29" fillId="2" borderId="0" xfId="3" applyFont="1" applyFill="1" applyAlignment="1">
      <alignment horizontal="left"/>
    </xf>
    <xf numFmtId="0" fontId="27" fillId="2" borderId="0" xfId="3" applyFont="1" applyFill="1" applyAlignment="1"/>
    <xf numFmtId="0" fontId="27" fillId="2" borderId="0" xfId="3" applyFont="1" applyFill="1" applyAlignment="1">
      <alignment horizontal="left"/>
    </xf>
    <xf numFmtId="171" fontId="26" fillId="0" borderId="3" xfId="1" applyNumberFormat="1" applyFont="1" applyFill="1" applyBorder="1" applyAlignment="1">
      <alignment vertical="center" wrapText="1"/>
    </xf>
    <xf numFmtId="171" fontId="26" fillId="0" borderId="3" xfId="1" applyNumberFormat="1" applyFont="1" applyFill="1" applyBorder="1" applyAlignment="1">
      <alignment horizontal="center" vertical="center" wrapText="1"/>
    </xf>
    <xf numFmtId="171" fontId="26" fillId="0" borderId="2" xfId="1" applyNumberFormat="1" applyFont="1" applyFill="1" applyBorder="1" applyAlignment="1">
      <alignment horizontal="center" vertical="center" wrapText="1"/>
    </xf>
    <xf numFmtId="170" fontId="26" fillId="0" borderId="6" xfId="1" applyFont="1" applyFill="1" applyBorder="1" applyAlignment="1">
      <alignment horizontal="center" vertical="center" wrapText="1"/>
    </xf>
    <xf numFmtId="0" fontId="30" fillId="0" borderId="0" xfId="0" applyFont="1" applyBorder="1" applyAlignment="1" applyProtection="1">
      <alignment horizontal="center" vertical="center" wrapText="1"/>
      <protection locked="0"/>
    </xf>
    <xf numFmtId="0" fontId="31" fillId="0" borderId="0" xfId="0" applyFont="1" applyAlignment="1">
      <alignment horizontal="center"/>
    </xf>
    <xf numFmtId="0" fontId="31" fillId="0" borderId="0" xfId="0" applyFont="1" applyAlignment="1">
      <alignment horizontal="left" wrapText="1"/>
    </xf>
    <xf numFmtId="0" fontId="31" fillId="0" borderId="0" xfId="0" applyFont="1" applyAlignment="1">
      <alignment horizontal="center" vertical="center" wrapText="1"/>
    </xf>
    <xf numFmtId="171" fontId="26" fillId="0" borderId="6" xfId="1" applyNumberFormat="1" applyFont="1" applyFill="1" applyBorder="1" applyAlignment="1">
      <alignment horizontal="left" vertical="center" wrapText="1"/>
    </xf>
    <xf numFmtId="0" fontId="26" fillId="0" borderId="2"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2" xfId="0" applyFont="1" applyFill="1" applyBorder="1" applyAlignment="1">
      <alignment horizontal="center" vertical="center" textRotation="90" wrapText="1"/>
    </xf>
    <xf numFmtId="0" fontId="26" fillId="0" borderId="9" xfId="0" applyFont="1" applyFill="1" applyBorder="1" applyAlignment="1">
      <alignment horizontal="center" vertical="center" textRotation="90" wrapText="1"/>
    </xf>
    <xf numFmtId="0" fontId="26" fillId="0" borderId="6"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18" fillId="3" borderId="2" xfId="0" applyFont="1" applyFill="1" applyBorder="1" applyAlignment="1">
      <alignment horizontal="center" vertical="center" textRotation="90" wrapText="1"/>
    </xf>
    <xf numFmtId="0" fontId="18" fillId="3" borderId="9" xfId="0" applyFont="1" applyFill="1" applyBorder="1" applyAlignment="1">
      <alignment horizontal="center" vertical="center" textRotation="90" wrapText="1"/>
    </xf>
    <xf numFmtId="0" fontId="18" fillId="3" borderId="7"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9" xfId="0" applyFont="1" applyFill="1" applyBorder="1" applyAlignment="1">
      <alignment horizontal="center" vertical="center" wrapText="1"/>
    </xf>
    <xf numFmtId="171" fontId="16" fillId="0" borderId="2" xfId="1" applyNumberFormat="1" applyFont="1" applyFill="1" applyBorder="1" applyAlignment="1">
      <alignment horizontal="center" vertical="center" wrapText="1"/>
    </xf>
    <xf numFmtId="171" fontId="16" fillId="0" borderId="9" xfId="1" applyNumberFormat="1"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9" fontId="18" fillId="0" borderId="2" xfId="4" applyFont="1" applyFill="1" applyBorder="1" applyAlignment="1">
      <alignment horizontal="center" vertical="center" wrapText="1"/>
    </xf>
    <xf numFmtId="9" fontId="18" fillId="0" borderId="9" xfId="4"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0" borderId="6" xfId="0" applyFont="1" applyFill="1" applyBorder="1" applyAlignment="1">
      <alignment horizontal="center" vertical="center" wrapText="1"/>
    </xf>
    <xf numFmtId="172" fontId="14" fillId="0" borderId="6" xfId="1"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2" borderId="20" xfId="0" applyFont="1" applyFill="1" applyBorder="1" applyAlignment="1">
      <alignment horizontal="center" vertical="center" wrapText="1"/>
    </xf>
    <xf numFmtId="172" fontId="14" fillId="0" borderId="6" xfId="1" applyNumberFormat="1" applyFont="1" applyFill="1" applyBorder="1" applyAlignment="1">
      <alignment horizontal="right" vertical="center" wrapText="1"/>
    </xf>
    <xf numFmtId="0" fontId="14" fillId="2"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7" fillId="2" borderId="0"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vertical="center" wrapText="1"/>
    </xf>
    <xf numFmtId="0" fontId="14" fillId="2" borderId="6" xfId="0" applyFont="1" applyFill="1" applyBorder="1" applyAlignment="1">
      <alignment horizontal="center" vertical="center" wrapText="1"/>
    </xf>
    <xf numFmtId="0" fontId="7" fillId="2" borderId="17" xfId="0" applyFont="1" applyFill="1" applyBorder="1" applyAlignment="1">
      <alignment horizontal="center" wrapText="1"/>
    </xf>
    <xf numFmtId="49" fontId="11" fillId="2" borderId="18" xfId="0" applyNumberFormat="1" applyFont="1" applyFill="1" applyBorder="1" applyAlignment="1">
      <alignment horizontal="center" vertical="center" wrapText="1"/>
    </xf>
    <xf numFmtId="49" fontId="11" fillId="2" borderId="19" xfId="0" applyNumberFormat="1" applyFont="1" applyFill="1" applyBorder="1" applyAlignment="1">
      <alignment horizontal="center" vertical="center" wrapText="1"/>
    </xf>
    <xf numFmtId="0" fontId="5" fillId="0" borderId="0" xfId="0" applyFont="1" applyAlignment="1">
      <alignment horizont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wrapText="1"/>
    </xf>
    <xf numFmtId="0" fontId="7" fillId="2" borderId="0" xfId="0" applyFont="1" applyFill="1" applyAlignment="1">
      <alignment horizontal="center" wrapText="1"/>
    </xf>
    <xf numFmtId="0" fontId="4" fillId="0" borderId="0" xfId="0" applyFont="1" applyAlignment="1">
      <alignment horizontal="center"/>
    </xf>
    <xf numFmtId="0" fontId="5" fillId="0" borderId="0" xfId="0" applyFont="1" applyAlignment="1">
      <alignment horizontal="center"/>
    </xf>
    <xf numFmtId="0" fontId="10" fillId="2" borderId="0" xfId="0" applyFont="1" applyFill="1" applyAlignment="1">
      <alignment wrapText="1"/>
    </xf>
    <xf numFmtId="0" fontId="7" fillId="2" borderId="0" xfId="0" applyFont="1" applyFill="1" applyBorder="1" applyAlignment="1">
      <alignment horizontal="left" vertical="top" wrapText="1"/>
    </xf>
    <xf numFmtId="0" fontId="2" fillId="2" borderId="0" xfId="0" applyFont="1" applyFill="1" applyAlignment="1">
      <alignment horizontal="right" wrapText="1"/>
    </xf>
    <xf numFmtId="0" fontId="13" fillId="2" borderId="0" xfId="0" applyFont="1" applyFill="1" applyAlignment="1">
      <alignment vertical="top" wrapText="1"/>
    </xf>
  </cellXfs>
  <cellStyles count="5">
    <cellStyle name="Comma" xfId="1" builtinId="3"/>
    <cellStyle name="Normal" xfId="0" builtinId="0"/>
    <cellStyle name="Normal_07.01.01 otchet" xfId="2"/>
    <cellStyle name="Normal_Hashvetvutjunner"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ristina/AppData/Local/Temp/Rar$DIa0.794/Himq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Erik/My%20Documents/Dropbox/2014%20tvakan/Fin%20nax/3-rd%20eramsyak/Xorhurd%202014%20%203-rd%20eramsya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ropbox/2014%20tvakan/Fin%20nax/3-rd%20eramsyak/Ynkerutyunner%203-rd%20eramsya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avarsh"/>
      <sheetName val="Taguhi"/>
      <sheetName val="Shoxik"/>
      <sheetName val="Syune Gnumner"/>
      <sheetName val="Աուդիտ"/>
      <sheetName val="Shirak"/>
      <sheetName val="Tele 2014-Herar.eramsyak"/>
      <sheetName val="Radio"/>
      <sheetName val="Hogevor"/>
      <sheetName val="Karciq"/>
      <sheetName val="Tele"/>
    </sheetNames>
    <sheetDataSet>
      <sheetData sheetId="0"/>
      <sheetData sheetId="1">
        <row r="6">
          <cell r="C6">
            <v>114</v>
          </cell>
        </row>
        <row r="7">
          <cell r="C7">
            <v>17</v>
          </cell>
        </row>
      </sheetData>
      <sheetData sheetId="2">
        <row r="15">
          <cell r="D15">
            <v>271</v>
          </cell>
        </row>
      </sheetData>
      <sheetData sheetId="3">
        <row r="8">
          <cell r="D8">
            <v>1</v>
          </cell>
        </row>
      </sheetData>
      <sheetData sheetId="4">
        <row r="5">
          <cell r="D5">
            <v>1</v>
          </cell>
        </row>
      </sheetData>
      <sheetData sheetId="5">
        <row r="39">
          <cell r="C39">
            <v>508.58</v>
          </cell>
          <cell r="D39">
            <v>370.17999999999995</v>
          </cell>
          <cell r="E39">
            <v>412.08000000000004</v>
          </cell>
          <cell r="F39">
            <v>1291</v>
          </cell>
        </row>
        <row r="62">
          <cell r="C62">
            <v>0</v>
          </cell>
          <cell r="D62">
            <v>0</v>
          </cell>
          <cell r="E62">
            <v>0</v>
          </cell>
          <cell r="F62">
            <v>0</v>
          </cell>
        </row>
      </sheetData>
      <sheetData sheetId="6">
        <row r="18">
          <cell r="B18">
            <v>6531.1</v>
          </cell>
          <cell r="C18">
            <v>6530</v>
          </cell>
        </row>
      </sheetData>
      <sheetData sheetId="7">
        <row r="16">
          <cell r="D16">
            <v>2160</v>
          </cell>
          <cell r="F16">
            <v>2184</v>
          </cell>
          <cell r="H16">
            <v>2208</v>
          </cell>
        </row>
        <row r="17">
          <cell r="D17">
            <v>2160</v>
          </cell>
          <cell r="F17">
            <v>2184</v>
          </cell>
          <cell r="H17">
            <v>2208</v>
          </cell>
        </row>
        <row r="18">
          <cell r="D18">
            <v>270</v>
          </cell>
          <cell r="F18">
            <v>273</v>
          </cell>
          <cell r="H18">
            <v>276</v>
          </cell>
        </row>
        <row r="19">
          <cell r="D19">
            <v>135</v>
          </cell>
          <cell r="F19">
            <v>136.5</v>
          </cell>
          <cell r="H19">
            <v>138</v>
          </cell>
        </row>
      </sheetData>
      <sheetData sheetId="8">
        <row r="4">
          <cell r="C4">
            <v>1291</v>
          </cell>
        </row>
        <row r="5">
          <cell r="C5">
            <v>322</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hxatavardz 3-rd er."/>
      <sheetName val="Monthly arrears_yntacik"/>
      <sheetName val="Debthor-Creditor"/>
      <sheetName val="TB_2014"/>
      <sheetName val="Aktiv"/>
      <sheetName val="Pasiv"/>
      <sheetName val="tex 230_kcvum e balansin"/>
    </sheetNames>
    <sheetDataSet>
      <sheetData sheetId="0"/>
      <sheetData sheetId="1">
        <row r="21">
          <cell r="J21">
            <v>80031.289999999979</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08.03.01.02"/>
      <sheetName val="Deb 08.03.01.02"/>
      <sheetName val="Deb 08.03.01.02_850 only dr_cr"/>
      <sheetName val="Monthly 08.03.01.11"/>
      <sheetName val="Deb 08.03.01.11"/>
      <sheetName val="Monthly 08.03.01.13"/>
      <sheetName val="Deb 08.03.01.13"/>
      <sheetName val="Monthly 08.03.01.03"/>
      <sheetName val="Deb 08.03.01.03"/>
      <sheetName val="Monthly 08.03.01.12"/>
      <sheetName val="Deb 08.03.01.12"/>
      <sheetName val="Monthly 08.03.01.10"/>
      <sheetName val="Deb 08.03.01.10"/>
      <sheetName val="Monthly 08.03.01.04"/>
      <sheetName val="Deb 08.03.01.04"/>
      <sheetName val="Monthly 08.03.01.14"/>
      <sheetName val="Deb 08.03.01.14"/>
      <sheetName val="Monthly 08.03.01.06"/>
      <sheetName val="Deb 08.03.01.06"/>
      <sheetName val="Monthly 01.01.03.02"/>
      <sheetName val="Deb 01.01.03.02"/>
      <sheetName val="Monthly 10.09.02.02"/>
      <sheetName val="Deb 10.09.02.03"/>
      <sheetName val="Sheet1"/>
    </sheetNames>
    <sheetDataSet>
      <sheetData sheetId="0">
        <row r="26">
          <cell r="J26">
            <v>1829041.4</v>
          </cell>
        </row>
      </sheetData>
      <sheetData sheetId="1"/>
      <sheetData sheetId="2"/>
      <sheetData sheetId="3">
        <row r="28">
          <cell r="J28">
            <v>220000</v>
          </cell>
        </row>
      </sheetData>
      <sheetData sheetId="4"/>
      <sheetData sheetId="5">
        <row r="28">
          <cell r="J28">
            <v>121959.6</v>
          </cell>
        </row>
      </sheetData>
      <sheetData sheetId="6"/>
      <sheetData sheetId="7">
        <row r="26">
          <cell r="J26">
            <v>456509.9</v>
          </cell>
        </row>
      </sheetData>
      <sheetData sheetId="8"/>
      <sheetData sheetId="9">
        <row r="28">
          <cell r="J28">
            <v>50000</v>
          </cell>
        </row>
      </sheetData>
      <sheetData sheetId="10"/>
      <sheetData sheetId="11">
        <row r="26">
          <cell r="J26">
            <v>108281.8</v>
          </cell>
        </row>
      </sheetData>
      <sheetData sheetId="12"/>
      <sheetData sheetId="13">
        <row r="26">
          <cell r="J26">
            <v>18460</v>
          </cell>
        </row>
      </sheetData>
      <sheetData sheetId="14"/>
      <sheetData sheetId="15">
        <row r="28">
          <cell r="J28">
            <v>2030</v>
          </cell>
        </row>
      </sheetData>
      <sheetData sheetId="16"/>
      <sheetData sheetId="17">
        <row r="23">
          <cell r="J23">
            <v>6444.4</v>
          </cell>
        </row>
      </sheetData>
      <sheetData sheetId="18"/>
      <sheetData sheetId="19">
        <row r="26">
          <cell r="J26">
            <v>30063.3796</v>
          </cell>
        </row>
      </sheetData>
      <sheetData sheetId="20"/>
      <sheetData sheetId="21"/>
      <sheetData sheetId="22"/>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T13"/>
  <sheetViews>
    <sheetView tabSelected="1" workbookViewId="0">
      <selection activeCell="D16" sqref="D16"/>
    </sheetView>
  </sheetViews>
  <sheetFormatPr defaultRowHeight="16.5" x14ac:dyDescent="0.3"/>
  <cols>
    <col min="1" max="1" width="6.5703125" style="108" customWidth="1"/>
    <col min="2" max="2" width="7.42578125" style="108" customWidth="1"/>
    <col min="3" max="5" width="12" style="108" customWidth="1"/>
    <col min="6" max="6" width="8" style="108" customWidth="1"/>
    <col min="7" max="7" width="12" style="108" customWidth="1"/>
    <col min="8" max="8" width="7.85546875" style="108" customWidth="1"/>
    <col min="9" max="12" width="12" style="108" customWidth="1"/>
    <col min="13" max="13" width="14" style="108" customWidth="1"/>
    <col min="14" max="14" width="9.140625" style="108"/>
    <col min="15" max="15" width="5.140625" style="108" customWidth="1"/>
    <col min="16" max="16" width="4.28515625" style="108" customWidth="1"/>
    <col min="17" max="17" width="12.140625" style="108" customWidth="1"/>
    <col min="18" max="18" width="15.85546875" style="108" customWidth="1"/>
    <col min="19" max="16384" width="9.140625" style="108"/>
  </cols>
  <sheetData>
    <row r="1" spans="1:46" s="159" customFormat="1" ht="20.25" customHeight="1" x14ac:dyDescent="0.25">
      <c r="M1" s="160" t="s">
        <v>199</v>
      </c>
    </row>
    <row r="2" spans="1:46" s="159" customFormat="1" ht="20.25" customHeight="1" x14ac:dyDescent="0.25">
      <c r="M2" s="161"/>
    </row>
    <row r="3" spans="1:46" s="159" customFormat="1" ht="20.25" customHeight="1" x14ac:dyDescent="0.25">
      <c r="M3" s="161"/>
    </row>
    <row r="4" spans="1:46" s="159" customFormat="1" ht="13.5" x14ac:dyDescent="0.25"/>
    <row r="5" spans="1:46" s="159" customFormat="1" ht="17.25" x14ac:dyDescent="0.3">
      <c r="A5" s="173"/>
      <c r="C5" s="155"/>
      <c r="D5" s="155"/>
      <c r="L5" s="162"/>
    </row>
    <row r="6" spans="1:46" s="159" customFormat="1" ht="13.5" x14ac:dyDescent="0.25">
      <c r="A6" s="173"/>
      <c r="C6" s="155"/>
      <c r="D6" s="155"/>
    </row>
    <row r="7" spans="1:46" s="159" customFormat="1" ht="29.25" customHeight="1" x14ac:dyDescent="0.3">
      <c r="A7" s="172" t="s">
        <v>200</v>
      </c>
      <c r="B7" s="172"/>
      <c r="C7" s="172"/>
      <c r="D7" s="172"/>
      <c r="E7" s="172"/>
      <c r="F7" s="172"/>
      <c r="G7" s="172"/>
      <c r="H7" s="172"/>
      <c r="I7" s="172"/>
      <c r="J7" s="172"/>
      <c r="K7" s="172"/>
      <c r="L7" s="172"/>
      <c r="M7" s="172"/>
    </row>
    <row r="8" spans="1:46" s="159" customFormat="1" ht="48" customHeight="1" x14ac:dyDescent="0.25">
      <c r="A8" s="174" t="s">
        <v>201</v>
      </c>
      <c r="B8" s="174"/>
      <c r="C8" s="174"/>
      <c r="D8" s="174"/>
      <c r="E8" s="174"/>
      <c r="F8" s="174"/>
      <c r="G8" s="174"/>
      <c r="H8" s="174"/>
      <c r="I8" s="174"/>
      <c r="J8" s="174"/>
      <c r="K8" s="174"/>
      <c r="L8" s="174"/>
      <c r="M8" s="174"/>
      <c r="N8" s="163"/>
    </row>
    <row r="9" spans="1:46" s="164" customFormat="1" ht="28.5" customHeight="1" x14ac:dyDescent="0.25">
      <c r="A9" s="171" t="s">
        <v>203</v>
      </c>
      <c r="B9" s="171"/>
      <c r="C9" s="171"/>
      <c r="D9" s="171"/>
      <c r="E9" s="171"/>
      <c r="F9" s="171"/>
      <c r="G9" s="171"/>
      <c r="H9" s="171"/>
      <c r="I9" s="171"/>
      <c r="J9" s="171"/>
      <c r="K9" s="171"/>
      <c r="L9" s="171"/>
      <c r="M9" s="171"/>
      <c r="N9" s="159"/>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c r="AS9" s="159"/>
      <c r="AT9" s="159"/>
    </row>
    <row r="10" spans="1:46" s="164" customFormat="1" ht="23.25" customHeight="1" x14ac:dyDescent="0.3">
      <c r="A10" s="172" t="s">
        <v>202</v>
      </c>
      <c r="B10" s="172"/>
      <c r="C10" s="172"/>
      <c r="D10" s="172"/>
      <c r="E10" s="172"/>
      <c r="F10" s="172"/>
      <c r="G10" s="172"/>
      <c r="H10" s="172"/>
      <c r="I10" s="172"/>
      <c r="J10" s="172"/>
      <c r="K10" s="172"/>
      <c r="L10" s="172"/>
      <c r="M10" s="172"/>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row>
    <row r="11" spans="1:46" s="164" customFormat="1" ht="13.5" x14ac:dyDescent="0.25">
      <c r="A11" s="159"/>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row>
    <row r="12" spans="1:46" s="165" customFormat="1" ht="19.5" customHeight="1" x14ac:dyDescent="0.25">
      <c r="A12" s="159"/>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row>
    <row r="13" spans="1:46" s="166" customFormat="1" ht="14.25" customHeight="1" x14ac:dyDescent="0.25">
      <c r="A13" s="159"/>
      <c r="B13" s="159"/>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row>
  </sheetData>
  <mergeCells count="5">
    <mergeCell ref="A9:M9"/>
    <mergeCell ref="A10:M10"/>
    <mergeCell ref="A5:A6"/>
    <mergeCell ref="A7:M7"/>
    <mergeCell ref="A8:M8"/>
  </mergeCells>
  <phoneticPr fontId="28" type="noConversion"/>
  <pageMargins left="0.28000000000000003" right="0.33" top="0.37" bottom="0.51" header="0.2" footer="0.31496062992126"/>
  <pageSetup paperSize="9" firstPageNumber="2712" fitToHeight="3" orientation="landscape" useFirstPageNumber="1" r:id="rId1"/>
  <headerFooter>
    <oddFooter>&amp;L&amp;"GHEA Grapalat,Regular"&amp;8Հայաստանի Հանրապետության ֆինանսների նախարարություն&amp;R&amp;"GHEA Grapalat,Regular"&amp;8&amp;F &amp;P էջ</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topLeftCell="A19" zoomScale="60" workbookViewId="0">
      <selection activeCell="A42" sqref="A42:I42"/>
    </sheetView>
  </sheetViews>
  <sheetFormatPr defaultRowHeight="15" x14ac:dyDescent="0.25"/>
  <cols>
    <col min="1" max="1" width="8.140625" customWidth="1"/>
    <col min="2" max="2" width="8.7109375" customWidth="1"/>
    <col min="3" max="3" width="7.28515625" customWidth="1"/>
    <col min="4" max="4" width="6.85546875" customWidth="1"/>
    <col min="5" max="5" width="6.7109375" customWidth="1"/>
    <col min="6" max="6" width="8.140625" customWidth="1"/>
    <col min="7" max="7" width="9" customWidth="1"/>
    <col min="8" max="8" width="20.28515625" customWidth="1"/>
    <col min="9" max="9" width="35.5703125" customWidth="1"/>
    <col min="10" max="10" width="10.85546875" customWidth="1"/>
    <col min="11" max="11" width="10" customWidth="1"/>
    <col min="12" max="12" width="9.42578125" customWidth="1"/>
    <col min="14" max="14" width="10.7109375" customWidth="1"/>
    <col min="15" max="15" width="10.140625" customWidth="1"/>
    <col min="16" max="16" width="30.5703125" customWidth="1"/>
    <col min="17" max="17" width="15.85546875" customWidth="1"/>
  </cols>
  <sheetData>
    <row r="1" spans="1:16" ht="14.25" customHeight="1" x14ac:dyDescent="0.25">
      <c r="A1" s="233" t="s">
        <v>0</v>
      </c>
      <c r="B1" s="233"/>
      <c r="C1" s="233"/>
      <c r="D1" s="233"/>
      <c r="E1" s="233"/>
      <c r="F1" s="233"/>
      <c r="G1" s="233"/>
      <c r="H1" s="233"/>
      <c r="I1" s="233"/>
      <c r="J1" s="233"/>
      <c r="K1" s="233"/>
      <c r="L1" s="233"/>
      <c r="M1" s="233"/>
      <c r="N1" s="233"/>
      <c r="O1" s="233"/>
      <c r="P1" s="233"/>
    </row>
    <row r="2" spans="1:16" ht="12" customHeight="1" x14ac:dyDescent="0.25">
      <c r="A2" s="233" t="s">
        <v>1</v>
      </c>
      <c r="B2" s="233"/>
      <c r="C2" s="233"/>
      <c r="D2" s="233"/>
      <c r="E2" s="233"/>
      <c r="F2" s="233"/>
      <c r="G2" s="233"/>
      <c r="H2" s="233"/>
      <c r="I2" s="233"/>
      <c r="J2" s="233"/>
      <c r="K2" s="233"/>
      <c r="L2" s="233"/>
      <c r="M2" s="233"/>
      <c r="N2" s="233"/>
      <c r="O2" s="233"/>
      <c r="P2" s="233"/>
    </row>
    <row r="3" spans="1:16" ht="10.5" customHeight="1" x14ac:dyDescent="0.25">
      <c r="A3" s="233" t="s">
        <v>2</v>
      </c>
      <c r="B3" s="233"/>
      <c r="C3" s="233"/>
      <c r="D3" s="233"/>
      <c r="E3" s="233"/>
      <c r="F3" s="233"/>
      <c r="G3" s="233"/>
      <c r="H3" s="233"/>
      <c r="I3" s="233"/>
      <c r="J3" s="233"/>
      <c r="K3" s="233"/>
      <c r="L3" s="233"/>
      <c r="M3" s="233"/>
      <c r="N3" s="233"/>
      <c r="O3" s="233"/>
      <c r="P3" s="233"/>
    </row>
    <row r="4" spans="1:16" ht="11.25" customHeight="1" x14ac:dyDescent="0.25">
      <c r="A4" s="233" t="s">
        <v>3</v>
      </c>
      <c r="B4" s="233"/>
      <c r="C4" s="233"/>
      <c r="D4" s="233"/>
      <c r="E4" s="233"/>
      <c r="F4" s="233"/>
      <c r="G4" s="233"/>
      <c r="H4" s="233"/>
      <c r="I4" s="233"/>
      <c r="J4" s="233"/>
      <c r="K4" s="233"/>
      <c r="L4" s="233"/>
      <c r="M4" s="233"/>
      <c r="N4" s="233"/>
      <c r="O4" s="233"/>
      <c r="P4" s="233"/>
    </row>
    <row r="5" spans="1:16" x14ac:dyDescent="0.25">
      <c r="A5" s="229" t="s">
        <v>4</v>
      </c>
      <c r="B5" s="229"/>
      <c r="C5" s="229"/>
      <c r="D5" s="229"/>
      <c r="E5" s="229"/>
      <c r="F5" s="229"/>
      <c r="G5" s="229"/>
      <c r="H5" s="229"/>
      <c r="I5" s="229"/>
      <c r="J5" s="229"/>
      <c r="K5" s="229"/>
      <c r="L5" s="229"/>
      <c r="M5" s="229"/>
      <c r="N5" s="229"/>
      <c r="O5" s="229"/>
      <c r="P5" s="229"/>
    </row>
    <row r="6" spans="1:16" x14ac:dyDescent="0.25">
      <c r="A6" s="230" t="s">
        <v>5</v>
      </c>
      <c r="B6" s="230"/>
      <c r="C6" s="230"/>
      <c r="D6" s="230"/>
      <c r="E6" s="230"/>
      <c r="F6" s="230"/>
      <c r="G6" s="230"/>
      <c r="H6" s="230"/>
      <c r="I6" s="230"/>
      <c r="J6" s="230"/>
      <c r="K6" s="230"/>
      <c r="L6" s="230"/>
      <c r="M6" s="230"/>
      <c r="N6" s="230"/>
      <c r="O6" s="230"/>
      <c r="P6" s="230"/>
    </row>
    <row r="7" spans="1:16" ht="29.25" customHeight="1" x14ac:dyDescent="0.25">
      <c r="A7" s="225" t="s">
        <v>6</v>
      </c>
      <c r="B7" s="225"/>
      <c r="C7" s="225"/>
      <c r="D7" s="225"/>
      <c r="E7" s="225"/>
      <c r="F7" s="225"/>
      <c r="G7" s="225"/>
      <c r="H7" s="225"/>
      <c r="I7" s="225"/>
      <c r="J7" s="225"/>
      <c r="K7" s="225"/>
      <c r="L7" s="225"/>
      <c r="M7" s="225"/>
      <c r="N7" s="225"/>
      <c r="O7" s="225"/>
      <c r="P7" s="225"/>
    </row>
    <row r="8" spans="1:16" ht="9.75" customHeight="1" x14ac:dyDescent="0.25">
      <c r="A8" s="1"/>
      <c r="B8" s="1"/>
      <c r="C8" s="1"/>
      <c r="D8" s="1"/>
      <c r="E8" s="1"/>
      <c r="F8" s="1"/>
      <c r="G8" s="1"/>
      <c r="H8" s="1"/>
      <c r="I8" s="1"/>
      <c r="J8" s="1"/>
      <c r="K8" s="1"/>
      <c r="L8" s="1"/>
      <c r="M8" s="1"/>
      <c r="N8" s="1"/>
      <c r="O8" s="1"/>
      <c r="P8" s="1"/>
    </row>
    <row r="9" spans="1:16" ht="12" customHeight="1" x14ac:dyDescent="0.25">
      <c r="E9" s="226" t="s">
        <v>7</v>
      </c>
      <c r="F9" s="226"/>
      <c r="G9" s="2" t="s">
        <v>8</v>
      </c>
      <c r="H9" s="3" t="str">
        <f>'ԱԾ-01'!H9</f>
        <v>30.09.2014թ.</v>
      </c>
      <c r="I9" s="226" t="s">
        <v>9</v>
      </c>
      <c r="J9" s="226"/>
      <c r="K9" s="3"/>
      <c r="L9" s="3"/>
      <c r="N9" s="4"/>
      <c r="O9" s="4"/>
      <c r="P9" s="4"/>
    </row>
    <row r="10" spans="1:16" ht="10.5" customHeight="1" x14ac:dyDescent="0.25">
      <c r="E10" s="5"/>
      <c r="F10" s="5"/>
      <c r="G10" s="2"/>
      <c r="H10" s="3"/>
      <c r="I10" s="4"/>
      <c r="J10" s="5"/>
      <c r="K10" s="5"/>
      <c r="L10" s="5"/>
      <c r="M10" s="5"/>
      <c r="N10" s="4"/>
      <c r="O10" s="4"/>
      <c r="P10" s="4"/>
    </row>
    <row r="11" spans="1:16" ht="30" customHeight="1" x14ac:dyDescent="0.25">
      <c r="A11" s="215" t="s">
        <v>10</v>
      </c>
      <c r="B11" s="215"/>
      <c r="C11" s="215"/>
      <c r="D11" s="215"/>
      <c r="E11" s="215"/>
      <c r="F11" s="215"/>
      <c r="G11" s="215"/>
      <c r="H11" s="215"/>
      <c r="I11" s="232" t="s">
        <v>11</v>
      </c>
      <c r="J11" s="232"/>
      <c r="K11" s="232"/>
      <c r="L11" s="232"/>
      <c r="M11" s="232"/>
      <c r="N11" s="232"/>
      <c r="O11" s="232"/>
      <c r="P11" s="232"/>
    </row>
    <row r="12" spans="1:16" x14ac:dyDescent="0.25">
      <c r="A12" s="227"/>
      <c r="B12" s="227"/>
      <c r="C12" s="6"/>
      <c r="D12" s="6"/>
      <c r="E12" s="6"/>
      <c r="F12" s="6"/>
      <c r="G12" s="6"/>
      <c r="H12" s="6"/>
      <c r="I12" s="232" t="s">
        <v>12</v>
      </c>
      <c r="J12" s="232"/>
      <c r="K12" s="232"/>
      <c r="L12" s="232"/>
      <c r="M12" s="232"/>
      <c r="N12" s="232"/>
      <c r="O12" s="232"/>
      <c r="P12" s="232"/>
    </row>
    <row r="13" spans="1:16" ht="25.5" customHeight="1" thickBot="1" x14ac:dyDescent="0.3">
      <c r="A13" s="7" t="s">
        <v>13</v>
      </c>
      <c r="B13" s="7"/>
      <c r="C13" s="8"/>
      <c r="D13" s="8"/>
      <c r="E13" s="8"/>
      <c r="F13" s="8"/>
      <c r="G13" s="8"/>
      <c r="H13" s="8"/>
      <c r="I13" s="215" t="s">
        <v>14</v>
      </c>
      <c r="J13" s="215"/>
      <c r="K13" s="215"/>
      <c r="L13" s="215"/>
      <c r="M13" s="215"/>
      <c r="N13" s="215"/>
      <c r="O13" s="215"/>
      <c r="P13" s="215"/>
    </row>
    <row r="14" spans="1:16" ht="28.5" customHeight="1" thickBot="1" x14ac:dyDescent="0.3">
      <c r="A14" s="215" t="s">
        <v>15</v>
      </c>
      <c r="B14" s="215"/>
      <c r="C14" s="215"/>
      <c r="D14" s="215"/>
      <c r="E14" s="215"/>
      <c r="F14" s="215"/>
      <c r="G14" s="9">
        <v>105033</v>
      </c>
      <c r="H14" s="10"/>
      <c r="I14" s="215" t="s">
        <v>16</v>
      </c>
      <c r="J14" s="215"/>
      <c r="K14" s="215"/>
      <c r="L14" s="215"/>
      <c r="M14" s="215"/>
      <c r="N14" s="215"/>
      <c r="O14" s="223" t="s">
        <v>17</v>
      </c>
      <c r="P14" s="224"/>
    </row>
    <row r="15" spans="1:16" x14ac:dyDescent="0.25">
      <c r="A15" s="11"/>
      <c r="B15" s="12"/>
      <c r="C15" s="12"/>
      <c r="D15" s="12"/>
      <c r="E15" s="12"/>
      <c r="F15" s="12"/>
      <c r="G15" s="12"/>
      <c r="H15" s="12"/>
      <c r="I15" s="12"/>
      <c r="J15" s="12"/>
      <c r="K15" s="12"/>
      <c r="L15" s="12"/>
      <c r="M15" s="12"/>
      <c r="N15" s="12"/>
      <c r="O15" s="12"/>
      <c r="P15" s="12"/>
    </row>
    <row r="16" spans="1:16" x14ac:dyDescent="0.25">
      <c r="A16" s="11"/>
      <c r="B16" s="12"/>
      <c r="C16" s="12"/>
      <c r="D16" s="12"/>
      <c r="E16" s="12"/>
      <c r="F16" s="12"/>
      <c r="G16" s="12"/>
      <c r="H16" s="12"/>
      <c r="I16" s="12"/>
      <c r="J16" s="12"/>
      <c r="K16" s="12"/>
      <c r="L16" s="12"/>
      <c r="M16" s="12"/>
      <c r="N16" s="12"/>
      <c r="O16" s="12"/>
      <c r="P16" s="12"/>
    </row>
    <row r="17" spans="1:16" x14ac:dyDescent="0.25">
      <c r="A17" s="219" t="s">
        <v>118</v>
      </c>
      <c r="B17" s="219"/>
      <c r="C17" s="219"/>
      <c r="D17" s="219"/>
      <c r="E17" s="219"/>
      <c r="F17" s="219"/>
      <c r="G17" s="12"/>
      <c r="H17" s="220" t="s">
        <v>139</v>
      </c>
      <c r="I17" s="220"/>
      <c r="J17" s="220"/>
      <c r="K17" s="222" t="s">
        <v>140</v>
      </c>
      <c r="L17" s="222"/>
      <c r="M17" s="222"/>
      <c r="N17" s="12"/>
      <c r="O17" s="222"/>
      <c r="P17" s="222"/>
    </row>
    <row r="18" spans="1:16" ht="21" customHeight="1" x14ac:dyDescent="0.25">
      <c r="A18" s="13"/>
      <c r="B18" s="14" t="s">
        <v>20</v>
      </c>
      <c r="C18" s="13"/>
      <c r="D18" s="13"/>
      <c r="E18" s="13"/>
      <c r="F18" s="12"/>
      <c r="G18" s="12"/>
      <c r="H18" s="13"/>
      <c r="I18" s="12"/>
      <c r="J18" s="12"/>
      <c r="K18" s="228" t="s">
        <v>21</v>
      </c>
      <c r="L18" s="228"/>
      <c r="M18" s="228"/>
      <c r="N18" s="12"/>
      <c r="O18" s="228" t="s">
        <v>22</v>
      </c>
      <c r="P18" s="228"/>
    </row>
    <row r="19" spans="1:16" x14ac:dyDescent="0.25">
      <c r="A19" s="12"/>
      <c r="B19" s="15"/>
      <c r="C19" s="12"/>
      <c r="D19" s="12"/>
      <c r="E19" s="15"/>
      <c r="F19" s="12"/>
      <c r="G19" s="12"/>
      <c r="H19" s="15"/>
      <c r="I19" s="12"/>
      <c r="J19" s="12"/>
      <c r="K19" s="15"/>
      <c r="L19" s="12"/>
      <c r="M19" s="12"/>
      <c r="N19" s="12"/>
      <c r="O19" s="15"/>
      <c r="P19" s="12"/>
    </row>
    <row r="20" spans="1:16" ht="15" customHeight="1" x14ac:dyDescent="0.25">
      <c r="A20" s="231"/>
      <c r="B20" s="234"/>
      <c r="C20" s="12"/>
      <c r="D20" s="12"/>
      <c r="E20" s="231"/>
      <c r="F20" s="12"/>
      <c r="G20" s="12"/>
      <c r="H20" s="220" t="s">
        <v>18</v>
      </c>
      <c r="I20" s="220"/>
      <c r="J20" s="220"/>
      <c r="K20" s="222" t="s">
        <v>19</v>
      </c>
      <c r="L20" s="222"/>
      <c r="M20" s="222"/>
      <c r="N20" s="12"/>
      <c r="O20" s="222"/>
      <c r="P20" s="222"/>
    </row>
    <row r="21" spans="1:16" x14ac:dyDescent="0.25">
      <c r="A21" s="231"/>
      <c r="B21" s="234"/>
      <c r="C21" s="12"/>
      <c r="D21" s="12"/>
      <c r="E21" s="231"/>
      <c r="F21" s="12"/>
      <c r="G21" s="12"/>
      <c r="H21" s="13"/>
      <c r="I21" s="13"/>
      <c r="J21" s="13"/>
      <c r="K21" s="228" t="s">
        <v>21</v>
      </c>
      <c r="L21" s="228"/>
      <c r="M21" s="228"/>
      <c r="N21" s="12"/>
      <c r="O21" s="228" t="s">
        <v>22</v>
      </c>
      <c r="P21" s="228"/>
    </row>
    <row r="22" spans="1:16" x14ac:dyDescent="0.25">
      <c r="A22" s="16"/>
    </row>
    <row r="23" spans="1:16" ht="58.5" customHeight="1" x14ac:dyDescent="0.25">
      <c r="A23" s="209" t="s">
        <v>23</v>
      </c>
      <c r="B23" s="209" t="s">
        <v>24</v>
      </c>
      <c r="C23" s="216" t="s">
        <v>25</v>
      </c>
      <c r="D23" s="217"/>
      <c r="E23" s="218"/>
      <c r="F23" s="209" t="s">
        <v>26</v>
      </c>
      <c r="G23" s="211" t="s">
        <v>27</v>
      </c>
      <c r="H23" s="211" t="s">
        <v>28</v>
      </c>
      <c r="I23" s="211" t="s">
        <v>29</v>
      </c>
      <c r="J23" s="209" t="s">
        <v>30</v>
      </c>
      <c r="K23" s="216" t="s">
        <v>31</v>
      </c>
      <c r="L23" s="217"/>
      <c r="M23" s="217"/>
      <c r="N23" s="217"/>
      <c r="O23" s="217"/>
      <c r="P23" s="218"/>
    </row>
    <row r="24" spans="1:16" ht="78" x14ac:dyDescent="0.25">
      <c r="A24" s="210"/>
      <c r="B24" s="210"/>
      <c r="C24" s="17" t="s">
        <v>32</v>
      </c>
      <c r="D24" s="213" t="s">
        <v>33</v>
      </c>
      <c r="E24" s="214"/>
      <c r="F24" s="210"/>
      <c r="G24" s="212"/>
      <c r="H24" s="212"/>
      <c r="I24" s="212"/>
      <c r="J24" s="210"/>
      <c r="K24" s="17" t="s">
        <v>34</v>
      </c>
      <c r="L24" s="17" t="s">
        <v>35</v>
      </c>
      <c r="M24" s="17" t="s">
        <v>36</v>
      </c>
      <c r="N24" s="17" t="s">
        <v>37</v>
      </c>
      <c r="O24" s="17" t="s">
        <v>38</v>
      </c>
      <c r="P24" s="17" t="s">
        <v>39</v>
      </c>
    </row>
    <row r="25" spans="1:16" x14ac:dyDescent="0.25">
      <c r="A25" s="18" t="s">
        <v>40</v>
      </c>
      <c r="B25" s="18" t="s">
        <v>41</v>
      </c>
      <c r="C25" s="18" t="s">
        <v>42</v>
      </c>
      <c r="D25" s="18" t="s">
        <v>43</v>
      </c>
      <c r="E25" s="18" t="s">
        <v>44</v>
      </c>
      <c r="F25" s="18" t="s">
        <v>45</v>
      </c>
      <c r="G25" s="19" t="s">
        <v>46</v>
      </c>
      <c r="H25" s="19" t="s">
        <v>47</v>
      </c>
      <c r="I25" s="20" t="s">
        <v>48</v>
      </c>
      <c r="J25" s="19" t="s">
        <v>49</v>
      </c>
      <c r="K25" s="19">
        <v>1</v>
      </c>
      <c r="L25" s="19">
        <v>2</v>
      </c>
      <c r="M25" s="19">
        <v>3</v>
      </c>
      <c r="N25" s="19">
        <v>4</v>
      </c>
      <c r="O25" s="19">
        <v>5</v>
      </c>
      <c r="P25" s="19">
        <v>6</v>
      </c>
    </row>
    <row r="26" spans="1:16" s="69" customFormat="1" ht="63" x14ac:dyDescent="0.25">
      <c r="A26" s="21">
        <v>105033</v>
      </c>
      <c r="B26" s="21">
        <v>2</v>
      </c>
      <c r="C26" s="21">
        <v>1042</v>
      </c>
      <c r="D26" s="21" t="s">
        <v>50</v>
      </c>
      <c r="E26" s="22" t="s">
        <v>92</v>
      </c>
      <c r="F26" s="21">
        <v>1</v>
      </c>
      <c r="G26" s="23"/>
      <c r="H26" s="23" t="s">
        <v>93</v>
      </c>
      <c r="I26" s="23" t="s">
        <v>94</v>
      </c>
      <c r="J26" s="23" t="s">
        <v>85</v>
      </c>
      <c r="K26" s="25">
        <v>3</v>
      </c>
      <c r="L26" s="25">
        <f>0</f>
        <v>0</v>
      </c>
      <c r="M26" s="25">
        <f>K26+L26</f>
        <v>3</v>
      </c>
      <c r="N26" s="28">
        <v>3</v>
      </c>
      <c r="O26" s="28">
        <f>N26-M26</f>
        <v>0</v>
      </c>
      <c r="P26" s="25"/>
    </row>
    <row r="27" spans="1:16" s="69" customFormat="1" ht="63" x14ac:dyDescent="0.25">
      <c r="A27" s="21">
        <v>105033</v>
      </c>
      <c r="B27" s="21">
        <v>2</v>
      </c>
      <c r="C27" s="21">
        <v>1042</v>
      </c>
      <c r="D27" s="21" t="s">
        <v>50</v>
      </c>
      <c r="E27" s="22" t="s">
        <v>92</v>
      </c>
      <c r="F27" s="21">
        <v>2</v>
      </c>
      <c r="G27" s="23"/>
      <c r="H27" s="23" t="s">
        <v>93</v>
      </c>
      <c r="I27" s="23" t="s">
        <v>95</v>
      </c>
      <c r="J27" s="23" t="s">
        <v>85</v>
      </c>
      <c r="K27" s="25">
        <v>3</v>
      </c>
      <c r="L27" s="25">
        <f>0</f>
        <v>0</v>
      </c>
      <c r="M27" s="25">
        <f>K27+L27</f>
        <v>3</v>
      </c>
      <c r="N27" s="28">
        <v>3</v>
      </c>
      <c r="O27" s="28">
        <f>N27-M27</f>
        <v>0</v>
      </c>
      <c r="P27" s="25"/>
    </row>
    <row r="28" spans="1:16" x14ac:dyDescent="0.25">
      <c r="A28" s="16"/>
      <c r="H28" s="29"/>
    </row>
    <row r="29" spans="1:16" x14ac:dyDescent="0.25">
      <c r="A29" s="30" t="s">
        <v>67</v>
      </c>
    </row>
    <row r="30" spans="1:16" x14ac:dyDescent="0.25">
      <c r="A30" s="16"/>
    </row>
    <row r="31" spans="1:16" ht="23.25" customHeight="1" x14ac:dyDescent="0.25">
      <c r="A31" s="221" t="s">
        <v>68</v>
      </c>
      <c r="B31" s="221"/>
      <c r="C31" s="221"/>
      <c r="D31" s="221"/>
      <c r="E31" s="221"/>
      <c r="F31" s="221"/>
      <c r="G31" s="221"/>
      <c r="H31" s="221"/>
      <c r="I31" s="221"/>
      <c r="J31" s="206" t="s">
        <v>69</v>
      </c>
      <c r="K31" s="206"/>
      <c r="L31" s="206"/>
      <c r="M31" s="206"/>
      <c r="N31" s="206"/>
    </row>
    <row r="32" spans="1:16" ht="100.5" customHeight="1" x14ac:dyDescent="0.25">
      <c r="A32" s="31" t="s">
        <v>70</v>
      </c>
      <c r="B32" s="207" t="s">
        <v>71</v>
      </c>
      <c r="C32" s="207"/>
      <c r="D32" s="207" t="s">
        <v>72</v>
      </c>
      <c r="E32" s="207"/>
      <c r="F32" s="207" t="s">
        <v>73</v>
      </c>
      <c r="G32" s="207"/>
      <c r="H32" s="32" t="s">
        <v>74</v>
      </c>
      <c r="I32" s="32" t="s">
        <v>75</v>
      </c>
      <c r="J32" s="206" t="s">
        <v>76</v>
      </c>
      <c r="K32" s="206"/>
      <c r="L32" s="206" t="s">
        <v>77</v>
      </c>
      <c r="M32" s="206"/>
      <c r="N32" s="33" t="s">
        <v>78</v>
      </c>
    </row>
    <row r="33" spans="1:14" x14ac:dyDescent="0.25">
      <c r="A33" s="34">
        <v>7</v>
      </c>
      <c r="B33" s="206">
        <v>8</v>
      </c>
      <c r="C33" s="206"/>
      <c r="D33" s="206">
        <v>9</v>
      </c>
      <c r="E33" s="206"/>
      <c r="F33" s="206">
        <v>10</v>
      </c>
      <c r="G33" s="206"/>
      <c r="H33" s="35">
        <v>11</v>
      </c>
      <c r="I33" s="35">
        <v>12</v>
      </c>
      <c r="J33" s="206">
        <v>13</v>
      </c>
      <c r="K33" s="206"/>
      <c r="L33" s="206"/>
      <c r="M33" s="206">
        <v>14</v>
      </c>
      <c r="N33" s="33">
        <v>15</v>
      </c>
    </row>
    <row r="34" spans="1:14" x14ac:dyDescent="0.25">
      <c r="A34" s="36">
        <v>6444.4</v>
      </c>
      <c r="B34" s="208">
        <v>0</v>
      </c>
      <c r="C34" s="208"/>
      <c r="D34" s="208">
        <f>A34+B34</f>
        <v>6444.4</v>
      </c>
      <c r="E34" s="208"/>
      <c r="F34" s="208">
        <f>'[3]Monthly 08.03.01.06'!$J$23</f>
        <v>6444.4</v>
      </c>
      <c r="G34" s="208"/>
      <c r="H34" s="37">
        <f>F34-D34</f>
        <v>0</v>
      </c>
      <c r="I34" s="38"/>
      <c r="J34" s="205"/>
      <c r="K34" s="205"/>
      <c r="L34" s="205"/>
      <c r="M34" s="205"/>
      <c r="N34" s="39"/>
    </row>
    <row r="35" spans="1:14" x14ac:dyDescent="0.25">
      <c r="A35" s="1"/>
    </row>
  </sheetData>
  <mergeCells count="58">
    <mergeCell ref="A1:P1"/>
    <mergeCell ref="A2:P2"/>
    <mergeCell ref="A3:P3"/>
    <mergeCell ref="A4:P4"/>
    <mergeCell ref="B20:B21"/>
    <mergeCell ref="E20:E21"/>
    <mergeCell ref="H20:J20"/>
    <mergeCell ref="K21:M21"/>
    <mergeCell ref="O21:P21"/>
    <mergeCell ref="A5:P5"/>
    <mergeCell ref="A6:P6"/>
    <mergeCell ref="I9:J9"/>
    <mergeCell ref="K20:M20"/>
    <mergeCell ref="K18:M18"/>
    <mergeCell ref="A14:F14"/>
    <mergeCell ref="A11:H11"/>
    <mergeCell ref="O18:P18"/>
    <mergeCell ref="A20:A21"/>
    <mergeCell ref="O20:P20"/>
    <mergeCell ref="I13:P13"/>
    <mergeCell ref="O14:P14"/>
    <mergeCell ref="A7:P7"/>
    <mergeCell ref="E9:F9"/>
    <mergeCell ref="A12:B12"/>
    <mergeCell ref="K17:M17"/>
    <mergeCell ref="O17:P17"/>
    <mergeCell ref="I11:P11"/>
    <mergeCell ref="I12:P12"/>
    <mergeCell ref="B32:C32"/>
    <mergeCell ref="I14:N14"/>
    <mergeCell ref="C23:E23"/>
    <mergeCell ref="F23:F24"/>
    <mergeCell ref="A17:F17"/>
    <mergeCell ref="H17:J17"/>
    <mergeCell ref="I23:I24"/>
    <mergeCell ref="J23:J24"/>
    <mergeCell ref="K23:P23"/>
    <mergeCell ref="A31:I31"/>
    <mergeCell ref="J31:N31"/>
    <mergeCell ref="A23:A24"/>
    <mergeCell ref="B23:B24"/>
    <mergeCell ref="G23:G24"/>
    <mergeCell ref="H23:H24"/>
    <mergeCell ref="D24:E24"/>
    <mergeCell ref="B34:C34"/>
    <mergeCell ref="D34:E34"/>
    <mergeCell ref="F34:G34"/>
    <mergeCell ref="J34:K34"/>
    <mergeCell ref="B33:C33"/>
    <mergeCell ref="D33:E33"/>
    <mergeCell ref="F33:G33"/>
    <mergeCell ref="J33:K33"/>
    <mergeCell ref="L34:M34"/>
    <mergeCell ref="L32:M32"/>
    <mergeCell ref="L33:M33"/>
    <mergeCell ref="D32:E32"/>
    <mergeCell ref="F32:G32"/>
    <mergeCell ref="J32:K32"/>
  </mergeCells>
  <phoneticPr fontId="28" type="noConversion"/>
  <pageMargins left="0.70866141732283472" right="0.70866141732283472" top="0.74803149606299213" bottom="0.74803149606299213" header="0.31496062992125984" footer="0.31496062992125984"/>
  <pageSetup paperSize="9" scale="64" fitToHeight="3" orientation="landscape" r:id="rId1"/>
  <rowBreaks count="1" manualBreakCount="1">
    <brk id="2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opLeftCell="A28" workbookViewId="0">
      <selection activeCell="A42" sqref="A42:I42"/>
    </sheetView>
  </sheetViews>
  <sheetFormatPr defaultRowHeight="15" x14ac:dyDescent="0.25"/>
  <cols>
    <col min="1" max="1" width="10.28515625" customWidth="1"/>
    <col min="2" max="2" width="8.7109375" customWidth="1"/>
    <col min="3" max="3" width="7.28515625" customWidth="1"/>
    <col min="4" max="4" width="6.85546875" customWidth="1"/>
    <col min="5" max="5" width="6.7109375" customWidth="1"/>
    <col min="6" max="6" width="8.140625" customWidth="1"/>
    <col min="7" max="7" width="9" customWidth="1"/>
    <col min="8" max="8" width="20.28515625" customWidth="1"/>
    <col min="9" max="9" width="22.42578125" customWidth="1"/>
    <col min="10" max="10" width="10.85546875" customWidth="1"/>
    <col min="11" max="11" width="10" customWidth="1"/>
    <col min="12" max="12" width="9.42578125" customWidth="1"/>
    <col min="14" max="14" width="10.7109375" customWidth="1"/>
    <col min="15" max="15" width="10.140625" customWidth="1"/>
    <col min="16" max="16" width="34.5703125" customWidth="1"/>
  </cols>
  <sheetData>
    <row r="1" spans="1:16" ht="11.25" customHeight="1" x14ac:dyDescent="0.25">
      <c r="A1" s="233" t="s">
        <v>0</v>
      </c>
      <c r="B1" s="233"/>
      <c r="C1" s="233"/>
      <c r="D1" s="233"/>
      <c r="E1" s="233"/>
      <c r="F1" s="233"/>
      <c r="G1" s="233"/>
      <c r="H1" s="233"/>
      <c r="I1" s="233"/>
      <c r="J1" s="233"/>
      <c r="K1" s="233"/>
      <c r="L1" s="233"/>
      <c r="M1" s="233"/>
      <c r="N1" s="233"/>
      <c r="O1" s="233"/>
      <c r="P1" s="233"/>
    </row>
    <row r="2" spans="1:16" ht="10.5" customHeight="1" x14ac:dyDescent="0.25">
      <c r="A2" s="233" t="s">
        <v>1</v>
      </c>
      <c r="B2" s="233"/>
      <c r="C2" s="233"/>
      <c r="D2" s="233"/>
      <c r="E2" s="233"/>
      <c r="F2" s="233"/>
      <c r="G2" s="233"/>
      <c r="H2" s="233"/>
      <c r="I2" s="233"/>
      <c r="J2" s="233"/>
      <c r="K2" s="233"/>
      <c r="L2" s="233"/>
      <c r="M2" s="233"/>
      <c r="N2" s="233"/>
      <c r="O2" s="233"/>
      <c r="P2" s="233"/>
    </row>
    <row r="3" spans="1:16" ht="12.75" customHeight="1" x14ac:dyDescent="0.25">
      <c r="A3" s="233" t="s">
        <v>2</v>
      </c>
      <c r="B3" s="233"/>
      <c r="C3" s="233"/>
      <c r="D3" s="233"/>
      <c r="E3" s="233"/>
      <c r="F3" s="233"/>
      <c r="G3" s="233"/>
      <c r="H3" s="233"/>
      <c r="I3" s="233"/>
      <c r="J3" s="233"/>
      <c r="K3" s="233"/>
      <c r="L3" s="233"/>
      <c r="M3" s="233"/>
      <c r="N3" s="233"/>
      <c r="O3" s="233"/>
      <c r="P3" s="233"/>
    </row>
    <row r="4" spans="1:16" ht="12.75" customHeight="1" x14ac:dyDescent="0.25">
      <c r="A4" s="233" t="s">
        <v>3</v>
      </c>
      <c r="B4" s="233"/>
      <c r="C4" s="233"/>
      <c r="D4" s="233"/>
      <c r="E4" s="233"/>
      <c r="F4" s="233"/>
      <c r="G4" s="233"/>
      <c r="H4" s="233"/>
      <c r="I4" s="233"/>
      <c r="J4" s="233"/>
      <c r="K4" s="233"/>
      <c r="L4" s="233"/>
      <c r="M4" s="233"/>
      <c r="N4" s="233"/>
      <c r="O4" s="233"/>
      <c r="P4" s="233"/>
    </row>
    <row r="5" spans="1:16" x14ac:dyDescent="0.25">
      <c r="A5" s="229" t="s">
        <v>4</v>
      </c>
      <c r="B5" s="229"/>
      <c r="C5" s="229"/>
      <c r="D5" s="229"/>
      <c r="E5" s="229"/>
      <c r="F5" s="229"/>
      <c r="G5" s="229"/>
      <c r="H5" s="229"/>
      <c r="I5" s="229"/>
      <c r="J5" s="229"/>
      <c r="K5" s="229"/>
      <c r="L5" s="229"/>
      <c r="M5" s="229"/>
      <c r="N5" s="229"/>
      <c r="O5" s="229"/>
      <c r="P5" s="229"/>
    </row>
    <row r="6" spans="1:16" x14ac:dyDescent="0.25">
      <c r="A6" s="230" t="s">
        <v>5</v>
      </c>
      <c r="B6" s="230"/>
      <c r="C6" s="230"/>
      <c r="D6" s="230"/>
      <c r="E6" s="230"/>
      <c r="F6" s="230"/>
      <c r="G6" s="230"/>
      <c r="H6" s="230"/>
      <c r="I6" s="230"/>
      <c r="J6" s="230"/>
      <c r="K6" s="230"/>
      <c r="L6" s="230"/>
      <c r="M6" s="230"/>
      <c r="N6" s="230"/>
      <c r="O6" s="230"/>
      <c r="P6" s="230"/>
    </row>
    <row r="7" spans="1:16" ht="27" customHeight="1" x14ac:dyDescent="0.25">
      <c r="A7" s="225" t="s">
        <v>6</v>
      </c>
      <c r="B7" s="225"/>
      <c r="C7" s="225"/>
      <c r="D7" s="225"/>
      <c r="E7" s="225"/>
      <c r="F7" s="225"/>
      <c r="G7" s="225"/>
      <c r="H7" s="225"/>
      <c r="I7" s="225"/>
      <c r="J7" s="225"/>
      <c r="K7" s="225"/>
      <c r="L7" s="225"/>
      <c r="M7" s="225"/>
      <c r="N7" s="225"/>
      <c r="O7" s="225"/>
      <c r="P7" s="225"/>
    </row>
    <row r="8" spans="1:16" ht="8.25" customHeight="1" x14ac:dyDescent="0.25">
      <c r="A8" s="1"/>
      <c r="B8" s="1"/>
      <c r="C8" s="1"/>
      <c r="D8" s="1"/>
      <c r="E8" s="1"/>
      <c r="F8" s="1"/>
      <c r="G8" s="1"/>
      <c r="H8" s="1"/>
      <c r="I8" s="1"/>
      <c r="J8" s="1"/>
      <c r="K8" s="1"/>
      <c r="L8" s="1"/>
      <c r="M8" s="1"/>
      <c r="N8" s="1"/>
      <c r="O8" s="1"/>
      <c r="P8" s="1"/>
    </row>
    <row r="9" spans="1:16" ht="15" customHeight="1" x14ac:dyDescent="0.25">
      <c r="E9" s="226" t="s">
        <v>7</v>
      </c>
      <c r="F9" s="226"/>
      <c r="G9" s="2" t="s">
        <v>8</v>
      </c>
      <c r="H9" s="3" t="str">
        <f>'ԱԾ-01'!H9</f>
        <v>30.09.2014թ.</v>
      </c>
      <c r="I9" s="226" t="s">
        <v>9</v>
      </c>
      <c r="J9" s="226"/>
      <c r="K9" s="3"/>
      <c r="L9" s="3"/>
      <c r="N9" s="4"/>
      <c r="O9" s="4"/>
      <c r="P9" s="4"/>
    </row>
    <row r="10" spans="1:16" ht="15.75" customHeight="1" x14ac:dyDescent="0.25">
      <c r="E10" s="5"/>
      <c r="F10" s="5"/>
      <c r="G10" s="2"/>
      <c r="H10" s="3"/>
      <c r="I10" s="4"/>
      <c r="J10" s="5"/>
      <c r="K10" s="5"/>
      <c r="L10" s="5"/>
      <c r="M10" s="5"/>
      <c r="N10" s="4"/>
      <c r="O10" s="4"/>
      <c r="P10" s="4"/>
    </row>
    <row r="11" spans="1:16" ht="30" customHeight="1" x14ac:dyDescent="0.25">
      <c r="A11" s="215" t="s">
        <v>10</v>
      </c>
      <c r="B11" s="215"/>
      <c r="C11" s="215"/>
      <c r="D11" s="215"/>
      <c r="E11" s="215"/>
      <c r="F11" s="215"/>
      <c r="G11" s="215"/>
      <c r="H11" s="215"/>
      <c r="I11" s="232" t="s">
        <v>11</v>
      </c>
      <c r="J11" s="232"/>
      <c r="K11" s="232"/>
      <c r="L11" s="232"/>
      <c r="M11" s="232"/>
      <c r="N11" s="232"/>
      <c r="O11" s="232"/>
      <c r="P11" s="232"/>
    </row>
    <row r="12" spans="1:16" x14ac:dyDescent="0.25">
      <c r="A12" s="227"/>
      <c r="B12" s="227"/>
      <c r="C12" s="6"/>
      <c r="D12" s="6"/>
      <c r="E12" s="6"/>
      <c r="F12" s="6"/>
      <c r="G12" s="6"/>
      <c r="H12" s="6"/>
      <c r="I12" s="232" t="s">
        <v>12</v>
      </c>
      <c r="J12" s="232"/>
      <c r="K12" s="232"/>
      <c r="L12" s="232"/>
      <c r="M12" s="232"/>
      <c r="N12" s="232"/>
      <c r="O12" s="232"/>
      <c r="P12" s="232"/>
    </row>
    <row r="13" spans="1:16" ht="25.5" customHeight="1" thickBot="1" x14ac:dyDescent="0.3">
      <c r="A13" s="7" t="s">
        <v>13</v>
      </c>
      <c r="B13" s="7"/>
      <c r="C13" s="8"/>
      <c r="D13" s="8"/>
      <c r="E13" s="8"/>
      <c r="F13" s="8"/>
      <c r="G13" s="8"/>
      <c r="H13" s="8"/>
      <c r="I13" s="215" t="s">
        <v>14</v>
      </c>
      <c r="J13" s="215"/>
      <c r="K13" s="215"/>
      <c r="L13" s="215"/>
      <c r="M13" s="215"/>
      <c r="N13" s="215"/>
      <c r="O13" s="215"/>
      <c r="P13" s="215"/>
    </row>
    <row r="14" spans="1:16" ht="28.5" customHeight="1" thickBot="1" x14ac:dyDescent="0.3">
      <c r="A14" s="215" t="s">
        <v>15</v>
      </c>
      <c r="B14" s="215"/>
      <c r="C14" s="215"/>
      <c r="D14" s="215"/>
      <c r="E14" s="215"/>
      <c r="F14" s="215"/>
      <c r="G14" s="9">
        <v>105033</v>
      </c>
      <c r="H14" s="10"/>
      <c r="I14" s="215" t="s">
        <v>16</v>
      </c>
      <c r="J14" s="215"/>
      <c r="K14" s="215"/>
      <c r="L14" s="215"/>
      <c r="M14" s="215"/>
      <c r="N14" s="215"/>
      <c r="O14" s="223" t="s">
        <v>17</v>
      </c>
      <c r="P14" s="224"/>
    </row>
    <row r="15" spans="1:16" x14ac:dyDescent="0.25">
      <c r="A15" s="11"/>
      <c r="B15" s="12"/>
      <c r="C15" s="12"/>
      <c r="D15" s="12"/>
      <c r="E15" s="12"/>
      <c r="F15" s="12"/>
      <c r="G15" s="12"/>
      <c r="H15" s="12"/>
      <c r="I15" s="12"/>
      <c r="J15" s="12"/>
      <c r="K15" s="12"/>
      <c r="L15" s="12"/>
      <c r="M15" s="12"/>
      <c r="N15" s="12"/>
      <c r="O15" s="12"/>
      <c r="P15" s="12"/>
    </row>
    <row r="16" spans="1:16" x14ac:dyDescent="0.25">
      <c r="A16" s="11"/>
      <c r="B16" s="12"/>
      <c r="C16" s="12"/>
      <c r="D16" s="12"/>
      <c r="E16" s="12"/>
      <c r="F16" s="12"/>
      <c r="G16" s="12"/>
      <c r="H16" s="12"/>
      <c r="I16" s="12"/>
      <c r="J16" s="12"/>
      <c r="K16" s="12"/>
      <c r="L16" s="12"/>
      <c r="M16" s="12"/>
      <c r="N16" s="12"/>
      <c r="O16" s="12"/>
      <c r="P16" s="12"/>
    </row>
    <row r="17" spans="1:18" x14ac:dyDescent="0.25">
      <c r="A17" s="219" t="s">
        <v>118</v>
      </c>
      <c r="B17" s="219"/>
      <c r="C17" s="219"/>
      <c r="D17" s="219"/>
      <c r="E17" s="219"/>
      <c r="F17" s="219"/>
      <c r="G17" s="12"/>
      <c r="H17" s="220" t="s">
        <v>139</v>
      </c>
      <c r="I17" s="220"/>
      <c r="J17" s="220"/>
      <c r="K17" s="222" t="s">
        <v>140</v>
      </c>
      <c r="L17" s="222"/>
      <c r="M17" s="222"/>
      <c r="N17" s="12"/>
      <c r="O17" s="222"/>
      <c r="P17" s="222"/>
    </row>
    <row r="18" spans="1:18" ht="21" customHeight="1" x14ac:dyDescent="0.25">
      <c r="A18" s="13"/>
      <c r="B18" s="14" t="s">
        <v>20</v>
      </c>
      <c r="C18" s="13"/>
      <c r="D18" s="13"/>
      <c r="E18" s="13"/>
      <c r="F18" s="12"/>
      <c r="G18" s="12"/>
      <c r="H18" s="13"/>
      <c r="I18" s="12"/>
      <c r="J18" s="12"/>
      <c r="K18" s="228" t="s">
        <v>21</v>
      </c>
      <c r="L18" s="228"/>
      <c r="M18" s="228"/>
      <c r="N18" s="12"/>
      <c r="O18" s="228" t="s">
        <v>22</v>
      </c>
      <c r="P18" s="228"/>
    </row>
    <row r="19" spans="1:18" x14ac:dyDescent="0.25">
      <c r="A19" s="12"/>
      <c r="B19" s="15"/>
      <c r="C19" s="12"/>
      <c r="D19" s="12"/>
      <c r="E19" s="15"/>
      <c r="F19" s="12"/>
      <c r="G19" s="12"/>
      <c r="H19" s="15"/>
      <c r="I19" s="12"/>
      <c r="J19" s="12"/>
      <c r="K19" s="15"/>
      <c r="L19" s="12"/>
      <c r="M19" s="12"/>
      <c r="N19" s="12"/>
      <c r="O19" s="15"/>
      <c r="P19" s="12"/>
    </row>
    <row r="20" spans="1:18" ht="15" customHeight="1" x14ac:dyDescent="0.25">
      <c r="A20" s="231"/>
      <c r="B20" s="234"/>
      <c r="C20" s="12"/>
      <c r="D20" s="12"/>
      <c r="E20" s="231"/>
      <c r="F20" s="12"/>
      <c r="G20" s="12"/>
      <c r="H20" s="220" t="s">
        <v>18</v>
      </c>
      <c r="I20" s="220"/>
      <c r="J20" s="220"/>
      <c r="K20" s="222" t="s">
        <v>19</v>
      </c>
      <c r="L20" s="222"/>
      <c r="M20" s="222"/>
      <c r="N20" s="12"/>
      <c r="O20" s="222"/>
      <c r="P20" s="222"/>
    </row>
    <row r="21" spans="1:18" x14ac:dyDescent="0.25">
      <c r="A21" s="231"/>
      <c r="B21" s="234"/>
      <c r="C21" s="12"/>
      <c r="D21" s="12"/>
      <c r="E21" s="231"/>
      <c r="F21" s="12"/>
      <c r="G21" s="12"/>
      <c r="H21" s="13"/>
      <c r="I21" s="13"/>
      <c r="J21" s="13"/>
      <c r="K21" s="228" t="s">
        <v>21</v>
      </c>
      <c r="L21" s="228"/>
      <c r="M21" s="228"/>
      <c r="N21" s="12"/>
      <c r="O21" s="228" t="s">
        <v>22</v>
      </c>
      <c r="P21" s="228"/>
    </row>
    <row r="22" spans="1:18" x14ac:dyDescent="0.25">
      <c r="A22" s="16"/>
    </row>
    <row r="23" spans="1:18" ht="58.5" customHeight="1" x14ac:dyDescent="0.25">
      <c r="A23" s="209" t="s">
        <v>23</v>
      </c>
      <c r="B23" s="209" t="s">
        <v>24</v>
      </c>
      <c r="C23" s="216" t="s">
        <v>25</v>
      </c>
      <c r="D23" s="217"/>
      <c r="E23" s="218"/>
      <c r="F23" s="209" t="s">
        <v>26</v>
      </c>
      <c r="G23" s="211" t="s">
        <v>27</v>
      </c>
      <c r="H23" s="211" t="s">
        <v>28</v>
      </c>
      <c r="I23" s="211" t="s">
        <v>29</v>
      </c>
      <c r="J23" s="209" t="s">
        <v>30</v>
      </c>
      <c r="K23" s="216" t="s">
        <v>31</v>
      </c>
      <c r="L23" s="217"/>
      <c r="M23" s="217"/>
      <c r="N23" s="217"/>
      <c r="O23" s="217"/>
      <c r="P23" s="218"/>
    </row>
    <row r="24" spans="1:18" ht="78" x14ac:dyDescent="0.25">
      <c r="A24" s="210"/>
      <c r="B24" s="210"/>
      <c r="C24" s="17" t="s">
        <v>32</v>
      </c>
      <c r="D24" s="213" t="s">
        <v>33</v>
      </c>
      <c r="E24" s="214"/>
      <c r="F24" s="210"/>
      <c r="G24" s="212"/>
      <c r="H24" s="212"/>
      <c r="I24" s="212"/>
      <c r="J24" s="210"/>
      <c r="K24" s="17" t="s">
        <v>34</v>
      </c>
      <c r="L24" s="17" t="s">
        <v>35</v>
      </c>
      <c r="M24" s="17" t="s">
        <v>36</v>
      </c>
      <c r="N24" s="17" t="s">
        <v>37</v>
      </c>
      <c r="O24" s="17" t="s">
        <v>38</v>
      </c>
      <c r="P24" s="17" t="s">
        <v>39</v>
      </c>
    </row>
    <row r="25" spans="1:18" x14ac:dyDescent="0.25">
      <c r="A25" s="18" t="s">
        <v>40</v>
      </c>
      <c r="B25" s="18" t="s">
        <v>41</v>
      </c>
      <c r="C25" s="18" t="s">
        <v>42</v>
      </c>
      <c r="D25" s="18" t="s">
        <v>43</v>
      </c>
      <c r="E25" s="18" t="s">
        <v>44</v>
      </c>
      <c r="F25" s="18" t="s">
        <v>45</v>
      </c>
      <c r="G25" s="19" t="s">
        <v>46</v>
      </c>
      <c r="H25" s="19" t="s">
        <v>47</v>
      </c>
      <c r="I25" s="20" t="s">
        <v>48</v>
      </c>
      <c r="J25" s="19" t="s">
        <v>49</v>
      </c>
      <c r="K25" s="19">
        <v>1</v>
      </c>
      <c r="L25" s="19">
        <v>2</v>
      </c>
      <c r="M25" s="19">
        <v>3</v>
      </c>
      <c r="N25" s="19">
        <v>4</v>
      </c>
      <c r="O25" s="19">
        <v>5</v>
      </c>
      <c r="P25" s="19">
        <v>6</v>
      </c>
    </row>
    <row r="26" spans="1:18" s="41" customFormat="1" ht="42" x14ac:dyDescent="0.25">
      <c r="A26" s="21">
        <v>105033</v>
      </c>
      <c r="B26" s="21">
        <v>2</v>
      </c>
      <c r="C26" s="21">
        <v>1042</v>
      </c>
      <c r="D26" s="21" t="s">
        <v>50</v>
      </c>
      <c r="E26" s="22" t="s">
        <v>96</v>
      </c>
      <c r="F26" s="21">
        <v>1</v>
      </c>
      <c r="G26" s="23"/>
      <c r="H26" s="23" t="s">
        <v>97</v>
      </c>
      <c r="I26" s="23" t="s">
        <v>98</v>
      </c>
      <c r="J26" s="23" t="s">
        <v>85</v>
      </c>
      <c r="K26" s="25">
        <v>3814</v>
      </c>
      <c r="L26" s="25">
        <v>0</v>
      </c>
      <c r="M26" s="25">
        <f>K26+L26</f>
        <v>3814</v>
      </c>
      <c r="N26" s="25">
        <f>SUM([1]Hogevor!$C$4:$E$4)</f>
        <v>1291</v>
      </c>
      <c r="O26" s="25">
        <f>N26-M26</f>
        <v>-2523</v>
      </c>
      <c r="P26" s="195" t="s">
        <v>137</v>
      </c>
      <c r="Q26" s="41">
        <f>(N26+N27)/270</f>
        <v>5.9740740740740739</v>
      </c>
      <c r="R26" s="41">
        <f>0.26*60</f>
        <v>15.600000000000001</v>
      </c>
    </row>
    <row r="27" spans="1:18" s="41" customFormat="1" ht="31.5" x14ac:dyDescent="0.25">
      <c r="A27" s="21">
        <v>105033</v>
      </c>
      <c r="B27" s="21">
        <v>2</v>
      </c>
      <c r="C27" s="21">
        <v>1042</v>
      </c>
      <c r="D27" s="21" t="s">
        <v>50</v>
      </c>
      <c r="E27" s="22" t="s">
        <v>96</v>
      </c>
      <c r="F27" s="21">
        <v>2</v>
      </c>
      <c r="G27" s="23"/>
      <c r="H27" s="23" t="s">
        <v>97</v>
      </c>
      <c r="I27" s="23" t="s">
        <v>99</v>
      </c>
      <c r="J27" s="23" t="s">
        <v>85</v>
      </c>
      <c r="K27" s="25">
        <v>1100</v>
      </c>
      <c r="L27" s="25">
        <v>0</v>
      </c>
      <c r="M27" s="25">
        <f>K27+L27</f>
        <v>1100</v>
      </c>
      <c r="N27" s="25">
        <f>SUM([1]Hogevor!$C$5:$E$5)</f>
        <v>322</v>
      </c>
      <c r="O27" s="25">
        <f>N27-M27</f>
        <v>-778</v>
      </c>
      <c r="P27" s="196"/>
    </row>
    <row r="28" spans="1:18" x14ac:dyDescent="0.25">
      <c r="A28" s="16"/>
      <c r="H28" s="29"/>
    </row>
    <row r="29" spans="1:18" x14ac:dyDescent="0.25">
      <c r="A29" s="30" t="s">
        <v>67</v>
      </c>
    </row>
    <row r="30" spans="1:18" x14ac:dyDescent="0.25">
      <c r="A30" s="16"/>
    </row>
    <row r="31" spans="1:18" ht="23.25" customHeight="1" x14ac:dyDescent="0.25">
      <c r="A31" s="221" t="s">
        <v>68</v>
      </c>
      <c r="B31" s="221"/>
      <c r="C31" s="221"/>
      <c r="D31" s="221"/>
      <c r="E31" s="221"/>
      <c r="F31" s="221"/>
      <c r="G31" s="221"/>
      <c r="H31" s="221"/>
      <c r="I31" s="221"/>
      <c r="J31" s="206" t="s">
        <v>69</v>
      </c>
      <c r="K31" s="206"/>
      <c r="L31" s="206"/>
      <c r="M31" s="206"/>
      <c r="N31" s="206"/>
    </row>
    <row r="32" spans="1:18" ht="100.5" customHeight="1" x14ac:dyDescent="0.25">
      <c r="A32" s="31" t="s">
        <v>70</v>
      </c>
      <c r="B32" s="207" t="s">
        <v>71</v>
      </c>
      <c r="C32" s="207"/>
      <c r="D32" s="207" t="s">
        <v>72</v>
      </c>
      <c r="E32" s="207"/>
      <c r="F32" s="207" t="s">
        <v>73</v>
      </c>
      <c r="G32" s="207"/>
      <c r="H32" s="32" t="s">
        <v>74</v>
      </c>
      <c r="I32" s="32" t="s">
        <v>75</v>
      </c>
      <c r="J32" s="206" t="s">
        <v>76</v>
      </c>
      <c r="K32" s="206"/>
      <c r="L32" s="206" t="s">
        <v>77</v>
      </c>
      <c r="M32" s="206"/>
      <c r="N32" s="33" t="s">
        <v>78</v>
      </c>
    </row>
    <row r="33" spans="1:16" s="29" customFormat="1" x14ac:dyDescent="0.25">
      <c r="A33" s="53">
        <v>7</v>
      </c>
      <c r="B33" s="206">
        <v>8</v>
      </c>
      <c r="C33" s="206"/>
      <c r="D33" s="206">
        <v>9</v>
      </c>
      <c r="E33" s="206"/>
      <c r="F33" s="206">
        <v>10</v>
      </c>
      <c r="G33" s="206"/>
      <c r="H33" s="35">
        <v>11</v>
      </c>
      <c r="I33" s="35">
        <v>12</v>
      </c>
      <c r="J33" s="206">
        <v>13</v>
      </c>
      <c r="K33" s="206"/>
      <c r="L33" s="206"/>
      <c r="M33" s="206">
        <v>14</v>
      </c>
      <c r="N33" s="33">
        <v>15</v>
      </c>
      <c r="P33" s="52"/>
    </row>
    <row r="34" spans="1:16" x14ac:dyDescent="0.25">
      <c r="A34" s="36">
        <v>108281.8</v>
      </c>
      <c r="B34" s="208">
        <v>0</v>
      </c>
      <c r="C34" s="208"/>
      <c r="D34" s="208">
        <f>A34+B34</f>
        <v>108281.8</v>
      </c>
      <c r="E34" s="208"/>
      <c r="F34" s="208">
        <f>'[3]Monthly 08.03.01.10'!$J$26</f>
        <v>108281.8</v>
      </c>
      <c r="G34" s="208"/>
      <c r="H34" s="37">
        <f>F34-D34</f>
        <v>0</v>
      </c>
      <c r="I34" s="38"/>
      <c r="J34" s="205"/>
      <c r="K34" s="205"/>
      <c r="L34" s="205"/>
      <c r="M34" s="205"/>
      <c r="N34" s="39"/>
    </row>
    <row r="35" spans="1:16" x14ac:dyDescent="0.25">
      <c r="A35" s="1"/>
    </row>
  </sheetData>
  <mergeCells count="59">
    <mergeCell ref="A1:P1"/>
    <mergeCell ref="A2:P2"/>
    <mergeCell ref="A3:P3"/>
    <mergeCell ref="A4:P4"/>
    <mergeCell ref="A12:B12"/>
    <mergeCell ref="I12:P12"/>
    <mergeCell ref="I13:P13"/>
    <mergeCell ref="E9:F9"/>
    <mergeCell ref="I9:J9"/>
    <mergeCell ref="A11:H11"/>
    <mergeCell ref="I11:P11"/>
    <mergeCell ref="A6:P6"/>
    <mergeCell ref="A5:P5"/>
    <mergeCell ref="A7:P7"/>
    <mergeCell ref="A20:A21"/>
    <mergeCell ref="B20:B21"/>
    <mergeCell ref="E20:E21"/>
    <mergeCell ref="O14:P14"/>
    <mergeCell ref="O20:P20"/>
    <mergeCell ref="K20:M20"/>
    <mergeCell ref="K21:M21"/>
    <mergeCell ref="O17:P17"/>
    <mergeCell ref="H20:J20"/>
    <mergeCell ref="G23:G24"/>
    <mergeCell ref="H23:H24"/>
    <mergeCell ref="O21:P21"/>
    <mergeCell ref="A17:F17"/>
    <mergeCell ref="H17:J17"/>
    <mergeCell ref="K17:M17"/>
    <mergeCell ref="B32:C32"/>
    <mergeCell ref="D32:E32"/>
    <mergeCell ref="F32:G32"/>
    <mergeCell ref="A31:I31"/>
    <mergeCell ref="A14:F14"/>
    <mergeCell ref="P26:P27"/>
    <mergeCell ref="I14:N14"/>
    <mergeCell ref="K23:P23"/>
    <mergeCell ref="K18:M18"/>
    <mergeCell ref="O18:P18"/>
    <mergeCell ref="I23:I24"/>
    <mergeCell ref="J31:N31"/>
    <mergeCell ref="A23:A24"/>
    <mergeCell ref="B23:B24"/>
    <mergeCell ref="C23:E23"/>
    <mergeCell ref="F23:F24"/>
    <mergeCell ref="D24:E24"/>
    <mergeCell ref="J23:J24"/>
    <mergeCell ref="J32:K32"/>
    <mergeCell ref="L34:M34"/>
    <mergeCell ref="J34:K34"/>
    <mergeCell ref="L32:M32"/>
    <mergeCell ref="L33:M33"/>
    <mergeCell ref="J33:K33"/>
    <mergeCell ref="B34:C34"/>
    <mergeCell ref="D34:E34"/>
    <mergeCell ref="F34:G34"/>
    <mergeCell ref="B33:C33"/>
    <mergeCell ref="D33:E33"/>
    <mergeCell ref="F33:G33"/>
  </mergeCells>
  <phoneticPr fontId="28" type="noConversion"/>
  <pageMargins left="0.70866141732283472" right="0.70866141732283472" top="0.74803149606299213" bottom="0.74803149606299213" header="0.31496062992125984" footer="0.31496062992125984"/>
  <pageSetup paperSize="9" scale="67" fitToHeight="3" orientation="landscape" r:id="rId1"/>
  <rowBreaks count="1" manualBreakCount="1">
    <brk id="28"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opLeftCell="A26" workbookViewId="0">
      <selection activeCell="A42" sqref="A42:I42"/>
    </sheetView>
  </sheetViews>
  <sheetFormatPr defaultRowHeight="15" x14ac:dyDescent="0.25"/>
  <cols>
    <col min="1" max="1" width="8.140625" customWidth="1"/>
    <col min="2" max="2" width="8.7109375" customWidth="1"/>
    <col min="3" max="3" width="7.28515625" customWidth="1"/>
    <col min="4" max="4" width="6.85546875" customWidth="1"/>
    <col min="5" max="5" width="6.7109375" customWidth="1"/>
    <col min="6" max="6" width="8.140625" customWidth="1"/>
    <col min="7" max="7" width="9" customWidth="1"/>
    <col min="8" max="8" width="20.28515625" customWidth="1"/>
    <col min="9" max="9" width="22.42578125" customWidth="1"/>
    <col min="10" max="10" width="10.85546875" customWidth="1"/>
    <col min="11" max="11" width="10" customWidth="1"/>
    <col min="12" max="12" width="9.42578125" customWidth="1"/>
    <col min="14" max="14" width="10.7109375" customWidth="1"/>
    <col min="15" max="15" width="10.140625" customWidth="1"/>
    <col min="16" max="16" width="34.5703125" customWidth="1"/>
  </cols>
  <sheetData>
    <row r="1" spans="1:16" ht="12.75" customHeight="1" x14ac:dyDescent="0.25">
      <c r="A1" s="233" t="s">
        <v>0</v>
      </c>
      <c r="B1" s="233"/>
      <c r="C1" s="233"/>
      <c r="D1" s="233"/>
      <c r="E1" s="233"/>
      <c r="F1" s="233"/>
      <c r="G1" s="233"/>
      <c r="H1" s="233"/>
      <c r="I1" s="233"/>
      <c r="J1" s="233"/>
      <c r="K1" s="233"/>
      <c r="L1" s="233"/>
      <c r="M1" s="233"/>
      <c r="N1" s="233"/>
      <c r="O1" s="233"/>
      <c r="P1" s="233"/>
    </row>
    <row r="2" spans="1:16" ht="11.25" customHeight="1" x14ac:dyDescent="0.25">
      <c r="A2" s="233" t="s">
        <v>1</v>
      </c>
      <c r="B2" s="233"/>
      <c r="C2" s="233"/>
      <c r="D2" s="233"/>
      <c r="E2" s="233"/>
      <c r="F2" s="233"/>
      <c r="G2" s="233"/>
      <c r="H2" s="233"/>
      <c r="I2" s="233"/>
      <c r="J2" s="233"/>
      <c r="K2" s="233"/>
      <c r="L2" s="233"/>
      <c r="M2" s="233"/>
      <c r="N2" s="233"/>
      <c r="O2" s="233"/>
      <c r="P2" s="233"/>
    </row>
    <row r="3" spans="1:16" ht="11.25" customHeight="1" x14ac:dyDescent="0.25">
      <c r="A3" s="233" t="s">
        <v>2</v>
      </c>
      <c r="B3" s="233"/>
      <c r="C3" s="233"/>
      <c r="D3" s="233"/>
      <c r="E3" s="233"/>
      <c r="F3" s="233"/>
      <c r="G3" s="233"/>
      <c r="H3" s="233"/>
      <c r="I3" s="233"/>
      <c r="J3" s="233"/>
      <c r="K3" s="233"/>
      <c r="L3" s="233"/>
      <c r="M3" s="233"/>
      <c r="N3" s="233"/>
      <c r="O3" s="233"/>
      <c r="P3" s="233"/>
    </row>
    <row r="4" spans="1:16" ht="11.25" customHeight="1" x14ac:dyDescent="0.25">
      <c r="A4" s="233" t="s">
        <v>3</v>
      </c>
      <c r="B4" s="233"/>
      <c r="C4" s="233"/>
      <c r="D4" s="233"/>
      <c r="E4" s="233"/>
      <c r="F4" s="233"/>
      <c r="G4" s="233"/>
      <c r="H4" s="233"/>
      <c r="I4" s="233"/>
      <c r="J4" s="233"/>
      <c r="K4" s="233"/>
      <c r="L4" s="233"/>
      <c r="M4" s="233"/>
      <c r="N4" s="233"/>
      <c r="O4" s="233"/>
      <c r="P4" s="233"/>
    </row>
    <row r="5" spans="1:16" x14ac:dyDescent="0.25">
      <c r="A5" s="229" t="s">
        <v>4</v>
      </c>
      <c r="B5" s="229"/>
      <c r="C5" s="229"/>
      <c r="D5" s="229"/>
      <c r="E5" s="229"/>
      <c r="F5" s="229"/>
      <c r="G5" s="229"/>
      <c r="H5" s="229"/>
      <c r="I5" s="229"/>
      <c r="J5" s="229"/>
      <c r="K5" s="229"/>
      <c r="L5" s="229"/>
      <c r="M5" s="229"/>
      <c r="N5" s="229"/>
      <c r="O5" s="229"/>
      <c r="P5" s="229"/>
    </row>
    <row r="6" spans="1:16" x14ac:dyDescent="0.25">
      <c r="A6" s="230" t="s">
        <v>5</v>
      </c>
      <c r="B6" s="230"/>
      <c r="C6" s="230"/>
      <c r="D6" s="230"/>
      <c r="E6" s="230"/>
      <c r="F6" s="230"/>
      <c r="G6" s="230"/>
      <c r="H6" s="230"/>
      <c r="I6" s="230"/>
      <c r="J6" s="230"/>
      <c r="K6" s="230"/>
      <c r="L6" s="230"/>
      <c r="M6" s="230"/>
      <c r="N6" s="230"/>
      <c r="O6" s="230"/>
      <c r="P6" s="230"/>
    </row>
    <row r="7" spans="1:16" ht="28.5" customHeight="1" x14ac:dyDescent="0.25">
      <c r="A7" s="225" t="s">
        <v>6</v>
      </c>
      <c r="B7" s="225"/>
      <c r="C7" s="225"/>
      <c r="D7" s="225"/>
      <c r="E7" s="225"/>
      <c r="F7" s="225"/>
      <c r="G7" s="225"/>
      <c r="H7" s="225"/>
      <c r="I7" s="225"/>
      <c r="J7" s="225"/>
      <c r="K7" s="225"/>
      <c r="L7" s="225"/>
      <c r="M7" s="225"/>
      <c r="N7" s="225"/>
      <c r="O7" s="225"/>
      <c r="P7" s="225"/>
    </row>
    <row r="8" spans="1:16" ht="11.25" customHeight="1" x14ac:dyDescent="0.25">
      <c r="A8" s="1"/>
      <c r="B8" s="1"/>
      <c r="C8" s="1"/>
      <c r="D8" s="1"/>
      <c r="E8" s="1"/>
      <c r="F8" s="1"/>
      <c r="G8" s="1"/>
      <c r="H8" s="1"/>
      <c r="I8" s="1"/>
      <c r="J8" s="1"/>
      <c r="K8" s="1"/>
      <c r="L8" s="1"/>
      <c r="M8" s="1"/>
      <c r="N8" s="1"/>
      <c r="O8" s="1"/>
      <c r="P8" s="1"/>
    </row>
    <row r="9" spans="1:16" ht="13.5" customHeight="1" x14ac:dyDescent="0.25">
      <c r="E9" s="226" t="s">
        <v>7</v>
      </c>
      <c r="F9" s="226"/>
      <c r="G9" s="2" t="s">
        <v>8</v>
      </c>
      <c r="H9" s="3" t="str">
        <f>'ԱԾ-01'!H9</f>
        <v>30.09.2014թ.</v>
      </c>
      <c r="I9" s="226" t="s">
        <v>9</v>
      </c>
      <c r="J9" s="226"/>
      <c r="K9" s="3"/>
      <c r="L9" s="3"/>
      <c r="N9" s="4"/>
      <c r="O9" s="4"/>
      <c r="P9" s="4"/>
    </row>
    <row r="10" spans="1:16" ht="15.75" customHeight="1" x14ac:dyDescent="0.25">
      <c r="E10" s="5"/>
      <c r="F10" s="5"/>
      <c r="G10" s="2"/>
      <c r="H10" s="3"/>
      <c r="I10" s="4"/>
      <c r="J10" s="5"/>
      <c r="K10" s="5"/>
      <c r="L10" s="5"/>
      <c r="M10" s="5"/>
      <c r="N10" s="4"/>
      <c r="O10" s="4"/>
      <c r="P10" s="4"/>
    </row>
    <row r="11" spans="1:16" ht="30" customHeight="1" x14ac:dyDescent="0.25">
      <c r="A11" s="215" t="s">
        <v>10</v>
      </c>
      <c r="B11" s="215"/>
      <c r="C11" s="215"/>
      <c r="D11" s="215"/>
      <c r="E11" s="215"/>
      <c r="F11" s="215"/>
      <c r="G11" s="215"/>
      <c r="H11" s="215"/>
      <c r="I11" s="232" t="s">
        <v>11</v>
      </c>
      <c r="J11" s="232"/>
      <c r="K11" s="232"/>
      <c r="L11" s="232"/>
      <c r="M11" s="232"/>
      <c r="N11" s="232"/>
      <c r="O11" s="232"/>
      <c r="P11" s="232"/>
    </row>
    <row r="12" spans="1:16" x14ac:dyDescent="0.25">
      <c r="A12" s="227"/>
      <c r="B12" s="227"/>
      <c r="C12" s="6"/>
      <c r="D12" s="6"/>
      <c r="E12" s="6"/>
      <c r="F12" s="6"/>
      <c r="G12" s="6"/>
      <c r="H12" s="6"/>
      <c r="I12" s="232" t="s">
        <v>12</v>
      </c>
      <c r="J12" s="232"/>
      <c r="K12" s="232"/>
      <c r="L12" s="232"/>
      <c r="M12" s="232"/>
      <c r="N12" s="232"/>
      <c r="O12" s="232"/>
      <c r="P12" s="232"/>
    </row>
    <row r="13" spans="1:16" ht="25.5" customHeight="1" thickBot="1" x14ac:dyDescent="0.3">
      <c r="A13" s="7" t="s">
        <v>13</v>
      </c>
      <c r="B13" s="7"/>
      <c r="C13" s="8"/>
      <c r="D13" s="8"/>
      <c r="E13" s="8"/>
      <c r="F13" s="8"/>
      <c r="G13" s="8"/>
      <c r="H13" s="8"/>
      <c r="I13" s="215" t="s">
        <v>14</v>
      </c>
      <c r="J13" s="215"/>
      <c r="K13" s="215"/>
      <c r="L13" s="215"/>
      <c r="M13" s="215"/>
      <c r="N13" s="215"/>
      <c r="O13" s="215"/>
      <c r="P13" s="215"/>
    </row>
    <row r="14" spans="1:16" ht="28.5" customHeight="1" thickBot="1" x14ac:dyDescent="0.3">
      <c r="A14" s="215" t="s">
        <v>15</v>
      </c>
      <c r="B14" s="215"/>
      <c r="C14" s="215"/>
      <c r="D14" s="215"/>
      <c r="E14" s="215"/>
      <c r="F14" s="215"/>
      <c r="G14" s="9">
        <v>105033</v>
      </c>
      <c r="H14" s="10"/>
      <c r="I14" s="215" t="s">
        <v>16</v>
      </c>
      <c r="J14" s="215"/>
      <c r="K14" s="215"/>
      <c r="L14" s="215"/>
      <c r="M14" s="215"/>
      <c r="N14" s="215"/>
      <c r="O14" s="223" t="s">
        <v>17</v>
      </c>
      <c r="P14" s="224"/>
    </row>
    <row r="15" spans="1:16" x14ac:dyDescent="0.25">
      <c r="A15" s="11"/>
      <c r="B15" s="12"/>
      <c r="C15" s="12"/>
      <c r="D15" s="12"/>
      <c r="E15" s="12"/>
      <c r="F15" s="12"/>
      <c r="G15" s="12"/>
      <c r="H15" s="12"/>
      <c r="I15" s="12"/>
      <c r="J15" s="12"/>
      <c r="K15" s="12"/>
      <c r="L15" s="12"/>
      <c r="M15" s="12"/>
      <c r="N15" s="12"/>
      <c r="O15" s="12"/>
      <c r="P15" s="12"/>
    </row>
    <row r="16" spans="1:16" x14ac:dyDescent="0.25">
      <c r="A16" s="11"/>
      <c r="B16" s="12"/>
      <c r="C16" s="12"/>
      <c r="D16" s="12"/>
      <c r="E16" s="12"/>
      <c r="F16" s="12"/>
      <c r="G16" s="12"/>
      <c r="H16" s="12"/>
      <c r="I16" s="12"/>
      <c r="J16" s="12"/>
      <c r="K16" s="12"/>
      <c r="L16" s="12"/>
      <c r="M16" s="12"/>
      <c r="N16" s="12"/>
      <c r="O16" s="12"/>
      <c r="P16" s="12"/>
    </row>
    <row r="17" spans="1:16" x14ac:dyDescent="0.25">
      <c r="A17" s="219" t="s">
        <v>118</v>
      </c>
      <c r="B17" s="219"/>
      <c r="C17" s="219"/>
      <c r="D17" s="219"/>
      <c r="E17" s="219"/>
      <c r="F17" s="219"/>
      <c r="G17" s="12"/>
      <c r="H17" s="220" t="s">
        <v>139</v>
      </c>
      <c r="I17" s="220"/>
      <c r="J17" s="220"/>
      <c r="K17" s="222" t="s">
        <v>140</v>
      </c>
      <c r="L17" s="222"/>
      <c r="M17" s="222"/>
      <c r="N17" s="12"/>
      <c r="O17" s="222"/>
      <c r="P17" s="222"/>
    </row>
    <row r="18" spans="1:16" ht="21" customHeight="1" x14ac:dyDescent="0.25">
      <c r="A18" s="13"/>
      <c r="B18" s="14" t="s">
        <v>20</v>
      </c>
      <c r="C18" s="13"/>
      <c r="D18" s="13"/>
      <c r="E18" s="13"/>
      <c r="F18" s="12"/>
      <c r="G18" s="12"/>
      <c r="H18" s="13"/>
      <c r="I18" s="12"/>
      <c r="J18" s="12"/>
      <c r="K18" s="228" t="s">
        <v>21</v>
      </c>
      <c r="L18" s="228"/>
      <c r="M18" s="228"/>
      <c r="N18" s="12"/>
      <c r="O18" s="228" t="s">
        <v>22</v>
      </c>
      <c r="P18" s="228"/>
    </row>
    <row r="19" spans="1:16" x14ac:dyDescent="0.25">
      <c r="A19" s="12"/>
      <c r="B19" s="15"/>
      <c r="C19" s="12"/>
      <c r="D19" s="12"/>
      <c r="E19" s="15"/>
      <c r="F19" s="12"/>
      <c r="G19" s="12"/>
      <c r="H19" s="15"/>
      <c r="I19" s="12"/>
      <c r="J19" s="12"/>
      <c r="K19" s="15"/>
      <c r="L19" s="12"/>
      <c r="M19" s="12"/>
      <c r="N19" s="12"/>
      <c r="O19" s="15"/>
      <c r="P19" s="12"/>
    </row>
    <row r="20" spans="1:16" ht="15" customHeight="1" x14ac:dyDescent="0.25">
      <c r="A20" s="231"/>
      <c r="B20" s="234"/>
      <c r="C20" s="12"/>
      <c r="D20" s="12"/>
      <c r="E20" s="231"/>
      <c r="F20" s="12"/>
      <c r="G20" s="12"/>
      <c r="H20" s="220" t="s">
        <v>18</v>
      </c>
      <c r="I20" s="220"/>
      <c r="J20" s="220"/>
      <c r="K20" s="222" t="s">
        <v>19</v>
      </c>
      <c r="L20" s="222"/>
      <c r="M20" s="222"/>
      <c r="N20" s="12"/>
      <c r="O20" s="222"/>
      <c r="P20" s="222"/>
    </row>
    <row r="21" spans="1:16" x14ac:dyDescent="0.25">
      <c r="A21" s="231"/>
      <c r="B21" s="234"/>
      <c r="C21" s="12"/>
      <c r="D21" s="12"/>
      <c r="E21" s="231"/>
      <c r="F21" s="12"/>
      <c r="G21" s="12"/>
      <c r="H21" s="13"/>
      <c r="I21" s="13"/>
      <c r="J21" s="13"/>
      <c r="K21" s="228" t="s">
        <v>21</v>
      </c>
      <c r="L21" s="228"/>
      <c r="M21" s="228"/>
      <c r="N21" s="12"/>
      <c r="O21" s="228" t="s">
        <v>22</v>
      </c>
      <c r="P21" s="228"/>
    </row>
    <row r="22" spans="1:16" x14ac:dyDescent="0.25">
      <c r="A22" s="16"/>
    </row>
    <row r="23" spans="1:16" ht="58.5" customHeight="1" x14ac:dyDescent="0.25">
      <c r="A23" s="209" t="s">
        <v>23</v>
      </c>
      <c r="B23" s="209" t="s">
        <v>24</v>
      </c>
      <c r="C23" s="216" t="s">
        <v>25</v>
      </c>
      <c r="D23" s="217"/>
      <c r="E23" s="218"/>
      <c r="F23" s="209" t="s">
        <v>26</v>
      </c>
      <c r="G23" s="211" t="s">
        <v>27</v>
      </c>
      <c r="H23" s="211" t="s">
        <v>28</v>
      </c>
      <c r="I23" s="211" t="s">
        <v>29</v>
      </c>
      <c r="J23" s="209" t="s">
        <v>30</v>
      </c>
      <c r="K23" s="216" t="s">
        <v>31</v>
      </c>
      <c r="L23" s="217"/>
      <c r="M23" s="217"/>
      <c r="N23" s="217"/>
      <c r="O23" s="217"/>
      <c r="P23" s="218"/>
    </row>
    <row r="24" spans="1:16" ht="78" x14ac:dyDescent="0.25">
      <c r="A24" s="210"/>
      <c r="B24" s="210"/>
      <c r="C24" s="17" t="s">
        <v>32</v>
      </c>
      <c r="D24" s="213" t="s">
        <v>33</v>
      </c>
      <c r="E24" s="214"/>
      <c r="F24" s="210"/>
      <c r="G24" s="212"/>
      <c r="H24" s="212"/>
      <c r="I24" s="212"/>
      <c r="J24" s="210"/>
      <c r="K24" s="17" t="s">
        <v>34</v>
      </c>
      <c r="L24" s="17" t="s">
        <v>35</v>
      </c>
      <c r="M24" s="17" t="s">
        <v>36</v>
      </c>
      <c r="N24" s="17" t="s">
        <v>37</v>
      </c>
      <c r="O24" s="17" t="s">
        <v>38</v>
      </c>
      <c r="P24" s="17" t="s">
        <v>39</v>
      </c>
    </row>
    <row r="25" spans="1:16" x14ac:dyDescent="0.25">
      <c r="A25" s="18" t="s">
        <v>40</v>
      </c>
      <c r="B25" s="18" t="s">
        <v>41</v>
      </c>
      <c r="C25" s="18" t="s">
        <v>42</v>
      </c>
      <c r="D25" s="18" t="s">
        <v>43</v>
      </c>
      <c r="E25" s="18" t="s">
        <v>44</v>
      </c>
      <c r="F25" s="18" t="s">
        <v>45</v>
      </c>
      <c r="G25" s="19" t="s">
        <v>46</v>
      </c>
      <c r="H25" s="19" t="s">
        <v>47</v>
      </c>
      <c r="I25" s="20" t="s">
        <v>48</v>
      </c>
      <c r="J25" s="19" t="s">
        <v>49</v>
      </c>
      <c r="K25" s="19">
        <v>1</v>
      </c>
      <c r="L25" s="19">
        <v>2</v>
      </c>
      <c r="M25" s="19">
        <v>3</v>
      </c>
      <c r="N25" s="19">
        <v>4</v>
      </c>
      <c r="O25" s="19">
        <v>5</v>
      </c>
      <c r="P25" s="72">
        <v>6</v>
      </c>
    </row>
    <row r="26" spans="1:16" ht="42" customHeight="1" x14ac:dyDescent="0.25">
      <c r="A26" s="21">
        <v>105033</v>
      </c>
      <c r="B26" s="21">
        <v>1</v>
      </c>
      <c r="C26" s="21">
        <v>1042</v>
      </c>
      <c r="D26" s="21" t="s">
        <v>100</v>
      </c>
      <c r="E26" s="22" t="s">
        <v>51</v>
      </c>
      <c r="F26" s="21">
        <v>1</v>
      </c>
      <c r="G26" s="42"/>
      <c r="H26" s="48" t="s">
        <v>101</v>
      </c>
      <c r="I26" s="23" t="s">
        <v>102</v>
      </c>
      <c r="J26" s="23" t="s">
        <v>103</v>
      </c>
      <c r="K26" s="49"/>
      <c r="L26" s="49"/>
      <c r="M26" s="49"/>
      <c r="N26" s="49"/>
      <c r="O26" s="71"/>
      <c r="P26" s="49" t="s">
        <v>129</v>
      </c>
    </row>
    <row r="27" spans="1:16" x14ac:dyDescent="0.25">
      <c r="A27" s="16"/>
      <c r="H27" s="29"/>
      <c r="P27" s="70"/>
    </row>
    <row r="28" spans="1:16" x14ac:dyDescent="0.25">
      <c r="A28" s="30" t="s">
        <v>67</v>
      </c>
    </row>
    <row r="29" spans="1:16" x14ac:dyDescent="0.25">
      <c r="A29" s="16"/>
    </row>
    <row r="30" spans="1:16" ht="23.25" customHeight="1" x14ac:dyDescent="0.25">
      <c r="A30" s="221" t="s">
        <v>68</v>
      </c>
      <c r="B30" s="221"/>
      <c r="C30" s="221"/>
      <c r="D30" s="221"/>
      <c r="E30" s="221"/>
      <c r="F30" s="221"/>
      <c r="G30" s="221"/>
      <c r="H30" s="221"/>
      <c r="I30" s="221"/>
      <c r="J30" s="206" t="s">
        <v>69</v>
      </c>
      <c r="K30" s="206"/>
      <c r="L30" s="206"/>
      <c r="M30" s="206"/>
      <c r="N30" s="206"/>
    </row>
    <row r="31" spans="1:16" ht="100.5" customHeight="1" x14ac:dyDescent="0.25">
      <c r="A31" s="31" t="s">
        <v>70</v>
      </c>
      <c r="B31" s="207" t="s">
        <v>71</v>
      </c>
      <c r="C31" s="207"/>
      <c r="D31" s="207" t="s">
        <v>72</v>
      </c>
      <c r="E31" s="207"/>
      <c r="F31" s="207" t="s">
        <v>73</v>
      </c>
      <c r="G31" s="207"/>
      <c r="H31" s="32" t="s">
        <v>74</v>
      </c>
      <c r="I31" s="32" t="s">
        <v>75</v>
      </c>
      <c r="J31" s="206" t="s">
        <v>76</v>
      </c>
      <c r="K31" s="206"/>
      <c r="L31" s="206" t="s">
        <v>77</v>
      </c>
      <c r="M31" s="206"/>
      <c r="N31" s="33" t="s">
        <v>78</v>
      </c>
    </row>
    <row r="32" spans="1:16" x14ac:dyDescent="0.25">
      <c r="A32" s="34">
        <v>7</v>
      </c>
      <c r="B32" s="206">
        <v>8</v>
      </c>
      <c r="C32" s="206"/>
      <c r="D32" s="206">
        <v>9</v>
      </c>
      <c r="E32" s="206"/>
      <c r="F32" s="206">
        <v>10</v>
      </c>
      <c r="G32" s="206"/>
      <c r="H32" s="35">
        <v>11</v>
      </c>
      <c r="I32" s="35">
        <v>12</v>
      </c>
      <c r="J32" s="206">
        <v>13</v>
      </c>
      <c r="K32" s="206"/>
      <c r="L32" s="206"/>
      <c r="M32" s="206">
        <v>14</v>
      </c>
      <c r="N32" s="33">
        <v>15</v>
      </c>
    </row>
    <row r="33" spans="1:16" s="29" customFormat="1" ht="150" customHeight="1" x14ac:dyDescent="0.25">
      <c r="A33" s="51">
        <v>33404.300000000003</v>
      </c>
      <c r="B33" s="208">
        <v>0</v>
      </c>
      <c r="C33" s="208"/>
      <c r="D33" s="208">
        <f>A33+B33</f>
        <v>33404.300000000003</v>
      </c>
      <c r="E33" s="208"/>
      <c r="F33" s="208">
        <f>'[3]Monthly 01.01.03.02'!$J$26</f>
        <v>30063.3796</v>
      </c>
      <c r="G33" s="208"/>
      <c r="H33" s="37">
        <f>F33-D33</f>
        <v>-3340.9204000000027</v>
      </c>
      <c r="I33" s="50" t="s">
        <v>138</v>
      </c>
      <c r="J33" s="205"/>
      <c r="K33" s="205"/>
      <c r="L33" s="205"/>
      <c r="M33" s="205"/>
      <c r="N33" s="39"/>
      <c r="P33" s="52"/>
    </row>
    <row r="34" spans="1:16" x14ac:dyDescent="0.25">
      <c r="A34" s="1"/>
    </row>
  </sheetData>
  <mergeCells count="58">
    <mergeCell ref="A1:P1"/>
    <mergeCell ref="A2:P2"/>
    <mergeCell ref="A3:P3"/>
    <mergeCell ref="A4:P4"/>
    <mergeCell ref="B20:B21"/>
    <mergeCell ref="E20:E21"/>
    <mergeCell ref="H20:J20"/>
    <mergeCell ref="K21:M21"/>
    <mergeCell ref="O21:P21"/>
    <mergeCell ref="A5:P5"/>
    <mergeCell ref="A6:P6"/>
    <mergeCell ref="I9:J9"/>
    <mergeCell ref="K20:M20"/>
    <mergeCell ref="K18:M18"/>
    <mergeCell ref="A14:F14"/>
    <mergeCell ref="A11:H11"/>
    <mergeCell ref="O18:P18"/>
    <mergeCell ref="A20:A21"/>
    <mergeCell ref="O20:P20"/>
    <mergeCell ref="I13:P13"/>
    <mergeCell ref="O14:P14"/>
    <mergeCell ref="A7:P7"/>
    <mergeCell ref="E9:F9"/>
    <mergeCell ref="A12:B12"/>
    <mergeCell ref="K17:M17"/>
    <mergeCell ref="O17:P17"/>
    <mergeCell ref="I11:P11"/>
    <mergeCell ref="I12:P12"/>
    <mergeCell ref="B31:C31"/>
    <mergeCell ref="I14:N14"/>
    <mergeCell ref="C23:E23"/>
    <mergeCell ref="F23:F24"/>
    <mergeCell ref="A17:F17"/>
    <mergeCell ref="H17:J17"/>
    <mergeCell ref="I23:I24"/>
    <mergeCell ref="J23:J24"/>
    <mergeCell ref="K23:P23"/>
    <mergeCell ref="A30:I30"/>
    <mergeCell ref="J30:N30"/>
    <mergeCell ref="A23:A24"/>
    <mergeCell ref="B23:B24"/>
    <mergeCell ref="G23:G24"/>
    <mergeCell ref="H23:H24"/>
    <mergeCell ref="D24:E24"/>
    <mergeCell ref="B33:C33"/>
    <mergeCell ref="D33:E33"/>
    <mergeCell ref="F33:G33"/>
    <mergeCell ref="J33:K33"/>
    <mergeCell ref="B32:C32"/>
    <mergeCell ref="D32:E32"/>
    <mergeCell ref="F32:G32"/>
    <mergeCell ref="J32:K32"/>
    <mergeCell ref="L33:M33"/>
    <mergeCell ref="L31:M31"/>
    <mergeCell ref="L32:M32"/>
    <mergeCell ref="D31:E31"/>
    <mergeCell ref="F31:G31"/>
    <mergeCell ref="J31:K31"/>
  </mergeCells>
  <phoneticPr fontId="28" type="noConversion"/>
  <pageMargins left="0.70866141732283472" right="0.70866141732283472" top="0.74803149606299213" bottom="0.74803149606299213" header="0.31496062992125984" footer="0.31496062992125984"/>
  <pageSetup paperSize="9" scale="68" fitToHeight="3" orientation="landscape" r:id="rId1"/>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view="pageBreakPreview" topLeftCell="A16" zoomScale="60" workbookViewId="0">
      <selection activeCell="A42" sqref="A42:I42"/>
    </sheetView>
  </sheetViews>
  <sheetFormatPr defaultRowHeight="15" x14ac:dyDescent="0.25"/>
  <cols>
    <col min="1" max="1" width="8.85546875" customWidth="1"/>
    <col min="2" max="2" width="8.7109375" customWidth="1"/>
    <col min="3" max="3" width="7.28515625" customWidth="1"/>
    <col min="4" max="4" width="6.85546875" customWidth="1"/>
    <col min="5" max="5" width="6.7109375" customWidth="1"/>
    <col min="6" max="6" width="8.140625" customWidth="1"/>
    <col min="7" max="7" width="9" customWidth="1"/>
    <col min="8" max="8" width="20.28515625" customWidth="1"/>
    <col min="9" max="9" width="22.42578125" customWidth="1"/>
    <col min="10" max="10" width="21.42578125" customWidth="1"/>
    <col min="11" max="11" width="10" customWidth="1"/>
    <col min="12" max="12" width="9.42578125" customWidth="1"/>
    <col min="14" max="14" width="10.7109375" customWidth="1"/>
    <col min="15" max="15" width="10.140625" customWidth="1"/>
    <col min="16" max="16" width="34.5703125" customWidth="1"/>
    <col min="17" max="17" width="15.85546875" customWidth="1"/>
  </cols>
  <sheetData>
    <row r="1" spans="1:16" ht="12.75" customHeight="1" x14ac:dyDescent="0.25">
      <c r="A1" s="233" t="s">
        <v>0</v>
      </c>
      <c r="B1" s="233"/>
      <c r="C1" s="233"/>
      <c r="D1" s="233"/>
      <c r="E1" s="233"/>
      <c r="F1" s="233"/>
      <c r="G1" s="233"/>
      <c r="H1" s="233"/>
      <c r="I1" s="233"/>
      <c r="J1" s="233"/>
      <c r="K1" s="233"/>
      <c r="L1" s="233"/>
      <c r="M1" s="233"/>
      <c r="N1" s="233"/>
      <c r="O1" s="233"/>
      <c r="P1" s="233"/>
    </row>
    <row r="2" spans="1:16" ht="11.25" customHeight="1" x14ac:dyDescent="0.25">
      <c r="A2" s="233" t="s">
        <v>1</v>
      </c>
      <c r="B2" s="233"/>
      <c r="C2" s="233"/>
      <c r="D2" s="233"/>
      <c r="E2" s="233"/>
      <c r="F2" s="233"/>
      <c r="G2" s="233"/>
      <c r="H2" s="233"/>
      <c r="I2" s="233"/>
      <c r="J2" s="233"/>
      <c r="K2" s="233"/>
      <c r="L2" s="233"/>
      <c r="M2" s="233"/>
      <c r="N2" s="233"/>
      <c r="O2" s="233"/>
      <c r="P2" s="233"/>
    </row>
    <row r="3" spans="1:16" ht="11.25" customHeight="1" x14ac:dyDescent="0.25">
      <c r="A3" s="233" t="s">
        <v>2</v>
      </c>
      <c r="B3" s="233"/>
      <c r="C3" s="233"/>
      <c r="D3" s="233"/>
      <c r="E3" s="233"/>
      <c r="F3" s="233"/>
      <c r="G3" s="233"/>
      <c r="H3" s="233"/>
      <c r="I3" s="233"/>
      <c r="J3" s="233"/>
      <c r="K3" s="233"/>
      <c r="L3" s="233"/>
      <c r="M3" s="233"/>
      <c r="N3" s="233"/>
      <c r="O3" s="233"/>
      <c r="P3" s="233"/>
    </row>
    <row r="4" spans="1:16" ht="10.5" customHeight="1" x14ac:dyDescent="0.25">
      <c r="A4" s="233" t="s">
        <v>3</v>
      </c>
      <c r="B4" s="233"/>
      <c r="C4" s="233"/>
      <c r="D4" s="233"/>
      <c r="E4" s="233"/>
      <c r="F4" s="233"/>
      <c r="G4" s="233"/>
      <c r="H4" s="233"/>
      <c r="I4" s="233"/>
      <c r="J4" s="233"/>
      <c r="K4" s="233"/>
      <c r="L4" s="233"/>
      <c r="M4" s="233"/>
      <c r="N4" s="233"/>
      <c r="O4" s="233"/>
      <c r="P4" s="233"/>
    </row>
    <row r="5" spans="1:16" x14ac:dyDescent="0.25">
      <c r="A5" s="229" t="s">
        <v>4</v>
      </c>
      <c r="B5" s="229"/>
      <c r="C5" s="229"/>
      <c r="D5" s="229"/>
      <c r="E5" s="229"/>
      <c r="F5" s="229"/>
      <c r="G5" s="229"/>
      <c r="H5" s="229"/>
      <c r="I5" s="229"/>
      <c r="J5" s="229"/>
      <c r="K5" s="229"/>
      <c r="L5" s="229"/>
      <c r="M5" s="229"/>
      <c r="N5" s="229"/>
      <c r="O5" s="229"/>
      <c r="P5" s="229"/>
    </row>
    <row r="6" spans="1:16" x14ac:dyDescent="0.25">
      <c r="A6" s="230" t="s">
        <v>5</v>
      </c>
      <c r="B6" s="230"/>
      <c r="C6" s="230"/>
      <c r="D6" s="230"/>
      <c r="E6" s="230"/>
      <c r="F6" s="230"/>
      <c r="G6" s="230"/>
      <c r="H6" s="230"/>
      <c r="I6" s="230"/>
      <c r="J6" s="230"/>
      <c r="K6" s="230"/>
      <c r="L6" s="230"/>
      <c r="M6" s="230"/>
      <c r="N6" s="230"/>
      <c r="O6" s="230"/>
      <c r="P6" s="230"/>
    </row>
    <row r="7" spans="1:16" ht="27" customHeight="1" x14ac:dyDescent="0.25">
      <c r="A7" s="225" t="s">
        <v>6</v>
      </c>
      <c r="B7" s="225"/>
      <c r="C7" s="225"/>
      <c r="D7" s="225"/>
      <c r="E7" s="225"/>
      <c r="F7" s="225"/>
      <c r="G7" s="225"/>
      <c r="H7" s="225"/>
      <c r="I7" s="225"/>
      <c r="J7" s="225"/>
      <c r="K7" s="225"/>
      <c r="L7" s="225"/>
      <c r="M7" s="225"/>
      <c r="N7" s="225"/>
      <c r="O7" s="225"/>
      <c r="P7" s="225"/>
    </row>
    <row r="8" spans="1:16" ht="9" customHeight="1" x14ac:dyDescent="0.25">
      <c r="A8" s="1"/>
      <c r="B8" s="1"/>
      <c r="C8" s="1"/>
      <c r="D8" s="1"/>
      <c r="E8" s="1"/>
      <c r="F8" s="1"/>
      <c r="G8" s="1"/>
      <c r="H8" s="1"/>
      <c r="I8" s="1"/>
      <c r="J8" s="1"/>
      <c r="K8" s="1"/>
      <c r="L8" s="1"/>
      <c r="M8" s="1"/>
      <c r="N8" s="1"/>
      <c r="O8" s="1"/>
      <c r="P8" s="1"/>
    </row>
    <row r="9" spans="1:16" ht="15.75" customHeight="1" x14ac:dyDescent="0.25">
      <c r="E9" s="226" t="s">
        <v>7</v>
      </c>
      <c r="F9" s="226"/>
      <c r="G9" s="2" t="s">
        <v>8</v>
      </c>
      <c r="H9" s="3" t="str">
        <f>'ԱԾ-01'!H9</f>
        <v>30.09.2014թ.</v>
      </c>
      <c r="I9" s="226" t="s">
        <v>9</v>
      </c>
      <c r="J9" s="226"/>
      <c r="K9" s="3"/>
      <c r="L9" s="3"/>
      <c r="N9" s="4"/>
      <c r="O9" s="4"/>
      <c r="P9" s="4"/>
    </row>
    <row r="10" spans="1:16" ht="12" customHeight="1" x14ac:dyDescent="0.25">
      <c r="E10" s="5"/>
      <c r="F10" s="5"/>
      <c r="G10" s="2"/>
      <c r="H10" s="3"/>
      <c r="I10" s="4"/>
      <c r="J10" s="5"/>
      <c r="K10" s="5"/>
      <c r="L10" s="5"/>
      <c r="M10" s="5"/>
      <c r="N10" s="4"/>
      <c r="O10" s="4"/>
      <c r="P10" s="4"/>
    </row>
    <row r="11" spans="1:16" ht="30" customHeight="1" x14ac:dyDescent="0.25">
      <c r="A11" s="215" t="s">
        <v>10</v>
      </c>
      <c r="B11" s="215"/>
      <c r="C11" s="215"/>
      <c r="D11" s="215"/>
      <c r="E11" s="215"/>
      <c r="F11" s="215"/>
      <c r="G11" s="215"/>
      <c r="H11" s="215"/>
      <c r="I11" s="232" t="s">
        <v>11</v>
      </c>
      <c r="J11" s="232"/>
      <c r="K11" s="232"/>
      <c r="L11" s="232"/>
      <c r="M11" s="232"/>
      <c r="N11" s="232"/>
      <c r="O11" s="232"/>
      <c r="P11" s="232"/>
    </row>
    <row r="12" spans="1:16" x14ac:dyDescent="0.25">
      <c r="A12" s="227"/>
      <c r="B12" s="227"/>
      <c r="C12" s="6"/>
      <c r="D12" s="6"/>
      <c r="E12" s="6"/>
      <c r="F12" s="6"/>
      <c r="G12" s="6"/>
      <c r="H12" s="6"/>
      <c r="I12" s="232" t="s">
        <v>12</v>
      </c>
      <c r="J12" s="232"/>
      <c r="K12" s="232"/>
      <c r="L12" s="232"/>
      <c r="M12" s="232"/>
      <c r="N12" s="232"/>
      <c r="O12" s="232"/>
      <c r="P12" s="232"/>
    </row>
    <row r="13" spans="1:16" ht="25.5" customHeight="1" thickBot="1" x14ac:dyDescent="0.3">
      <c r="A13" s="7" t="s">
        <v>13</v>
      </c>
      <c r="B13" s="7"/>
      <c r="C13" s="8"/>
      <c r="D13" s="8"/>
      <c r="E13" s="8"/>
      <c r="F13" s="8"/>
      <c r="G13" s="8"/>
      <c r="H13" s="8"/>
      <c r="I13" s="215" t="s">
        <v>14</v>
      </c>
      <c r="J13" s="215"/>
      <c r="K13" s="215"/>
      <c r="L13" s="215"/>
      <c r="M13" s="215"/>
      <c r="N13" s="215"/>
      <c r="O13" s="215"/>
      <c r="P13" s="215"/>
    </row>
    <row r="14" spans="1:16" ht="28.5" customHeight="1" thickBot="1" x14ac:dyDescent="0.3">
      <c r="A14" s="215" t="s">
        <v>15</v>
      </c>
      <c r="B14" s="215"/>
      <c r="C14" s="215"/>
      <c r="D14" s="215"/>
      <c r="E14" s="215"/>
      <c r="F14" s="215"/>
      <c r="G14" s="9">
        <v>105033</v>
      </c>
      <c r="H14" s="10"/>
      <c r="I14" s="215" t="s">
        <v>16</v>
      </c>
      <c r="J14" s="215"/>
      <c r="K14" s="215"/>
      <c r="L14" s="215"/>
      <c r="M14" s="215"/>
      <c r="N14" s="215"/>
      <c r="O14" s="223" t="s">
        <v>17</v>
      </c>
      <c r="P14" s="224"/>
    </row>
    <row r="15" spans="1:16" x14ac:dyDescent="0.25">
      <c r="A15" s="11"/>
      <c r="B15" s="12"/>
      <c r="C15" s="12"/>
      <c r="D15" s="12"/>
      <c r="E15" s="12"/>
      <c r="F15" s="12"/>
      <c r="G15" s="12"/>
      <c r="H15" s="12"/>
      <c r="I15" s="12"/>
      <c r="J15" s="12"/>
      <c r="K15" s="12"/>
      <c r="L15" s="12"/>
      <c r="M15" s="12"/>
      <c r="N15" s="12"/>
      <c r="O15" s="12"/>
      <c r="P15" s="12"/>
    </row>
    <row r="16" spans="1:16" x14ac:dyDescent="0.25">
      <c r="A16" s="11"/>
      <c r="B16" s="12"/>
      <c r="C16" s="12"/>
      <c r="D16" s="12"/>
      <c r="E16" s="12"/>
      <c r="F16" s="12"/>
      <c r="G16" s="12"/>
      <c r="H16" s="12"/>
      <c r="I16" s="12"/>
      <c r="J16" s="12"/>
      <c r="K16" s="12"/>
      <c r="L16" s="12"/>
      <c r="M16" s="12"/>
      <c r="N16" s="12"/>
      <c r="O16" s="12"/>
      <c r="P16" s="12"/>
    </row>
    <row r="17" spans="1:16" x14ac:dyDescent="0.25">
      <c r="A17" s="219" t="s">
        <v>118</v>
      </c>
      <c r="B17" s="219"/>
      <c r="C17" s="219"/>
      <c r="D17" s="219"/>
      <c r="E17" s="219"/>
      <c r="F17" s="219"/>
      <c r="G17" s="12"/>
      <c r="H17" s="220" t="s">
        <v>139</v>
      </c>
      <c r="I17" s="220"/>
      <c r="J17" s="220"/>
      <c r="K17" s="222" t="s">
        <v>140</v>
      </c>
      <c r="L17" s="222"/>
      <c r="M17" s="222"/>
      <c r="N17" s="12"/>
      <c r="O17" s="222"/>
      <c r="P17" s="222"/>
    </row>
    <row r="18" spans="1:16" ht="21" customHeight="1" x14ac:dyDescent="0.25">
      <c r="A18" s="13"/>
      <c r="B18" s="14" t="s">
        <v>20</v>
      </c>
      <c r="C18" s="13"/>
      <c r="D18" s="13"/>
      <c r="E18" s="13"/>
      <c r="F18" s="12"/>
      <c r="G18" s="12"/>
      <c r="H18" s="13"/>
      <c r="I18" s="12"/>
      <c r="J18" s="12"/>
      <c r="K18" s="228" t="s">
        <v>21</v>
      </c>
      <c r="L18" s="228"/>
      <c r="M18" s="228"/>
      <c r="N18" s="12"/>
      <c r="O18" s="228" t="s">
        <v>22</v>
      </c>
      <c r="P18" s="228"/>
    </row>
    <row r="19" spans="1:16" x14ac:dyDescent="0.25">
      <c r="A19" s="12"/>
      <c r="B19" s="15"/>
      <c r="C19" s="12"/>
      <c r="D19" s="12"/>
      <c r="E19" s="15"/>
      <c r="F19" s="12"/>
      <c r="G19" s="12"/>
      <c r="H19" s="15"/>
      <c r="I19" s="12"/>
      <c r="J19" s="12"/>
      <c r="K19" s="15"/>
      <c r="L19" s="12"/>
      <c r="M19" s="12"/>
      <c r="N19" s="12"/>
      <c r="O19" s="15"/>
      <c r="P19" s="12"/>
    </row>
    <row r="20" spans="1:16" ht="15" customHeight="1" x14ac:dyDescent="0.25">
      <c r="A20" s="231"/>
      <c r="B20" s="234"/>
      <c r="C20" s="12"/>
      <c r="D20" s="12"/>
      <c r="E20" s="231"/>
      <c r="F20" s="12"/>
      <c r="G20" s="12"/>
      <c r="H20" s="220" t="s">
        <v>18</v>
      </c>
      <c r="I20" s="220"/>
      <c r="J20" s="220"/>
      <c r="K20" s="222" t="s">
        <v>19</v>
      </c>
      <c r="L20" s="222"/>
      <c r="M20" s="222"/>
      <c r="N20" s="12"/>
      <c r="O20" s="222"/>
      <c r="P20" s="222"/>
    </row>
    <row r="21" spans="1:16" x14ac:dyDescent="0.25">
      <c r="A21" s="231"/>
      <c r="B21" s="234"/>
      <c r="C21" s="12"/>
      <c r="D21" s="12"/>
      <c r="E21" s="231"/>
      <c r="F21" s="12"/>
      <c r="G21" s="12"/>
      <c r="H21" s="13"/>
      <c r="I21" s="13"/>
      <c r="J21" s="13"/>
      <c r="K21" s="228" t="s">
        <v>21</v>
      </c>
      <c r="L21" s="228"/>
      <c r="M21" s="228"/>
      <c r="N21" s="12"/>
      <c r="O21" s="228" t="s">
        <v>22</v>
      </c>
      <c r="P21" s="228"/>
    </row>
    <row r="22" spans="1:16" x14ac:dyDescent="0.25">
      <c r="A22" s="16"/>
    </row>
    <row r="23" spans="1:16" ht="58.5" customHeight="1" x14ac:dyDescent="0.25">
      <c r="A23" s="209" t="s">
        <v>23</v>
      </c>
      <c r="B23" s="209" t="s">
        <v>24</v>
      </c>
      <c r="C23" s="216" t="s">
        <v>25</v>
      </c>
      <c r="D23" s="217"/>
      <c r="E23" s="218"/>
      <c r="F23" s="209" t="s">
        <v>26</v>
      </c>
      <c r="G23" s="211" t="s">
        <v>27</v>
      </c>
      <c r="H23" s="211" t="s">
        <v>28</v>
      </c>
      <c r="I23" s="211" t="s">
        <v>29</v>
      </c>
      <c r="J23" s="209" t="s">
        <v>30</v>
      </c>
      <c r="K23" s="216" t="s">
        <v>31</v>
      </c>
      <c r="L23" s="217"/>
      <c r="M23" s="217"/>
      <c r="N23" s="217"/>
      <c r="O23" s="217"/>
      <c r="P23" s="218"/>
    </row>
    <row r="24" spans="1:16" ht="78" x14ac:dyDescent="0.25">
      <c r="A24" s="210"/>
      <c r="B24" s="210"/>
      <c r="C24" s="17" t="s">
        <v>32</v>
      </c>
      <c r="D24" s="213" t="s">
        <v>33</v>
      </c>
      <c r="E24" s="214"/>
      <c r="F24" s="210"/>
      <c r="G24" s="212"/>
      <c r="H24" s="212"/>
      <c r="I24" s="212"/>
      <c r="J24" s="210"/>
      <c r="K24" s="17" t="s">
        <v>34</v>
      </c>
      <c r="L24" s="17" t="s">
        <v>35</v>
      </c>
      <c r="M24" s="17" t="s">
        <v>36</v>
      </c>
      <c r="N24" s="17" t="s">
        <v>37</v>
      </c>
      <c r="O24" s="17" t="s">
        <v>38</v>
      </c>
      <c r="P24" s="17" t="s">
        <v>39</v>
      </c>
    </row>
    <row r="25" spans="1:16" x14ac:dyDescent="0.25">
      <c r="A25" s="18" t="s">
        <v>40</v>
      </c>
      <c r="B25" s="18" t="s">
        <v>41</v>
      </c>
      <c r="C25" s="18" t="s">
        <v>42</v>
      </c>
      <c r="D25" s="18" t="s">
        <v>43</v>
      </c>
      <c r="E25" s="18" t="s">
        <v>44</v>
      </c>
      <c r="F25" s="18" t="s">
        <v>45</v>
      </c>
      <c r="G25" s="19" t="s">
        <v>46</v>
      </c>
      <c r="H25" s="19" t="s">
        <v>47</v>
      </c>
      <c r="I25" s="20" t="s">
        <v>48</v>
      </c>
      <c r="J25" s="19" t="s">
        <v>49</v>
      </c>
      <c r="K25" s="19">
        <v>1</v>
      </c>
      <c r="L25" s="19">
        <v>2</v>
      </c>
      <c r="M25" s="19">
        <v>3</v>
      </c>
      <c r="N25" s="19">
        <v>4</v>
      </c>
      <c r="O25" s="19">
        <v>5</v>
      </c>
      <c r="P25" s="19">
        <v>6</v>
      </c>
    </row>
    <row r="26" spans="1:16" s="65" customFormat="1" ht="132" x14ac:dyDescent="0.25">
      <c r="A26" s="61">
        <v>105033</v>
      </c>
      <c r="B26" s="61">
        <v>2</v>
      </c>
      <c r="C26" s="61">
        <v>1042</v>
      </c>
      <c r="D26" s="61" t="s">
        <v>104</v>
      </c>
      <c r="E26" s="62" t="s">
        <v>51</v>
      </c>
      <c r="F26" s="61">
        <v>1</v>
      </c>
      <c r="G26" s="63"/>
      <c r="H26" s="63" t="s">
        <v>130</v>
      </c>
      <c r="I26" s="63" t="s">
        <v>105</v>
      </c>
      <c r="J26" s="63" t="s">
        <v>106</v>
      </c>
      <c r="K26" s="73" t="s">
        <v>107</v>
      </c>
      <c r="L26" s="73" t="s">
        <v>107</v>
      </c>
      <c r="M26" s="73" t="s">
        <v>107</v>
      </c>
      <c r="N26" s="73" t="s">
        <v>107</v>
      </c>
      <c r="O26" s="73" t="s">
        <v>107</v>
      </c>
      <c r="P26" s="73" t="s">
        <v>107</v>
      </c>
    </row>
    <row r="27" spans="1:16" x14ac:dyDescent="0.25">
      <c r="A27" s="16"/>
      <c r="H27" s="29"/>
    </row>
    <row r="28" spans="1:16" x14ac:dyDescent="0.25">
      <c r="A28" s="30" t="s">
        <v>67</v>
      </c>
    </row>
    <row r="29" spans="1:16" x14ac:dyDescent="0.25">
      <c r="A29" s="16"/>
    </row>
    <row r="30" spans="1:16" ht="23.25" customHeight="1" x14ac:dyDescent="0.25">
      <c r="A30" s="221" t="s">
        <v>68</v>
      </c>
      <c r="B30" s="221"/>
      <c r="C30" s="221"/>
      <c r="D30" s="221"/>
      <c r="E30" s="221"/>
      <c r="F30" s="221"/>
      <c r="G30" s="221"/>
      <c r="H30" s="221"/>
      <c r="I30" s="221"/>
      <c r="J30" s="206" t="s">
        <v>69</v>
      </c>
      <c r="K30" s="206"/>
      <c r="L30" s="206"/>
      <c r="M30" s="206"/>
      <c r="N30" s="206"/>
    </row>
    <row r="31" spans="1:16" ht="100.5" customHeight="1" x14ac:dyDescent="0.25">
      <c r="A31" s="31" t="s">
        <v>70</v>
      </c>
      <c r="B31" s="207" t="s">
        <v>71</v>
      </c>
      <c r="C31" s="207"/>
      <c r="D31" s="207" t="s">
        <v>72</v>
      </c>
      <c r="E31" s="207"/>
      <c r="F31" s="207" t="s">
        <v>73</v>
      </c>
      <c r="G31" s="207"/>
      <c r="H31" s="32" t="s">
        <v>74</v>
      </c>
      <c r="I31" s="32" t="s">
        <v>75</v>
      </c>
      <c r="J31" s="206" t="s">
        <v>76</v>
      </c>
      <c r="K31" s="206"/>
      <c r="L31" s="206" t="s">
        <v>77</v>
      </c>
      <c r="M31" s="206"/>
      <c r="N31" s="33" t="s">
        <v>78</v>
      </c>
    </row>
    <row r="32" spans="1:16" x14ac:dyDescent="0.25">
      <c r="A32" s="34">
        <v>7</v>
      </c>
      <c r="B32" s="206">
        <v>8</v>
      </c>
      <c r="C32" s="206"/>
      <c r="D32" s="206">
        <v>9</v>
      </c>
      <c r="E32" s="206"/>
      <c r="F32" s="206">
        <v>10</v>
      </c>
      <c r="G32" s="206"/>
      <c r="H32" s="35">
        <v>11</v>
      </c>
      <c r="I32" s="35">
        <v>12</v>
      </c>
      <c r="J32" s="206">
        <v>13</v>
      </c>
      <c r="K32" s="206"/>
      <c r="L32" s="206"/>
      <c r="M32" s="206">
        <v>14</v>
      </c>
      <c r="N32" s="33">
        <v>15</v>
      </c>
    </row>
    <row r="33" spans="1:14" x14ac:dyDescent="0.25">
      <c r="A33" s="36">
        <v>121959.6</v>
      </c>
      <c r="B33" s="208">
        <v>0</v>
      </c>
      <c r="C33" s="208"/>
      <c r="D33" s="208">
        <f>A33+B33</f>
        <v>121959.6</v>
      </c>
      <c r="E33" s="208"/>
      <c r="F33" s="208">
        <f>'[3]Monthly 08.03.01.13'!$J$28</f>
        <v>121959.6</v>
      </c>
      <c r="G33" s="208"/>
      <c r="H33" s="37">
        <f>F33-D33</f>
        <v>0</v>
      </c>
      <c r="I33" s="38"/>
      <c r="J33" s="205"/>
      <c r="K33" s="205"/>
      <c r="L33" s="205"/>
      <c r="M33" s="205"/>
      <c r="N33" s="39"/>
    </row>
    <row r="34" spans="1:14" x14ac:dyDescent="0.25">
      <c r="A34" s="1"/>
    </row>
  </sheetData>
  <mergeCells count="58">
    <mergeCell ref="A1:P1"/>
    <mergeCell ref="A2:P2"/>
    <mergeCell ref="A3:P3"/>
    <mergeCell ref="A4:P4"/>
    <mergeCell ref="B20:B21"/>
    <mergeCell ref="E20:E21"/>
    <mergeCell ref="H20:J20"/>
    <mergeCell ref="K21:M21"/>
    <mergeCell ref="O21:P21"/>
    <mergeCell ref="A5:P5"/>
    <mergeCell ref="A6:P6"/>
    <mergeCell ref="I9:J9"/>
    <mergeCell ref="K20:M20"/>
    <mergeCell ref="K18:M18"/>
    <mergeCell ref="A14:F14"/>
    <mergeCell ref="A11:H11"/>
    <mergeCell ref="O18:P18"/>
    <mergeCell ref="A20:A21"/>
    <mergeCell ref="O20:P20"/>
    <mergeCell ref="I13:P13"/>
    <mergeCell ref="O14:P14"/>
    <mergeCell ref="A7:P7"/>
    <mergeCell ref="E9:F9"/>
    <mergeCell ref="A12:B12"/>
    <mergeCell ref="K17:M17"/>
    <mergeCell ref="O17:P17"/>
    <mergeCell ref="I11:P11"/>
    <mergeCell ref="I12:P12"/>
    <mergeCell ref="B31:C31"/>
    <mergeCell ref="I14:N14"/>
    <mergeCell ref="C23:E23"/>
    <mergeCell ref="F23:F24"/>
    <mergeCell ref="A17:F17"/>
    <mergeCell ref="H17:J17"/>
    <mergeCell ref="I23:I24"/>
    <mergeCell ref="J23:J24"/>
    <mergeCell ref="K23:P23"/>
    <mergeCell ref="A30:I30"/>
    <mergeCell ref="J30:N30"/>
    <mergeCell ref="A23:A24"/>
    <mergeCell ref="B23:B24"/>
    <mergeCell ref="G23:G24"/>
    <mergeCell ref="H23:H24"/>
    <mergeCell ref="D24:E24"/>
    <mergeCell ref="B33:C33"/>
    <mergeCell ref="D33:E33"/>
    <mergeCell ref="F33:G33"/>
    <mergeCell ref="J33:K33"/>
    <mergeCell ref="B32:C32"/>
    <mergeCell ref="D32:E32"/>
    <mergeCell ref="F32:G32"/>
    <mergeCell ref="J32:K32"/>
    <mergeCell ref="L33:M33"/>
    <mergeCell ref="L31:M31"/>
    <mergeCell ref="L32:M32"/>
    <mergeCell ref="D31:E31"/>
    <mergeCell ref="F31:G31"/>
    <mergeCell ref="J31:K31"/>
  </mergeCells>
  <phoneticPr fontId="28" type="noConversion"/>
  <pageMargins left="0.70866141732283472" right="0.70866141732283472" top="0.74803149606299213" bottom="0.74803149606299213" header="0.31496062992125984" footer="0.31496062992125984"/>
  <pageSetup paperSize="9" scale="59" fitToHeight="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topLeftCell="A22" zoomScale="60" workbookViewId="0">
      <selection activeCell="A42" sqref="A42:I42"/>
    </sheetView>
  </sheetViews>
  <sheetFormatPr defaultRowHeight="15" x14ac:dyDescent="0.25"/>
  <cols>
    <col min="1" max="1" width="8.140625" customWidth="1"/>
    <col min="2" max="2" width="8.7109375" customWidth="1"/>
    <col min="3" max="3" width="7.28515625" customWidth="1"/>
    <col min="4" max="4" width="6.85546875" customWidth="1"/>
    <col min="5" max="5" width="6.7109375" customWidth="1"/>
    <col min="6" max="6" width="8.140625" customWidth="1"/>
    <col min="7" max="7" width="9" customWidth="1"/>
    <col min="8" max="8" width="20.28515625" customWidth="1"/>
    <col min="9" max="9" width="22.42578125" customWidth="1"/>
    <col min="10" max="10" width="22.28515625" customWidth="1"/>
    <col min="11" max="11" width="10" customWidth="1"/>
    <col min="12" max="12" width="9.42578125" customWidth="1"/>
    <col min="14" max="14" width="10.7109375" customWidth="1"/>
    <col min="15" max="15" width="10.140625" customWidth="1"/>
    <col min="16" max="16" width="34.5703125" customWidth="1"/>
    <col min="17" max="17" width="15.85546875" customWidth="1"/>
  </cols>
  <sheetData>
    <row r="1" spans="1:16" ht="11.25" customHeight="1" x14ac:dyDescent="0.25">
      <c r="A1" s="233" t="s">
        <v>0</v>
      </c>
      <c r="B1" s="233"/>
      <c r="C1" s="233"/>
      <c r="D1" s="233"/>
      <c r="E1" s="233"/>
      <c r="F1" s="233"/>
      <c r="G1" s="233"/>
      <c r="H1" s="233"/>
      <c r="I1" s="233"/>
      <c r="J1" s="233"/>
      <c r="K1" s="233"/>
      <c r="L1" s="233"/>
      <c r="M1" s="233"/>
      <c r="N1" s="233"/>
      <c r="O1" s="233"/>
      <c r="P1" s="233"/>
    </row>
    <row r="2" spans="1:16" ht="10.5" customHeight="1" x14ac:dyDescent="0.25">
      <c r="A2" s="233" t="s">
        <v>1</v>
      </c>
      <c r="B2" s="233"/>
      <c r="C2" s="233"/>
      <c r="D2" s="233"/>
      <c r="E2" s="233"/>
      <c r="F2" s="233"/>
      <c r="G2" s="233"/>
      <c r="H2" s="233"/>
      <c r="I2" s="233"/>
      <c r="J2" s="233"/>
      <c r="K2" s="233"/>
      <c r="L2" s="233"/>
      <c r="M2" s="233"/>
      <c r="N2" s="233"/>
      <c r="O2" s="233"/>
      <c r="P2" s="233"/>
    </row>
    <row r="3" spans="1:16" ht="12" customHeight="1" x14ac:dyDescent="0.25">
      <c r="A3" s="233" t="s">
        <v>2</v>
      </c>
      <c r="B3" s="233"/>
      <c r="C3" s="233"/>
      <c r="D3" s="233"/>
      <c r="E3" s="233"/>
      <c r="F3" s="233"/>
      <c r="G3" s="233"/>
      <c r="H3" s="233"/>
      <c r="I3" s="233"/>
      <c r="J3" s="233"/>
      <c r="K3" s="233"/>
      <c r="L3" s="233"/>
      <c r="M3" s="233"/>
      <c r="N3" s="233"/>
      <c r="O3" s="233"/>
      <c r="P3" s="233"/>
    </row>
    <row r="4" spans="1:16" ht="11.25" customHeight="1" x14ac:dyDescent="0.25">
      <c r="A4" s="233" t="s">
        <v>3</v>
      </c>
      <c r="B4" s="233"/>
      <c r="C4" s="233"/>
      <c r="D4" s="233"/>
      <c r="E4" s="233"/>
      <c r="F4" s="233"/>
      <c r="G4" s="233"/>
      <c r="H4" s="233"/>
      <c r="I4" s="233"/>
      <c r="J4" s="233"/>
      <c r="K4" s="233"/>
      <c r="L4" s="233"/>
      <c r="M4" s="233"/>
      <c r="N4" s="233"/>
      <c r="O4" s="233"/>
      <c r="P4" s="233"/>
    </row>
    <row r="5" spans="1:16" x14ac:dyDescent="0.25">
      <c r="A5" s="229" t="s">
        <v>4</v>
      </c>
      <c r="B5" s="229"/>
      <c r="C5" s="229"/>
      <c r="D5" s="229"/>
      <c r="E5" s="229"/>
      <c r="F5" s="229"/>
      <c r="G5" s="229"/>
      <c r="H5" s="229"/>
      <c r="I5" s="229"/>
      <c r="J5" s="229"/>
      <c r="K5" s="229"/>
      <c r="L5" s="229"/>
      <c r="M5" s="229"/>
      <c r="N5" s="229"/>
      <c r="O5" s="229"/>
      <c r="P5" s="229"/>
    </row>
    <row r="6" spans="1:16" x14ac:dyDescent="0.25">
      <c r="A6" s="230" t="s">
        <v>5</v>
      </c>
      <c r="B6" s="230"/>
      <c r="C6" s="230"/>
      <c r="D6" s="230"/>
      <c r="E6" s="230"/>
      <c r="F6" s="230"/>
      <c r="G6" s="230"/>
      <c r="H6" s="230"/>
      <c r="I6" s="230"/>
      <c r="J6" s="230"/>
      <c r="K6" s="230"/>
      <c r="L6" s="230"/>
      <c r="M6" s="230"/>
      <c r="N6" s="230"/>
      <c r="O6" s="230"/>
      <c r="P6" s="230"/>
    </row>
    <row r="7" spans="1:16" ht="30" customHeight="1" x14ac:dyDescent="0.25">
      <c r="A7" s="225" t="s">
        <v>6</v>
      </c>
      <c r="B7" s="225"/>
      <c r="C7" s="225"/>
      <c r="D7" s="225"/>
      <c r="E7" s="225"/>
      <c r="F7" s="225"/>
      <c r="G7" s="225"/>
      <c r="H7" s="225"/>
      <c r="I7" s="225"/>
      <c r="J7" s="225"/>
      <c r="K7" s="225"/>
      <c r="L7" s="225"/>
      <c r="M7" s="225"/>
      <c r="N7" s="225"/>
      <c r="O7" s="225"/>
      <c r="P7" s="225"/>
    </row>
    <row r="8" spans="1:16" x14ac:dyDescent="0.25">
      <c r="A8" s="1"/>
      <c r="B8" s="1"/>
      <c r="C8" s="1"/>
      <c r="D8" s="1"/>
      <c r="E8" s="1"/>
      <c r="F8" s="1"/>
      <c r="G8" s="1"/>
      <c r="H8" s="1"/>
      <c r="I8" s="1"/>
      <c r="J8" s="1"/>
      <c r="K8" s="1"/>
      <c r="L8" s="1"/>
      <c r="M8" s="1"/>
      <c r="N8" s="1"/>
      <c r="O8" s="1"/>
      <c r="P8" s="1"/>
    </row>
    <row r="9" spans="1:16" ht="15.75" customHeight="1" x14ac:dyDescent="0.25">
      <c r="E9" s="226" t="s">
        <v>7</v>
      </c>
      <c r="F9" s="226"/>
      <c r="G9" s="2" t="s">
        <v>8</v>
      </c>
      <c r="H9" s="3" t="str">
        <f>'ԱԾ-01'!H9</f>
        <v>30.09.2014թ.</v>
      </c>
      <c r="I9" s="226" t="s">
        <v>9</v>
      </c>
      <c r="J9" s="226"/>
      <c r="K9" s="3"/>
      <c r="L9" s="3"/>
      <c r="N9" s="4"/>
      <c r="O9" s="4"/>
      <c r="P9" s="4"/>
    </row>
    <row r="10" spans="1:16" ht="15.75" customHeight="1" x14ac:dyDescent="0.25">
      <c r="E10" s="5"/>
      <c r="F10" s="5"/>
      <c r="G10" s="2"/>
      <c r="H10" s="3"/>
      <c r="I10" s="4"/>
      <c r="J10" s="5"/>
      <c r="K10" s="5"/>
      <c r="L10" s="5"/>
      <c r="M10" s="5"/>
      <c r="N10" s="4"/>
      <c r="O10" s="4"/>
      <c r="P10" s="4"/>
    </row>
    <row r="11" spans="1:16" ht="30" customHeight="1" x14ac:dyDescent="0.25">
      <c r="A11" s="215" t="s">
        <v>10</v>
      </c>
      <c r="B11" s="215"/>
      <c r="C11" s="215"/>
      <c r="D11" s="215"/>
      <c r="E11" s="215"/>
      <c r="F11" s="215"/>
      <c r="G11" s="215"/>
      <c r="H11" s="215"/>
      <c r="I11" s="232" t="s">
        <v>11</v>
      </c>
      <c r="J11" s="232"/>
      <c r="K11" s="232"/>
      <c r="L11" s="232"/>
      <c r="M11" s="232"/>
      <c r="N11" s="232"/>
      <c r="O11" s="232"/>
      <c r="P11" s="232"/>
    </row>
    <row r="12" spans="1:16" x14ac:dyDescent="0.25">
      <c r="A12" s="227"/>
      <c r="B12" s="227"/>
      <c r="C12" s="6"/>
      <c r="D12" s="6"/>
      <c r="E12" s="6"/>
      <c r="F12" s="6"/>
      <c r="G12" s="6"/>
      <c r="H12" s="6"/>
      <c r="I12" s="232" t="s">
        <v>12</v>
      </c>
      <c r="J12" s="232"/>
      <c r="K12" s="232"/>
      <c r="L12" s="232"/>
      <c r="M12" s="232"/>
      <c r="N12" s="232"/>
      <c r="O12" s="232"/>
      <c r="P12" s="232"/>
    </row>
    <row r="13" spans="1:16" ht="25.5" customHeight="1" thickBot="1" x14ac:dyDescent="0.3">
      <c r="A13" s="7" t="s">
        <v>13</v>
      </c>
      <c r="B13" s="7"/>
      <c r="C13" s="8"/>
      <c r="D13" s="8"/>
      <c r="E13" s="8"/>
      <c r="F13" s="8"/>
      <c r="G13" s="8"/>
      <c r="H13" s="8"/>
      <c r="I13" s="215" t="s">
        <v>14</v>
      </c>
      <c r="J13" s="215"/>
      <c r="K13" s="215"/>
      <c r="L13" s="215"/>
      <c r="M13" s="215"/>
      <c r="N13" s="215"/>
      <c r="O13" s="215"/>
      <c r="P13" s="215"/>
    </row>
    <row r="14" spans="1:16" ht="28.5" customHeight="1" thickBot="1" x14ac:dyDescent="0.3">
      <c r="A14" s="215" t="s">
        <v>15</v>
      </c>
      <c r="B14" s="215"/>
      <c r="C14" s="215"/>
      <c r="D14" s="215"/>
      <c r="E14" s="215"/>
      <c r="F14" s="215"/>
      <c r="G14" s="9">
        <v>105033</v>
      </c>
      <c r="H14" s="10"/>
      <c r="I14" s="215" t="s">
        <v>16</v>
      </c>
      <c r="J14" s="215"/>
      <c r="K14" s="215"/>
      <c r="L14" s="215"/>
      <c r="M14" s="215"/>
      <c r="N14" s="215"/>
      <c r="O14" s="223" t="s">
        <v>17</v>
      </c>
      <c r="P14" s="224"/>
    </row>
    <row r="15" spans="1:16" x14ac:dyDescent="0.25">
      <c r="A15" s="11"/>
      <c r="B15" s="12"/>
      <c r="C15" s="12"/>
      <c r="D15" s="12"/>
      <c r="E15" s="12"/>
      <c r="F15" s="12"/>
      <c r="G15" s="12"/>
      <c r="H15" s="12"/>
      <c r="I15" s="12"/>
      <c r="J15" s="12"/>
      <c r="K15" s="12"/>
      <c r="L15" s="12"/>
      <c r="M15" s="12"/>
      <c r="N15" s="12"/>
      <c r="O15" s="12"/>
      <c r="P15" s="12"/>
    </row>
    <row r="16" spans="1:16" x14ac:dyDescent="0.25">
      <c r="A16" s="11"/>
      <c r="B16" s="12"/>
      <c r="C16" s="12"/>
      <c r="D16" s="12"/>
      <c r="E16" s="12"/>
      <c r="F16" s="12"/>
      <c r="G16" s="12"/>
      <c r="H16" s="12"/>
      <c r="I16" s="12"/>
      <c r="J16" s="12"/>
      <c r="K16" s="12"/>
      <c r="L16" s="12"/>
      <c r="M16" s="12"/>
      <c r="N16" s="12"/>
      <c r="O16" s="12"/>
      <c r="P16" s="12"/>
    </row>
    <row r="17" spans="1:17" x14ac:dyDescent="0.25">
      <c r="A17" s="219" t="s">
        <v>118</v>
      </c>
      <c r="B17" s="219"/>
      <c r="C17" s="219"/>
      <c r="D17" s="219"/>
      <c r="E17" s="219"/>
      <c r="F17" s="219"/>
      <c r="G17" s="12"/>
      <c r="H17" s="220" t="s">
        <v>139</v>
      </c>
      <c r="I17" s="220"/>
      <c r="J17" s="220"/>
      <c r="K17" s="222" t="s">
        <v>140</v>
      </c>
      <c r="L17" s="222"/>
      <c r="M17" s="222"/>
      <c r="N17" s="12"/>
      <c r="O17" s="222"/>
      <c r="P17" s="222"/>
    </row>
    <row r="18" spans="1:17" ht="21" customHeight="1" x14ac:dyDescent="0.25">
      <c r="A18" s="13"/>
      <c r="B18" s="14" t="s">
        <v>20</v>
      </c>
      <c r="C18" s="13"/>
      <c r="D18" s="13"/>
      <c r="E18" s="13"/>
      <c r="F18" s="12"/>
      <c r="G18" s="12"/>
      <c r="H18" s="13"/>
      <c r="I18" s="12"/>
      <c r="J18" s="12"/>
      <c r="K18" s="228" t="s">
        <v>21</v>
      </c>
      <c r="L18" s="228"/>
      <c r="M18" s="228"/>
      <c r="N18" s="12"/>
      <c r="O18" s="228" t="s">
        <v>22</v>
      </c>
      <c r="P18" s="228"/>
    </row>
    <row r="19" spans="1:17" x14ac:dyDescent="0.25">
      <c r="A19" s="12"/>
      <c r="B19" s="15"/>
      <c r="C19" s="12"/>
      <c r="D19" s="12"/>
      <c r="E19" s="15"/>
      <c r="F19" s="12"/>
      <c r="G19" s="12"/>
      <c r="H19" s="15"/>
      <c r="I19" s="12"/>
      <c r="J19" s="12"/>
      <c r="K19" s="15"/>
      <c r="L19" s="12"/>
      <c r="M19" s="12"/>
      <c r="N19" s="12"/>
      <c r="O19" s="15"/>
      <c r="P19" s="12"/>
    </row>
    <row r="20" spans="1:17" ht="15" customHeight="1" x14ac:dyDescent="0.25">
      <c r="A20" s="231"/>
      <c r="B20" s="234"/>
      <c r="C20" s="12"/>
      <c r="D20" s="12"/>
      <c r="E20" s="231"/>
      <c r="F20" s="12"/>
      <c r="G20" s="12"/>
      <c r="H20" s="220" t="s">
        <v>18</v>
      </c>
      <c r="I20" s="220"/>
      <c r="J20" s="220"/>
      <c r="K20" s="222" t="s">
        <v>19</v>
      </c>
      <c r="L20" s="222"/>
      <c r="M20" s="222"/>
      <c r="N20" s="12"/>
      <c r="O20" s="222"/>
      <c r="P20" s="222"/>
    </row>
    <row r="21" spans="1:17" x14ac:dyDescent="0.25">
      <c r="A21" s="231"/>
      <c r="B21" s="234"/>
      <c r="C21" s="12"/>
      <c r="D21" s="12"/>
      <c r="E21" s="231"/>
      <c r="F21" s="12"/>
      <c r="G21" s="12"/>
      <c r="H21" s="13"/>
      <c r="I21" s="13"/>
      <c r="J21" s="13"/>
      <c r="K21" s="228" t="s">
        <v>21</v>
      </c>
      <c r="L21" s="228"/>
      <c r="M21" s="228"/>
      <c r="N21" s="12"/>
      <c r="O21" s="228" t="s">
        <v>22</v>
      </c>
      <c r="P21" s="228"/>
    </row>
    <row r="22" spans="1:17" x14ac:dyDescent="0.25">
      <c r="A22" s="16"/>
    </row>
    <row r="23" spans="1:17" ht="58.5" customHeight="1" x14ac:dyDescent="0.25">
      <c r="A23" s="209" t="s">
        <v>23</v>
      </c>
      <c r="B23" s="209" t="s">
        <v>24</v>
      </c>
      <c r="C23" s="216" t="s">
        <v>25</v>
      </c>
      <c r="D23" s="217"/>
      <c r="E23" s="218"/>
      <c r="F23" s="209" t="s">
        <v>26</v>
      </c>
      <c r="G23" s="211" t="s">
        <v>27</v>
      </c>
      <c r="H23" s="211" t="s">
        <v>28</v>
      </c>
      <c r="I23" s="211" t="s">
        <v>29</v>
      </c>
      <c r="J23" s="209" t="s">
        <v>30</v>
      </c>
      <c r="K23" s="216" t="s">
        <v>31</v>
      </c>
      <c r="L23" s="217"/>
      <c r="M23" s="217"/>
      <c r="N23" s="217"/>
      <c r="O23" s="217"/>
      <c r="P23" s="218"/>
    </row>
    <row r="24" spans="1:17" ht="78" x14ac:dyDescent="0.25">
      <c r="A24" s="210"/>
      <c r="B24" s="210"/>
      <c r="C24" s="17" t="s">
        <v>32</v>
      </c>
      <c r="D24" s="213" t="s">
        <v>33</v>
      </c>
      <c r="E24" s="214"/>
      <c r="F24" s="210"/>
      <c r="G24" s="212"/>
      <c r="H24" s="212"/>
      <c r="I24" s="212"/>
      <c r="J24" s="210"/>
      <c r="K24" s="17" t="s">
        <v>34</v>
      </c>
      <c r="L24" s="17" t="s">
        <v>35</v>
      </c>
      <c r="M24" s="17" t="s">
        <v>36</v>
      </c>
      <c r="N24" s="17" t="s">
        <v>37</v>
      </c>
      <c r="O24" s="17" t="s">
        <v>38</v>
      </c>
      <c r="P24" s="17" t="s">
        <v>39</v>
      </c>
    </row>
    <row r="25" spans="1:17" x14ac:dyDescent="0.25">
      <c r="A25" s="18" t="s">
        <v>40</v>
      </c>
      <c r="B25" s="18" t="s">
        <v>41</v>
      </c>
      <c r="C25" s="18" t="s">
        <v>42</v>
      </c>
      <c r="D25" s="18" t="s">
        <v>43</v>
      </c>
      <c r="E25" s="18" t="s">
        <v>44</v>
      </c>
      <c r="F25" s="18" t="s">
        <v>45</v>
      </c>
      <c r="G25" s="19" t="s">
        <v>46</v>
      </c>
      <c r="H25" s="19" t="s">
        <v>47</v>
      </c>
      <c r="I25" s="20" t="s">
        <v>48</v>
      </c>
      <c r="J25" s="19" t="s">
        <v>49</v>
      </c>
      <c r="K25" s="19">
        <v>1</v>
      </c>
      <c r="L25" s="19">
        <v>2</v>
      </c>
      <c r="M25" s="19">
        <v>3</v>
      </c>
      <c r="N25" s="19">
        <v>4</v>
      </c>
      <c r="O25" s="19">
        <v>5</v>
      </c>
      <c r="P25" s="19">
        <v>6</v>
      </c>
    </row>
    <row r="26" spans="1:17" s="65" customFormat="1" ht="60" x14ac:dyDescent="0.25">
      <c r="A26" s="61">
        <v>105033</v>
      </c>
      <c r="B26" s="61">
        <v>2</v>
      </c>
      <c r="C26" s="61">
        <v>1042</v>
      </c>
      <c r="D26" s="61" t="s">
        <v>104</v>
      </c>
      <c r="E26" s="62" t="s">
        <v>79</v>
      </c>
      <c r="F26" s="61">
        <v>1</v>
      </c>
      <c r="G26" s="63"/>
      <c r="H26" s="63" t="s">
        <v>108</v>
      </c>
      <c r="I26" s="63" t="s">
        <v>109</v>
      </c>
      <c r="J26" s="56" t="s">
        <v>110</v>
      </c>
      <c r="K26" s="73" t="s">
        <v>107</v>
      </c>
      <c r="L26" s="73" t="s">
        <v>107</v>
      </c>
      <c r="M26" s="73" t="s">
        <v>107</v>
      </c>
      <c r="N26" s="73" t="s">
        <v>107</v>
      </c>
      <c r="O26" s="73" t="s">
        <v>107</v>
      </c>
      <c r="P26" s="73" t="s">
        <v>107</v>
      </c>
      <c r="Q26" s="59"/>
    </row>
    <row r="27" spans="1:17" x14ac:dyDescent="0.25">
      <c r="A27" s="16"/>
      <c r="H27" s="29"/>
    </row>
    <row r="28" spans="1:17" x14ac:dyDescent="0.25">
      <c r="A28" s="30" t="s">
        <v>67</v>
      </c>
    </row>
    <row r="29" spans="1:17" x14ac:dyDescent="0.25">
      <c r="A29" s="16"/>
    </row>
    <row r="30" spans="1:17" ht="23.25" customHeight="1" x14ac:dyDescent="0.25">
      <c r="A30" s="221" t="s">
        <v>68</v>
      </c>
      <c r="B30" s="221"/>
      <c r="C30" s="221"/>
      <c r="D30" s="221"/>
      <c r="E30" s="221"/>
      <c r="F30" s="221"/>
      <c r="G30" s="221"/>
      <c r="H30" s="221"/>
      <c r="I30" s="221"/>
      <c r="J30" s="206" t="s">
        <v>69</v>
      </c>
      <c r="K30" s="206"/>
      <c r="L30" s="206"/>
      <c r="M30" s="206"/>
      <c r="N30" s="206"/>
    </row>
    <row r="31" spans="1:17" ht="100.5" customHeight="1" x14ac:dyDescent="0.25">
      <c r="A31" s="31" t="s">
        <v>70</v>
      </c>
      <c r="B31" s="207" t="s">
        <v>71</v>
      </c>
      <c r="C31" s="207"/>
      <c r="D31" s="207" t="s">
        <v>72</v>
      </c>
      <c r="E31" s="207"/>
      <c r="F31" s="207" t="s">
        <v>73</v>
      </c>
      <c r="G31" s="207"/>
      <c r="H31" s="32" t="s">
        <v>74</v>
      </c>
      <c r="I31" s="32" t="s">
        <v>75</v>
      </c>
      <c r="J31" s="206" t="s">
        <v>76</v>
      </c>
      <c r="K31" s="206"/>
      <c r="L31" s="206" t="s">
        <v>77</v>
      </c>
      <c r="M31" s="206"/>
      <c r="N31" s="33" t="s">
        <v>78</v>
      </c>
    </row>
    <row r="32" spans="1:17" x14ac:dyDescent="0.25">
      <c r="A32" s="34">
        <v>7</v>
      </c>
      <c r="B32" s="206">
        <v>8</v>
      </c>
      <c r="C32" s="206"/>
      <c r="D32" s="206">
        <v>9</v>
      </c>
      <c r="E32" s="206"/>
      <c r="F32" s="206">
        <v>10</v>
      </c>
      <c r="G32" s="206"/>
      <c r="H32" s="35">
        <v>11</v>
      </c>
      <c r="I32" s="35">
        <v>12</v>
      </c>
      <c r="J32" s="206">
        <v>13</v>
      </c>
      <c r="K32" s="206"/>
      <c r="L32" s="206"/>
      <c r="M32" s="206">
        <v>14</v>
      </c>
      <c r="N32" s="33">
        <v>15</v>
      </c>
    </row>
    <row r="33" spans="1:14" x14ac:dyDescent="0.25">
      <c r="A33" s="36">
        <v>2030</v>
      </c>
      <c r="B33" s="208">
        <v>0</v>
      </c>
      <c r="C33" s="208"/>
      <c r="D33" s="208">
        <f>A33+B33</f>
        <v>2030</v>
      </c>
      <c r="E33" s="208"/>
      <c r="F33" s="208">
        <f>'[3]Monthly 08.03.01.14'!$J$28</f>
        <v>2030</v>
      </c>
      <c r="G33" s="208"/>
      <c r="H33" s="37">
        <f>F33-D33</f>
        <v>0</v>
      </c>
      <c r="I33" s="38"/>
      <c r="J33" s="205"/>
      <c r="K33" s="205"/>
      <c r="L33" s="205"/>
      <c r="M33" s="205"/>
      <c r="N33" s="39"/>
    </row>
    <row r="34" spans="1:14" x14ac:dyDescent="0.25">
      <c r="A34" s="1"/>
    </row>
  </sheetData>
  <mergeCells count="58">
    <mergeCell ref="A1:P1"/>
    <mergeCell ref="A2:P2"/>
    <mergeCell ref="A3:P3"/>
    <mergeCell ref="A4:P4"/>
    <mergeCell ref="B20:B21"/>
    <mergeCell ref="E20:E21"/>
    <mergeCell ref="H20:J20"/>
    <mergeCell ref="K21:M21"/>
    <mergeCell ref="O21:P21"/>
    <mergeCell ref="A5:P5"/>
    <mergeCell ref="A6:P6"/>
    <mergeCell ref="I9:J9"/>
    <mergeCell ref="K20:M20"/>
    <mergeCell ref="K18:M18"/>
    <mergeCell ref="A14:F14"/>
    <mergeCell ref="A11:H11"/>
    <mergeCell ref="O18:P18"/>
    <mergeCell ref="A20:A21"/>
    <mergeCell ref="O20:P20"/>
    <mergeCell ref="I13:P13"/>
    <mergeCell ref="O14:P14"/>
    <mergeCell ref="A7:P7"/>
    <mergeCell ref="E9:F9"/>
    <mergeCell ref="A12:B12"/>
    <mergeCell ref="K17:M17"/>
    <mergeCell ref="O17:P17"/>
    <mergeCell ref="I11:P11"/>
    <mergeCell ref="I12:P12"/>
    <mergeCell ref="B31:C31"/>
    <mergeCell ref="I14:N14"/>
    <mergeCell ref="C23:E23"/>
    <mergeCell ref="F23:F24"/>
    <mergeCell ref="A17:F17"/>
    <mergeCell ref="H17:J17"/>
    <mergeCell ref="I23:I24"/>
    <mergeCell ref="J23:J24"/>
    <mergeCell ref="K23:P23"/>
    <mergeCell ref="A30:I30"/>
    <mergeCell ref="J30:N30"/>
    <mergeCell ref="A23:A24"/>
    <mergeCell ref="B23:B24"/>
    <mergeCell ref="G23:G24"/>
    <mergeCell ref="H23:H24"/>
    <mergeCell ref="D24:E24"/>
    <mergeCell ref="B33:C33"/>
    <mergeCell ref="D33:E33"/>
    <mergeCell ref="F33:G33"/>
    <mergeCell ref="J33:K33"/>
    <mergeCell ref="B32:C32"/>
    <mergeCell ref="D32:E32"/>
    <mergeCell ref="F32:G32"/>
    <mergeCell ref="J32:K32"/>
    <mergeCell ref="L33:M33"/>
    <mergeCell ref="L31:M31"/>
    <mergeCell ref="L32:M32"/>
    <mergeCell ref="D31:E31"/>
    <mergeCell ref="F31:G31"/>
    <mergeCell ref="J31:K31"/>
  </mergeCells>
  <phoneticPr fontId="28" type="noConversion"/>
  <pageMargins left="0.70866141732283472" right="0.70866141732283472" top="0.74803149606299213" bottom="0.74803149606299213" header="0.31496062992125984" footer="0.31496062992125984"/>
  <pageSetup paperSize="9" scale="64"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topLeftCell="A19" zoomScale="60" workbookViewId="0">
      <selection activeCell="A42" sqref="A42:I42"/>
    </sheetView>
  </sheetViews>
  <sheetFormatPr defaultRowHeight="15" x14ac:dyDescent="0.25"/>
  <cols>
    <col min="1" max="1" width="9.5703125" customWidth="1"/>
    <col min="2" max="2" width="8.7109375" customWidth="1"/>
    <col min="3" max="3" width="7.28515625" customWidth="1"/>
    <col min="4" max="4" width="6.85546875" customWidth="1"/>
    <col min="5" max="5" width="6.7109375" customWidth="1"/>
    <col min="6" max="6" width="8.140625" customWidth="1"/>
    <col min="7" max="7" width="9" customWidth="1"/>
    <col min="8" max="8" width="20.28515625" customWidth="1"/>
    <col min="9" max="9" width="22.42578125" customWidth="1"/>
    <col min="10" max="10" width="28.140625" customWidth="1"/>
    <col min="11" max="11" width="10" customWidth="1"/>
    <col min="12" max="12" width="9.42578125" customWidth="1"/>
    <col min="14" max="14" width="10.7109375" customWidth="1"/>
    <col min="15" max="15" width="10.140625" customWidth="1"/>
    <col min="16" max="16" width="34.5703125" customWidth="1"/>
    <col min="17" max="17" width="15.85546875" customWidth="1"/>
  </cols>
  <sheetData>
    <row r="1" spans="1:16" ht="11.25" customHeight="1" x14ac:dyDescent="0.25">
      <c r="A1" s="233" t="s">
        <v>0</v>
      </c>
      <c r="B1" s="233"/>
      <c r="C1" s="233"/>
      <c r="D1" s="233"/>
      <c r="E1" s="233"/>
      <c r="F1" s="233"/>
      <c r="G1" s="233"/>
      <c r="H1" s="233"/>
      <c r="I1" s="233"/>
      <c r="J1" s="233"/>
      <c r="K1" s="233"/>
      <c r="L1" s="233"/>
      <c r="M1" s="233"/>
      <c r="N1" s="233"/>
      <c r="O1" s="233"/>
      <c r="P1" s="233"/>
    </row>
    <row r="2" spans="1:16" ht="9.75" customHeight="1" x14ac:dyDescent="0.25">
      <c r="A2" s="233" t="s">
        <v>1</v>
      </c>
      <c r="B2" s="233"/>
      <c r="C2" s="233"/>
      <c r="D2" s="233"/>
      <c r="E2" s="233"/>
      <c r="F2" s="233"/>
      <c r="G2" s="233"/>
      <c r="H2" s="233"/>
      <c r="I2" s="233"/>
      <c r="J2" s="233"/>
      <c r="K2" s="233"/>
      <c r="L2" s="233"/>
      <c r="M2" s="233"/>
      <c r="N2" s="233"/>
      <c r="O2" s="233"/>
      <c r="P2" s="233"/>
    </row>
    <row r="3" spans="1:16" ht="12" customHeight="1" x14ac:dyDescent="0.25">
      <c r="A3" s="233" t="s">
        <v>2</v>
      </c>
      <c r="B3" s="233"/>
      <c r="C3" s="233"/>
      <c r="D3" s="233"/>
      <c r="E3" s="233"/>
      <c r="F3" s="233"/>
      <c r="G3" s="233"/>
      <c r="H3" s="233"/>
      <c r="I3" s="233"/>
      <c r="J3" s="233"/>
      <c r="K3" s="233"/>
      <c r="L3" s="233"/>
      <c r="M3" s="233"/>
      <c r="N3" s="233"/>
      <c r="O3" s="233"/>
      <c r="P3" s="233"/>
    </row>
    <row r="4" spans="1:16" ht="12" customHeight="1" x14ac:dyDescent="0.25">
      <c r="A4" s="233" t="s">
        <v>3</v>
      </c>
      <c r="B4" s="233"/>
      <c r="C4" s="233"/>
      <c r="D4" s="233"/>
      <c r="E4" s="233"/>
      <c r="F4" s="233"/>
      <c r="G4" s="233"/>
      <c r="H4" s="233"/>
      <c r="I4" s="233"/>
      <c r="J4" s="233"/>
      <c r="K4" s="233"/>
      <c r="L4" s="233"/>
      <c r="M4" s="233"/>
      <c r="N4" s="233"/>
      <c r="O4" s="233"/>
      <c r="P4" s="233"/>
    </row>
    <row r="5" spans="1:16" x14ac:dyDescent="0.25">
      <c r="A5" s="229" t="s">
        <v>4</v>
      </c>
      <c r="B5" s="229"/>
      <c r="C5" s="229"/>
      <c r="D5" s="229"/>
      <c r="E5" s="229"/>
      <c r="F5" s="229"/>
      <c r="G5" s="229"/>
      <c r="H5" s="229"/>
      <c r="I5" s="229"/>
      <c r="J5" s="229"/>
      <c r="K5" s="229"/>
      <c r="L5" s="229"/>
      <c r="M5" s="229"/>
      <c r="N5" s="229"/>
      <c r="O5" s="229"/>
      <c r="P5" s="229"/>
    </row>
    <row r="6" spans="1:16" x14ac:dyDescent="0.25">
      <c r="A6" s="230" t="s">
        <v>5</v>
      </c>
      <c r="B6" s="230"/>
      <c r="C6" s="230"/>
      <c r="D6" s="230"/>
      <c r="E6" s="230"/>
      <c r="F6" s="230"/>
      <c r="G6" s="230"/>
      <c r="H6" s="230"/>
      <c r="I6" s="230"/>
      <c r="J6" s="230"/>
      <c r="K6" s="230"/>
      <c r="L6" s="230"/>
      <c r="M6" s="230"/>
      <c r="N6" s="230"/>
      <c r="O6" s="230"/>
      <c r="P6" s="230"/>
    </row>
    <row r="7" spans="1:16" ht="31.5" customHeight="1" x14ac:dyDescent="0.25">
      <c r="A7" s="225" t="s">
        <v>6</v>
      </c>
      <c r="B7" s="225"/>
      <c r="C7" s="225"/>
      <c r="D7" s="225"/>
      <c r="E7" s="225"/>
      <c r="F7" s="225"/>
      <c r="G7" s="225"/>
      <c r="H7" s="225"/>
      <c r="I7" s="225"/>
      <c r="J7" s="225"/>
      <c r="K7" s="225"/>
      <c r="L7" s="225"/>
      <c r="M7" s="225"/>
      <c r="N7" s="225"/>
      <c r="O7" s="225"/>
      <c r="P7" s="225"/>
    </row>
    <row r="8" spans="1:16" x14ac:dyDescent="0.25">
      <c r="A8" s="1"/>
      <c r="B8" s="1"/>
      <c r="C8" s="1"/>
      <c r="D8" s="1"/>
      <c r="E8" s="1"/>
      <c r="F8" s="1"/>
      <c r="G8" s="1"/>
      <c r="H8" s="1"/>
      <c r="I8" s="1"/>
      <c r="J8" s="1"/>
      <c r="K8" s="1"/>
      <c r="L8" s="1"/>
      <c r="M8" s="1"/>
      <c r="N8" s="1"/>
      <c r="O8" s="1"/>
      <c r="P8" s="1"/>
    </row>
    <row r="9" spans="1:16" ht="15.75" customHeight="1" x14ac:dyDescent="0.25">
      <c r="E9" s="226" t="s">
        <v>7</v>
      </c>
      <c r="F9" s="226"/>
      <c r="G9" s="2" t="s">
        <v>8</v>
      </c>
      <c r="H9" s="3" t="str">
        <f>'ԱԾ-01'!H9</f>
        <v>30.09.2014թ.</v>
      </c>
      <c r="I9" s="226" t="s">
        <v>9</v>
      </c>
      <c r="J9" s="226"/>
      <c r="K9" s="3"/>
      <c r="L9" s="3"/>
      <c r="N9" s="4"/>
      <c r="O9" s="4"/>
      <c r="P9" s="4"/>
    </row>
    <row r="10" spans="1:16" ht="15.75" customHeight="1" x14ac:dyDescent="0.25">
      <c r="E10" s="5"/>
      <c r="F10" s="5"/>
      <c r="G10" s="2"/>
      <c r="H10" s="3"/>
      <c r="I10" s="4"/>
      <c r="J10" s="5"/>
      <c r="K10" s="5"/>
      <c r="L10" s="5"/>
      <c r="M10" s="5"/>
      <c r="N10" s="4"/>
      <c r="O10" s="4"/>
      <c r="P10" s="4"/>
    </row>
    <row r="11" spans="1:16" ht="30" customHeight="1" x14ac:dyDescent="0.25">
      <c r="A11" s="215" t="s">
        <v>10</v>
      </c>
      <c r="B11" s="215"/>
      <c r="C11" s="215"/>
      <c r="D11" s="215"/>
      <c r="E11" s="215"/>
      <c r="F11" s="215"/>
      <c r="G11" s="215"/>
      <c r="H11" s="215"/>
      <c r="I11" s="232" t="s">
        <v>11</v>
      </c>
      <c r="J11" s="232"/>
      <c r="K11" s="232"/>
      <c r="L11" s="232"/>
      <c r="M11" s="232"/>
      <c r="N11" s="232"/>
      <c r="O11" s="232"/>
      <c r="P11" s="232"/>
    </row>
    <row r="12" spans="1:16" x14ac:dyDescent="0.25">
      <c r="A12" s="227"/>
      <c r="B12" s="227"/>
      <c r="C12" s="6"/>
      <c r="D12" s="6"/>
      <c r="E12" s="6"/>
      <c r="F12" s="6"/>
      <c r="G12" s="6"/>
      <c r="H12" s="6"/>
      <c r="I12" s="232" t="s">
        <v>12</v>
      </c>
      <c r="J12" s="232"/>
      <c r="K12" s="232"/>
      <c r="L12" s="232"/>
      <c r="M12" s="232"/>
      <c r="N12" s="232"/>
      <c r="O12" s="232"/>
      <c r="P12" s="232"/>
    </row>
    <row r="13" spans="1:16" ht="25.5" customHeight="1" thickBot="1" x14ac:dyDescent="0.3">
      <c r="A13" s="7" t="s">
        <v>13</v>
      </c>
      <c r="B13" s="7"/>
      <c r="C13" s="8"/>
      <c r="D13" s="8"/>
      <c r="E13" s="8"/>
      <c r="F13" s="8"/>
      <c r="G13" s="8"/>
      <c r="H13" s="8"/>
      <c r="I13" s="215" t="s">
        <v>14</v>
      </c>
      <c r="J13" s="215"/>
      <c r="K13" s="215"/>
      <c r="L13" s="215"/>
      <c r="M13" s="215"/>
      <c r="N13" s="215"/>
      <c r="O13" s="215"/>
      <c r="P13" s="215"/>
    </row>
    <row r="14" spans="1:16" ht="28.5" customHeight="1" thickBot="1" x14ac:dyDescent="0.3">
      <c r="A14" s="215" t="s">
        <v>15</v>
      </c>
      <c r="B14" s="215"/>
      <c r="C14" s="215"/>
      <c r="D14" s="215"/>
      <c r="E14" s="215"/>
      <c r="F14" s="215"/>
      <c r="G14" s="9">
        <v>105033</v>
      </c>
      <c r="H14" s="10"/>
      <c r="I14" s="215" t="s">
        <v>16</v>
      </c>
      <c r="J14" s="215"/>
      <c r="K14" s="215"/>
      <c r="L14" s="215"/>
      <c r="M14" s="215"/>
      <c r="N14" s="215"/>
      <c r="O14" s="223" t="s">
        <v>17</v>
      </c>
      <c r="P14" s="224"/>
    </row>
    <row r="15" spans="1:16" x14ac:dyDescent="0.25">
      <c r="A15" s="11"/>
      <c r="B15" s="12"/>
      <c r="C15" s="12"/>
      <c r="D15" s="12"/>
      <c r="E15" s="12"/>
      <c r="F15" s="12"/>
      <c r="G15" s="12"/>
      <c r="H15" s="12"/>
      <c r="I15" s="12"/>
      <c r="J15" s="12"/>
      <c r="K15" s="12"/>
      <c r="L15" s="12"/>
      <c r="M15" s="12"/>
      <c r="N15" s="12"/>
      <c r="O15" s="12"/>
      <c r="P15" s="12"/>
    </row>
    <row r="16" spans="1:16" x14ac:dyDescent="0.25">
      <c r="A16" s="11"/>
      <c r="B16" s="12"/>
      <c r="C16" s="12"/>
      <c r="D16" s="12"/>
      <c r="E16" s="12"/>
      <c r="F16" s="12"/>
      <c r="G16" s="12"/>
      <c r="H16" s="12"/>
      <c r="I16" s="12"/>
      <c r="J16" s="12"/>
      <c r="K16" s="12"/>
      <c r="L16" s="12"/>
      <c r="M16" s="12"/>
      <c r="N16" s="12"/>
      <c r="O16" s="12"/>
      <c r="P16" s="12"/>
    </row>
    <row r="17" spans="1:17" x14ac:dyDescent="0.25">
      <c r="A17" s="219" t="s">
        <v>118</v>
      </c>
      <c r="B17" s="219"/>
      <c r="C17" s="219"/>
      <c r="D17" s="219"/>
      <c r="E17" s="219"/>
      <c r="F17" s="219"/>
      <c r="G17" s="12"/>
      <c r="H17" s="220" t="s">
        <v>139</v>
      </c>
      <c r="I17" s="220"/>
      <c r="J17" s="220"/>
      <c r="K17" s="222" t="s">
        <v>140</v>
      </c>
      <c r="L17" s="222"/>
      <c r="M17" s="222"/>
      <c r="N17" s="12"/>
      <c r="O17" s="222"/>
      <c r="P17" s="222"/>
    </row>
    <row r="18" spans="1:17" ht="21" customHeight="1" x14ac:dyDescent="0.25">
      <c r="A18" s="13"/>
      <c r="B18" s="14" t="s">
        <v>20</v>
      </c>
      <c r="C18" s="13"/>
      <c r="D18" s="13"/>
      <c r="E18" s="13"/>
      <c r="F18" s="12"/>
      <c r="G18" s="12"/>
      <c r="H18" s="13"/>
      <c r="I18" s="12"/>
      <c r="J18" s="12"/>
      <c r="K18" s="228" t="s">
        <v>21</v>
      </c>
      <c r="L18" s="228"/>
      <c r="M18" s="228"/>
      <c r="N18" s="12"/>
      <c r="O18" s="228" t="s">
        <v>22</v>
      </c>
      <c r="P18" s="228"/>
    </row>
    <row r="19" spans="1:17" x14ac:dyDescent="0.25">
      <c r="A19" s="12"/>
      <c r="B19" s="15"/>
      <c r="C19" s="12"/>
      <c r="D19" s="12"/>
      <c r="E19" s="15"/>
      <c r="F19" s="12"/>
      <c r="G19" s="12"/>
      <c r="H19" s="15"/>
      <c r="I19" s="12"/>
      <c r="J19" s="12"/>
      <c r="K19" s="15"/>
      <c r="L19" s="12"/>
      <c r="M19" s="12"/>
      <c r="N19" s="12"/>
      <c r="O19" s="15"/>
      <c r="P19" s="12"/>
    </row>
    <row r="20" spans="1:17" ht="15" customHeight="1" x14ac:dyDescent="0.25">
      <c r="A20" s="231"/>
      <c r="B20" s="234"/>
      <c r="C20" s="12"/>
      <c r="D20" s="12"/>
      <c r="E20" s="231"/>
      <c r="F20" s="12"/>
      <c r="G20" s="12"/>
      <c r="H20" s="220" t="s">
        <v>18</v>
      </c>
      <c r="I20" s="220"/>
      <c r="J20" s="220"/>
      <c r="K20" s="222" t="s">
        <v>19</v>
      </c>
      <c r="L20" s="222"/>
      <c r="M20" s="222"/>
      <c r="N20" s="12"/>
      <c r="O20" s="222"/>
      <c r="P20" s="222"/>
    </row>
    <row r="21" spans="1:17" x14ac:dyDescent="0.25">
      <c r="A21" s="231"/>
      <c r="B21" s="234"/>
      <c r="C21" s="12"/>
      <c r="D21" s="12"/>
      <c r="E21" s="231"/>
      <c r="F21" s="12"/>
      <c r="G21" s="12"/>
      <c r="H21" s="13"/>
      <c r="I21" s="13"/>
      <c r="J21" s="13"/>
      <c r="K21" s="228" t="s">
        <v>21</v>
      </c>
      <c r="L21" s="228"/>
      <c r="M21" s="228"/>
      <c r="N21" s="12"/>
      <c r="O21" s="228" t="s">
        <v>22</v>
      </c>
      <c r="P21" s="228"/>
    </row>
    <row r="22" spans="1:17" x14ac:dyDescent="0.25">
      <c r="A22" s="16"/>
    </row>
    <row r="23" spans="1:17" ht="58.5" customHeight="1" x14ac:dyDescent="0.25">
      <c r="A23" s="209" t="s">
        <v>23</v>
      </c>
      <c r="B23" s="209" t="s">
        <v>24</v>
      </c>
      <c r="C23" s="216" t="s">
        <v>25</v>
      </c>
      <c r="D23" s="217"/>
      <c r="E23" s="218"/>
      <c r="F23" s="209" t="s">
        <v>26</v>
      </c>
      <c r="G23" s="211" t="s">
        <v>27</v>
      </c>
      <c r="H23" s="211" t="s">
        <v>28</v>
      </c>
      <c r="I23" s="211" t="s">
        <v>29</v>
      </c>
      <c r="J23" s="209" t="s">
        <v>30</v>
      </c>
      <c r="K23" s="216" t="s">
        <v>31</v>
      </c>
      <c r="L23" s="217"/>
      <c r="M23" s="217"/>
      <c r="N23" s="217"/>
      <c r="O23" s="217"/>
      <c r="P23" s="218"/>
    </row>
    <row r="24" spans="1:17" ht="78" x14ac:dyDescent="0.25">
      <c r="A24" s="210"/>
      <c r="B24" s="210"/>
      <c r="C24" s="17" t="s">
        <v>32</v>
      </c>
      <c r="D24" s="213" t="s">
        <v>33</v>
      </c>
      <c r="E24" s="214"/>
      <c r="F24" s="210"/>
      <c r="G24" s="212"/>
      <c r="H24" s="212"/>
      <c r="I24" s="212"/>
      <c r="J24" s="210"/>
      <c r="K24" s="17" t="s">
        <v>34</v>
      </c>
      <c r="L24" s="17" t="s">
        <v>35</v>
      </c>
      <c r="M24" s="17" t="s">
        <v>36</v>
      </c>
      <c r="N24" s="17" t="s">
        <v>37</v>
      </c>
      <c r="O24" s="17" t="s">
        <v>38</v>
      </c>
      <c r="P24" s="17" t="s">
        <v>39</v>
      </c>
    </row>
    <row r="25" spans="1:17" x14ac:dyDescent="0.25">
      <c r="A25" s="18" t="s">
        <v>40</v>
      </c>
      <c r="B25" s="18" t="s">
        <v>41</v>
      </c>
      <c r="C25" s="18" t="s">
        <v>42</v>
      </c>
      <c r="D25" s="18" t="s">
        <v>43</v>
      </c>
      <c r="E25" s="18" t="s">
        <v>44</v>
      </c>
      <c r="F25" s="18" t="s">
        <v>45</v>
      </c>
      <c r="G25" s="19" t="s">
        <v>46</v>
      </c>
      <c r="H25" s="19" t="s">
        <v>47</v>
      </c>
      <c r="I25" s="20" t="s">
        <v>48</v>
      </c>
      <c r="J25" s="19" t="s">
        <v>49</v>
      </c>
      <c r="K25" s="19">
        <v>1</v>
      </c>
      <c r="L25" s="19">
        <v>2</v>
      </c>
      <c r="M25" s="19">
        <v>3</v>
      </c>
      <c r="N25" s="19">
        <v>4</v>
      </c>
      <c r="O25" s="19">
        <v>5</v>
      </c>
      <c r="P25" s="19">
        <v>6</v>
      </c>
    </row>
    <row r="26" spans="1:17" s="41" customFormat="1" ht="84" x14ac:dyDescent="0.25">
      <c r="A26" s="21">
        <v>105033</v>
      </c>
      <c r="B26" s="21">
        <v>2</v>
      </c>
      <c r="C26" s="21">
        <v>1042</v>
      </c>
      <c r="D26" s="21" t="s">
        <v>104</v>
      </c>
      <c r="E26" s="22" t="s">
        <v>83</v>
      </c>
      <c r="F26" s="21">
        <v>1</v>
      </c>
      <c r="G26" s="23"/>
      <c r="H26" s="23" t="s">
        <v>111</v>
      </c>
      <c r="I26" s="23" t="s">
        <v>112</v>
      </c>
      <c r="J26" s="24" t="s">
        <v>113</v>
      </c>
      <c r="K26" s="49" t="s">
        <v>107</v>
      </c>
      <c r="L26" s="49" t="s">
        <v>107</v>
      </c>
      <c r="M26" s="49" t="s">
        <v>107</v>
      </c>
      <c r="N26" s="49" t="s">
        <v>107</v>
      </c>
      <c r="O26" s="49" t="s">
        <v>107</v>
      </c>
      <c r="P26" s="49" t="s">
        <v>107</v>
      </c>
      <c r="Q26" s="40"/>
    </row>
    <row r="27" spans="1:17" x14ac:dyDescent="0.25">
      <c r="A27" s="16"/>
      <c r="H27" s="29"/>
    </row>
    <row r="28" spans="1:17" x14ac:dyDescent="0.25">
      <c r="A28" s="30" t="s">
        <v>67</v>
      </c>
    </row>
    <row r="29" spans="1:17" x14ac:dyDescent="0.25">
      <c r="A29" s="16"/>
    </row>
    <row r="30" spans="1:17" ht="23.25" customHeight="1" x14ac:dyDescent="0.25">
      <c r="A30" s="221" t="s">
        <v>68</v>
      </c>
      <c r="B30" s="221"/>
      <c r="C30" s="221"/>
      <c r="D30" s="221"/>
      <c r="E30" s="221"/>
      <c r="F30" s="221"/>
      <c r="G30" s="221"/>
      <c r="H30" s="221"/>
      <c r="I30" s="221"/>
      <c r="J30" s="206" t="s">
        <v>69</v>
      </c>
      <c r="K30" s="206"/>
      <c r="L30" s="206"/>
      <c r="M30" s="206"/>
      <c r="N30" s="206"/>
    </row>
    <row r="31" spans="1:17" ht="100.5" customHeight="1" x14ac:dyDescent="0.25">
      <c r="A31" s="31" t="s">
        <v>70</v>
      </c>
      <c r="B31" s="207" t="s">
        <v>71</v>
      </c>
      <c r="C31" s="207"/>
      <c r="D31" s="207" t="s">
        <v>72</v>
      </c>
      <c r="E31" s="207"/>
      <c r="F31" s="207" t="s">
        <v>73</v>
      </c>
      <c r="G31" s="207"/>
      <c r="H31" s="32" t="s">
        <v>74</v>
      </c>
      <c r="I31" s="32" t="s">
        <v>75</v>
      </c>
      <c r="J31" s="206" t="s">
        <v>76</v>
      </c>
      <c r="K31" s="206"/>
      <c r="L31" s="206" t="s">
        <v>77</v>
      </c>
      <c r="M31" s="206"/>
      <c r="N31" s="33" t="s">
        <v>78</v>
      </c>
    </row>
    <row r="32" spans="1:17" x14ac:dyDescent="0.25">
      <c r="A32" s="34">
        <v>7</v>
      </c>
      <c r="B32" s="206">
        <v>8</v>
      </c>
      <c r="C32" s="206"/>
      <c r="D32" s="206">
        <v>9</v>
      </c>
      <c r="E32" s="206"/>
      <c r="F32" s="206">
        <v>10</v>
      </c>
      <c r="G32" s="206"/>
      <c r="H32" s="35">
        <v>11</v>
      </c>
      <c r="I32" s="35">
        <v>12</v>
      </c>
      <c r="J32" s="206">
        <v>13</v>
      </c>
      <c r="K32" s="206"/>
      <c r="L32" s="206"/>
      <c r="M32" s="206">
        <v>14</v>
      </c>
      <c r="N32" s="33">
        <v>15</v>
      </c>
    </row>
    <row r="33" spans="1:14" x14ac:dyDescent="0.25">
      <c r="A33" s="36">
        <v>220000</v>
      </c>
      <c r="B33" s="208">
        <v>0</v>
      </c>
      <c r="C33" s="208"/>
      <c r="D33" s="208">
        <f>A33+B33</f>
        <v>220000</v>
      </c>
      <c r="E33" s="208"/>
      <c r="F33" s="208">
        <f>'[3]Monthly 08.03.01.11'!$J$28</f>
        <v>220000</v>
      </c>
      <c r="G33" s="208"/>
      <c r="H33" s="37">
        <f>F33-D33</f>
        <v>0</v>
      </c>
      <c r="I33" s="38"/>
      <c r="J33" s="205"/>
      <c r="K33" s="205"/>
      <c r="L33" s="205"/>
      <c r="M33" s="205"/>
      <c r="N33" s="39"/>
    </row>
    <row r="34" spans="1:14" x14ac:dyDescent="0.25">
      <c r="A34" s="1"/>
    </row>
  </sheetData>
  <mergeCells count="58">
    <mergeCell ref="A1:P1"/>
    <mergeCell ref="A2:P2"/>
    <mergeCell ref="A3:P3"/>
    <mergeCell ref="A4:P4"/>
    <mergeCell ref="B20:B21"/>
    <mergeCell ref="E20:E21"/>
    <mergeCell ref="H20:J20"/>
    <mergeCell ref="K21:M21"/>
    <mergeCell ref="O21:P21"/>
    <mergeCell ref="A5:P5"/>
    <mergeCell ref="A6:P6"/>
    <mergeCell ref="I9:J9"/>
    <mergeCell ref="K20:M20"/>
    <mergeCell ref="K18:M18"/>
    <mergeCell ref="A14:F14"/>
    <mergeCell ref="A11:H11"/>
    <mergeCell ref="O18:P18"/>
    <mergeCell ref="A20:A21"/>
    <mergeCell ref="O20:P20"/>
    <mergeCell ref="I13:P13"/>
    <mergeCell ref="O14:P14"/>
    <mergeCell ref="A7:P7"/>
    <mergeCell ref="E9:F9"/>
    <mergeCell ref="A12:B12"/>
    <mergeCell ref="K17:M17"/>
    <mergeCell ref="O17:P17"/>
    <mergeCell ref="I11:P11"/>
    <mergeCell ref="I12:P12"/>
    <mergeCell ref="B31:C31"/>
    <mergeCell ref="I14:N14"/>
    <mergeCell ref="C23:E23"/>
    <mergeCell ref="F23:F24"/>
    <mergeCell ref="A17:F17"/>
    <mergeCell ref="H17:J17"/>
    <mergeCell ref="I23:I24"/>
    <mergeCell ref="J23:J24"/>
    <mergeCell ref="K23:P23"/>
    <mergeCell ref="A30:I30"/>
    <mergeCell ref="J30:N30"/>
    <mergeCell ref="A23:A24"/>
    <mergeCell ref="B23:B24"/>
    <mergeCell ref="G23:G24"/>
    <mergeCell ref="H23:H24"/>
    <mergeCell ref="D24:E24"/>
    <mergeCell ref="B33:C33"/>
    <mergeCell ref="D33:E33"/>
    <mergeCell ref="F33:G33"/>
    <mergeCell ref="J33:K33"/>
    <mergeCell ref="B32:C32"/>
    <mergeCell ref="D32:E32"/>
    <mergeCell ref="F32:G32"/>
    <mergeCell ref="J32:K32"/>
    <mergeCell ref="L33:M33"/>
    <mergeCell ref="L31:M31"/>
    <mergeCell ref="L32:M32"/>
    <mergeCell ref="D31:E31"/>
    <mergeCell ref="F31:G31"/>
    <mergeCell ref="J31:K31"/>
  </mergeCells>
  <phoneticPr fontId="28" type="noConversion"/>
  <pageMargins left="0.70866141732283472" right="0.70866141732283472" top="0.74803149606299213" bottom="0.74803149606299213" header="0.31496062992125984" footer="0.31496062992125984"/>
  <pageSetup paperSize="9" scale="61"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41"/>
  <sheetViews>
    <sheetView zoomScale="70" zoomScaleNormal="70" zoomScaleSheetLayoutView="100" workbookViewId="0">
      <selection activeCell="A6" sqref="A6"/>
    </sheetView>
  </sheetViews>
  <sheetFormatPr defaultRowHeight="12.75" x14ac:dyDescent="0.25"/>
  <cols>
    <col min="1" max="1" width="7.5703125" style="144" customWidth="1"/>
    <col min="2" max="2" width="3.5703125" style="144" customWidth="1"/>
    <col min="3" max="3" width="5" style="144" customWidth="1"/>
    <col min="4" max="4" width="4.85546875" style="144" customWidth="1"/>
    <col min="5" max="5" width="4.42578125" style="144" customWidth="1"/>
    <col min="6" max="6" width="3.5703125" style="153" customWidth="1"/>
    <col min="7" max="7" width="4.140625" style="144" customWidth="1"/>
    <col min="8" max="8" width="28" style="144" customWidth="1"/>
    <col min="9" max="9" width="36.28515625" style="144" customWidth="1"/>
    <col min="10" max="10" width="17.85546875" style="144" customWidth="1"/>
    <col min="11" max="11" width="13.85546875" style="153" customWidth="1"/>
    <col min="12" max="12" width="12.28515625" style="153" customWidth="1"/>
    <col min="13" max="13" width="12.7109375" style="153" customWidth="1"/>
    <col min="14" max="14" width="13.140625" style="153" customWidth="1"/>
    <col min="15" max="15" width="11.140625" style="153" customWidth="1"/>
    <col min="16" max="16" width="41" style="144" customWidth="1"/>
    <col min="17" max="17" width="14.7109375" style="154" customWidth="1"/>
    <col min="18" max="18" width="12.85546875" style="154" customWidth="1"/>
    <col min="19" max="19" width="12" style="154" customWidth="1"/>
    <col min="20" max="20" width="13.28515625" style="154" customWidth="1"/>
    <col min="21" max="21" width="11.140625" style="154" customWidth="1"/>
    <col min="22" max="22" width="39.42578125" style="154" customWidth="1"/>
    <col min="23" max="23" width="35.42578125" style="154" customWidth="1"/>
    <col min="24" max="24" width="43.140625" style="154" customWidth="1"/>
    <col min="25" max="25" width="27.28515625" style="154" customWidth="1"/>
    <col min="26" max="16384" width="9.140625" style="144"/>
  </cols>
  <sheetData>
    <row r="1" spans="1:25" ht="28.5" customHeight="1" x14ac:dyDescent="0.25">
      <c r="A1" s="181" t="s">
        <v>23</v>
      </c>
      <c r="B1" s="181" t="s">
        <v>24</v>
      </c>
      <c r="C1" s="178" t="s">
        <v>25</v>
      </c>
      <c r="D1" s="179"/>
      <c r="E1" s="180"/>
      <c r="F1" s="181" t="s">
        <v>26</v>
      </c>
      <c r="G1" s="181" t="s">
        <v>27</v>
      </c>
      <c r="H1" s="176" t="s">
        <v>28</v>
      </c>
      <c r="I1" s="176" t="s">
        <v>29</v>
      </c>
      <c r="J1" s="176" t="s">
        <v>30</v>
      </c>
      <c r="K1" s="178" t="s">
        <v>31</v>
      </c>
      <c r="L1" s="179"/>
      <c r="M1" s="179"/>
      <c r="N1" s="179"/>
      <c r="O1" s="179"/>
      <c r="P1" s="180"/>
      <c r="Q1" s="183" t="s">
        <v>68</v>
      </c>
      <c r="R1" s="183"/>
      <c r="S1" s="183"/>
      <c r="T1" s="183"/>
      <c r="U1" s="183"/>
      <c r="V1" s="183"/>
      <c r="W1" s="183" t="s">
        <v>69</v>
      </c>
      <c r="X1" s="183"/>
      <c r="Y1" s="183"/>
    </row>
    <row r="2" spans="1:25" ht="93.75" customHeight="1" x14ac:dyDescent="0.25">
      <c r="A2" s="182"/>
      <c r="B2" s="182"/>
      <c r="C2" s="157" t="s">
        <v>32</v>
      </c>
      <c r="D2" s="184" t="s">
        <v>33</v>
      </c>
      <c r="E2" s="185"/>
      <c r="F2" s="182"/>
      <c r="G2" s="182"/>
      <c r="H2" s="177"/>
      <c r="I2" s="177"/>
      <c r="J2" s="177"/>
      <c r="K2" s="157" t="s">
        <v>34</v>
      </c>
      <c r="L2" s="157" t="s">
        <v>35</v>
      </c>
      <c r="M2" s="157" t="s">
        <v>36</v>
      </c>
      <c r="N2" s="157" t="s">
        <v>37</v>
      </c>
      <c r="O2" s="157" t="s">
        <v>38</v>
      </c>
      <c r="P2" s="157" t="s">
        <v>39</v>
      </c>
      <c r="Q2" s="158" t="s">
        <v>70</v>
      </c>
      <c r="R2" s="158" t="s">
        <v>71</v>
      </c>
      <c r="S2" s="158" t="s">
        <v>72</v>
      </c>
      <c r="T2" s="145" t="s">
        <v>73</v>
      </c>
      <c r="U2" s="158" t="s">
        <v>74</v>
      </c>
      <c r="V2" s="158" t="s">
        <v>75</v>
      </c>
      <c r="W2" s="158" t="s">
        <v>76</v>
      </c>
      <c r="X2" s="158" t="s">
        <v>77</v>
      </c>
      <c r="Y2" s="158" t="s">
        <v>78</v>
      </c>
    </row>
    <row r="3" spans="1:25" s="146" customFormat="1" x14ac:dyDescent="0.25">
      <c r="A3" s="129" t="s">
        <v>40</v>
      </c>
      <c r="B3" s="129" t="s">
        <v>41</v>
      </c>
      <c r="C3" s="129" t="s">
        <v>42</v>
      </c>
      <c r="D3" s="129" t="s">
        <v>43</v>
      </c>
      <c r="E3" s="129" t="s">
        <v>44</v>
      </c>
      <c r="F3" s="129" t="s">
        <v>45</v>
      </c>
      <c r="G3" s="129" t="s">
        <v>46</v>
      </c>
      <c r="H3" s="129" t="s">
        <v>47</v>
      </c>
      <c r="I3" s="157" t="s">
        <v>48</v>
      </c>
      <c r="J3" s="129" t="s">
        <v>49</v>
      </c>
      <c r="K3" s="129">
        <v>1</v>
      </c>
      <c r="L3" s="129">
        <v>2</v>
      </c>
      <c r="M3" s="129">
        <v>3</v>
      </c>
      <c r="N3" s="129">
        <v>4</v>
      </c>
      <c r="O3" s="129">
        <v>5</v>
      </c>
      <c r="P3" s="129">
        <v>6</v>
      </c>
      <c r="Q3" s="158">
        <v>7</v>
      </c>
      <c r="R3" s="158">
        <v>8</v>
      </c>
      <c r="S3" s="158">
        <v>9</v>
      </c>
      <c r="T3" s="158">
        <v>10</v>
      </c>
      <c r="U3" s="158">
        <v>11</v>
      </c>
      <c r="V3" s="158">
        <v>12</v>
      </c>
      <c r="W3" s="158">
        <v>13</v>
      </c>
      <c r="X3" s="158">
        <v>14</v>
      </c>
      <c r="Y3" s="158">
        <v>15</v>
      </c>
    </row>
    <row r="4" spans="1:25" ht="58.5" customHeight="1" x14ac:dyDescent="0.25">
      <c r="A4" s="129">
        <v>105033</v>
      </c>
      <c r="B4" s="129">
        <v>1</v>
      </c>
      <c r="C4" s="129">
        <v>1042</v>
      </c>
      <c r="D4" s="129" t="s">
        <v>50</v>
      </c>
      <c r="E4" s="130" t="s">
        <v>51</v>
      </c>
      <c r="F4" s="130"/>
      <c r="G4" s="130"/>
      <c r="H4" s="128" t="s">
        <v>52</v>
      </c>
      <c r="I4" s="128"/>
      <c r="J4" s="147"/>
      <c r="K4" s="129"/>
      <c r="L4" s="129"/>
      <c r="M4" s="129"/>
      <c r="N4" s="129"/>
      <c r="O4" s="129"/>
      <c r="P4" s="128"/>
      <c r="Q4" s="131">
        <v>128675.2</v>
      </c>
      <c r="R4" s="131"/>
      <c r="S4" s="131">
        <f t="shared" ref="S4:S40" si="0">Q4+R4</f>
        <v>128675.2</v>
      </c>
      <c r="T4" s="131">
        <v>125172.3</v>
      </c>
      <c r="U4" s="131">
        <f>T4-S4</f>
        <v>-3502.8999999999942</v>
      </c>
      <c r="V4" s="134" t="s">
        <v>189</v>
      </c>
      <c r="W4" s="148"/>
      <c r="X4" s="148"/>
      <c r="Y4" s="148"/>
    </row>
    <row r="5" spans="1:25" ht="72" customHeight="1" x14ac:dyDescent="0.25">
      <c r="A5" s="129">
        <v>105033</v>
      </c>
      <c r="B5" s="129">
        <v>1</v>
      </c>
      <c r="C5" s="129">
        <v>1042</v>
      </c>
      <c r="D5" s="129" t="s">
        <v>50</v>
      </c>
      <c r="E5" s="130" t="s">
        <v>51</v>
      </c>
      <c r="F5" s="129">
        <v>1</v>
      </c>
      <c r="G5" s="129"/>
      <c r="H5" s="128" t="s">
        <v>52</v>
      </c>
      <c r="I5" s="128" t="s">
        <v>149</v>
      </c>
      <c r="J5" s="128" t="s">
        <v>54</v>
      </c>
      <c r="K5" s="168">
        <v>440</v>
      </c>
      <c r="L5" s="168">
        <v>0</v>
      </c>
      <c r="M5" s="168">
        <f>K5+L5</f>
        <v>440</v>
      </c>
      <c r="N5" s="167">
        <v>501</v>
      </c>
      <c r="O5" s="168">
        <f t="shared" ref="O5:O15" si="1">N5-M5</f>
        <v>61</v>
      </c>
      <c r="P5" s="128" t="s">
        <v>191</v>
      </c>
      <c r="Q5" s="148"/>
      <c r="R5" s="148"/>
      <c r="S5" s="131">
        <f t="shared" si="0"/>
        <v>0</v>
      </c>
      <c r="T5" s="148"/>
      <c r="U5" s="131">
        <f t="shared" ref="U5:U41" si="2">T5-S5</f>
        <v>0</v>
      </c>
      <c r="V5" s="148"/>
      <c r="W5" s="148"/>
      <c r="X5" s="148"/>
      <c r="Y5" s="148"/>
    </row>
    <row r="6" spans="1:25" ht="107.25" customHeight="1" x14ac:dyDescent="0.25">
      <c r="A6" s="129">
        <v>105033</v>
      </c>
      <c r="B6" s="129">
        <v>1</v>
      </c>
      <c r="C6" s="129">
        <v>1042</v>
      </c>
      <c r="D6" s="129" t="s">
        <v>50</v>
      </c>
      <c r="E6" s="130" t="s">
        <v>51</v>
      </c>
      <c r="F6" s="129">
        <v>2</v>
      </c>
      <c r="G6" s="129"/>
      <c r="H6" s="128" t="s">
        <v>52</v>
      </c>
      <c r="I6" s="128" t="s">
        <v>150</v>
      </c>
      <c r="J6" s="128" t="s">
        <v>54</v>
      </c>
      <c r="K6" s="168">
        <v>24</v>
      </c>
      <c r="L6" s="168">
        <v>0</v>
      </c>
      <c r="M6" s="168">
        <f>K6+L6</f>
        <v>24</v>
      </c>
      <c r="N6" s="168">
        <v>92</v>
      </c>
      <c r="O6" s="168">
        <f t="shared" si="1"/>
        <v>68</v>
      </c>
      <c r="P6" s="128" t="s">
        <v>185</v>
      </c>
      <c r="Q6" s="148"/>
      <c r="R6" s="148"/>
      <c r="S6" s="131">
        <f t="shared" si="0"/>
        <v>0</v>
      </c>
      <c r="T6" s="148"/>
      <c r="U6" s="131">
        <f t="shared" si="2"/>
        <v>0</v>
      </c>
      <c r="V6" s="148"/>
      <c r="W6" s="148"/>
      <c r="X6" s="148"/>
      <c r="Y6" s="148"/>
    </row>
    <row r="7" spans="1:25" ht="84" customHeight="1" x14ac:dyDescent="0.25">
      <c r="A7" s="129">
        <v>105033</v>
      </c>
      <c r="B7" s="129">
        <v>1</v>
      </c>
      <c r="C7" s="129">
        <v>1042</v>
      </c>
      <c r="D7" s="129" t="s">
        <v>50</v>
      </c>
      <c r="E7" s="130" t="s">
        <v>51</v>
      </c>
      <c r="F7" s="129">
        <v>3</v>
      </c>
      <c r="G7" s="129"/>
      <c r="H7" s="128" t="s">
        <v>52</v>
      </c>
      <c r="I7" s="128" t="s">
        <v>151</v>
      </c>
      <c r="J7" s="128" t="s">
        <v>54</v>
      </c>
      <c r="K7" s="168">
        <v>1</v>
      </c>
      <c r="L7" s="168">
        <v>0</v>
      </c>
      <c r="M7" s="168">
        <f>K7+L7</f>
        <v>1</v>
      </c>
      <c r="N7" s="168">
        <v>1</v>
      </c>
      <c r="O7" s="168">
        <f t="shared" si="1"/>
        <v>0</v>
      </c>
      <c r="P7" s="128"/>
      <c r="Q7" s="148"/>
      <c r="R7" s="148"/>
      <c r="S7" s="131">
        <f t="shared" si="0"/>
        <v>0</v>
      </c>
      <c r="T7" s="148"/>
      <c r="U7" s="131">
        <f t="shared" si="2"/>
        <v>0</v>
      </c>
      <c r="V7" s="148"/>
      <c r="W7" s="148"/>
      <c r="X7" s="148"/>
      <c r="Y7" s="148"/>
    </row>
    <row r="8" spans="1:25" ht="120" customHeight="1" x14ac:dyDescent="0.25">
      <c r="A8" s="129">
        <v>105033</v>
      </c>
      <c r="B8" s="129">
        <v>1</v>
      </c>
      <c r="C8" s="129">
        <v>1042</v>
      </c>
      <c r="D8" s="129" t="s">
        <v>50</v>
      </c>
      <c r="E8" s="130" t="s">
        <v>51</v>
      </c>
      <c r="F8" s="129">
        <v>4</v>
      </c>
      <c r="G8" s="129"/>
      <c r="H8" s="128" t="s">
        <v>52</v>
      </c>
      <c r="I8" s="128" t="s">
        <v>145</v>
      </c>
      <c r="J8" s="128" t="s">
        <v>54</v>
      </c>
      <c r="K8" s="168">
        <v>2</v>
      </c>
      <c r="L8" s="168">
        <v>0</v>
      </c>
      <c r="M8" s="168">
        <f>K8+L8</f>
        <v>2</v>
      </c>
      <c r="N8" s="168">
        <v>2</v>
      </c>
      <c r="O8" s="168">
        <f t="shared" si="1"/>
        <v>0</v>
      </c>
      <c r="P8" s="128"/>
      <c r="Q8" s="148"/>
      <c r="R8" s="148"/>
      <c r="S8" s="131">
        <f t="shared" si="0"/>
        <v>0</v>
      </c>
      <c r="T8" s="148"/>
      <c r="U8" s="131">
        <f t="shared" si="2"/>
        <v>0</v>
      </c>
      <c r="V8" s="148"/>
      <c r="W8" s="148"/>
      <c r="X8" s="148"/>
      <c r="Y8" s="148"/>
    </row>
    <row r="9" spans="1:25" ht="70.5" customHeight="1" x14ac:dyDescent="0.25">
      <c r="A9" s="129">
        <v>105033</v>
      </c>
      <c r="B9" s="129">
        <v>1</v>
      </c>
      <c r="C9" s="129">
        <v>1042</v>
      </c>
      <c r="D9" s="129" t="s">
        <v>50</v>
      </c>
      <c r="E9" s="130" t="s">
        <v>51</v>
      </c>
      <c r="F9" s="129">
        <v>5</v>
      </c>
      <c r="G9" s="129"/>
      <c r="H9" s="128" t="s">
        <v>52</v>
      </c>
      <c r="I9" s="128" t="s">
        <v>152</v>
      </c>
      <c r="J9" s="128" t="s">
        <v>54</v>
      </c>
      <c r="K9" s="168">
        <v>5</v>
      </c>
      <c r="L9" s="168">
        <v>0</v>
      </c>
      <c r="M9" s="168">
        <f>K9+L9</f>
        <v>5</v>
      </c>
      <c r="N9" s="168">
        <v>5</v>
      </c>
      <c r="O9" s="168">
        <f t="shared" si="1"/>
        <v>0</v>
      </c>
      <c r="P9" s="128"/>
      <c r="Q9" s="148"/>
      <c r="R9" s="148"/>
      <c r="S9" s="131">
        <f t="shared" si="0"/>
        <v>0</v>
      </c>
      <c r="T9" s="148"/>
      <c r="U9" s="131">
        <f t="shared" si="2"/>
        <v>0</v>
      </c>
      <c r="V9" s="148"/>
      <c r="W9" s="148"/>
      <c r="X9" s="148"/>
      <c r="Y9" s="148"/>
    </row>
    <row r="10" spans="1:25" ht="87" customHeight="1" x14ac:dyDescent="0.25">
      <c r="A10" s="129">
        <v>105033</v>
      </c>
      <c r="B10" s="129">
        <v>1</v>
      </c>
      <c r="C10" s="129">
        <v>1042</v>
      </c>
      <c r="D10" s="129" t="s">
        <v>50</v>
      </c>
      <c r="E10" s="130" t="s">
        <v>51</v>
      </c>
      <c r="F10" s="129">
        <v>6</v>
      </c>
      <c r="G10" s="129"/>
      <c r="H10" s="128" t="s">
        <v>52</v>
      </c>
      <c r="I10" s="128" t="s">
        <v>153</v>
      </c>
      <c r="J10" s="128" t="s">
        <v>54</v>
      </c>
      <c r="K10" s="168">
        <v>5</v>
      </c>
      <c r="L10" s="168">
        <v>0</v>
      </c>
      <c r="M10" s="168">
        <f t="shared" ref="M10:M15" si="3">K10+L10</f>
        <v>5</v>
      </c>
      <c r="N10" s="168">
        <v>5</v>
      </c>
      <c r="O10" s="168">
        <f t="shared" si="1"/>
        <v>0</v>
      </c>
      <c r="P10" s="128"/>
      <c r="Q10" s="148"/>
      <c r="R10" s="148"/>
      <c r="S10" s="131">
        <f t="shared" si="0"/>
        <v>0</v>
      </c>
      <c r="T10" s="148"/>
      <c r="U10" s="131">
        <f t="shared" si="2"/>
        <v>0</v>
      </c>
      <c r="V10" s="148"/>
      <c r="W10" s="148"/>
      <c r="X10" s="148"/>
      <c r="Y10" s="148"/>
    </row>
    <row r="11" spans="1:25" ht="108" customHeight="1" x14ac:dyDescent="0.25">
      <c r="A11" s="129">
        <v>105033</v>
      </c>
      <c r="B11" s="129">
        <v>1</v>
      </c>
      <c r="C11" s="129">
        <v>1042</v>
      </c>
      <c r="D11" s="129" t="s">
        <v>50</v>
      </c>
      <c r="E11" s="130" t="s">
        <v>51</v>
      </c>
      <c r="F11" s="129">
        <v>7</v>
      </c>
      <c r="G11" s="129"/>
      <c r="H11" s="128" t="s">
        <v>52</v>
      </c>
      <c r="I11" s="128" t="s">
        <v>154</v>
      </c>
      <c r="J11" s="128" t="s">
        <v>54</v>
      </c>
      <c r="K11" s="168">
        <v>800</v>
      </c>
      <c r="L11" s="168">
        <v>0</v>
      </c>
      <c r="M11" s="168">
        <f t="shared" si="3"/>
        <v>800</v>
      </c>
      <c r="N11" s="168">
        <v>802</v>
      </c>
      <c r="O11" s="168">
        <f t="shared" si="1"/>
        <v>2</v>
      </c>
      <c r="P11" s="128" t="s">
        <v>190</v>
      </c>
      <c r="Q11" s="148"/>
      <c r="R11" s="148"/>
      <c r="S11" s="131">
        <f t="shared" si="0"/>
        <v>0</v>
      </c>
      <c r="T11" s="148"/>
      <c r="U11" s="131">
        <f t="shared" si="2"/>
        <v>0</v>
      </c>
      <c r="V11" s="148"/>
      <c r="W11" s="148"/>
      <c r="X11" s="148"/>
      <c r="Y11" s="148"/>
    </row>
    <row r="12" spans="1:25" ht="67.5" customHeight="1" x14ac:dyDescent="0.25">
      <c r="A12" s="129">
        <v>105033</v>
      </c>
      <c r="B12" s="129">
        <v>1</v>
      </c>
      <c r="C12" s="129">
        <v>1042</v>
      </c>
      <c r="D12" s="129" t="s">
        <v>50</v>
      </c>
      <c r="E12" s="130" t="s">
        <v>51</v>
      </c>
      <c r="F12" s="129">
        <v>8</v>
      </c>
      <c r="G12" s="129"/>
      <c r="H12" s="128" t="s">
        <v>52</v>
      </c>
      <c r="I12" s="128" t="s">
        <v>155</v>
      </c>
      <c r="J12" s="128" t="s">
        <v>54</v>
      </c>
      <c r="K12" s="168">
        <v>7</v>
      </c>
      <c r="L12" s="168">
        <v>0</v>
      </c>
      <c r="M12" s="168">
        <f t="shared" si="3"/>
        <v>7</v>
      </c>
      <c r="N12" s="168">
        <v>8</v>
      </c>
      <c r="O12" s="168">
        <f t="shared" si="1"/>
        <v>1</v>
      </c>
      <c r="P12" s="128" t="s">
        <v>186</v>
      </c>
      <c r="Q12" s="148"/>
      <c r="R12" s="148"/>
      <c r="S12" s="131">
        <f t="shared" si="0"/>
        <v>0</v>
      </c>
      <c r="T12" s="148"/>
      <c r="U12" s="131">
        <f t="shared" si="2"/>
        <v>0</v>
      </c>
      <c r="V12" s="148"/>
      <c r="W12" s="148"/>
      <c r="X12" s="148"/>
      <c r="Y12" s="148"/>
    </row>
    <row r="13" spans="1:25" ht="156" customHeight="1" x14ac:dyDescent="0.25">
      <c r="A13" s="129">
        <v>105033</v>
      </c>
      <c r="B13" s="129">
        <v>1</v>
      </c>
      <c r="C13" s="129">
        <v>1042</v>
      </c>
      <c r="D13" s="129" t="s">
        <v>50</v>
      </c>
      <c r="E13" s="130" t="s">
        <v>51</v>
      </c>
      <c r="F13" s="129">
        <v>9</v>
      </c>
      <c r="G13" s="129"/>
      <c r="H13" s="128" t="s">
        <v>52</v>
      </c>
      <c r="I13" s="128" t="s">
        <v>156</v>
      </c>
      <c r="J13" s="128" t="s">
        <v>54</v>
      </c>
      <c r="K13" s="168">
        <v>9</v>
      </c>
      <c r="L13" s="168">
        <v>0</v>
      </c>
      <c r="M13" s="168">
        <f t="shared" si="3"/>
        <v>9</v>
      </c>
      <c r="N13" s="168">
        <v>14</v>
      </c>
      <c r="O13" s="168">
        <f t="shared" si="1"/>
        <v>5</v>
      </c>
      <c r="P13" s="128" t="s">
        <v>192</v>
      </c>
      <c r="Q13" s="148"/>
      <c r="R13" s="148"/>
      <c r="S13" s="131">
        <f t="shared" si="0"/>
        <v>0</v>
      </c>
      <c r="T13" s="148"/>
      <c r="U13" s="131">
        <f t="shared" si="2"/>
        <v>0</v>
      </c>
      <c r="V13" s="148"/>
      <c r="W13" s="148"/>
      <c r="X13" s="148"/>
      <c r="Y13" s="148"/>
    </row>
    <row r="14" spans="1:25" ht="57.75" customHeight="1" x14ac:dyDescent="0.25">
      <c r="A14" s="129">
        <v>105033</v>
      </c>
      <c r="B14" s="129">
        <v>1</v>
      </c>
      <c r="C14" s="129">
        <v>1042</v>
      </c>
      <c r="D14" s="129" t="s">
        <v>50</v>
      </c>
      <c r="E14" s="130" t="s">
        <v>51</v>
      </c>
      <c r="F14" s="129">
        <v>10</v>
      </c>
      <c r="G14" s="129"/>
      <c r="H14" s="128" t="s">
        <v>52</v>
      </c>
      <c r="I14" s="128" t="s">
        <v>157</v>
      </c>
      <c r="J14" s="128" t="s">
        <v>54</v>
      </c>
      <c r="K14" s="168">
        <v>157</v>
      </c>
      <c r="L14" s="168">
        <v>0</v>
      </c>
      <c r="M14" s="168">
        <f t="shared" si="3"/>
        <v>157</v>
      </c>
      <c r="N14" s="168">
        <v>159</v>
      </c>
      <c r="O14" s="168">
        <f t="shared" si="1"/>
        <v>2</v>
      </c>
      <c r="P14" s="128" t="s">
        <v>188</v>
      </c>
      <c r="Q14" s="148"/>
      <c r="R14" s="148"/>
      <c r="S14" s="131">
        <f t="shared" si="0"/>
        <v>0</v>
      </c>
      <c r="T14" s="148"/>
      <c r="U14" s="131">
        <f t="shared" si="2"/>
        <v>0</v>
      </c>
      <c r="V14" s="148"/>
      <c r="W14" s="148"/>
      <c r="X14" s="148"/>
      <c r="Y14" s="148"/>
    </row>
    <row r="15" spans="1:25" ht="57" customHeight="1" x14ac:dyDescent="0.25">
      <c r="A15" s="129">
        <v>105033</v>
      </c>
      <c r="B15" s="129">
        <v>1</v>
      </c>
      <c r="C15" s="129">
        <v>1042</v>
      </c>
      <c r="D15" s="129" t="s">
        <v>50</v>
      </c>
      <c r="E15" s="130" t="s">
        <v>51</v>
      </c>
      <c r="F15" s="129">
        <v>11</v>
      </c>
      <c r="G15" s="129"/>
      <c r="H15" s="128" t="s">
        <v>52</v>
      </c>
      <c r="I15" s="128" t="s">
        <v>146</v>
      </c>
      <c r="J15" s="128"/>
      <c r="K15" s="168">
        <v>20</v>
      </c>
      <c r="L15" s="168">
        <v>0</v>
      </c>
      <c r="M15" s="168">
        <f t="shared" si="3"/>
        <v>20</v>
      </c>
      <c r="N15" s="168">
        <v>4</v>
      </c>
      <c r="O15" s="168">
        <f t="shared" si="1"/>
        <v>-16</v>
      </c>
      <c r="P15" s="128" t="s">
        <v>193</v>
      </c>
      <c r="Q15" s="148"/>
      <c r="R15" s="148"/>
      <c r="S15" s="131">
        <f t="shared" si="0"/>
        <v>0</v>
      </c>
      <c r="T15" s="148"/>
      <c r="U15" s="131">
        <f t="shared" si="2"/>
        <v>0</v>
      </c>
      <c r="V15" s="148"/>
      <c r="W15" s="148"/>
      <c r="X15" s="148"/>
      <c r="Y15" s="148"/>
    </row>
    <row r="16" spans="1:25" ht="20.25" customHeight="1" x14ac:dyDescent="0.25">
      <c r="A16" s="129">
        <v>105033</v>
      </c>
      <c r="B16" s="129">
        <v>2</v>
      </c>
      <c r="C16" s="129">
        <v>1042</v>
      </c>
      <c r="D16" s="129" t="s">
        <v>50</v>
      </c>
      <c r="E16" s="130" t="s">
        <v>79</v>
      </c>
      <c r="F16" s="129">
        <v>1</v>
      </c>
      <c r="G16" s="129"/>
      <c r="H16" s="128" t="s">
        <v>80</v>
      </c>
      <c r="I16" s="128"/>
      <c r="J16" s="128"/>
      <c r="K16" s="168"/>
      <c r="L16" s="168"/>
      <c r="M16" s="168"/>
      <c r="N16" s="168"/>
      <c r="O16" s="168"/>
      <c r="P16" s="128"/>
      <c r="Q16" s="131">
        <v>4719289.4000000004</v>
      </c>
      <c r="R16" s="131">
        <v>0</v>
      </c>
      <c r="S16" s="131">
        <f t="shared" si="0"/>
        <v>4719289.4000000004</v>
      </c>
      <c r="T16" s="131">
        <f>S16</f>
        <v>4719289.4000000004</v>
      </c>
      <c r="U16" s="131">
        <f t="shared" si="2"/>
        <v>0</v>
      </c>
      <c r="V16" s="131"/>
      <c r="W16" s="131"/>
      <c r="X16" s="148"/>
      <c r="Y16" s="148"/>
    </row>
    <row r="17" spans="1:25" ht="50.25" customHeight="1" x14ac:dyDescent="0.25">
      <c r="A17" s="129">
        <v>105033</v>
      </c>
      <c r="B17" s="129">
        <v>2</v>
      </c>
      <c r="C17" s="129">
        <v>1042</v>
      </c>
      <c r="D17" s="129" t="s">
        <v>50</v>
      </c>
      <c r="E17" s="130" t="s">
        <v>79</v>
      </c>
      <c r="F17" s="129">
        <v>1</v>
      </c>
      <c r="G17" s="129"/>
      <c r="H17" s="128" t="s">
        <v>147</v>
      </c>
      <c r="I17" s="128" t="s">
        <v>148</v>
      </c>
      <c r="J17" s="128" t="s">
        <v>54</v>
      </c>
      <c r="K17" s="168">
        <v>8733</v>
      </c>
      <c r="L17" s="168">
        <v>0</v>
      </c>
      <c r="M17" s="168">
        <f>K17+L17</f>
        <v>8733</v>
      </c>
      <c r="N17" s="168">
        <v>8734</v>
      </c>
      <c r="O17" s="168">
        <f>N17-M17</f>
        <v>1</v>
      </c>
      <c r="P17" s="140" t="s">
        <v>82</v>
      </c>
      <c r="Q17" s="148"/>
      <c r="R17" s="148"/>
      <c r="S17" s="131">
        <f t="shared" si="0"/>
        <v>0</v>
      </c>
      <c r="T17" s="148"/>
      <c r="U17" s="131">
        <f t="shared" si="2"/>
        <v>0</v>
      </c>
      <c r="V17" s="148"/>
      <c r="W17" s="148"/>
      <c r="X17" s="148"/>
      <c r="Y17" s="148"/>
    </row>
    <row r="18" spans="1:25" ht="59.25" customHeight="1" x14ac:dyDescent="0.25">
      <c r="A18" s="157">
        <v>105033</v>
      </c>
      <c r="B18" s="157">
        <v>2</v>
      </c>
      <c r="C18" s="157">
        <v>1042</v>
      </c>
      <c r="D18" s="157" t="s">
        <v>50</v>
      </c>
      <c r="E18" s="135" t="s">
        <v>79</v>
      </c>
      <c r="F18" s="157">
        <v>2</v>
      </c>
      <c r="G18" s="157"/>
      <c r="H18" s="136" t="s">
        <v>147</v>
      </c>
      <c r="I18" s="136" t="s">
        <v>158</v>
      </c>
      <c r="J18" s="136" t="s">
        <v>54</v>
      </c>
      <c r="K18" s="169">
        <v>8732</v>
      </c>
      <c r="L18" s="169">
        <v>0</v>
      </c>
      <c r="M18" s="169">
        <f>K18+L18</f>
        <v>8732</v>
      </c>
      <c r="N18" s="169">
        <v>8733</v>
      </c>
      <c r="O18" s="169">
        <f>N18-M18</f>
        <v>1</v>
      </c>
      <c r="P18" s="140" t="s">
        <v>82</v>
      </c>
      <c r="Q18" s="149"/>
      <c r="R18" s="149"/>
      <c r="S18" s="131">
        <f t="shared" si="0"/>
        <v>0</v>
      </c>
      <c r="T18" s="149"/>
      <c r="U18" s="131">
        <f t="shared" si="2"/>
        <v>0</v>
      </c>
      <c r="V18" s="149"/>
      <c r="W18" s="149"/>
      <c r="X18" s="149"/>
      <c r="Y18" s="149"/>
    </row>
    <row r="19" spans="1:25" ht="21" customHeight="1" x14ac:dyDescent="0.25">
      <c r="A19" s="158">
        <v>105033</v>
      </c>
      <c r="B19" s="158">
        <v>2</v>
      </c>
      <c r="C19" s="158">
        <v>1042</v>
      </c>
      <c r="D19" s="158" t="s">
        <v>50</v>
      </c>
      <c r="E19" s="132" t="s">
        <v>83</v>
      </c>
      <c r="F19" s="158">
        <v>1</v>
      </c>
      <c r="G19" s="158"/>
      <c r="H19" s="133" t="s">
        <v>84</v>
      </c>
      <c r="I19" s="133"/>
      <c r="J19" s="133"/>
      <c r="K19" s="139"/>
      <c r="L19" s="139"/>
      <c r="M19" s="139"/>
      <c r="N19" s="139"/>
      <c r="O19" s="139"/>
      <c r="P19" s="156"/>
      <c r="Q19" s="131">
        <v>778552.7</v>
      </c>
      <c r="R19" s="131">
        <v>0</v>
      </c>
      <c r="S19" s="131">
        <f t="shared" si="0"/>
        <v>778552.7</v>
      </c>
      <c r="T19" s="131">
        <f>S19</f>
        <v>778552.7</v>
      </c>
      <c r="U19" s="131">
        <f t="shared" si="2"/>
        <v>0</v>
      </c>
      <c r="V19" s="131"/>
      <c r="W19" s="131"/>
      <c r="X19" s="148"/>
      <c r="Y19" s="148"/>
    </row>
    <row r="20" spans="1:25" s="150" customFormat="1" ht="55.5" customHeight="1" x14ac:dyDescent="0.25">
      <c r="A20" s="158">
        <v>105033</v>
      </c>
      <c r="B20" s="158">
        <v>2</v>
      </c>
      <c r="C20" s="158">
        <v>1042</v>
      </c>
      <c r="D20" s="158" t="s">
        <v>50</v>
      </c>
      <c r="E20" s="132" t="s">
        <v>83</v>
      </c>
      <c r="F20" s="158">
        <v>1</v>
      </c>
      <c r="G20" s="158"/>
      <c r="H20" s="133" t="s">
        <v>159</v>
      </c>
      <c r="I20" s="133" t="s">
        <v>160</v>
      </c>
      <c r="J20" s="133" t="s">
        <v>85</v>
      </c>
      <c r="K20" s="139">
        <v>8760</v>
      </c>
      <c r="L20" s="139"/>
      <c r="M20" s="139">
        <f>K20+L20</f>
        <v>8760</v>
      </c>
      <c r="N20" s="139">
        <v>8760</v>
      </c>
      <c r="O20" s="170">
        <f>N20-M20</f>
        <v>0</v>
      </c>
      <c r="P20" s="137"/>
      <c r="Q20" s="148"/>
      <c r="R20" s="148"/>
      <c r="S20" s="131">
        <f t="shared" si="0"/>
        <v>0</v>
      </c>
      <c r="T20" s="148"/>
      <c r="U20" s="131">
        <f t="shared" si="2"/>
        <v>0</v>
      </c>
      <c r="V20" s="148"/>
      <c r="W20" s="148"/>
      <c r="X20" s="148"/>
      <c r="Y20" s="148"/>
    </row>
    <row r="21" spans="1:25" s="150" customFormat="1" ht="57.75" customHeight="1" x14ac:dyDescent="0.25">
      <c r="A21" s="158">
        <v>105033</v>
      </c>
      <c r="B21" s="158">
        <v>2</v>
      </c>
      <c r="C21" s="158">
        <v>1042</v>
      </c>
      <c r="D21" s="158" t="s">
        <v>50</v>
      </c>
      <c r="E21" s="132" t="s">
        <v>83</v>
      </c>
      <c r="F21" s="158">
        <v>2</v>
      </c>
      <c r="G21" s="158"/>
      <c r="H21" s="133" t="s">
        <v>159</v>
      </c>
      <c r="I21" s="133" t="s">
        <v>161</v>
      </c>
      <c r="J21" s="133" t="s">
        <v>85</v>
      </c>
      <c r="K21" s="139">
        <v>8760</v>
      </c>
      <c r="L21" s="139"/>
      <c r="M21" s="139">
        <f>K21+L21</f>
        <v>8760</v>
      </c>
      <c r="N21" s="139">
        <v>8760</v>
      </c>
      <c r="O21" s="170">
        <f>N21-M21</f>
        <v>0</v>
      </c>
      <c r="P21" s="137"/>
      <c r="Q21" s="148"/>
      <c r="R21" s="148"/>
      <c r="S21" s="131">
        <f t="shared" si="0"/>
        <v>0</v>
      </c>
      <c r="T21" s="148"/>
      <c r="U21" s="131">
        <f t="shared" si="2"/>
        <v>0</v>
      </c>
      <c r="V21" s="148"/>
      <c r="W21" s="148"/>
      <c r="X21" s="148"/>
      <c r="Y21" s="148"/>
    </row>
    <row r="22" spans="1:25" s="150" customFormat="1" ht="60" customHeight="1" x14ac:dyDescent="0.25">
      <c r="A22" s="158">
        <v>105033</v>
      </c>
      <c r="B22" s="158">
        <v>2</v>
      </c>
      <c r="C22" s="158">
        <v>1042</v>
      </c>
      <c r="D22" s="158" t="s">
        <v>50</v>
      </c>
      <c r="E22" s="132" t="s">
        <v>83</v>
      </c>
      <c r="F22" s="158">
        <v>3</v>
      </c>
      <c r="G22" s="158"/>
      <c r="H22" s="133" t="s">
        <v>159</v>
      </c>
      <c r="I22" s="133" t="s">
        <v>162</v>
      </c>
      <c r="J22" s="133" t="s">
        <v>85</v>
      </c>
      <c r="K22" s="139">
        <v>1186.3</v>
      </c>
      <c r="L22" s="139"/>
      <c r="M22" s="139">
        <f>K22+L22</f>
        <v>1186.3</v>
      </c>
      <c r="N22" s="139">
        <v>1186.3</v>
      </c>
      <c r="O22" s="139">
        <f>N22-M22</f>
        <v>0</v>
      </c>
      <c r="P22" s="156"/>
      <c r="Q22" s="148"/>
      <c r="R22" s="148"/>
      <c r="S22" s="131">
        <f t="shared" si="0"/>
        <v>0</v>
      </c>
      <c r="T22" s="148"/>
      <c r="U22" s="131">
        <f t="shared" si="2"/>
        <v>0</v>
      </c>
      <c r="V22" s="148"/>
      <c r="W22" s="148"/>
      <c r="X22" s="148"/>
      <c r="Y22" s="148"/>
    </row>
    <row r="23" spans="1:25" s="150" customFormat="1" ht="69.75" customHeight="1" x14ac:dyDescent="0.25">
      <c r="A23" s="158">
        <v>105033</v>
      </c>
      <c r="B23" s="158">
        <v>2</v>
      </c>
      <c r="C23" s="158">
        <v>1042</v>
      </c>
      <c r="D23" s="158" t="s">
        <v>50</v>
      </c>
      <c r="E23" s="132" t="s">
        <v>83</v>
      </c>
      <c r="F23" s="158">
        <v>4</v>
      </c>
      <c r="G23" s="158"/>
      <c r="H23" s="133" t="s">
        <v>159</v>
      </c>
      <c r="I23" s="133" t="s">
        <v>124</v>
      </c>
      <c r="J23" s="133" t="s">
        <v>85</v>
      </c>
      <c r="K23" s="139">
        <v>456.3</v>
      </c>
      <c r="L23" s="139"/>
      <c r="M23" s="139">
        <f>K23+L23</f>
        <v>456.3</v>
      </c>
      <c r="N23" s="139">
        <v>456.3</v>
      </c>
      <c r="O23" s="139">
        <f>N23-M23</f>
        <v>0</v>
      </c>
      <c r="P23" s="156"/>
      <c r="Q23" s="148"/>
      <c r="R23" s="148"/>
      <c r="S23" s="131">
        <f t="shared" si="0"/>
        <v>0</v>
      </c>
      <c r="T23" s="148"/>
      <c r="U23" s="131">
        <f t="shared" si="2"/>
        <v>0</v>
      </c>
      <c r="V23" s="148"/>
      <c r="W23" s="148"/>
      <c r="X23" s="148"/>
      <c r="Y23" s="148"/>
    </row>
    <row r="24" spans="1:25" s="150" customFormat="1" ht="78.75" customHeight="1" x14ac:dyDescent="0.25">
      <c r="A24" s="158">
        <v>105033</v>
      </c>
      <c r="B24" s="158">
        <v>2</v>
      </c>
      <c r="C24" s="158">
        <v>1042</v>
      </c>
      <c r="D24" s="158" t="s">
        <v>50</v>
      </c>
      <c r="E24" s="132" t="s">
        <v>83</v>
      </c>
      <c r="F24" s="158">
        <v>5</v>
      </c>
      <c r="G24" s="158"/>
      <c r="H24" s="133" t="s">
        <v>159</v>
      </c>
      <c r="I24" s="133" t="s">
        <v>197</v>
      </c>
      <c r="J24" s="133" t="s">
        <v>85</v>
      </c>
      <c r="K24" s="139"/>
      <c r="L24" s="139"/>
      <c r="M24" s="139"/>
      <c r="N24" s="139" t="s">
        <v>196</v>
      </c>
      <c r="O24" s="139">
        <f>N24-M24</f>
        <v>5136</v>
      </c>
      <c r="P24" s="156" t="s">
        <v>194</v>
      </c>
      <c r="Q24" s="148"/>
      <c r="R24" s="148"/>
      <c r="S24" s="131">
        <f t="shared" si="0"/>
        <v>0</v>
      </c>
      <c r="T24" s="148"/>
      <c r="U24" s="131">
        <f t="shared" si="2"/>
        <v>0</v>
      </c>
      <c r="V24" s="148"/>
      <c r="W24" s="148"/>
      <c r="X24" s="148"/>
      <c r="Y24" s="148"/>
    </row>
    <row r="25" spans="1:25" s="150" customFormat="1" ht="30.75" customHeight="1" x14ac:dyDescent="0.25">
      <c r="A25" s="158">
        <v>105033</v>
      </c>
      <c r="B25" s="158">
        <v>2</v>
      </c>
      <c r="C25" s="158">
        <v>1042</v>
      </c>
      <c r="D25" s="158" t="s">
        <v>50</v>
      </c>
      <c r="E25" s="132" t="s">
        <v>88</v>
      </c>
      <c r="F25" s="158">
        <v>1</v>
      </c>
      <c r="G25" s="158"/>
      <c r="H25" s="133" t="s">
        <v>89</v>
      </c>
      <c r="I25" s="133"/>
      <c r="J25" s="133"/>
      <c r="K25" s="139"/>
      <c r="L25" s="139"/>
      <c r="M25" s="139"/>
      <c r="N25" s="139"/>
      <c r="O25" s="139"/>
      <c r="P25" s="138"/>
      <c r="Q25" s="131">
        <v>91354.9</v>
      </c>
      <c r="R25" s="131">
        <v>0</v>
      </c>
      <c r="S25" s="131">
        <f t="shared" si="0"/>
        <v>91354.9</v>
      </c>
      <c r="T25" s="131">
        <f>S25</f>
        <v>91354.9</v>
      </c>
      <c r="U25" s="131">
        <f t="shared" si="2"/>
        <v>0</v>
      </c>
      <c r="V25" s="131"/>
      <c r="W25" s="148"/>
      <c r="X25" s="148"/>
      <c r="Y25" s="148"/>
    </row>
    <row r="26" spans="1:25" s="150" customFormat="1" ht="202.5" customHeight="1" x14ac:dyDescent="0.25">
      <c r="A26" s="158">
        <v>105033</v>
      </c>
      <c r="B26" s="158">
        <v>2</v>
      </c>
      <c r="C26" s="158">
        <v>1042</v>
      </c>
      <c r="D26" s="158" t="s">
        <v>50</v>
      </c>
      <c r="E26" s="132" t="s">
        <v>88</v>
      </c>
      <c r="F26" s="158">
        <v>1</v>
      </c>
      <c r="G26" s="158"/>
      <c r="H26" s="133" t="s">
        <v>163</v>
      </c>
      <c r="I26" s="133" t="s">
        <v>164</v>
      </c>
      <c r="J26" s="133" t="s">
        <v>85</v>
      </c>
      <c r="K26" s="139">
        <v>6570</v>
      </c>
      <c r="L26" s="139">
        <v>0</v>
      </c>
      <c r="M26" s="139">
        <f>K26+L26</f>
        <v>6570</v>
      </c>
      <c r="N26" s="139">
        <v>5946</v>
      </c>
      <c r="O26" s="139">
        <f>N26-M26</f>
        <v>-624</v>
      </c>
      <c r="P26" s="138" t="s">
        <v>184</v>
      </c>
      <c r="Q26" s="148"/>
      <c r="R26" s="148"/>
      <c r="S26" s="131">
        <f t="shared" si="0"/>
        <v>0</v>
      </c>
      <c r="T26" s="148"/>
      <c r="U26" s="131">
        <f t="shared" si="2"/>
        <v>0</v>
      </c>
      <c r="V26" s="148"/>
      <c r="W26" s="148"/>
      <c r="X26" s="148"/>
      <c r="Y26" s="148"/>
    </row>
    <row r="27" spans="1:25" s="150" customFormat="1" ht="54" customHeight="1" x14ac:dyDescent="0.25">
      <c r="A27" s="158">
        <v>105033</v>
      </c>
      <c r="B27" s="158">
        <v>2</v>
      </c>
      <c r="C27" s="158">
        <v>1042</v>
      </c>
      <c r="D27" s="158" t="s">
        <v>50</v>
      </c>
      <c r="E27" s="132" t="s">
        <v>88</v>
      </c>
      <c r="F27" s="158">
        <v>2</v>
      </c>
      <c r="G27" s="158"/>
      <c r="H27" s="133" t="s">
        <v>163</v>
      </c>
      <c r="I27" s="133" t="s">
        <v>165</v>
      </c>
      <c r="J27" s="133" t="s">
        <v>85</v>
      </c>
      <c r="K27" s="139">
        <v>8760</v>
      </c>
      <c r="L27" s="139">
        <v>0</v>
      </c>
      <c r="M27" s="139">
        <f>K27+L27</f>
        <v>8760</v>
      </c>
      <c r="N27" s="139">
        <v>8760</v>
      </c>
      <c r="O27" s="139">
        <f>N27-M27</f>
        <v>0</v>
      </c>
      <c r="P27" s="156"/>
      <c r="Q27" s="148"/>
      <c r="R27" s="148"/>
      <c r="S27" s="131">
        <f t="shared" si="0"/>
        <v>0</v>
      </c>
      <c r="T27" s="148"/>
      <c r="U27" s="131">
        <f t="shared" si="2"/>
        <v>0</v>
      </c>
      <c r="V27" s="148"/>
      <c r="W27" s="148"/>
      <c r="X27" s="148"/>
      <c r="Y27" s="148"/>
    </row>
    <row r="28" spans="1:25" s="150" customFormat="1" ht="38.25" customHeight="1" x14ac:dyDescent="0.25">
      <c r="A28" s="158">
        <v>105033</v>
      </c>
      <c r="B28" s="158">
        <v>2</v>
      </c>
      <c r="C28" s="158">
        <v>1042</v>
      </c>
      <c r="D28" s="158" t="s">
        <v>50</v>
      </c>
      <c r="E28" s="158" t="s">
        <v>92</v>
      </c>
      <c r="F28" s="158">
        <v>1</v>
      </c>
      <c r="G28" s="158"/>
      <c r="H28" s="133" t="s">
        <v>93</v>
      </c>
      <c r="I28" s="133"/>
      <c r="J28" s="133"/>
      <c r="K28" s="139"/>
      <c r="L28" s="139"/>
      <c r="M28" s="139"/>
      <c r="N28" s="139"/>
      <c r="O28" s="139"/>
      <c r="P28" s="156"/>
      <c r="Q28" s="131">
        <v>44746.2</v>
      </c>
      <c r="R28" s="131">
        <v>0</v>
      </c>
      <c r="S28" s="131">
        <f t="shared" si="0"/>
        <v>44746.2</v>
      </c>
      <c r="T28" s="131">
        <f>S28</f>
        <v>44746.2</v>
      </c>
      <c r="U28" s="131">
        <f t="shared" si="2"/>
        <v>0</v>
      </c>
      <c r="V28" s="131"/>
      <c r="W28" s="148"/>
      <c r="X28" s="148"/>
      <c r="Y28" s="148"/>
    </row>
    <row r="29" spans="1:25" s="150" customFormat="1" ht="87" customHeight="1" x14ac:dyDescent="0.25">
      <c r="A29" s="158">
        <v>105033</v>
      </c>
      <c r="B29" s="158">
        <v>2</v>
      </c>
      <c r="C29" s="158">
        <v>1042</v>
      </c>
      <c r="D29" s="158" t="s">
        <v>50</v>
      </c>
      <c r="E29" s="132" t="s">
        <v>92</v>
      </c>
      <c r="F29" s="158">
        <v>1</v>
      </c>
      <c r="G29" s="158"/>
      <c r="H29" s="133" t="s">
        <v>167</v>
      </c>
      <c r="I29" s="133" t="s">
        <v>168</v>
      </c>
      <c r="J29" s="133" t="s">
        <v>85</v>
      </c>
      <c r="K29" s="139">
        <v>4</v>
      </c>
      <c r="L29" s="139">
        <f>0</f>
        <v>0</v>
      </c>
      <c r="M29" s="139">
        <f>K29+L29</f>
        <v>4</v>
      </c>
      <c r="N29" s="139">
        <v>10</v>
      </c>
      <c r="O29" s="139">
        <f>N29-M29</f>
        <v>6</v>
      </c>
      <c r="P29" s="142" t="s">
        <v>183</v>
      </c>
      <c r="Q29" s="148"/>
      <c r="R29" s="148"/>
      <c r="S29" s="131">
        <f t="shared" si="0"/>
        <v>0</v>
      </c>
      <c r="T29" s="148"/>
      <c r="U29" s="131">
        <f t="shared" si="2"/>
        <v>0</v>
      </c>
      <c r="V29" s="148"/>
      <c r="W29" s="148"/>
      <c r="X29" s="148"/>
      <c r="Y29" s="148"/>
    </row>
    <row r="30" spans="1:25" s="150" customFormat="1" ht="138.75" customHeight="1" x14ac:dyDescent="0.25">
      <c r="A30" s="158">
        <v>105033</v>
      </c>
      <c r="B30" s="158">
        <v>2</v>
      </c>
      <c r="C30" s="158">
        <v>1042</v>
      </c>
      <c r="D30" s="158" t="s">
        <v>50</v>
      </c>
      <c r="E30" s="132" t="s">
        <v>92</v>
      </c>
      <c r="F30" s="158">
        <v>2</v>
      </c>
      <c r="G30" s="158"/>
      <c r="H30" s="133" t="s">
        <v>166</v>
      </c>
      <c r="I30" s="133" t="s">
        <v>169</v>
      </c>
      <c r="J30" s="133" t="s">
        <v>85</v>
      </c>
      <c r="K30" s="139">
        <v>4</v>
      </c>
      <c r="L30" s="139">
        <f>0</f>
        <v>0</v>
      </c>
      <c r="M30" s="139">
        <f>K30+L30</f>
        <v>4</v>
      </c>
      <c r="N30" s="139">
        <v>25</v>
      </c>
      <c r="O30" s="139">
        <f>N30-M30</f>
        <v>21</v>
      </c>
      <c r="P30" s="143" t="s">
        <v>198</v>
      </c>
      <c r="Q30" s="148"/>
      <c r="R30" s="148"/>
      <c r="S30" s="131">
        <f t="shared" si="0"/>
        <v>0</v>
      </c>
      <c r="T30" s="148"/>
      <c r="U30" s="131">
        <f t="shared" si="2"/>
        <v>0</v>
      </c>
      <c r="V30" s="148"/>
      <c r="W30" s="148"/>
      <c r="X30" s="148"/>
      <c r="Y30" s="148"/>
    </row>
    <row r="31" spans="1:25" s="150" customFormat="1" ht="84.75" customHeight="1" x14ac:dyDescent="0.25">
      <c r="A31" s="158">
        <v>105033</v>
      </c>
      <c r="B31" s="158">
        <v>2</v>
      </c>
      <c r="C31" s="158">
        <v>1042</v>
      </c>
      <c r="D31" s="158" t="s">
        <v>50</v>
      </c>
      <c r="E31" s="132" t="s">
        <v>92</v>
      </c>
      <c r="F31" s="158">
        <v>3</v>
      </c>
      <c r="G31" s="158"/>
      <c r="H31" s="133" t="s">
        <v>166</v>
      </c>
      <c r="I31" s="133" t="s">
        <v>182</v>
      </c>
      <c r="J31" s="133" t="s">
        <v>85</v>
      </c>
      <c r="K31" s="139"/>
      <c r="L31" s="139"/>
      <c r="M31" s="139"/>
      <c r="N31" s="139">
        <v>36</v>
      </c>
      <c r="O31" s="139">
        <f>N31-M31</f>
        <v>36</v>
      </c>
      <c r="P31" s="143" t="s">
        <v>195</v>
      </c>
      <c r="Q31" s="148"/>
      <c r="R31" s="148"/>
      <c r="S31" s="131">
        <f t="shared" si="0"/>
        <v>0</v>
      </c>
      <c r="T31" s="148"/>
      <c r="U31" s="131">
        <f t="shared" si="2"/>
        <v>0</v>
      </c>
      <c r="V31" s="148"/>
      <c r="W31" s="148"/>
      <c r="X31" s="148"/>
      <c r="Y31" s="148"/>
    </row>
    <row r="32" spans="1:25" s="150" customFormat="1" ht="48.75" customHeight="1" x14ac:dyDescent="0.25">
      <c r="A32" s="158">
        <v>105033</v>
      </c>
      <c r="B32" s="158">
        <v>2</v>
      </c>
      <c r="C32" s="158">
        <v>1042</v>
      </c>
      <c r="D32" s="158" t="s">
        <v>50</v>
      </c>
      <c r="E32" s="132" t="s">
        <v>96</v>
      </c>
      <c r="F32" s="158">
        <v>1</v>
      </c>
      <c r="G32" s="158"/>
      <c r="H32" s="133" t="s">
        <v>97</v>
      </c>
      <c r="I32" s="133"/>
      <c r="J32" s="133"/>
      <c r="K32" s="158"/>
      <c r="L32" s="158"/>
      <c r="M32" s="158"/>
      <c r="N32" s="132"/>
      <c r="O32" s="158"/>
      <c r="P32" s="133"/>
      <c r="Q32" s="131">
        <v>150173.70000000001</v>
      </c>
      <c r="R32" s="131">
        <v>0</v>
      </c>
      <c r="S32" s="131">
        <f t="shared" si="0"/>
        <v>150173.70000000001</v>
      </c>
      <c r="T32" s="131">
        <f>S32</f>
        <v>150173.70000000001</v>
      </c>
      <c r="U32" s="131">
        <f t="shared" si="2"/>
        <v>0</v>
      </c>
      <c r="V32" s="131"/>
      <c r="W32" s="148"/>
      <c r="X32" s="148"/>
      <c r="Y32" s="148"/>
    </row>
    <row r="33" spans="1:25" s="150" customFormat="1" ht="48" customHeight="1" x14ac:dyDescent="0.25">
      <c r="A33" s="158">
        <v>105033</v>
      </c>
      <c r="B33" s="158">
        <v>2</v>
      </c>
      <c r="C33" s="158">
        <v>1042</v>
      </c>
      <c r="D33" s="158" t="s">
        <v>50</v>
      </c>
      <c r="E33" s="132" t="s">
        <v>96</v>
      </c>
      <c r="F33" s="158">
        <v>1</v>
      </c>
      <c r="G33" s="158"/>
      <c r="H33" s="133" t="s">
        <v>170</v>
      </c>
      <c r="I33" s="133" t="s">
        <v>171</v>
      </c>
      <c r="J33" s="133" t="s">
        <v>85</v>
      </c>
      <c r="K33" s="139">
        <v>5030</v>
      </c>
      <c r="L33" s="139">
        <v>0</v>
      </c>
      <c r="M33" s="139">
        <f>K33+L33</f>
        <v>5030</v>
      </c>
      <c r="N33" s="139">
        <v>5607</v>
      </c>
      <c r="O33" s="139">
        <f>N33-M33</f>
        <v>577</v>
      </c>
      <c r="P33" s="175" t="s">
        <v>187</v>
      </c>
      <c r="Q33" s="148"/>
      <c r="R33" s="148"/>
      <c r="S33" s="131">
        <f t="shared" si="0"/>
        <v>0</v>
      </c>
      <c r="T33" s="148"/>
      <c r="U33" s="131">
        <f t="shared" si="2"/>
        <v>0</v>
      </c>
      <c r="V33" s="148"/>
      <c r="W33" s="148"/>
      <c r="X33" s="148"/>
      <c r="Y33" s="148"/>
    </row>
    <row r="34" spans="1:25" s="150" customFormat="1" ht="51.75" customHeight="1" x14ac:dyDescent="0.25">
      <c r="A34" s="158">
        <v>105033</v>
      </c>
      <c r="B34" s="158">
        <v>2</v>
      </c>
      <c r="C34" s="158">
        <v>1042</v>
      </c>
      <c r="D34" s="158" t="s">
        <v>50</v>
      </c>
      <c r="E34" s="132" t="s">
        <v>96</v>
      </c>
      <c r="F34" s="158">
        <v>2</v>
      </c>
      <c r="G34" s="158"/>
      <c r="H34" s="133" t="s">
        <v>170</v>
      </c>
      <c r="I34" s="133" t="s">
        <v>172</v>
      </c>
      <c r="J34" s="133" t="s">
        <v>85</v>
      </c>
      <c r="K34" s="139">
        <v>1540</v>
      </c>
      <c r="L34" s="139">
        <v>0</v>
      </c>
      <c r="M34" s="139">
        <f>K34+L34</f>
        <v>1540</v>
      </c>
      <c r="N34" s="139">
        <v>971</v>
      </c>
      <c r="O34" s="139">
        <f>N34-M34</f>
        <v>-569</v>
      </c>
      <c r="P34" s="175"/>
      <c r="Q34" s="148"/>
      <c r="R34" s="148"/>
      <c r="S34" s="131">
        <f t="shared" si="0"/>
        <v>0</v>
      </c>
      <c r="T34" s="148"/>
      <c r="U34" s="131">
        <f t="shared" si="2"/>
        <v>0</v>
      </c>
      <c r="V34" s="148"/>
      <c r="W34" s="148"/>
      <c r="X34" s="148"/>
      <c r="Y34" s="148"/>
    </row>
    <row r="35" spans="1:25" s="150" customFormat="1" ht="65.25" customHeight="1" x14ac:dyDescent="0.25">
      <c r="A35" s="158">
        <v>105033</v>
      </c>
      <c r="B35" s="158">
        <v>1</v>
      </c>
      <c r="C35" s="158">
        <v>1015</v>
      </c>
      <c r="D35" s="158" t="s">
        <v>100</v>
      </c>
      <c r="E35" s="132" t="s">
        <v>173</v>
      </c>
      <c r="F35" s="158">
        <v>1</v>
      </c>
      <c r="G35" s="158"/>
      <c r="H35" s="133" t="s">
        <v>144</v>
      </c>
      <c r="I35" s="133" t="s">
        <v>174</v>
      </c>
      <c r="J35" s="133" t="s">
        <v>103</v>
      </c>
      <c r="K35" s="139">
        <v>26</v>
      </c>
      <c r="L35" s="139">
        <v>0</v>
      </c>
      <c r="M35" s="139">
        <f>K35+L35</f>
        <v>26</v>
      </c>
      <c r="N35" s="139">
        <v>17</v>
      </c>
      <c r="O35" s="139">
        <f>N35-M35</f>
        <v>-9</v>
      </c>
      <c r="P35" s="141" t="s">
        <v>180</v>
      </c>
      <c r="Q35" s="148">
        <v>1872</v>
      </c>
      <c r="R35" s="148"/>
      <c r="S35" s="131">
        <f t="shared" si="0"/>
        <v>1872</v>
      </c>
      <c r="T35" s="148">
        <v>1206</v>
      </c>
      <c r="U35" s="131">
        <f t="shared" si="2"/>
        <v>-666</v>
      </c>
      <c r="V35" s="151" t="s">
        <v>179</v>
      </c>
      <c r="W35" s="148"/>
      <c r="X35" s="148"/>
      <c r="Y35" s="148"/>
    </row>
    <row r="36" spans="1:25" ht="94.5" customHeight="1" x14ac:dyDescent="0.25">
      <c r="A36" s="158">
        <v>105033</v>
      </c>
      <c r="B36" s="158">
        <v>1</v>
      </c>
      <c r="C36" s="158">
        <v>1042</v>
      </c>
      <c r="D36" s="158" t="s">
        <v>100</v>
      </c>
      <c r="E36" s="132" t="s">
        <v>51</v>
      </c>
      <c r="F36" s="158">
        <v>1</v>
      </c>
      <c r="G36" s="158"/>
      <c r="H36" s="133" t="s">
        <v>101</v>
      </c>
      <c r="I36" s="133" t="s">
        <v>102</v>
      </c>
      <c r="J36" s="133" t="s">
        <v>103</v>
      </c>
      <c r="K36" s="139"/>
      <c r="L36" s="139"/>
      <c r="M36" s="139"/>
      <c r="N36" s="139"/>
      <c r="O36" s="139"/>
      <c r="P36" s="156" t="s">
        <v>178</v>
      </c>
      <c r="Q36" s="131">
        <v>31979.3</v>
      </c>
      <c r="R36" s="131">
        <v>0</v>
      </c>
      <c r="S36" s="131">
        <f t="shared" si="0"/>
        <v>31979.3</v>
      </c>
      <c r="T36" s="131">
        <v>26687.33</v>
      </c>
      <c r="U36" s="131">
        <f t="shared" si="2"/>
        <v>-5291.9699999999975</v>
      </c>
      <c r="V36" s="138" t="s">
        <v>181</v>
      </c>
      <c r="W36" s="148"/>
      <c r="X36" s="148"/>
      <c r="Y36" s="148"/>
    </row>
    <row r="37" spans="1:25" ht="216.75" customHeight="1" x14ac:dyDescent="0.25">
      <c r="A37" s="158">
        <v>105033</v>
      </c>
      <c r="B37" s="158">
        <v>2</v>
      </c>
      <c r="C37" s="158">
        <v>1042</v>
      </c>
      <c r="D37" s="158" t="s">
        <v>104</v>
      </c>
      <c r="E37" s="132" t="s">
        <v>51</v>
      </c>
      <c r="F37" s="158">
        <v>1</v>
      </c>
      <c r="G37" s="158"/>
      <c r="H37" s="133" t="s">
        <v>130</v>
      </c>
      <c r="I37" s="133" t="s">
        <v>105</v>
      </c>
      <c r="J37" s="133" t="s">
        <v>106</v>
      </c>
      <c r="K37" s="139" t="s">
        <v>107</v>
      </c>
      <c r="L37" s="139" t="s">
        <v>107</v>
      </c>
      <c r="M37" s="139" t="s">
        <v>107</v>
      </c>
      <c r="N37" s="139" t="s">
        <v>107</v>
      </c>
      <c r="O37" s="139" t="s">
        <v>107</v>
      </c>
      <c r="P37" s="139" t="s">
        <v>107</v>
      </c>
      <c r="Q37" s="131">
        <v>208989.6</v>
      </c>
      <c r="R37" s="131"/>
      <c r="S37" s="131">
        <f t="shared" si="0"/>
        <v>208989.6</v>
      </c>
      <c r="T37" s="131">
        <v>208989.6</v>
      </c>
      <c r="U37" s="131">
        <f t="shared" si="2"/>
        <v>0</v>
      </c>
      <c r="V37" s="131"/>
      <c r="W37" s="148"/>
      <c r="X37" s="148"/>
      <c r="Y37" s="148"/>
    </row>
    <row r="38" spans="1:25" s="150" customFormat="1" ht="102" customHeight="1" x14ac:dyDescent="0.25">
      <c r="A38" s="158">
        <v>105033</v>
      </c>
      <c r="B38" s="158">
        <v>2</v>
      </c>
      <c r="C38" s="158">
        <v>1042</v>
      </c>
      <c r="D38" s="158" t="s">
        <v>104</v>
      </c>
      <c r="E38" s="132" t="s">
        <v>79</v>
      </c>
      <c r="F38" s="158">
        <v>1</v>
      </c>
      <c r="G38" s="158"/>
      <c r="H38" s="133" t="s">
        <v>108</v>
      </c>
      <c r="I38" s="133" t="s">
        <v>109</v>
      </c>
      <c r="J38" s="133" t="s">
        <v>110</v>
      </c>
      <c r="K38" s="139" t="s">
        <v>107</v>
      </c>
      <c r="L38" s="139" t="s">
        <v>107</v>
      </c>
      <c r="M38" s="139" t="s">
        <v>107</v>
      </c>
      <c r="N38" s="139" t="s">
        <v>107</v>
      </c>
      <c r="O38" s="139" t="s">
        <v>107</v>
      </c>
      <c r="P38" s="139" t="s">
        <v>107</v>
      </c>
      <c r="Q38" s="131">
        <v>8932.1</v>
      </c>
      <c r="R38" s="131">
        <v>0</v>
      </c>
      <c r="S38" s="131">
        <f t="shared" si="0"/>
        <v>8932.1</v>
      </c>
      <c r="T38" s="131">
        <v>8932.1</v>
      </c>
      <c r="U38" s="131">
        <f t="shared" si="2"/>
        <v>0</v>
      </c>
      <c r="V38" s="131"/>
      <c r="W38" s="148"/>
      <c r="X38" s="148"/>
      <c r="Y38" s="148"/>
    </row>
    <row r="39" spans="1:25" s="150" customFormat="1" ht="153" customHeight="1" x14ac:dyDescent="0.25">
      <c r="A39" s="158">
        <v>105033</v>
      </c>
      <c r="B39" s="158">
        <v>2</v>
      </c>
      <c r="C39" s="158">
        <v>1042</v>
      </c>
      <c r="D39" s="158" t="s">
        <v>104</v>
      </c>
      <c r="E39" s="132" t="s">
        <v>83</v>
      </c>
      <c r="F39" s="158">
        <v>1</v>
      </c>
      <c r="G39" s="158"/>
      <c r="H39" s="133" t="s">
        <v>143</v>
      </c>
      <c r="I39" s="133" t="s">
        <v>112</v>
      </c>
      <c r="J39" s="133" t="s">
        <v>113</v>
      </c>
      <c r="K39" s="139" t="s">
        <v>107</v>
      </c>
      <c r="L39" s="139" t="s">
        <v>107</v>
      </c>
      <c r="M39" s="139" t="s">
        <v>107</v>
      </c>
      <c r="N39" s="139" t="s">
        <v>107</v>
      </c>
      <c r="O39" s="139" t="s">
        <v>107</v>
      </c>
      <c r="P39" s="139" t="s">
        <v>107</v>
      </c>
      <c r="Q39" s="131">
        <v>135000</v>
      </c>
      <c r="R39" s="131">
        <v>0</v>
      </c>
      <c r="S39" s="131">
        <f t="shared" si="0"/>
        <v>135000</v>
      </c>
      <c r="T39" s="131">
        <f>S39</f>
        <v>135000</v>
      </c>
      <c r="U39" s="131">
        <f t="shared" si="2"/>
        <v>0</v>
      </c>
      <c r="V39" s="131"/>
      <c r="W39" s="148"/>
      <c r="X39" s="148"/>
      <c r="Y39" s="148"/>
    </row>
    <row r="40" spans="1:25" s="152" customFormat="1" ht="154.5" customHeight="1" x14ac:dyDescent="0.25">
      <c r="A40" s="158">
        <v>105033</v>
      </c>
      <c r="B40" s="158">
        <v>2</v>
      </c>
      <c r="C40" s="158">
        <v>1042</v>
      </c>
      <c r="D40" s="158" t="s">
        <v>104</v>
      </c>
      <c r="E40" s="132" t="s">
        <v>88</v>
      </c>
      <c r="F40" s="158">
        <v>1</v>
      </c>
      <c r="G40" s="158"/>
      <c r="H40" s="133" t="s">
        <v>131</v>
      </c>
      <c r="I40" s="133" t="s">
        <v>114</v>
      </c>
      <c r="J40" s="133" t="s">
        <v>115</v>
      </c>
      <c r="K40" s="139" t="s">
        <v>107</v>
      </c>
      <c r="L40" s="139" t="s">
        <v>107</v>
      </c>
      <c r="M40" s="139" t="s">
        <v>107</v>
      </c>
      <c r="N40" s="139" t="s">
        <v>107</v>
      </c>
      <c r="O40" s="139" t="s">
        <v>107</v>
      </c>
      <c r="P40" s="139" t="s">
        <v>107</v>
      </c>
      <c r="Q40" s="131">
        <v>50000</v>
      </c>
      <c r="R40" s="131">
        <v>0</v>
      </c>
      <c r="S40" s="131">
        <f t="shared" si="0"/>
        <v>50000</v>
      </c>
      <c r="T40" s="131">
        <f>S40</f>
        <v>50000</v>
      </c>
      <c r="U40" s="131">
        <f t="shared" si="2"/>
        <v>0</v>
      </c>
      <c r="V40" s="131"/>
      <c r="W40" s="148"/>
      <c r="X40" s="148"/>
      <c r="Y40" s="148"/>
    </row>
    <row r="41" spans="1:25" s="152" customFormat="1" ht="158.25" customHeight="1" x14ac:dyDescent="0.25">
      <c r="A41" s="158">
        <v>105033</v>
      </c>
      <c r="B41" s="158">
        <v>2</v>
      </c>
      <c r="C41" s="158">
        <v>1042</v>
      </c>
      <c r="D41" s="158" t="s">
        <v>104</v>
      </c>
      <c r="E41" s="132" t="s">
        <v>92</v>
      </c>
      <c r="F41" s="158">
        <v>1</v>
      </c>
      <c r="G41" s="158"/>
      <c r="H41" s="133" t="s">
        <v>175</v>
      </c>
      <c r="I41" s="133" t="s">
        <v>176</v>
      </c>
      <c r="J41" s="133" t="s">
        <v>177</v>
      </c>
      <c r="K41" s="139" t="s">
        <v>107</v>
      </c>
      <c r="L41" s="139" t="s">
        <v>107</v>
      </c>
      <c r="M41" s="139" t="s">
        <v>107</v>
      </c>
      <c r="N41" s="139" t="s">
        <v>107</v>
      </c>
      <c r="O41" s="139" t="s">
        <v>107</v>
      </c>
      <c r="P41" s="139" t="s">
        <v>107</v>
      </c>
      <c r="Q41" s="131">
        <v>7630.9</v>
      </c>
      <c r="R41" s="131">
        <v>0</v>
      </c>
      <c r="S41" s="131">
        <f>Q41+R41</f>
        <v>7630.9</v>
      </c>
      <c r="T41" s="131">
        <v>7630.9</v>
      </c>
      <c r="U41" s="131">
        <f t="shared" si="2"/>
        <v>0</v>
      </c>
      <c r="V41" s="131"/>
      <c r="W41" s="148"/>
      <c r="X41" s="148"/>
      <c r="Y41" s="148"/>
    </row>
  </sheetData>
  <mergeCells count="13">
    <mergeCell ref="W1:Y1"/>
    <mergeCell ref="D2:E2"/>
    <mergeCell ref="Q1:V1"/>
    <mergeCell ref="H1:H2"/>
    <mergeCell ref="G1:G2"/>
    <mergeCell ref="P33:P34"/>
    <mergeCell ref="I1:I2"/>
    <mergeCell ref="J1:J2"/>
    <mergeCell ref="K1:P1"/>
    <mergeCell ref="A1:A2"/>
    <mergeCell ref="B1:B2"/>
    <mergeCell ref="C1:E1"/>
    <mergeCell ref="F1:F2"/>
  </mergeCells>
  <phoneticPr fontId="28" type="noConversion"/>
  <pageMargins left="0.196850393700787" right="0.196850393700787" top="0.15748031496063" bottom="0.47" header="0.15748031496063" footer="0.22"/>
  <pageSetup paperSize="9" scale="65" firstPageNumber="2713" fitToWidth="3" fitToHeight="6" orientation="landscape" useFirstPageNumber="1" r:id="rId1"/>
  <headerFooter>
    <oddFooter>&amp;L&amp;"GHEA Grapalat,Regular"&amp;8Հայաստանի Հանրապետության ֆինանսների նախարարություն&amp;R&amp;"GHEA Grapalat,Regular"&amp;8&amp;F &amp;P էջ</oddFooter>
  </headerFooter>
  <colBreaks count="1" manualBreakCount="1">
    <brk id="16" max="4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41"/>
  <sheetViews>
    <sheetView view="pageBreakPreview" zoomScale="60" workbookViewId="0">
      <selection activeCell="L22" sqref="L22"/>
    </sheetView>
  </sheetViews>
  <sheetFormatPr defaultRowHeight="15" x14ac:dyDescent="0.25"/>
  <cols>
    <col min="1" max="1" width="7" style="66" customWidth="1"/>
    <col min="2" max="2" width="4.42578125" style="66" customWidth="1"/>
    <col min="3" max="3" width="5.28515625" style="66" customWidth="1"/>
    <col min="4" max="4" width="4" style="66" customWidth="1"/>
    <col min="5" max="5" width="4.85546875" style="66" customWidth="1"/>
    <col min="6" max="6" width="3.7109375" style="79" customWidth="1"/>
    <col min="7" max="7" width="3.5703125" style="66" customWidth="1"/>
    <col min="8" max="8" width="26.7109375" style="66" customWidth="1"/>
    <col min="9" max="9" width="33.7109375" style="66" customWidth="1"/>
    <col min="10" max="10" width="15.7109375" style="66" customWidth="1"/>
    <col min="11" max="11" width="16.7109375" style="66" customWidth="1"/>
    <col min="12" max="13" width="13.7109375" style="66" customWidth="1"/>
    <col min="14" max="14" width="15.28515625" style="66" customWidth="1"/>
    <col min="15" max="15" width="15.140625" style="66" customWidth="1"/>
    <col min="16" max="16" width="47.7109375" style="66" customWidth="1"/>
    <col min="17" max="17" width="15.85546875" style="66" customWidth="1"/>
    <col min="18" max="18" width="12.85546875" style="66" customWidth="1"/>
    <col min="19" max="19" width="12" style="66" customWidth="1"/>
    <col min="20" max="16384" width="9.140625" style="66"/>
  </cols>
  <sheetData>
    <row r="1" spans="1:16" x14ac:dyDescent="0.25">
      <c r="A1" s="78"/>
    </row>
    <row r="2" spans="1:16" ht="58.5" customHeight="1" x14ac:dyDescent="0.25">
      <c r="A2" s="186" t="s">
        <v>23</v>
      </c>
      <c r="B2" s="186" t="s">
        <v>24</v>
      </c>
      <c r="C2" s="188" t="s">
        <v>25</v>
      </c>
      <c r="D2" s="189"/>
      <c r="E2" s="190"/>
      <c r="F2" s="186" t="s">
        <v>26</v>
      </c>
      <c r="G2" s="186" t="s">
        <v>27</v>
      </c>
      <c r="H2" s="193" t="s">
        <v>28</v>
      </c>
      <c r="I2" s="193" t="s">
        <v>29</v>
      </c>
      <c r="J2" s="193" t="s">
        <v>30</v>
      </c>
      <c r="K2" s="197" t="s">
        <v>31</v>
      </c>
      <c r="L2" s="198"/>
      <c r="M2" s="198"/>
      <c r="N2" s="198"/>
      <c r="O2" s="198"/>
      <c r="P2" s="199"/>
    </row>
    <row r="3" spans="1:16" ht="84" x14ac:dyDescent="0.25">
      <c r="A3" s="187"/>
      <c r="B3" s="187"/>
      <c r="C3" s="80" t="s">
        <v>32</v>
      </c>
      <c r="D3" s="191" t="s">
        <v>33</v>
      </c>
      <c r="E3" s="192"/>
      <c r="F3" s="187"/>
      <c r="G3" s="187"/>
      <c r="H3" s="194"/>
      <c r="I3" s="194"/>
      <c r="J3" s="194"/>
      <c r="K3" s="81" t="s">
        <v>34</v>
      </c>
      <c r="L3" s="81" t="s">
        <v>35</v>
      </c>
      <c r="M3" s="81" t="s">
        <v>36</v>
      </c>
      <c r="N3" s="81" t="s">
        <v>37</v>
      </c>
      <c r="O3" s="81" t="s">
        <v>38</v>
      </c>
      <c r="P3" s="81" t="s">
        <v>39</v>
      </c>
    </row>
    <row r="4" spans="1:16" x14ac:dyDescent="0.25">
      <c r="A4" s="84" t="s">
        <v>40</v>
      </c>
      <c r="B4" s="84" t="s">
        <v>41</v>
      </c>
      <c r="C4" s="84" t="s">
        <v>42</v>
      </c>
      <c r="D4" s="84" t="s">
        <v>43</v>
      </c>
      <c r="E4" s="84" t="s">
        <v>44</v>
      </c>
      <c r="F4" s="84" t="s">
        <v>45</v>
      </c>
      <c r="G4" s="85" t="s">
        <v>46</v>
      </c>
      <c r="H4" s="85" t="s">
        <v>47</v>
      </c>
      <c r="I4" s="80" t="s">
        <v>48</v>
      </c>
      <c r="J4" s="85" t="s">
        <v>49</v>
      </c>
      <c r="K4" s="86">
        <v>1</v>
      </c>
      <c r="L4" s="86">
        <v>2</v>
      </c>
      <c r="M4" s="86">
        <v>3</v>
      </c>
      <c r="N4" s="86">
        <v>4</v>
      </c>
      <c r="O4" s="86">
        <v>5</v>
      </c>
      <c r="P4" s="86">
        <v>6</v>
      </c>
    </row>
    <row r="5" spans="1:16" ht="48" x14ac:dyDescent="0.25">
      <c r="A5" s="87">
        <v>105033</v>
      </c>
      <c r="B5" s="87">
        <v>1</v>
      </c>
      <c r="C5" s="87">
        <v>1042</v>
      </c>
      <c r="D5" s="87" t="s">
        <v>50</v>
      </c>
      <c r="E5" s="88" t="s">
        <v>51</v>
      </c>
      <c r="F5" s="88"/>
      <c r="G5" s="88"/>
      <c r="H5" s="89" t="s">
        <v>52</v>
      </c>
      <c r="I5" s="90"/>
      <c r="J5" s="91"/>
      <c r="K5" s="86"/>
      <c r="L5" s="86"/>
      <c r="M5" s="86"/>
      <c r="N5" s="86"/>
      <c r="O5" s="86"/>
      <c r="P5" s="86"/>
    </row>
    <row r="6" spans="1:16" ht="48" x14ac:dyDescent="0.25">
      <c r="A6" s="61">
        <v>105033</v>
      </c>
      <c r="B6" s="61">
        <v>1</v>
      </c>
      <c r="C6" s="61">
        <v>1042</v>
      </c>
      <c r="D6" s="61" t="s">
        <v>50</v>
      </c>
      <c r="E6" s="62" t="s">
        <v>51</v>
      </c>
      <c r="F6" s="61">
        <v>1</v>
      </c>
      <c r="G6" s="63"/>
      <c r="H6" s="56" t="s">
        <v>52</v>
      </c>
      <c r="I6" s="63" t="s">
        <v>53</v>
      </c>
      <c r="J6" s="63" t="s">
        <v>54</v>
      </c>
      <c r="K6" s="25">
        <v>495</v>
      </c>
      <c r="L6" s="25">
        <v>0</v>
      </c>
      <c r="M6" s="25">
        <f t="shared" ref="M6:M15" si="0">K6+L6</f>
        <v>495</v>
      </c>
      <c r="N6" s="25">
        <f>[1]Taguhi!$C$6+[1]Taguhi!$F$6+[1]Taguhi!$I$6</f>
        <v>114</v>
      </c>
      <c r="O6" s="74">
        <f t="shared" ref="O6:O15" si="1">N6-M6</f>
        <v>-381</v>
      </c>
      <c r="P6" s="24" t="s">
        <v>134</v>
      </c>
    </row>
    <row r="7" spans="1:16" ht="52.5" x14ac:dyDescent="0.25">
      <c r="A7" s="61">
        <v>105033</v>
      </c>
      <c r="B7" s="61">
        <v>1</v>
      </c>
      <c r="C7" s="61">
        <v>1042</v>
      </c>
      <c r="D7" s="61" t="s">
        <v>50</v>
      </c>
      <c r="E7" s="62" t="s">
        <v>51</v>
      </c>
      <c r="F7" s="61">
        <v>2</v>
      </c>
      <c r="G7" s="63"/>
      <c r="H7" s="56" t="s">
        <v>52</v>
      </c>
      <c r="I7" s="63" t="s">
        <v>55</v>
      </c>
      <c r="J7" s="63" t="s">
        <v>54</v>
      </c>
      <c r="K7" s="25">
        <v>9</v>
      </c>
      <c r="L7" s="25">
        <v>0</v>
      </c>
      <c r="M7" s="25">
        <f t="shared" si="0"/>
        <v>9</v>
      </c>
      <c r="N7" s="25">
        <f>[1]Taguhi!$C$7+[1]Taguhi!$F$7+[1]Taguhi!$I$7</f>
        <v>17</v>
      </c>
      <c r="O7" s="74">
        <f t="shared" si="1"/>
        <v>8</v>
      </c>
      <c r="P7" s="24" t="s">
        <v>135</v>
      </c>
    </row>
    <row r="8" spans="1:16" ht="60" x14ac:dyDescent="0.25">
      <c r="A8" s="61">
        <v>105033</v>
      </c>
      <c r="B8" s="61">
        <v>1</v>
      </c>
      <c r="C8" s="61">
        <v>1042</v>
      </c>
      <c r="D8" s="61" t="s">
        <v>50</v>
      </c>
      <c r="E8" s="62" t="s">
        <v>51</v>
      </c>
      <c r="F8" s="61">
        <v>3</v>
      </c>
      <c r="G8" s="63"/>
      <c r="H8" s="56" t="s">
        <v>52</v>
      </c>
      <c r="I8" s="63" t="s">
        <v>56</v>
      </c>
      <c r="J8" s="63" t="s">
        <v>54</v>
      </c>
      <c r="K8" s="25">
        <v>1</v>
      </c>
      <c r="L8" s="25">
        <v>0</v>
      </c>
      <c r="M8" s="25">
        <f t="shared" si="0"/>
        <v>1</v>
      </c>
      <c r="N8" s="25">
        <v>1</v>
      </c>
      <c r="O8" s="25">
        <f t="shared" si="1"/>
        <v>0</v>
      </c>
      <c r="P8" s="75"/>
    </row>
    <row r="9" spans="1:16" ht="96" x14ac:dyDescent="0.25">
      <c r="A9" s="61">
        <v>105033</v>
      </c>
      <c r="B9" s="61">
        <v>1</v>
      </c>
      <c r="C9" s="61">
        <v>1042</v>
      </c>
      <c r="D9" s="61" t="s">
        <v>50</v>
      </c>
      <c r="E9" s="62" t="s">
        <v>51</v>
      </c>
      <c r="F9" s="61">
        <v>4</v>
      </c>
      <c r="G9" s="63"/>
      <c r="H9" s="56" t="s">
        <v>52</v>
      </c>
      <c r="I9" s="63" t="s">
        <v>57</v>
      </c>
      <c r="J9" s="63" t="s">
        <v>54</v>
      </c>
      <c r="K9" s="28">
        <v>2</v>
      </c>
      <c r="L9" s="28">
        <v>0</v>
      </c>
      <c r="M9" s="28">
        <f t="shared" si="0"/>
        <v>2</v>
      </c>
      <c r="N9" s="28">
        <v>2</v>
      </c>
      <c r="O9" s="28">
        <f t="shared" si="1"/>
        <v>0</v>
      </c>
      <c r="P9" s="24"/>
    </row>
    <row r="10" spans="1:16" ht="73.5" x14ac:dyDescent="0.25">
      <c r="A10" s="54">
        <v>105033</v>
      </c>
      <c r="B10" s="54">
        <v>1</v>
      </c>
      <c r="C10" s="54">
        <v>1042</v>
      </c>
      <c r="D10" s="54" t="s">
        <v>50</v>
      </c>
      <c r="E10" s="55" t="s">
        <v>51</v>
      </c>
      <c r="F10" s="54">
        <v>5</v>
      </c>
      <c r="G10" s="56"/>
      <c r="H10" s="56" t="s">
        <v>52</v>
      </c>
      <c r="I10" s="56" t="s">
        <v>58</v>
      </c>
      <c r="J10" s="56" t="s">
        <v>54</v>
      </c>
      <c r="K10" s="28">
        <v>21</v>
      </c>
      <c r="L10" s="28">
        <v>0</v>
      </c>
      <c r="M10" s="28">
        <f t="shared" si="0"/>
        <v>21</v>
      </c>
      <c r="N10" s="28"/>
      <c r="O10" s="28">
        <f t="shared" si="1"/>
        <v>-21</v>
      </c>
      <c r="P10" s="24" t="s">
        <v>59</v>
      </c>
    </row>
    <row r="11" spans="1:16" ht="60" x14ac:dyDescent="0.25">
      <c r="A11" s="61">
        <v>105033</v>
      </c>
      <c r="B11" s="61">
        <v>1</v>
      </c>
      <c r="C11" s="61">
        <v>1042</v>
      </c>
      <c r="D11" s="61" t="s">
        <v>50</v>
      </c>
      <c r="E11" s="62" t="s">
        <v>51</v>
      </c>
      <c r="F11" s="61">
        <v>6</v>
      </c>
      <c r="G11" s="63"/>
      <c r="H11" s="56" t="s">
        <v>52</v>
      </c>
      <c r="I11" s="63" t="s">
        <v>60</v>
      </c>
      <c r="J11" s="63" t="s">
        <v>54</v>
      </c>
      <c r="K11" s="25">
        <v>3</v>
      </c>
      <c r="L11" s="25">
        <v>0</v>
      </c>
      <c r="M11" s="25">
        <f t="shared" si="0"/>
        <v>3</v>
      </c>
      <c r="N11" s="25">
        <v>3</v>
      </c>
      <c r="O11" s="25">
        <f t="shared" si="1"/>
        <v>0</v>
      </c>
      <c r="P11" s="23"/>
    </row>
    <row r="12" spans="1:16" ht="120" x14ac:dyDescent="0.25">
      <c r="A12" s="61">
        <v>105033</v>
      </c>
      <c r="B12" s="61">
        <v>1</v>
      </c>
      <c r="C12" s="61">
        <v>1042</v>
      </c>
      <c r="D12" s="61" t="s">
        <v>50</v>
      </c>
      <c r="E12" s="62" t="s">
        <v>51</v>
      </c>
      <c r="F12" s="61">
        <v>7</v>
      </c>
      <c r="G12" s="63"/>
      <c r="H12" s="56" t="s">
        <v>52</v>
      </c>
      <c r="I12" s="63" t="s">
        <v>61</v>
      </c>
      <c r="J12" s="63" t="s">
        <v>54</v>
      </c>
      <c r="K12" s="25">
        <v>135</v>
      </c>
      <c r="L12" s="25">
        <v>0</v>
      </c>
      <c r="M12" s="25">
        <f t="shared" si="0"/>
        <v>135</v>
      </c>
      <c r="N12" s="25" t="e">
        <f>[1]Shoxik!$D$15+[1]Shoxik!#REF!+[1]Shoxik!#REF!</f>
        <v>#REF!</v>
      </c>
      <c r="O12" s="25" t="e">
        <f t="shared" si="1"/>
        <v>#REF!</v>
      </c>
      <c r="P12" s="24" t="s">
        <v>62</v>
      </c>
    </row>
    <row r="13" spans="1:16" ht="48" x14ac:dyDescent="0.25">
      <c r="A13" s="61">
        <v>105033</v>
      </c>
      <c r="B13" s="61">
        <v>1</v>
      </c>
      <c r="C13" s="61">
        <v>1042</v>
      </c>
      <c r="D13" s="61" t="s">
        <v>50</v>
      </c>
      <c r="E13" s="62" t="s">
        <v>51</v>
      </c>
      <c r="F13" s="61">
        <v>8</v>
      </c>
      <c r="G13" s="63"/>
      <c r="H13" s="56" t="s">
        <v>52</v>
      </c>
      <c r="I13" s="63" t="s">
        <v>63</v>
      </c>
      <c r="J13" s="63" t="s">
        <v>54</v>
      </c>
      <c r="K13" s="28">
        <v>3</v>
      </c>
      <c r="L13" s="28">
        <v>0</v>
      </c>
      <c r="M13" s="28">
        <f t="shared" si="0"/>
        <v>3</v>
      </c>
      <c r="N13" s="28">
        <f>[1]Աուդիտ!$D$28+[1]Աուդիտ!$D$5+[1]Աուդիտ!$H$5</f>
        <v>1</v>
      </c>
      <c r="O13" s="28">
        <f t="shared" si="1"/>
        <v>-2</v>
      </c>
      <c r="P13" s="24" t="s">
        <v>82</v>
      </c>
    </row>
    <row r="14" spans="1:16" ht="48" x14ac:dyDescent="0.25">
      <c r="A14" s="61">
        <v>105033</v>
      </c>
      <c r="B14" s="61">
        <v>1</v>
      </c>
      <c r="C14" s="61">
        <v>1042</v>
      </c>
      <c r="D14" s="61" t="s">
        <v>50</v>
      </c>
      <c r="E14" s="62" t="s">
        <v>51</v>
      </c>
      <c r="F14" s="61">
        <v>9</v>
      </c>
      <c r="G14" s="63"/>
      <c r="H14" s="56" t="s">
        <v>52</v>
      </c>
      <c r="I14" s="63" t="s">
        <v>64</v>
      </c>
      <c r="J14" s="63" t="s">
        <v>54</v>
      </c>
      <c r="K14" s="25">
        <v>6</v>
      </c>
      <c r="L14" s="25">
        <v>0</v>
      </c>
      <c r="M14" s="25">
        <f t="shared" si="0"/>
        <v>6</v>
      </c>
      <c r="N14" s="25">
        <f>'[1]Syune Gnumner'!$D$8</f>
        <v>1</v>
      </c>
      <c r="O14" s="25">
        <f t="shared" si="1"/>
        <v>-5</v>
      </c>
      <c r="P14" s="23" t="s">
        <v>65</v>
      </c>
    </row>
    <row r="15" spans="1:16" ht="48" x14ac:dyDescent="0.25">
      <c r="A15" s="54">
        <v>105033</v>
      </c>
      <c r="B15" s="54">
        <v>1</v>
      </c>
      <c r="C15" s="54">
        <v>1042</v>
      </c>
      <c r="D15" s="54" t="s">
        <v>50</v>
      </c>
      <c r="E15" s="55" t="s">
        <v>51</v>
      </c>
      <c r="F15" s="54">
        <v>10</v>
      </c>
      <c r="G15" s="56"/>
      <c r="H15" s="56" t="s">
        <v>52</v>
      </c>
      <c r="I15" s="56" t="s">
        <v>66</v>
      </c>
      <c r="J15" s="56" t="s">
        <v>54</v>
      </c>
      <c r="K15" s="28">
        <v>100</v>
      </c>
      <c r="L15" s="28">
        <v>0</v>
      </c>
      <c r="M15" s="28">
        <f t="shared" si="0"/>
        <v>100</v>
      </c>
      <c r="N15" s="28">
        <v>118</v>
      </c>
      <c r="O15" s="28">
        <f t="shared" si="1"/>
        <v>18</v>
      </c>
      <c r="P15" s="24" t="s">
        <v>133</v>
      </c>
    </row>
    <row r="16" spans="1:16" ht="24" x14ac:dyDescent="0.25">
      <c r="A16" s="95">
        <v>105033</v>
      </c>
      <c r="B16" s="95">
        <v>2</v>
      </c>
      <c r="C16" s="95">
        <v>1042</v>
      </c>
      <c r="D16" s="95" t="s">
        <v>50</v>
      </c>
      <c r="E16" s="96" t="s">
        <v>79</v>
      </c>
      <c r="F16" s="95">
        <v>1</v>
      </c>
      <c r="G16" s="89"/>
      <c r="H16" s="89" t="s">
        <v>80</v>
      </c>
      <c r="I16" s="89"/>
      <c r="J16" s="56"/>
      <c r="K16" s="57"/>
      <c r="L16" s="57"/>
      <c r="M16" s="57"/>
      <c r="N16" s="57"/>
      <c r="O16" s="57"/>
      <c r="P16" s="56"/>
    </row>
    <row r="17" spans="1:18" s="97" customFormat="1" ht="196.5" customHeight="1" x14ac:dyDescent="0.25">
      <c r="A17" s="54">
        <v>105033</v>
      </c>
      <c r="B17" s="54">
        <v>2</v>
      </c>
      <c r="C17" s="54">
        <v>1042</v>
      </c>
      <c r="D17" s="54" t="s">
        <v>50</v>
      </c>
      <c r="E17" s="55" t="s">
        <v>79</v>
      </c>
      <c r="F17" s="54">
        <v>1</v>
      </c>
      <c r="G17" s="56"/>
      <c r="H17" s="56" t="s">
        <v>80</v>
      </c>
      <c r="I17" s="56" t="s">
        <v>119</v>
      </c>
      <c r="J17" s="56" t="s">
        <v>54</v>
      </c>
      <c r="K17" s="57">
        <v>4901</v>
      </c>
      <c r="L17" s="57">
        <v>0</v>
      </c>
      <c r="M17" s="57">
        <f>K17+L17</f>
        <v>4901</v>
      </c>
      <c r="N17" s="57">
        <f>'[1]Tele 2014-Herar.eramsyak'!$B$18</f>
        <v>6531.1</v>
      </c>
      <c r="O17" s="57">
        <f>N17-M17</f>
        <v>1630.1000000000004</v>
      </c>
      <c r="P17" s="58" t="s">
        <v>132</v>
      </c>
      <c r="Q17" s="109"/>
      <c r="R17" s="109"/>
    </row>
    <row r="18" spans="1:18" s="97" customFormat="1" ht="107.25" customHeight="1" x14ac:dyDescent="0.25">
      <c r="A18" s="54">
        <v>105033</v>
      </c>
      <c r="B18" s="54">
        <v>2</v>
      </c>
      <c r="C18" s="54">
        <v>1042</v>
      </c>
      <c r="D18" s="54" t="s">
        <v>50</v>
      </c>
      <c r="E18" s="55" t="s">
        <v>79</v>
      </c>
      <c r="F18" s="54">
        <v>2</v>
      </c>
      <c r="G18" s="56"/>
      <c r="H18" s="56" t="s">
        <v>80</v>
      </c>
      <c r="I18" s="56" t="s">
        <v>120</v>
      </c>
      <c r="J18" s="56" t="s">
        <v>54</v>
      </c>
      <c r="K18" s="57">
        <v>4901</v>
      </c>
      <c r="L18" s="57">
        <v>0</v>
      </c>
      <c r="M18" s="57">
        <f>K18+L18</f>
        <v>4901</v>
      </c>
      <c r="N18" s="57">
        <f>'[1]Tele 2014-Herar.eramsyak'!$C$18</f>
        <v>6530</v>
      </c>
      <c r="O18" s="57">
        <f>N18-M18</f>
        <v>1629</v>
      </c>
      <c r="P18" s="58" t="s">
        <v>81</v>
      </c>
      <c r="Q18" s="109"/>
      <c r="R18" s="109"/>
    </row>
    <row r="19" spans="1:18" s="98" customFormat="1" ht="56.25" customHeight="1" x14ac:dyDescent="0.25">
      <c r="A19" s="61">
        <v>105033</v>
      </c>
      <c r="B19" s="54">
        <v>2</v>
      </c>
      <c r="C19" s="61">
        <v>1042</v>
      </c>
      <c r="D19" s="61" t="s">
        <v>50</v>
      </c>
      <c r="E19" s="62" t="s">
        <v>79</v>
      </c>
      <c r="F19" s="61">
        <v>3</v>
      </c>
      <c r="G19" s="63"/>
      <c r="H19" s="63" t="s">
        <v>80</v>
      </c>
      <c r="I19" s="63" t="s">
        <v>121</v>
      </c>
      <c r="J19" s="63" t="s">
        <v>54</v>
      </c>
      <c r="K19" s="64">
        <v>6534</v>
      </c>
      <c r="L19" s="64">
        <v>0</v>
      </c>
      <c r="M19" s="64">
        <f>K19+L19</f>
        <v>6534</v>
      </c>
      <c r="N19" s="64">
        <f>N18</f>
        <v>6530</v>
      </c>
      <c r="O19" s="64">
        <f>N19-M19</f>
        <v>-4</v>
      </c>
      <c r="P19" s="64" t="s">
        <v>82</v>
      </c>
      <c r="Q19" s="110"/>
      <c r="R19" s="110"/>
    </row>
    <row r="20" spans="1:18" s="98" customFormat="1" ht="36" x14ac:dyDescent="0.25">
      <c r="A20" s="61">
        <v>105033</v>
      </c>
      <c r="B20" s="54">
        <v>2</v>
      </c>
      <c r="C20" s="61">
        <v>1042</v>
      </c>
      <c r="D20" s="61" t="s">
        <v>50</v>
      </c>
      <c r="E20" s="62" t="s">
        <v>79</v>
      </c>
      <c r="F20" s="61">
        <v>4</v>
      </c>
      <c r="G20" s="63"/>
      <c r="H20" s="63" t="s">
        <v>80</v>
      </c>
      <c r="I20" s="63" t="s">
        <v>122</v>
      </c>
      <c r="J20" s="63" t="s">
        <v>54</v>
      </c>
      <c r="K20" s="64">
        <v>6534</v>
      </c>
      <c r="L20" s="64">
        <v>0</v>
      </c>
      <c r="M20" s="64">
        <f>K20+L20</f>
        <v>6534</v>
      </c>
      <c r="N20" s="64">
        <f>N17</f>
        <v>6531.1</v>
      </c>
      <c r="O20" s="64">
        <f>N20-M20</f>
        <v>-2.8999999999996362</v>
      </c>
      <c r="P20" s="64" t="s">
        <v>82</v>
      </c>
      <c r="Q20" s="110"/>
      <c r="R20" s="110"/>
    </row>
    <row r="21" spans="1:18" s="98" customFormat="1" ht="12" x14ac:dyDescent="0.25">
      <c r="A21" s="87">
        <v>105033</v>
      </c>
      <c r="B21" s="87">
        <v>2</v>
      </c>
      <c r="C21" s="87">
        <v>1042</v>
      </c>
      <c r="D21" s="87" t="s">
        <v>50</v>
      </c>
      <c r="E21" s="88" t="s">
        <v>83</v>
      </c>
      <c r="F21" s="87">
        <v>1</v>
      </c>
      <c r="G21" s="90"/>
      <c r="H21" s="90" t="s">
        <v>84</v>
      </c>
      <c r="I21" s="90"/>
      <c r="J21" s="63"/>
      <c r="K21" s="64"/>
      <c r="L21" s="64"/>
      <c r="M21" s="64"/>
      <c r="N21" s="64"/>
      <c r="O21" s="64"/>
      <c r="P21" s="99"/>
      <c r="Q21" s="110"/>
      <c r="R21" s="110"/>
    </row>
    <row r="22" spans="1:18" s="65" customFormat="1" ht="113.25" customHeight="1" x14ac:dyDescent="0.25">
      <c r="A22" s="61">
        <v>105033</v>
      </c>
      <c r="B22" s="61">
        <v>2</v>
      </c>
      <c r="C22" s="61">
        <v>1042</v>
      </c>
      <c r="D22" s="61" t="s">
        <v>50</v>
      </c>
      <c r="E22" s="62" t="s">
        <v>83</v>
      </c>
      <c r="F22" s="61">
        <v>1</v>
      </c>
      <c r="G22" s="63"/>
      <c r="H22" s="63" t="s">
        <v>84</v>
      </c>
      <c r="I22" s="63" t="s">
        <v>127</v>
      </c>
      <c r="J22" s="63" t="s">
        <v>85</v>
      </c>
      <c r="K22" s="64">
        <v>6262</v>
      </c>
      <c r="L22" s="64"/>
      <c r="M22" s="64">
        <f t="shared" ref="M22:M27" si="2">K22+L22</f>
        <v>6262</v>
      </c>
      <c r="N22" s="64">
        <f>[1]Radio!$D$16+[1]Radio!$F$16+[1]Radio!$H$16</f>
        <v>6552</v>
      </c>
      <c r="O22" s="64">
        <f t="shared" ref="O22:O27" si="3">N22-M22</f>
        <v>290</v>
      </c>
      <c r="P22" s="200" t="s">
        <v>86</v>
      </c>
    </row>
    <row r="23" spans="1:18" s="65" customFormat="1" ht="53.25" customHeight="1" x14ac:dyDescent="0.25">
      <c r="A23" s="61">
        <v>105033</v>
      </c>
      <c r="B23" s="61">
        <v>2</v>
      </c>
      <c r="C23" s="61">
        <v>1042</v>
      </c>
      <c r="D23" s="61" t="s">
        <v>50</v>
      </c>
      <c r="E23" s="62" t="s">
        <v>83</v>
      </c>
      <c r="F23" s="61">
        <v>2</v>
      </c>
      <c r="G23" s="63"/>
      <c r="H23" s="63" t="s">
        <v>84</v>
      </c>
      <c r="I23" s="63" t="s">
        <v>128</v>
      </c>
      <c r="J23" s="63" t="s">
        <v>85</v>
      </c>
      <c r="K23" s="64">
        <v>6262</v>
      </c>
      <c r="L23" s="64"/>
      <c r="M23" s="64">
        <f t="shared" si="2"/>
        <v>6262</v>
      </c>
      <c r="N23" s="64">
        <f>[1]Radio!$D$17+[1]Radio!$F$17+[1]Radio!$H$17</f>
        <v>6552</v>
      </c>
      <c r="O23" s="64">
        <f t="shared" si="3"/>
        <v>290</v>
      </c>
      <c r="P23" s="201"/>
    </row>
    <row r="24" spans="1:18" s="65" customFormat="1" ht="60" x14ac:dyDescent="0.25">
      <c r="A24" s="61">
        <v>105033</v>
      </c>
      <c r="B24" s="61">
        <v>2</v>
      </c>
      <c r="C24" s="61">
        <v>1042</v>
      </c>
      <c r="D24" s="61" t="s">
        <v>50</v>
      </c>
      <c r="E24" s="62" t="s">
        <v>83</v>
      </c>
      <c r="F24" s="61">
        <v>3</v>
      </c>
      <c r="G24" s="63"/>
      <c r="H24" s="63" t="s">
        <v>84</v>
      </c>
      <c r="I24" s="63" t="s">
        <v>123</v>
      </c>
      <c r="J24" s="63" t="s">
        <v>85</v>
      </c>
      <c r="K24" s="64">
        <v>819</v>
      </c>
      <c r="L24" s="64"/>
      <c r="M24" s="64">
        <f t="shared" si="2"/>
        <v>819</v>
      </c>
      <c r="N24" s="64">
        <f>[1]Radio!$D$18+[1]Radio!$F$18+[1]Radio!$H$18</f>
        <v>819</v>
      </c>
      <c r="O24" s="64">
        <f t="shared" si="3"/>
        <v>0</v>
      </c>
      <c r="P24" s="64"/>
    </row>
    <row r="25" spans="1:18" s="65" customFormat="1" ht="60" x14ac:dyDescent="0.25">
      <c r="A25" s="61">
        <v>105033</v>
      </c>
      <c r="B25" s="61">
        <v>2</v>
      </c>
      <c r="C25" s="61">
        <v>1042</v>
      </c>
      <c r="D25" s="61" t="s">
        <v>50</v>
      </c>
      <c r="E25" s="62" t="s">
        <v>83</v>
      </c>
      <c r="F25" s="61">
        <v>4</v>
      </c>
      <c r="G25" s="63"/>
      <c r="H25" s="63" t="s">
        <v>84</v>
      </c>
      <c r="I25" s="63" t="s">
        <v>124</v>
      </c>
      <c r="J25" s="63" t="s">
        <v>85</v>
      </c>
      <c r="K25" s="64">
        <v>410</v>
      </c>
      <c r="L25" s="64"/>
      <c r="M25" s="64">
        <f t="shared" si="2"/>
        <v>410</v>
      </c>
      <c r="N25" s="64">
        <f>ROUND([1]Radio!$D$19+[1]Radio!$F$19+[1]Radio!$H$19,0)</f>
        <v>410</v>
      </c>
      <c r="O25" s="64">
        <f>N25-M25</f>
        <v>0</v>
      </c>
      <c r="P25" s="64"/>
    </row>
    <row r="26" spans="1:18" s="65" customFormat="1" ht="87.75" customHeight="1" x14ac:dyDescent="0.25">
      <c r="A26" s="61">
        <v>105033</v>
      </c>
      <c r="B26" s="61">
        <v>2</v>
      </c>
      <c r="C26" s="61">
        <v>1042</v>
      </c>
      <c r="D26" s="61" t="s">
        <v>50</v>
      </c>
      <c r="E26" s="62" t="s">
        <v>83</v>
      </c>
      <c r="F26" s="61">
        <v>5</v>
      </c>
      <c r="G26" s="63"/>
      <c r="H26" s="63" t="s">
        <v>84</v>
      </c>
      <c r="I26" s="63" t="s">
        <v>125</v>
      </c>
      <c r="J26" s="63" t="s">
        <v>85</v>
      </c>
      <c r="K26" s="64">
        <v>6262</v>
      </c>
      <c r="L26" s="64"/>
      <c r="M26" s="64">
        <f t="shared" si="2"/>
        <v>6262</v>
      </c>
      <c r="N26" s="64">
        <f>N22</f>
        <v>6552</v>
      </c>
      <c r="O26" s="64">
        <f t="shared" si="3"/>
        <v>290</v>
      </c>
      <c r="P26" s="200" t="s">
        <v>87</v>
      </c>
    </row>
    <row r="27" spans="1:18" s="65" customFormat="1" ht="114.75" customHeight="1" x14ac:dyDescent="0.25">
      <c r="A27" s="61">
        <v>105033</v>
      </c>
      <c r="B27" s="61">
        <v>2</v>
      </c>
      <c r="C27" s="61">
        <v>1042</v>
      </c>
      <c r="D27" s="61" t="s">
        <v>50</v>
      </c>
      <c r="E27" s="62" t="s">
        <v>83</v>
      </c>
      <c r="F27" s="61">
        <v>6</v>
      </c>
      <c r="G27" s="63"/>
      <c r="H27" s="63" t="s">
        <v>84</v>
      </c>
      <c r="I27" s="63" t="s">
        <v>126</v>
      </c>
      <c r="J27" s="63" t="s">
        <v>85</v>
      </c>
      <c r="K27" s="64">
        <v>6262</v>
      </c>
      <c r="L27" s="64"/>
      <c r="M27" s="64">
        <f t="shared" si="2"/>
        <v>6262</v>
      </c>
      <c r="N27" s="64">
        <f>N22</f>
        <v>6552</v>
      </c>
      <c r="O27" s="64">
        <f t="shared" si="3"/>
        <v>290</v>
      </c>
      <c r="P27" s="201"/>
    </row>
    <row r="28" spans="1:18" s="65" customFormat="1" ht="24" x14ac:dyDescent="0.25">
      <c r="A28" s="87">
        <v>105033</v>
      </c>
      <c r="B28" s="87">
        <v>2</v>
      </c>
      <c r="C28" s="87">
        <v>1042</v>
      </c>
      <c r="D28" s="87" t="s">
        <v>50</v>
      </c>
      <c r="E28" s="88" t="s">
        <v>88</v>
      </c>
      <c r="F28" s="87">
        <v>1</v>
      </c>
      <c r="G28" s="90"/>
      <c r="H28" s="100" t="s">
        <v>89</v>
      </c>
      <c r="I28" s="90"/>
      <c r="J28" s="63"/>
      <c r="K28" s="64"/>
      <c r="L28" s="64"/>
      <c r="M28" s="64"/>
      <c r="N28" s="64"/>
      <c r="O28" s="64"/>
      <c r="P28" s="76"/>
    </row>
    <row r="29" spans="1:18" s="65" customFormat="1" ht="87" customHeight="1" x14ac:dyDescent="0.25">
      <c r="A29" s="61">
        <v>105033</v>
      </c>
      <c r="B29" s="61">
        <v>2</v>
      </c>
      <c r="C29" s="61">
        <v>1042</v>
      </c>
      <c r="D29" s="61" t="s">
        <v>50</v>
      </c>
      <c r="E29" s="62" t="s">
        <v>88</v>
      </c>
      <c r="F29" s="61">
        <v>1</v>
      </c>
      <c r="G29" s="63"/>
      <c r="H29" s="67" t="s">
        <v>89</v>
      </c>
      <c r="I29" s="67" t="s">
        <v>90</v>
      </c>
      <c r="J29" s="63" t="s">
        <v>85</v>
      </c>
      <c r="K29" s="64">
        <v>2184</v>
      </c>
      <c r="L29" s="64">
        <v>0</v>
      </c>
      <c r="M29" s="64">
        <f>K29+L29</f>
        <v>2184</v>
      </c>
      <c r="N29" s="64">
        <f>ROUND(SUM([1]Shirak!$C$39:$K$39),0)</f>
        <v>2582</v>
      </c>
      <c r="O29" s="64">
        <f>N29-M29</f>
        <v>398</v>
      </c>
      <c r="P29" s="64" t="s">
        <v>136</v>
      </c>
      <c r="Q29" s="68">
        <f>N29/270</f>
        <v>9.5629629629629633</v>
      </c>
      <c r="R29" s="66">
        <f>60*0.12</f>
        <v>7.1999999999999993</v>
      </c>
    </row>
    <row r="30" spans="1:18" s="65" customFormat="1" ht="45" customHeight="1" x14ac:dyDescent="0.25">
      <c r="A30" s="61">
        <v>105033</v>
      </c>
      <c r="B30" s="61">
        <v>2</v>
      </c>
      <c r="C30" s="61">
        <v>1042</v>
      </c>
      <c r="D30" s="61" t="s">
        <v>50</v>
      </c>
      <c r="E30" s="62" t="s">
        <v>88</v>
      </c>
      <c r="F30" s="61">
        <v>2</v>
      </c>
      <c r="G30" s="63"/>
      <c r="H30" s="67" t="s">
        <v>89</v>
      </c>
      <c r="I30" s="67" t="s">
        <v>91</v>
      </c>
      <c r="J30" s="63" t="s">
        <v>85</v>
      </c>
      <c r="K30" s="64">
        <v>6545</v>
      </c>
      <c r="L30" s="64">
        <v>0</v>
      </c>
      <c r="M30" s="64">
        <f>K30+L30</f>
        <v>6545</v>
      </c>
      <c r="N30" s="64">
        <f>ROUND(SUM([1]Shirak!$C$62:$K$62),0)</f>
        <v>0</v>
      </c>
      <c r="O30" s="64">
        <f>N30-M30</f>
        <v>-6545</v>
      </c>
      <c r="P30" s="64" t="s">
        <v>82</v>
      </c>
      <c r="Q30" s="66"/>
      <c r="R30" s="66"/>
    </row>
    <row r="31" spans="1:18" s="65" customFormat="1" ht="45" customHeight="1" x14ac:dyDescent="0.25">
      <c r="A31" s="87">
        <v>105033</v>
      </c>
      <c r="B31" s="87">
        <v>2</v>
      </c>
      <c r="C31" s="87">
        <v>1042</v>
      </c>
      <c r="D31" s="87" t="s">
        <v>50</v>
      </c>
      <c r="E31" s="87" t="s">
        <v>92</v>
      </c>
      <c r="F31" s="87">
        <v>1</v>
      </c>
      <c r="G31" s="87"/>
      <c r="H31" s="101" t="s">
        <v>93</v>
      </c>
      <c r="I31" s="67"/>
      <c r="J31" s="63"/>
      <c r="K31" s="64"/>
      <c r="L31" s="64"/>
      <c r="M31" s="64"/>
      <c r="N31" s="64"/>
      <c r="O31" s="64"/>
      <c r="P31" s="64"/>
    </row>
    <row r="32" spans="1:18" s="69" customFormat="1" ht="63" x14ac:dyDescent="0.25">
      <c r="A32" s="21">
        <v>105033</v>
      </c>
      <c r="B32" s="21">
        <v>2</v>
      </c>
      <c r="C32" s="21">
        <v>1042</v>
      </c>
      <c r="D32" s="21" t="s">
        <v>50</v>
      </c>
      <c r="E32" s="22" t="s">
        <v>92</v>
      </c>
      <c r="F32" s="21">
        <v>1</v>
      </c>
      <c r="G32" s="23"/>
      <c r="H32" s="23" t="s">
        <v>93</v>
      </c>
      <c r="I32" s="23" t="s">
        <v>94</v>
      </c>
      <c r="J32" s="23" t="s">
        <v>85</v>
      </c>
      <c r="K32" s="25">
        <v>3</v>
      </c>
      <c r="L32" s="25">
        <f>0</f>
        <v>0</v>
      </c>
      <c r="M32" s="25">
        <f>K32+L32</f>
        <v>3</v>
      </c>
      <c r="N32" s="28">
        <v>3</v>
      </c>
      <c r="O32" s="28">
        <f>N32-M32</f>
        <v>0</v>
      </c>
      <c r="P32" s="25"/>
    </row>
    <row r="33" spans="1:23" s="69" customFormat="1" ht="73.5" x14ac:dyDescent="0.25">
      <c r="A33" s="21">
        <v>105033</v>
      </c>
      <c r="B33" s="21">
        <v>2</v>
      </c>
      <c r="C33" s="21">
        <v>1042</v>
      </c>
      <c r="D33" s="21" t="s">
        <v>50</v>
      </c>
      <c r="E33" s="22" t="s">
        <v>92</v>
      </c>
      <c r="F33" s="21">
        <v>2</v>
      </c>
      <c r="G33" s="23"/>
      <c r="H33" s="23" t="s">
        <v>93</v>
      </c>
      <c r="I33" s="23" t="s">
        <v>95</v>
      </c>
      <c r="J33" s="23" t="s">
        <v>85</v>
      </c>
      <c r="K33" s="25">
        <v>3</v>
      </c>
      <c r="L33" s="25">
        <f>0</f>
        <v>0</v>
      </c>
      <c r="M33" s="25">
        <f>K33+L33</f>
        <v>3</v>
      </c>
      <c r="N33" s="28">
        <v>3</v>
      </c>
      <c r="O33" s="28">
        <f>N33-M33</f>
        <v>0</v>
      </c>
      <c r="P33" s="25"/>
    </row>
    <row r="34" spans="1:23" s="69" customFormat="1" ht="36" x14ac:dyDescent="0.25">
      <c r="A34" s="87">
        <v>105033</v>
      </c>
      <c r="B34" s="87">
        <v>2</v>
      </c>
      <c r="C34" s="87">
        <v>1042</v>
      </c>
      <c r="D34" s="87" t="s">
        <v>50</v>
      </c>
      <c r="E34" s="88" t="s">
        <v>96</v>
      </c>
      <c r="F34" s="87">
        <v>1</v>
      </c>
      <c r="G34" s="90"/>
      <c r="H34" s="90" t="s">
        <v>97</v>
      </c>
      <c r="I34" s="100"/>
      <c r="J34" s="87"/>
      <c r="K34" s="87"/>
      <c r="L34" s="87"/>
      <c r="M34" s="87"/>
      <c r="N34" s="88"/>
      <c r="O34" s="87"/>
      <c r="P34" s="90"/>
    </row>
    <row r="35" spans="1:23" s="65" customFormat="1" ht="63" customHeight="1" x14ac:dyDescent="0.25">
      <c r="A35" s="61">
        <v>105033</v>
      </c>
      <c r="B35" s="61">
        <v>2</v>
      </c>
      <c r="C35" s="61">
        <v>1042</v>
      </c>
      <c r="D35" s="61" t="s">
        <v>50</v>
      </c>
      <c r="E35" s="62" t="s">
        <v>96</v>
      </c>
      <c r="F35" s="61">
        <v>1</v>
      </c>
      <c r="G35" s="63"/>
      <c r="H35" s="63" t="s">
        <v>97</v>
      </c>
      <c r="I35" s="63" t="s">
        <v>98</v>
      </c>
      <c r="J35" s="63" t="s">
        <v>85</v>
      </c>
      <c r="K35" s="25">
        <v>3814</v>
      </c>
      <c r="L35" s="25">
        <v>0</v>
      </c>
      <c r="M35" s="25">
        <f>K35+L35</f>
        <v>3814</v>
      </c>
      <c r="N35" s="25">
        <f>SUM([1]Hogevor!$C$4:$E$4)</f>
        <v>1291</v>
      </c>
      <c r="O35" s="25">
        <f>N35-M35</f>
        <v>-2523</v>
      </c>
      <c r="P35" s="195" t="s">
        <v>137</v>
      </c>
      <c r="Q35" s="41">
        <f>(N35+N36)/270</f>
        <v>5.9740740740740739</v>
      </c>
      <c r="R35" s="41">
        <f>0.26*60</f>
        <v>15.600000000000001</v>
      </c>
    </row>
    <row r="36" spans="1:23" s="65" customFormat="1" ht="36" x14ac:dyDescent="0.25">
      <c r="A36" s="61">
        <v>105033</v>
      </c>
      <c r="B36" s="61">
        <v>2</v>
      </c>
      <c r="C36" s="61">
        <v>1042</v>
      </c>
      <c r="D36" s="61" t="s">
        <v>50</v>
      </c>
      <c r="E36" s="62" t="s">
        <v>96</v>
      </c>
      <c r="F36" s="61">
        <v>2</v>
      </c>
      <c r="G36" s="63"/>
      <c r="H36" s="63" t="s">
        <v>97</v>
      </c>
      <c r="I36" s="63" t="s">
        <v>99</v>
      </c>
      <c r="J36" s="63" t="s">
        <v>85</v>
      </c>
      <c r="K36" s="25">
        <v>1100</v>
      </c>
      <c r="L36" s="25">
        <v>0</v>
      </c>
      <c r="M36" s="25">
        <f>K36+L36</f>
        <v>1100</v>
      </c>
      <c r="N36" s="25">
        <f>SUM([1]Hogevor!$C$5:$E$5)</f>
        <v>322</v>
      </c>
      <c r="O36" s="25">
        <f>N36-M36</f>
        <v>-778</v>
      </c>
      <c r="P36" s="196"/>
      <c r="Q36" s="41"/>
      <c r="R36" s="41"/>
    </row>
    <row r="37" spans="1:23" customFormat="1" ht="31.5" x14ac:dyDescent="0.25">
      <c r="A37" s="21">
        <v>105033</v>
      </c>
      <c r="B37" s="21">
        <v>1</v>
      </c>
      <c r="C37" s="21">
        <v>1042</v>
      </c>
      <c r="D37" s="21" t="s">
        <v>100</v>
      </c>
      <c r="E37" s="22" t="s">
        <v>51</v>
      </c>
      <c r="F37" s="21">
        <v>1</v>
      </c>
      <c r="G37" s="42"/>
      <c r="H37" s="48" t="s">
        <v>101</v>
      </c>
      <c r="I37" s="23" t="s">
        <v>102</v>
      </c>
      <c r="J37" s="23" t="s">
        <v>103</v>
      </c>
      <c r="K37" s="49"/>
      <c r="L37" s="49"/>
      <c r="M37" s="49"/>
      <c r="N37" s="49"/>
      <c r="O37" s="49"/>
      <c r="P37" s="49" t="s">
        <v>129</v>
      </c>
    </row>
    <row r="38" spans="1:23" customFormat="1" ht="162.75" customHeight="1" x14ac:dyDescent="0.25">
      <c r="A38" s="21">
        <v>105033</v>
      </c>
      <c r="B38" s="21">
        <v>2</v>
      </c>
      <c r="C38" s="21">
        <v>1042</v>
      </c>
      <c r="D38" s="21" t="s">
        <v>104</v>
      </c>
      <c r="E38" s="22" t="s">
        <v>51</v>
      </c>
      <c r="F38" s="21">
        <v>1</v>
      </c>
      <c r="G38" s="42"/>
      <c r="H38" s="23" t="s">
        <v>141</v>
      </c>
      <c r="I38" s="42" t="s">
        <v>105</v>
      </c>
      <c r="J38" s="105" t="s">
        <v>106</v>
      </c>
      <c r="K38" s="49" t="s">
        <v>107</v>
      </c>
      <c r="L38" s="49" t="s">
        <v>107</v>
      </c>
      <c r="M38" s="49" t="s">
        <v>107</v>
      </c>
      <c r="N38" s="49" t="s">
        <v>107</v>
      </c>
      <c r="O38" s="49" t="s">
        <v>107</v>
      </c>
      <c r="P38" s="49" t="s">
        <v>107</v>
      </c>
    </row>
    <row r="39" spans="1:23" s="41" customFormat="1" ht="64.5" customHeight="1" x14ac:dyDescent="0.25">
      <c r="A39" s="21">
        <v>105033</v>
      </c>
      <c r="B39" s="21">
        <v>2</v>
      </c>
      <c r="C39" s="21">
        <v>1042</v>
      </c>
      <c r="D39" s="21" t="s">
        <v>104</v>
      </c>
      <c r="E39" s="22" t="s">
        <v>79</v>
      </c>
      <c r="F39" s="21">
        <v>1</v>
      </c>
      <c r="G39" s="23"/>
      <c r="H39" s="105" t="s">
        <v>108</v>
      </c>
      <c r="I39" s="23" t="s">
        <v>109</v>
      </c>
      <c r="J39" s="24" t="s">
        <v>110</v>
      </c>
      <c r="K39" s="49" t="s">
        <v>107</v>
      </c>
      <c r="L39" s="49" t="s">
        <v>107</v>
      </c>
      <c r="M39" s="49" t="s">
        <v>107</v>
      </c>
      <c r="N39" s="49" t="s">
        <v>107</v>
      </c>
      <c r="O39" s="49" t="s">
        <v>107</v>
      </c>
      <c r="P39" s="49" t="s">
        <v>107</v>
      </c>
      <c r="Q39" s="40"/>
    </row>
    <row r="40" spans="1:23" s="41" customFormat="1" ht="128.25" customHeight="1" x14ac:dyDescent="0.25">
      <c r="A40" s="21">
        <v>105033</v>
      </c>
      <c r="B40" s="21">
        <v>2</v>
      </c>
      <c r="C40" s="21">
        <v>1042</v>
      </c>
      <c r="D40" s="21" t="s">
        <v>104</v>
      </c>
      <c r="E40" s="22" t="s">
        <v>83</v>
      </c>
      <c r="F40" s="21">
        <v>1</v>
      </c>
      <c r="G40" s="23"/>
      <c r="H40" s="23" t="s">
        <v>111</v>
      </c>
      <c r="I40" s="23" t="s">
        <v>112</v>
      </c>
      <c r="J40" s="24" t="s">
        <v>113</v>
      </c>
      <c r="K40" s="49" t="s">
        <v>107</v>
      </c>
      <c r="L40" s="49" t="s">
        <v>107</v>
      </c>
      <c r="M40" s="49" t="s">
        <v>107</v>
      </c>
      <c r="N40" s="49" t="s">
        <v>107</v>
      </c>
      <c r="O40" s="49" t="s">
        <v>107</v>
      </c>
      <c r="P40" s="49" t="s">
        <v>107</v>
      </c>
      <c r="Q40" s="40"/>
    </row>
    <row r="41" spans="1:23" s="107" customFormat="1" ht="129.75" customHeight="1" x14ac:dyDescent="0.25">
      <c r="A41" s="21">
        <v>105033</v>
      </c>
      <c r="B41" s="21">
        <v>2</v>
      </c>
      <c r="C41" s="21">
        <v>1042</v>
      </c>
      <c r="D41" s="21" t="s">
        <v>104</v>
      </c>
      <c r="E41" s="22" t="s">
        <v>88</v>
      </c>
      <c r="F41" s="21">
        <v>1</v>
      </c>
      <c r="G41" s="21"/>
      <c r="H41" s="48" t="s">
        <v>142</v>
      </c>
      <c r="I41" s="48" t="s">
        <v>114</v>
      </c>
      <c r="J41" s="106" t="s">
        <v>115</v>
      </c>
      <c r="K41" s="49" t="s">
        <v>107</v>
      </c>
      <c r="L41" s="49" t="s">
        <v>107</v>
      </c>
      <c r="M41" s="49" t="s">
        <v>107</v>
      </c>
      <c r="N41" s="49" t="s">
        <v>107</v>
      </c>
      <c r="O41" s="49" t="s">
        <v>107</v>
      </c>
      <c r="P41" s="49" t="s">
        <v>107</v>
      </c>
      <c r="Q41" s="111"/>
      <c r="R41" s="111"/>
      <c r="S41" s="111"/>
      <c r="T41" s="111"/>
      <c r="U41" s="111"/>
      <c r="V41" s="111"/>
      <c r="W41" s="111"/>
    </row>
  </sheetData>
  <mergeCells count="13">
    <mergeCell ref="H2:H3"/>
    <mergeCell ref="P35:P36"/>
    <mergeCell ref="I2:I3"/>
    <mergeCell ref="J2:J3"/>
    <mergeCell ref="K2:P2"/>
    <mergeCell ref="P22:P23"/>
    <mergeCell ref="P26:P27"/>
    <mergeCell ref="G2:G3"/>
    <mergeCell ref="A2:A3"/>
    <mergeCell ref="B2:B3"/>
    <mergeCell ref="C2:E2"/>
    <mergeCell ref="F2:F3"/>
    <mergeCell ref="D3:E3"/>
  </mergeCells>
  <phoneticPr fontId="28" type="noConversion"/>
  <pageMargins left="0.70866141732283472" right="0.70866141732283472" top="0.74803149606299213" bottom="0.74803149606299213" header="0.31496062992125984" footer="0.31496062992125984"/>
  <pageSetup paperSize="9" scale="56" fitToHeight="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42"/>
  <sheetViews>
    <sheetView view="pageBreakPreview" topLeftCell="A46" zoomScale="60" workbookViewId="0">
      <selection activeCell="L22" sqref="L22"/>
    </sheetView>
  </sheetViews>
  <sheetFormatPr defaultRowHeight="15" x14ac:dyDescent="0.25"/>
  <cols>
    <col min="1" max="1" width="6.5703125" style="66" customWidth="1"/>
    <col min="2" max="2" width="3.140625" style="66" customWidth="1"/>
    <col min="3" max="3" width="7.28515625" style="66" customWidth="1"/>
    <col min="4" max="4" width="6.85546875" style="66" customWidth="1"/>
    <col min="5" max="5" width="4.5703125" style="66" customWidth="1"/>
    <col min="6" max="6" width="4.140625" style="79" customWidth="1"/>
    <col min="7" max="7" width="4.28515625" style="66" customWidth="1"/>
    <col min="8" max="8" width="26.7109375" style="66" customWidth="1"/>
    <col min="9" max="9" width="33.7109375" style="66" customWidth="1"/>
    <col min="10" max="10" width="25.42578125" style="66" customWidth="1"/>
    <col min="11" max="11" width="19.5703125" style="66" customWidth="1"/>
    <col min="12" max="12" width="22.85546875" style="66" customWidth="1"/>
    <col min="13" max="13" width="18.140625" style="66" customWidth="1"/>
    <col min="14" max="14" width="21.42578125" style="66" customWidth="1"/>
    <col min="15" max="15" width="21.28515625" style="66" customWidth="1"/>
    <col min="16" max="16" width="40.140625" style="66" customWidth="1"/>
    <col min="17" max="16384" width="9.140625" style="66"/>
  </cols>
  <sheetData>
    <row r="1" spans="1:16" x14ac:dyDescent="0.25">
      <c r="A1" s="78"/>
    </row>
    <row r="3" spans="1:16" ht="29.25" customHeight="1" x14ac:dyDescent="0.25">
      <c r="A3" s="186" t="s">
        <v>23</v>
      </c>
      <c r="B3" s="186" t="s">
        <v>24</v>
      </c>
      <c r="C3" s="188" t="s">
        <v>25</v>
      </c>
      <c r="D3" s="189"/>
      <c r="E3" s="190"/>
      <c r="F3" s="186" t="s">
        <v>26</v>
      </c>
      <c r="G3" s="186" t="s">
        <v>27</v>
      </c>
      <c r="H3" s="193" t="s">
        <v>28</v>
      </c>
      <c r="I3" s="193" t="s">
        <v>29</v>
      </c>
      <c r="J3" s="191" t="s">
        <v>30</v>
      </c>
      <c r="K3" s="202" t="s">
        <v>68</v>
      </c>
      <c r="L3" s="202"/>
      <c r="M3" s="202"/>
      <c r="N3" s="202"/>
      <c r="O3" s="202"/>
      <c r="P3" s="202"/>
    </row>
    <row r="4" spans="1:16" ht="97.5" customHeight="1" x14ac:dyDescent="0.25">
      <c r="A4" s="187"/>
      <c r="B4" s="187"/>
      <c r="C4" s="80" t="s">
        <v>32</v>
      </c>
      <c r="D4" s="191" t="s">
        <v>33</v>
      </c>
      <c r="E4" s="192"/>
      <c r="F4" s="187"/>
      <c r="G4" s="187"/>
      <c r="H4" s="194"/>
      <c r="I4" s="194"/>
      <c r="J4" s="203"/>
      <c r="K4" s="82" t="s">
        <v>70</v>
      </c>
      <c r="L4" s="82" t="s">
        <v>71</v>
      </c>
      <c r="M4" s="82" t="s">
        <v>72</v>
      </c>
      <c r="N4" s="82" t="s">
        <v>73</v>
      </c>
      <c r="O4" s="82" t="s">
        <v>74</v>
      </c>
      <c r="P4" s="82" t="s">
        <v>75</v>
      </c>
    </row>
    <row r="5" spans="1:16" x14ac:dyDescent="0.25">
      <c r="A5" s="84" t="s">
        <v>40</v>
      </c>
      <c r="B5" s="84" t="s">
        <v>41</v>
      </c>
      <c r="C5" s="84" t="s">
        <v>42</v>
      </c>
      <c r="D5" s="84" t="s">
        <v>43</v>
      </c>
      <c r="E5" s="84" t="s">
        <v>44</v>
      </c>
      <c r="F5" s="84" t="s">
        <v>45</v>
      </c>
      <c r="G5" s="85" t="s">
        <v>46</v>
      </c>
      <c r="H5" s="85" t="s">
        <v>47</v>
      </c>
      <c r="I5" s="112" t="s">
        <v>48</v>
      </c>
      <c r="J5" s="113" t="s">
        <v>49</v>
      </c>
      <c r="K5" s="82">
        <v>7</v>
      </c>
      <c r="L5" s="83">
        <v>8</v>
      </c>
      <c r="M5" s="83">
        <v>9</v>
      </c>
      <c r="N5" s="83">
        <v>10</v>
      </c>
      <c r="O5" s="83">
        <v>11</v>
      </c>
      <c r="P5" s="83">
        <v>12</v>
      </c>
    </row>
    <row r="6" spans="1:16" s="114" customFormat="1" ht="78" customHeight="1" x14ac:dyDescent="0.25">
      <c r="A6" s="87">
        <v>105033</v>
      </c>
      <c r="B6" s="87">
        <v>1</v>
      </c>
      <c r="C6" s="87">
        <v>1042</v>
      </c>
      <c r="D6" s="87" t="s">
        <v>50</v>
      </c>
      <c r="E6" s="88" t="s">
        <v>51</v>
      </c>
      <c r="F6" s="88"/>
      <c r="G6" s="88"/>
      <c r="H6" s="89" t="s">
        <v>52</v>
      </c>
      <c r="I6" s="90"/>
      <c r="J6" s="91"/>
      <c r="K6" s="102">
        <v>85810.6</v>
      </c>
      <c r="L6" s="102">
        <v>0</v>
      </c>
      <c r="M6" s="102">
        <f>K6+L6</f>
        <v>85810.6</v>
      </c>
      <c r="N6" s="102">
        <f>'[2]Monthly arrears_yntacik'!$J$21</f>
        <v>80031.289999999979</v>
      </c>
      <c r="O6" s="126">
        <f>N6-M6</f>
        <v>-5779.3100000000268</v>
      </c>
      <c r="P6" s="127" t="s">
        <v>117</v>
      </c>
    </row>
    <row r="7" spans="1:16" ht="48" x14ac:dyDescent="0.25">
      <c r="A7" s="61">
        <v>105033</v>
      </c>
      <c r="B7" s="61">
        <v>1</v>
      </c>
      <c r="C7" s="61">
        <v>1042</v>
      </c>
      <c r="D7" s="61" t="s">
        <v>50</v>
      </c>
      <c r="E7" s="62" t="s">
        <v>51</v>
      </c>
      <c r="F7" s="61">
        <v>1</v>
      </c>
      <c r="G7" s="63"/>
      <c r="H7" s="56" t="s">
        <v>52</v>
      </c>
      <c r="I7" s="63" t="s">
        <v>53</v>
      </c>
      <c r="J7" s="115" t="s">
        <v>54</v>
      </c>
      <c r="K7" s="94"/>
      <c r="L7" s="94"/>
      <c r="M7" s="94"/>
      <c r="N7" s="94"/>
      <c r="O7" s="94"/>
      <c r="P7" s="94"/>
    </row>
    <row r="8" spans="1:16" ht="48" x14ac:dyDescent="0.25">
      <c r="A8" s="61">
        <v>105033</v>
      </c>
      <c r="B8" s="61">
        <v>1</v>
      </c>
      <c r="C8" s="61">
        <v>1042</v>
      </c>
      <c r="D8" s="61" t="s">
        <v>50</v>
      </c>
      <c r="E8" s="62" t="s">
        <v>51</v>
      </c>
      <c r="F8" s="61">
        <v>2</v>
      </c>
      <c r="G8" s="63"/>
      <c r="H8" s="56" t="s">
        <v>52</v>
      </c>
      <c r="I8" s="63" t="s">
        <v>55</v>
      </c>
      <c r="J8" s="115" t="s">
        <v>54</v>
      </c>
      <c r="K8" s="94"/>
      <c r="L8" s="94"/>
      <c r="M8" s="94"/>
      <c r="N8" s="94"/>
      <c r="O8" s="94"/>
      <c r="P8" s="94"/>
    </row>
    <row r="9" spans="1:16" ht="60" x14ac:dyDescent="0.25">
      <c r="A9" s="61">
        <v>105033</v>
      </c>
      <c r="B9" s="61">
        <v>1</v>
      </c>
      <c r="C9" s="61">
        <v>1042</v>
      </c>
      <c r="D9" s="61" t="s">
        <v>50</v>
      </c>
      <c r="E9" s="62" t="s">
        <v>51</v>
      </c>
      <c r="F9" s="61">
        <v>3</v>
      </c>
      <c r="G9" s="63"/>
      <c r="H9" s="56" t="s">
        <v>52</v>
      </c>
      <c r="I9" s="63" t="s">
        <v>56</v>
      </c>
      <c r="J9" s="115" t="s">
        <v>54</v>
      </c>
      <c r="K9" s="94"/>
      <c r="L9" s="94"/>
      <c r="M9" s="94"/>
      <c r="N9" s="94"/>
      <c r="O9" s="94"/>
      <c r="P9" s="94"/>
    </row>
    <row r="10" spans="1:16" ht="96" x14ac:dyDescent="0.25">
      <c r="A10" s="61">
        <v>105033</v>
      </c>
      <c r="B10" s="61">
        <v>1</v>
      </c>
      <c r="C10" s="61">
        <v>1042</v>
      </c>
      <c r="D10" s="61" t="s">
        <v>50</v>
      </c>
      <c r="E10" s="62" t="s">
        <v>51</v>
      </c>
      <c r="F10" s="61">
        <v>4</v>
      </c>
      <c r="G10" s="63"/>
      <c r="H10" s="56" t="s">
        <v>52</v>
      </c>
      <c r="I10" s="63" t="s">
        <v>57</v>
      </c>
      <c r="J10" s="115" t="s">
        <v>54</v>
      </c>
      <c r="K10" s="94"/>
      <c r="L10" s="94"/>
      <c r="M10" s="94"/>
      <c r="N10" s="94"/>
      <c r="O10" s="94"/>
      <c r="P10" s="94"/>
    </row>
    <row r="11" spans="1:16" ht="60" x14ac:dyDescent="0.25">
      <c r="A11" s="54">
        <v>105033</v>
      </c>
      <c r="B11" s="54">
        <v>1</v>
      </c>
      <c r="C11" s="54">
        <v>1042</v>
      </c>
      <c r="D11" s="54" t="s">
        <v>50</v>
      </c>
      <c r="E11" s="55" t="s">
        <v>51</v>
      </c>
      <c r="F11" s="54">
        <v>5</v>
      </c>
      <c r="G11" s="56"/>
      <c r="H11" s="56" t="s">
        <v>52</v>
      </c>
      <c r="I11" s="56" t="s">
        <v>58</v>
      </c>
      <c r="J11" s="116" t="s">
        <v>54</v>
      </c>
      <c r="K11" s="94"/>
      <c r="L11" s="94"/>
      <c r="M11" s="94"/>
      <c r="N11" s="94"/>
      <c r="O11" s="94"/>
      <c r="P11" s="94"/>
    </row>
    <row r="12" spans="1:16" ht="60" x14ac:dyDescent="0.25">
      <c r="A12" s="61">
        <v>105033</v>
      </c>
      <c r="B12" s="61">
        <v>1</v>
      </c>
      <c r="C12" s="61">
        <v>1042</v>
      </c>
      <c r="D12" s="61" t="s">
        <v>50</v>
      </c>
      <c r="E12" s="62" t="s">
        <v>51</v>
      </c>
      <c r="F12" s="61">
        <v>6</v>
      </c>
      <c r="G12" s="63"/>
      <c r="H12" s="56" t="s">
        <v>52</v>
      </c>
      <c r="I12" s="63" t="s">
        <v>60</v>
      </c>
      <c r="J12" s="115" t="s">
        <v>54</v>
      </c>
      <c r="K12" s="94"/>
      <c r="L12" s="94"/>
      <c r="M12" s="94"/>
      <c r="N12" s="94"/>
      <c r="O12" s="94"/>
      <c r="P12" s="94"/>
    </row>
    <row r="13" spans="1:16" ht="120" x14ac:dyDescent="0.25">
      <c r="A13" s="61">
        <v>105033</v>
      </c>
      <c r="B13" s="61">
        <v>1</v>
      </c>
      <c r="C13" s="61">
        <v>1042</v>
      </c>
      <c r="D13" s="61" t="s">
        <v>50</v>
      </c>
      <c r="E13" s="62" t="s">
        <v>51</v>
      </c>
      <c r="F13" s="61">
        <v>7</v>
      </c>
      <c r="G13" s="63"/>
      <c r="H13" s="56" t="s">
        <v>52</v>
      </c>
      <c r="I13" s="63" t="s">
        <v>61</v>
      </c>
      <c r="J13" s="115" t="s">
        <v>54</v>
      </c>
      <c r="K13" s="94"/>
      <c r="L13" s="94"/>
      <c r="M13" s="94"/>
      <c r="N13" s="94"/>
      <c r="O13" s="94"/>
      <c r="P13" s="94"/>
    </row>
    <row r="14" spans="1:16" ht="48" x14ac:dyDescent="0.25">
      <c r="A14" s="61">
        <v>105033</v>
      </c>
      <c r="B14" s="61">
        <v>1</v>
      </c>
      <c r="C14" s="61">
        <v>1042</v>
      </c>
      <c r="D14" s="61" t="s">
        <v>50</v>
      </c>
      <c r="E14" s="62" t="s">
        <v>51</v>
      </c>
      <c r="F14" s="61">
        <v>8</v>
      </c>
      <c r="G14" s="63"/>
      <c r="H14" s="56" t="s">
        <v>52</v>
      </c>
      <c r="I14" s="63" t="s">
        <v>63</v>
      </c>
      <c r="J14" s="115" t="s">
        <v>54</v>
      </c>
      <c r="K14" s="94"/>
      <c r="L14" s="94"/>
      <c r="M14" s="94"/>
      <c r="N14" s="94"/>
      <c r="O14" s="94"/>
      <c r="P14" s="94"/>
    </row>
    <row r="15" spans="1:16" ht="48" x14ac:dyDescent="0.25">
      <c r="A15" s="61">
        <v>105033</v>
      </c>
      <c r="B15" s="61">
        <v>1</v>
      </c>
      <c r="C15" s="61">
        <v>1042</v>
      </c>
      <c r="D15" s="61" t="s">
        <v>50</v>
      </c>
      <c r="E15" s="62" t="s">
        <v>51</v>
      </c>
      <c r="F15" s="61">
        <v>9</v>
      </c>
      <c r="G15" s="63"/>
      <c r="H15" s="56" t="s">
        <v>52</v>
      </c>
      <c r="I15" s="63" t="s">
        <v>64</v>
      </c>
      <c r="J15" s="115" t="s">
        <v>54</v>
      </c>
      <c r="K15" s="94"/>
      <c r="L15" s="94"/>
      <c r="M15" s="94"/>
      <c r="N15" s="94"/>
      <c r="O15" s="94"/>
      <c r="P15" s="94"/>
    </row>
    <row r="16" spans="1:16" ht="48" x14ac:dyDescent="0.25">
      <c r="A16" s="54">
        <v>105033</v>
      </c>
      <c r="B16" s="54">
        <v>1</v>
      </c>
      <c r="C16" s="54">
        <v>1042</v>
      </c>
      <c r="D16" s="54" t="s">
        <v>50</v>
      </c>
      <c r="E16" s="55" t="s">
        <v>51</v>
      </c>
      <c r="F16" s="54">
        <v>10</v>
      </c>
      <c r="G16" s="56"/>
      <c r="H16" s="56" t="s">
        <v>52</v>
      </c>
      <c r="I16" s="56" t="s">
        <v>66</v>
      </c>
      <c r="J16" s="116" t="s">
        <v>54</v>
      </c>
      <c r="K16" s="94"/>
      <c r="L16" s="94"/>
      <c r="M16" s="94"/>
      <c r="N16" s="94"/>
      <c r="O16" s="94"/>
      <c r="P16" s="94"/>
    </row>
    <row r="17" spans="1:16" s="114" customFormat="1" ht="24" x14ac:dyDescent="0.25">
      <c r="A17" s="95">
        <v>105033</v>
      </c>
      <c r="B17" s="95">
        <v>2</v>
      </c>
      <c r="C17" s="95">
        <v>1042</v>
      </c>
      <c r="D17" s="95" t="s">
        <v>50</v>
      </c>
      <c r="E17" s="96" t="s">
        <v>79</v>
      </c>
      <c r="F17" s="95">
        <v>1</v>
      </c>
      <c r="G17" s="89"/>
      <c r="H17" s="89" t="s">
        <v>80</v>
      </c>
      <c r="I17" s="89"/>
      <c r="J17" s="117"/>
      <c r="K17" s="102">
        <v>1829041.4</v>
      </c>
      <c r="L17" s="102">
        <v>0</v>
      </c>
      <c r="M17" s="102">
        <f>K17+L17</f>
        <v>1829041.4</v>
      </c>
      <c r="N17" s="102">
        <f>'[3]Monthly 08.03.01.02'!$J$26</f>
        <v>1829041.4</v>
      </c>
      <c r="O17" s="126">
        <f>N17-M17</f>
        <v>0</v>
      </c>
      <c r="P17" s="92"/>
    </row>
    <row r="18" spans="1:16" ht="36" x14ac:dyDescent="0.25">
      <c r="A18" s="54">
        <v>105033</v>
      </c>
      <c r="B18" s="54">
        <v>2</v>
      </c>
      <c r="C18" s="54">
        <v>1042</v>
      </c>
      <c r="D18" s="54" t="s">
        <v>50</v>
      </c>
      <c r="E18" s="55" t="s">
        <v>79</v>
      </c>
      <c r="F18" s="54">
        <v>1</v>
      </c>
      <c r="G18" s="56"/>
      <c r="H18" s="56" t="s">
        <v>80</v>
      </c>
      <c r="I18" s="56" t="s">
        <v>119</v>
      </c>
      <c r="J18" s="116" t="s">
        <v>54</v>
      </c>
      <c r="K18" s="94"/>
      <c r="L18" s="94"/>
      <c r="M18" s="94"/>
      <c r="N18" s="94"/>
      <c r="O18" s="94"/>
      <c r="P18" s="94"/>
    </row>
    <row r="19" spans="1:16" ht="36" x14ac:dyDescent="0.25">
      <c r="A19" s="54">
        <v>105033</v>
      </c>
      <c r="B19" s="54">
        <v>2</v>
      </c>
      <c r="C19" s="54">
        <v>1042</v>
      </c>
      <c r="D19" s="54" t="s">
        <v>50</v>
      </c>
      <c r="E19" s="55" t="s">
        <v>79</v>
      </c>
      <c r="F19" s="54">
        <v>2</v>
      </c>
      <c r="G19" s="56"/>
      <c r="H19" s="56" t="s">
        <v>80</v>
      </c>
      <c r="I19" s="56" t="s">
        <v>120</v>
      </c>
      <c r="J19" s="116" t="s">
        <v>54</v>
      </c>
      <c r="K19" s="94"/>
      <c r="L19" s="94"/>
      <c r="M19" s="94"/>
      <c r="N19" s="94"/>
      <c r="O19" s="94"/>
      <c r="P19" s="94"/>
    </row>
    <row r="20" spans="1:16" ht="36" x14ac:dyDescent="0.25">
      <c r="A20" s="61">
        <v>105033</v>
      </c>
      <c r="B20" s="54">
        <v>2</v>
      </c>
      <c r="C20" s="61">
        <v>1042</v>
      </c>
      <c r="D20" s="61" t="s">
        <v>50</v>
      </c>
      <c r="E20" s="62" t="s">
        <v>79</v>
      </c>
      <c r="F20" s="61">
        <v>3</v>
      </c>
      <c r="G20" s="63"/>
      <c r="H20" s="63" t="s">
        <v>80</v>
      </c>
      <c r="I20" s="63" t="s">
        <v>121</v>
      </c>
      <c r="J20" s="115" t="s">
        <v>54</v>
      </c>
      <c r="K20" s="94"/>
      <c r="L20" s="94"/>
      <c r="M20" s="94"/>
      <c r="N20" s="94"/>
      <c r="O20" s="94"/>
      <c r="P20" s="94"/>
    </row>
    <row r="21" spans="1:16" ht="36" x14ac:dyDescent="0.25">
      <c r="A21" s="61">
        <v>105033</v>
      </c>
      <c r="B21" s="54">
        <v>2</v>
      </c>
      <c r="C21" s="61">
        <v>1042</v>
      </c>
      <c r="D21" s="61" t="s">
        <v>50</v>
      </c>
      <c r="E21" s="62" t="s">
        <v>79</v>
      </c>
      <c r="F21" s="61">
        <v>4</v>
      </c>
      <c r="G21" s="63"/>
      <c r="H21" s="63" t="s">
        <v>80</v>
      </c>
      <c r="I21" s="63" t="s">
        <v>122</v>
      </c>
      <c r="J21" s="115" t="s">
        <v>54</v>
      </c>
      <c r="K21" s="94"/>
      <c r="L21" s="94"/>
      <c r="M21" s="94"/>
      <c r="N21" s="94"/>
      <c r="O21" s="94"/>
      <c r="P21" s="94"/>
    </row>
    <row r="22" spans="1:16" s="114" customFormat="1" x14ac:dyDescent="0.25">
      <c r="A22" s="87">
        <v>105033</v>
      </c>
      <c r="B22" s="87">
        <v>2</v>
      </c>
      <c r="C22" s="87">
        <v>1042</v>
      </c>
      <c r="D22" s="87" t="s">
        <v>50</v>
      </c>
      <c r="E22" s="88" t="s">
        <v>83</v>
      </c>
      <c r="F22" s="87">
        <v>1</v>
      </c>
      <c r="G22" s="90"/>
      <c r="H22" s="90" t="s">
        <v>84</v>
      </c>
      <c r="I22" s="90"/>
      <c r="J22" s="91"/>
      <c r="K22" s="102">
        <v>456510</v>
      </c>
      <c r="L22" s="102">
        <v>0</v>
      </c>
      <c r="M22" s="102">
        <f>K22+L22</f>
        <v>456510</v>
      </c>
      <c r="N22" s="102">
        <f>'[3]Monthly 08.03.01.03'!$J$26</f>
        <v>456509.9</v>
      </c>
      <c r="O22" s="126">
        <f>N22-M22</f>
        <v>-9.9999999976716936E-2</v>
      </c>
      <c r="P22" s="92"/>
    </row>
    <row r="23" spans="1:16" ht="36" x14ac:dyDescent="0.25">
      <c r="A23" s="61">
        <v>105033</v>
      </c>
      <c r="B23" s="61">
        <v>2</v>
      </c>
      <c r="C23" s="61">
        <v>1042</v>
      </c>
      <c r="D23" s="61" t="s">
        <v>50</v>
      </c>
      <c r="E23" s="62" t="s">
        <v>83</v>
      </c>
      <c r="F23" s="61">
        <v>1</v>
      </c>
      <c r="G23" s="63"/>
      <c r="H23" s="63" t="s">
        <v>84</v>
      </c>
      <c r="I23" s="63" t="s">
        <v>127</v>
      </c>
      <c r="J23" s="115" t="s">
        <v>85</v>
      </c>
      <c r="K23" s="94"/>
      <c r="L23" s="94"/>
      <c r="M23" s="94"/>
      <c r="N23" s="94"/>
      <c r="O23" s="94"/>
      <c r="P23" s="94"/>
    </row>
    <row r="24" spans="1:16" ht="36" x14ac:dyDescent="0.25">
      <c r="A24" s="61">
        <v>105033</v>
      </c>
      <c r="B24" s="61">
        <v>2</v>
      </c>
      <c r="C24" s="61">
        <v>1042</v>
      </c>
      <c r="D24" s="61" t="s">
        <v>50</v>
      </c>
      <c r="E24" s="62" t="s">
        <v>83</v>
      </c>
      <c r="F24" s="61">
        <v>2</v>
      </c>
      <c r="G24" s="63"/>
      <c r="H24" s="63" t="s">
        <v>84</v>
      </c>
      <c r="I24" s="63" t="s">
        <v>128</v>
      </c>
      <c r="J24" s="115" t="s">
        <v>85</v>
      </c>
      <c r="K24" s="94"/>
      <c r="L24" s="94"/>
      <c r="M24" s="94"/>
      <c r="N24" s="94"/>
      <c r="O24" s="94"/>
      <c r="P24" s="94"/>
    </row>
    <row r="25" spans="1:16" ht="60" x14ac:dyDescent="0.25">
      <c r="A25" s="61">
        <v>105033</v>
      </c>
      <c r="B25" s="61">
        <v>2</v>
      </c>
      <c r="C25" s="61">
        <v>1042</v>
      </c>
      <c r="D25" s="61" t="s">
        <v>50</v>
      </c>
      <c r="E25" s="62" t="s">
        <v>83</v>
      </c>
      <c r="F25" s="61">
        <v>3</v>
      </c>
      <c r="G25" s="63"/>
      <c r="H25" s="63" t="s">
        <v>84</v>
      </c>
      <c r="I25" s="63" t="s">
        <v>123</v>
      </c>
      <c r="J25" s="115" t="s">
        <v>85</v>
      </c>
      <c r="K25" s="94"/>
      <c r="L25" s="94"/>
      <c r="M25" s="94"/>
      <c r="N25" s="94"/>
      <c r="O25" s="94"/>
      <c r="P25" s="94"/>
    </row>
    <row r="26" spans="1:16" ht="60" x14ac:dyDescent="0.25">
      <c r="A26" s="61">
        <v>105033</v>
      </c>
      <c r="B26" s="61">
        <v>2</v>
      </c>
      <c r="C26" s="61">
        <v>1042</v>
      </c>
      <c r="D26" s="61" t="s">
        <v>50</v>
      </c>
      <c r="E26" s="62" t="s">
        <v>83</v>
      </c>
      <c r="F26" s="61">
        <v>4</v>
      </c>
      <c r="G26" s="63"/>
      <c r="H26" s="63" t="s">
        <v>84</v>
      </c>
      <c r="I26" s="63" t="s">
        <v>124</v>
      </c>
      <c r="J26" s="115" t="s">
        <v>85</v>
      </c>
      <c r="K26" s="94"/>
      <c r="L26" s="94"/>
      <c r="M26" s="94"/>
      <c r="N26" s="94"/>
      <c r="O26" s="94"/>
      <c r="P26" s="94"/>
    </row>
    <row r="27" spans="1:16" ht="24" x14ac:dyDescent="0.25">
      <c r="A27" s="61">
        <v>105033</v>
      </c>
      <c r="B27" s="61">
        <v>2</v>
      </c>
      <c r="C27" s="61">
        <v>1042</v>
      </c>
      <c r="D27" s="61" t="s">
        <v>50</v>
      </c>
      <c r="E27" s="62" t="s">
        <v>83</v>
      </c>
      <c r="F27" s="61">
        <v>5</v>
      </c>
      <c r="G27" s="63"/>
      <c r="H27" s="63" t="s">
        <v>84</v>
      </c>
      <c r="I27" s="63" t="s">
        <v>125</v>
      </c>
      <c r="J27" s="115" t="s">
        <v>85</v>
      </c>
      <c r="K27" s="94"/>
      <c r="L27" s="94"/>
      <c r="M27" s="94"/>
      <c r="N27" s="94"/>
      <c r="O27" s="94"/>
      <c r="P27" s="94"/>
    </row>
    <row r="28" spans="1:16" ht="36" x14ac:dyDescent="0.25">
      <c r="A28" s="61">
        <v>105033</v>
      </c>
      <c r="B28" s="61">
        <v>2</v>
      </c>
      <c r="C28" s="61">
        <v>1042</v>
      </c>
      <c r="D28" s="61" t="s">
        <v>50</v>
      </c>
      <c r="E28" s="62" t="s">
        <v>83</v>
      </c>
      <c r="F28" s="61">
        <v>6</v>
      </c>
      <c r="G28" s="63"/>
      <c r="H28" s="63" t="s">
        <v>84</v>
      </c>
      <c r="I28" s="63" t="s">
        <v>126</v>
      </c>
      <c r="J28" s="115" t="s">
        <v>85</v>
      </c>
      <c r="K28" s="94"/>
      <c r="L28" s="94"/>
      <c r="M28" s="94"/>
      <c r="N28" s="94"/>
      <c r="O28" s="94"/>
      <c r="P28" s="94"/>
    </row>
    <row r="29" spans="1:16" s="114" customFormat="1" ht="24" x14ac:dyDescent="0.25">
      <c r="A29" s="87">
        <v>105033</v>
      </c>
      <c r="B29" s="87">
        <v>2</v>
      </c>
      <c r="C29" s="87">
        <v>1042</v>
      </c>
      <c r="D29" s="87" t="s">
        <v>50</v>
      </c>
      <c r="E29" s="88" t="s">
        <v>88</v>
      </c>
      <c r="F29" s="87">
        <v>1</v>
      </c>
      <c r="G29" s="90"/>
      <c r="H29" s="100" t="s">
        <v>89</v>
      </c>
      <c r="I29" s="90"/>
      <c r="J29" s="91"/>
      <c r="K29" s="102">
        <v>18460</v>
      </c>
      <c r="L29" s="102">
        <v>0</v>
      </c>
      <c r="M29" s="102">
        <f>K29+L29</f>
        <v>18460</v>
      </c>
      <c r="N29" s="102">
        <f>'[3]Monthly 08.03.01.04'!$J$26</f>
        <v>18460</v>
      </c>
      <c r="O29" s="126">
        <f>N29-M29</f>
        <v>0</v>
      </c>
      <c r="P29" s="92"/>
    </row>
    <row r="30" spans="1:16" ht="24" x14ac:dyDescent="0.25">
      <c r="A30" s="61">
        <v>105033</v>
      </c>
      <c r="B30" s="61">
        <v>2</v>
      </c>
      <c r="C30" s="61">
        <v>1042</v>
      </c>
      <c r="D30" s="61" t="s">
        <v>50</v>
      </c>
      <c r="E30" s="62" t="s">
        <v>88</v>
      </c>
      <c r="F30" s="61">
        <v>1</v>
      </c>
      <c r="G30" s="63"/>
      <c r="H30" s="67" t="s">
        <v>89</v>
      </c>
      <c r="I30" s="67" t="s">
        <v>90</v>
      </c>
      <c r="J30" s="115" t="s">
        <v>85</v>
      </c>
      <c r="K30" s="102"/>
      <c r="L30" s="94"/>
      <c r="M30" s="94"/>
      <c r="N30" s="94"/>
      <c r="O30" s="94"/>
      <c r="P30" s="94"/>
    </row>
    <row r="31" spans="1:16" ht="24" x14ac:dyDescent="0.25">
      <c r="A31" s="61">
        <v>105033</v>
      </c>
      <c r="B31" s="61">
        <v>2</v>
      </c>
      <c r="C31" s="61">
        <v>1042</v>
      </c>
      <c r="D31" s="61" t="s">
        <v>50</v>
      </c>
      <c r="E31" s="62" t="s">
        <v>88</v>
      </c>
      <c r="F31" s="61">
        <v>2</v>
      </c>
      <c r="G31" s="63"/>
      <c r="H31" s="67" t="s">
        <v>89</v>
      </c>
      <c r="I31" s="67" t="s">
        <v>91</v>
      </c>
      <c r="J31" s="115" t="s">
        <v>85</v>
      </c>
      <c r="K31" s="102"/>
      <c r="L31" s="94"/>
      <c r="M31" s="94"/>
      <c r="N31" s="94"/>
      <c r="O31" s="94"/>
      <c r="P31" s="94"/>
    </row>
    <row r="32" spans="1:16" s="114" customFormat="1" ht="29.25" x14ac:dyDescent="0.25">
      <c r="A32" s="87">
        <v>105033</v>
      </c>
      <c r="B32" s="87">
        <v>2</v>
      </c>
      <c r="C32" s="87">
        <v>1042</v>
      </c>
      <c r="D32" s="87" t="s">
        <v>50</v>
      </c>
      <c r="E32" s="87" t="s">
        <v>92</v>
      </c>
      <c r="F32" s="87">
        <v>1</v>
      </c>
      <c r="G32" s="87"/>
      <c r="H32" s="101" t="s">
        <v>93</v>
      </c>
      <c r="I32" s="100"/>
      <c r="J32" s="91"/>
      <c r="K32" s="102">
        <v>6444.4</v>
      </c>
      <c r="L32" s="102">
        <v>0</v>
      </c>
      <c r="M32" s="102">
        <f>K32+L32</f>
        <v>6444.4</v>
      </c>
      <c r="N32" s="102">
        <f>'[3]Monthly 08.03.01.06'!$J$23</f>
        <v>6444.4</v>
      </c>
      <c r="O32" s="126">
        <f>N32-M32</f>
        <v>0</v>
      </c>
      <c r="P32" s="103"/>
    </row>
    <row r="33" spans="1:19" ht="63" x14ac:dyDescent="0.25">
      <c r="A33" s="21">
        <v>105033</v>
      </c>
      <c r="B33" s="21">
        <v>2</v>
      </c>
      <c r="C33" s="21">
        <v>1042</v>
      </c>
      <c r="D33" s="21" t="s">
        <v>50</v>
      </c>
      <c r="E33" s="22" t="s">
        <v>92</v>
      </c>
      <c r="F33" s="21">
        <v>1</v>
      </c>
      <c r="G33" s="23"/>
      <c r="H33" s="23" t="s">
        <v>93</v>
      </c>
      <c r="I33" s="23" t="s">
        <v>94</v>
      </c>
      <c r="J33" s="118" t="s">
        <v>85</v>
      </c>
      <c r="K33" s="94"/>
      <c r="L33" s="94"/>
      <c r="M33" s="94"/>
      <c r="N33" s="94"/>
      <c r="O33" s="94"/>
      <c r="P33" s="94"/>
    </row>
    <row r="34" spans="1:19" ht="73.5" x14ac:dyDescent="0.25">
      <c r="A34" s="21">
        <v>105033</v>
      </c>
      <c r="B34" s="21">
        <v>2</v>
      </c>
      <c r="C34" s="21">
        <v>1042</v>
      </c>
      <c r="D34" s="21" t="s">
        <v>50</v>
      </c>
      <c r="E34" s="22" t="s">
        <v>92</v>
      </c>
      <c r="F34" s="21">
        <v>2</v>
      </c>
      <c r="G34" s="23"/>
      <c r="H34" s="23" t="s">
        <v>93</v>
      </c>
      <c r="I34" s="23" t="s">
        <v>95</v>
      </c>
      <c r="J34" s="118" t="s">
        <v>85</v>
      </c>
      <c r="K34" s="94"/>
      <c r="L34" s="94"/>
      <c r="M34" s="94"/>
      <c r="N34" s="94"/>
      <c r="O34" s="94"/>
      <c r="P34" s="94"/>
    </row>
    <row r="35" spans="1:19" s="114" customFormat="1" ht="36" x14ac:dyDescent="0.25">
      <c r="A35" s="87">
        <v>105033</v>
      </c>
      <c r="B35" s="87">
        <v>2</v>
      </c>
      <c r="C35" s="87">
        <v>1042</v>
      </c>
      <c r="D35" s="87" t="s">
        <v>50</v>
      </c>
      <c r="E35" s="88" t="s">
        <v>96</v>
      </c>
      <c r="F35" s="87">
        <v>1</v>
      </c>
      <c r="G35" s="90"/>
      <c r="H35" s="90" t="s">
        <v>97</v>
      </c>
      <c r="I35" s="101"/>
      <c r="J35" s="119"/>
      <c r="K35" s="102">
        <v>108281.8</v>
      </c>
      <c r="L35" s="102">
        <v>0</v>
      </c>
      <c r="M35" s="102">
        <f>K35+L35</f>
        <v>108281.8</v>
      </c>
      <c r="N35" s="102">
        <f>'[3]Monthly 08.03.01.10'!$J$26</f>
        <v>108281.8</v>
      </c>
      <c r="O35" s="126">
        <f>N35-M35</f>
        <v>0</v>
      </c>
      <c r="P35" s="92"/>
    </row>
    <row r="36" spans="1:19" ht="36" x14ac:dyDescent="0.25">
      <c r="A36" s="61">
        <v>105033</v>
      </c>
      <c r="B36" s="61">
        <v>2</v>
      </c>
      <c r="C36" s="61">
        <v>1042</v>
      </c>
      <c r="D36" s="61" t="s">
        <v>50</v>
      </c>
      <c r="E36" s="62" t="s">
        <v>96</v>
      </c>
      <c r="F36" s="61">
        <v>1</v>
      </c>
      <c r="G36" s="63"/>
      <c r="H36" s="63" t="s">
        <v>97</v>
      </c>
      <c r="I36" s="63" t="s">
        <v>98</v>
      </c>
      <c r="J36" s="115" t="s">
        <v>85</v>
      </c>
      <c r="K36" s="94"/>
      <c r="L36" s="94"/>
      <c r="M36" s="94"/>
      <c r="N36" s="94"/>
      <c r="O36" s="94"/>
      <c r="P36" s="94"/>
    </row>
    <row r="37" spans="1:19" ht="36" x14ac:dyDescent="0.25">
      <c r="A37" s="61">
        <v>105033</v>
      </c>
      <c r="B37" s="61">
        <v>2</v>
      </c>
      <c r="C37" s="61">
        <v>1042</v>
      </c>
      <c r="D37" s="61" t="s">
        <v>50</v>
      </c>
      <c r="E37" s="62" t="s">
        <v>96</v>
      </c>
      <c r="F37" s="61">
        <v>2</v>
      </c>
      <c r="G37" s="63"/>
      <c r="H37" s="63" t="s">
        <v>97</v>
      </c>
      <c r="I37" s="63" t="s">
        <v>99</v>
      </c>
      <c r="J37" s="115" t="s">
        <v>85</v>
      </c>
      <c r="K37" s="104"/>
      <c r="L37" s="104"/>
      <c r="M37" s="104"/>
      <c r="N37" s="104"/>
      <c r="O37" s="104"/>
      <c r="P37" s="104"/>
    </row>
    <row r="38" spans="1:19" ht="84" x14ac:dyDescent="0.25">
      <c r="A38" s="21">
        <v>105033</v>
      </c>
      <c r="B38" s="21">
        <v>1</v>
      </c>
      <c r="C38" s="21">
        <v>1042</v>
      </c>
      <c r="D38" s="21" t="s">
        <v>100</v>
      </c>
      <c r="E38" s="22" t="s">
        <v>51</v>
      </c>
      <c r="F38" s="21">
        <v>1</v>
      </c>
      <c r="G38" s="42"/>
      <c r="H38" s="48" t="s">
        <v>101</v>
      </c>
      <c r="I38" s="23" t="s">
        <v>102</v>
      </c>
      <c r="J38" s="118" t="s">
        <v>103</v>
      </c>
      <c r="K38" s="51">
        <v>33404.300000000003</v>
      </c>
      <c r="L38" s="77">
        <v>0</v>
      </c>
      <c r="M38" s="77">
        <f>K38+L38</f>
        <v>33404.300000000003</v>
      </c>
      <c r="N38" s="77">
        <f>'[3]Monthly 01.01.03.02'!$J$26</f>
        <v>30063.3796</v>
      </c>
      <c r="O38" s="37">
        <f>N38-M38</f>
        <v>-3340.9204000000027</v>
      </c>
      <c r="P38" s="50" t="s">
        <v>138</v>
      </c>
      <c r="Q38" s="125"/>
      <c r="R38" s="120"/>
      <c r="S38" s="121"/>
    </row>
    <row r="39" spans="1:19" ht="97.5" x14ac:dyDescent="0.25">
      <c r="A39" s="21">
        <v>105033</v>
      </c>
      <c r="B39" s="21">
        <v>2</v>
      </c>
      <c r="C39" s="21">
        <v>1042</v>
      </c>
      <c r="D39" s="21" t="s">
        <v>104</v>
      </c>
      <c r="E39" s="22" t="s">
        <v>51</v>
      </c>
      <c r="F39" s="21">
        <v>1</v>
      </c>
      <c r="G39" s="42"/>
      <c r="H39" s="23" t="s">
        <v>141</v>
      </c>
      <c r="I39" s="42" t="s">
        <v>105</v>
      </c>
      <c r="J39" s="105" t="s">
        <v>106</v>
      </c>
      <c r="K39" s="36">
        <v>121959.6</v>
      </c>
      <c r="L39" s="77">
        <v>0</v>
      </c>
      <c r="M39" s="77">
        <f>K39+L39</f>
        <v>121959.6</v>
      </c>
      <c r="N39" s="77">
        <f>'[3]Monthly 08.03.01.13'!$J$28</f>
        <v>121959.6</v>
      </c>
      <c r="O39" s="37">
        <f>N39-M39</f>
        <v>0</v>
      </c>
      <c r="P39" s="38"/>
    </row>
    <row r="40" spans="1:19" ht="52.5" x14ac:dyDescent="0.25">
      <c r="A40" s="21">
        <v>105033</v>
      </c>
      <c r="B40" s="21">
        <v>2</v>
      </c>
      <c r="C40" s="21">
        <v>1042</v>
      </c>
      <c r="D40" s="21" t="s">
        <v>104</v>
      </c>
      <c r="E40" s="22" t="s">
        <v>79</v>
      </c>
      <c r="F40" s="21">
        <v>1</v>
      </c>
      <c r="G40" s="23"/>
      <c r="H40" s="105" t="s">
        <v>108</v>
      </c>
      <c r="I40" s="23" t="s">
        <v>109</v>
      </c>
      <c r="J40" s="24" t="s">
        <v>110</v>
      </c>
      <c r="K40" s="36">
        <v>2030</v>
      </c>
      <c r="L40" s="77">
        <v>0</v>
      </c>
      <c r="M40" s="77">
        <f>K40+L40</f>
        <v>2030</v>
      </c>
      <c r="N40" s="77">
        <f>'[3]Monthly 08.03.01.14'!$J$28</f>
        <v>2030</v>
      </c>
      <c r="O40" s="37">
        <f>N40-M40</f>
        <v>0</v>
      </c>
      <c r="P40" s="38"/>
    </row>
    <row r="41" spans="1:19" ht="84" x14ac:dyDescent="0.25">
      <c r="A41" s="21">
        <v>105033</v>
      </c>
      <c r="B41" s="21">
        <v>2</v>
      </c>
      <c r="C41" s="21">
        <v>1042</v>
      </c>
      <c r="D41" s="21" t="s">
        <v>104</v>
      </c>
      <c r="E41" s="22" t="s">
        <v>83</v>
      </c>
      <c r="F41" s="21">
        <v>1</v>
      </c>
      <c r="G41" s="23"/>
      <c r="H41" s="23" t="s">
        <v>111</v>
      </c>
      <c r="I41" s="23" t="s">
        <v>112</v>
      </c>
      <c r="J41" s="24" t="s">
        <v>113</v>
      </c>
      <c r="K41" s="36">
        <v>220000</v>
      </c>
      <c r="L41" s="77">
        <v>0</v>
      </c>
      <c r="M41" s="77">
        <f>K41+L41</f>
        <v>220000</v>
      </c>
      <c r="N41" s="77">
        <f>'[3]Monthly 08.03.01.11'!$J$28</f>
        <v>220000</v>
      </c>
      <c r="O41" s="37">
        <f>N41-M41</f>
        <v>0</v>
      </c>
      <c r="P41" s="38"/>
    </row>
    <row r="42" spans="1:19" ht="84" x14ac:dyDescent="0.25">
      <c r="A42" s="21">
        <v>105033</v>
      </c>
      <c r="B42" s="21">
        <v>2</v>
      </c>
      <c r="C42" s="21">
        <v>1042</v>
      </c>
      <c r="D42" s="21" t="s">
        <v>104</v>
      </c>
      <c r="E42" s="22" t="s">
        <v>88</v>
      </c>
      <c r="F42" s="21">
        <v>1</v>
      </c>
      <c r="G42" s="21"/>
      <c r="H42" s="48" t="s">
        <v>142</v>
      </c>
      <c r="I42" s="48" t="s">
        <v>114</v>
      </c>
      <c r="J42" s="106" t="s">
        <v>115</v>
      </c>
      <c r="K42" s="36">
        <v>50000</v>
      </c>
      <c r="L42" s="77">
        <v>0</v>
      </c>
      <c r="M42" s="77">
        <f>K42+L42</f>
        <v>50000</v>
      </c>
      <c r="N42" s="77">
        <f>'[3]Monthly 08.03.01.12'!$J$28</f>
        <v>50000</v>
      </c>
      <c r="O42" s="37">
        <f>N42-M42</f>
        <v>0</v>
      </c>
      <c r="P42" s="38"/>
    </row>
  </sheetData>
  <mergeCells count="10">
    <mergeCell ref="A3:A4"/>
    <mergeCell ref="B3:B4"/>
    <mergeCell ref="C3:E3"/>
    <mergeCell ref="F3:F4"/>
    <mergeCell ref="K3:P3"/>
    <mergeCell ref="D4:E4"/>
    <mergeCell ref="G3:G4"/>
    <mergeCell ref="H3:H4"/>
    <mergeCell ref="I3:I4"/>
    <mergeCell ref="J3:J4"/>
  </mergeCells>
  <phoneticPr fontId="28" type="noConversion"/>
  <pageMargins left="0.70866141732283472" right="0.70866141732283472" top="0.74803149606299213" bottom="0.74803149606299213" header="0.31496062992125984" footer="0.31496062992125984"/>
  <pageSetup paperSize="9" scale="49" fitToHeight="5" orientation="landscape" r:id="rId1"/>
  <rowBreaks count="2" manualBreakCount="2">
    <brk id="17" max="15" man="1"/>
    <brk id="34"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42"/>
  <sheetViews>
    <sheetView view="pageBreakPreview" topLeftCell="A4" zoomScale="60" workbookViewId="0">
      <selection activeCell="L22" sqref="L22"/>
    </sheetView>
  </sheetViews>
  <sheetFormatPr defaultRowHeight="15" x14ac:dyDescent="0.25"/>
  <cols>
    <col min="1" max="1" width="7" style="66" customWidth="1"/>
    <col min="2" max="2" width="5.42578125" style="66" bestFit="1" customWidth="1"/>
    <col min="3" max="3" width="7.28515625" style="66" customWidth="1"/>
    <col min="4" max="4" width="6.85546875" style="66" customWidth="1"/>
    <col min="5" max="5" width="6.7109375" style="66" customWidth="1"/>
    <col min="6" max="6" width="5.42578125" style="79" bestFit="1" customWidth="1"/>
    <col min="7" max="7" width="5.42578125" style="66" bestFit="1" customWidth="1"/>
    <col min="8" max="8" width="26.7109375" style="66" customWidth="1"/>
    <col min="9" max="9" width="33.7109375" style="66" customWidth="1"/>
    <col min="10" max="10" width="16.28515625" style="66" customWidth="1"/>
    <col min="11" max="11" width="25.140625" style="66" customWidth="1"/>
    <col min="12" max="12" width="19.140625" style="66" customWidth="1"/>
    <col min="13" max="13" width="28.28515625" style="66" customWidth="1"/>
    <col min="14" max="14" width="43.42578125" style="66" customWidth="1"/>
    <col min="15" max="15" width="15.85546875" style="66" customWidth="1"/>
    <col min="16" max="16384" width="9.140625" style="66"/>
  </cols>
  <sheetData>
    <row r="1" spans="1:13" x14ac:dyDescent="0.25">
      <c r="A1" s="78"/>
    </row>
    <row r="3" spans="1:13" ht="29.25" customHeight="1" x14ac:dyDescent="0.25">
      <c r="A3" s="186" t="s">
        <v>23</v>
      </c>
      <c r="B3" s="186" t="s">
        <v>24</v>
      </c>
      <c r="C3" s="188" t="s">
        <v>25</v>
      </c>
      <c r="D3" s="189"/>
      <c r="E3" s="190"/>
      <c r="F3" s="186" t="s">
        <v>26</v>
      </c>
      <c r="G3" s="186" t="s">
        <v>27</v>
      </c>
      <c r="H3" s="193" t="s">
        <v>28</v>
      </c>
      <c r="I3" s="193" t="s">
        <v>29</v>
      </c>
      <c r="J3" s="193" t="s">
        <v>30</v>
      </c>
      <c r="K3" s="204" t="s">
        <v>69</v>
      </c>
      <c r="L3" s="204"/>
      <c r="M3" s="204"/>
    </row>
    <row r="4" spans="1:13" ht="136.5" customHeight="1" x14ac:dyDescent="0.25">
      <c r="A4" s="187"/>
      <c r="B4" s="187"/>
      <c r="C4" s="80" t="s">
        <v>32</v>
      </c>
      <c r="D4" s="191" t="s">
        <v>33</v>
      </c>
      <c r="E4" s="192"/>
      <c r="F4" s="187"/>
      <c r="G4" s="187"/>
      <c r="H4" s="194"/>
      <c r="I4" s="194"/>
      <c r="J4" s="194"/>
      <c r="K4" s="83" t="s">
        <v>76</v>
      </c>
      <c r="L4" s="83" t="s">
        <v>77</v>
      </c>
      <c r="M4" s="83" t="s">
        <v>78</v>
      </c>
    </row>
    <row r="5" spans="1:13" x14ac:dyDescent="0.25">
      <c r="A5" s="84" t="s">
        <v>40</v>
      </c>
      <c r="B5" s="84" t="s">
        <v>41</v>
      </c>
      <c r="C5" s="84" t="s">
        <v>42</v>
      </c>
      <c r="D5" s="84" t="s">
        <v>43</v>
      </c>
      <c r="E5" s="84" t="s">
        <v>44</v>
      </c>
      <c r="F5" s="84" t="s">
        <v>45</v>
      </c>
      <c r="G5" s="85" t="s">
        <v>46</v>
      </c>
      <c r="H5" s="85" t="s">
        <v>47</v>
      </c>
      <c r="I5" s="112" t="s">
        <v>48</v>
      </c>
      <c r="J5" s="85" t="s">
        <v>49</v>
      </c>
      <c r="K5" s="83">
        <v>13</v>
      </c>
      <c r="L5" s="83"/>
      <c r="M5" s="83">
        <v>15</v>
      </c>
    </row>
    <row r="6" spans="1:13" s="65" customFormat="1" ht="48" x14ac:dyDescent="0.25">
      <c r="A6" s="87">
        <v>105033</v>
      </c>
      <c r="B6" s="87">
        <v>1</v>
      </c>
      <c r="C6" s="87">
        <v>1042</v>
      </c>
      <c r="D6" s="87" t="s">
        <v>50</v>
      </c>
      <c r="E6" s="88" t="s">
        <v>51</v>
      </c>
      <c r="F6" s="88"/>
      <c r="G6" s="88"/>
      <c r="H6" s="89" t="s">
        <v>52</v>
      </c>
      <c r="I6" s="90"/>
      <c r="J6" s="91"/>
      <c r="K6" s="93"/>
      <c r="L6" s="93"/>
      <c r="M6" s="93"/>
    </row>
    <row r="7" spans="1:13" s="65" customFormat="1" ht="48" x14ac:dyDescent="0.25">
      <c r="A7" s="61">
        <v>105033</v>
      </c>
      <c r="B7" s="61">
        <v>1</v>
      </c>
      <c r="C7" s="61">
        <v>1042</v>
      </c>
      <c r="D7" s="61" t="s">
        <v>50</v>
      </c>
      <c r="E7" s="62" t="s">
        <v>51</v>
      </c>
      <c r="F7" s="61">
        <v>1</v>
      </c>
      <c r="G7" s="63"/>
      <c r="H7" s="56" t="s">
        <v>52</v>
      </c>
      <c r="I7" s="63" t="s">
        <v>53</v>
      </c>
      <c r="J7" s="115" t="s">
        <v>54</v>
      </c>
      <c r="K7" s="93"/>
      <c r="L7" s="93"/>
      <c r="M7" s="93"/>
    </row>
    <row r="8" spans="1:13" s="65" customFormat="1" ht="48" x14ac:dyDescent="0.25">
      <c r="A8" s="61">
        <v>105033</v>
      </c>
      <c r="B8" s="61">
        <v>1</v>
      </c>
      <c r="C8" s="61">
        <v>1042</v>
      </c>
      <c r="D8" s="61" t="s">
        <v>50</v>
      </c>
      <c r="E8" s="62" t="s">
        <v>51</v>
      </c>
      <c r="F8" s="61">
        <v>2</v>
      </c>
      <c r="G8" s="63"/>
      <c r="H8" s="56" t="s">
        <v>52</v>
      </c>
      <c r="I8" s="63" t="s">
        <v>55</v>
      </c>
      <c r="J8" s="115" t="s">
        <v>54</v>
      </c>
      <c r="K8" s="93"/>
      <c r="L8" s="93"/>
      <c r="M8" s="93"/>
    </row>
    <row r="9" spans="1:13" s="65" customFormat="1" ht="60" x14ac:dyDescent="0.25">
      <c r="A9" s="61">
        <v>105033</v>
      </c>
      <c r="B9" s="61">
        <v>1</v>
      </c>
      <c r="C9" s="61">
        <v>1042</v>
      </c>
      <c r="D9" s="61" t="s">
        <v>50</v>
      </c>
      <c r="E9" s="62" t="s">
        <v>51</v>
      </c>
      <c r="F9" s="61">
        <v>3</v>
      </c>
      <c r="G9" s="63"/>
      <c r="H9" s="56" t="s">
        <v>52</v>
      </c>
      <c r="I9" s="63" t="s">
        <v>56</v>
      </c>
      <c r="J9" s="115" t="s">
        <v>54</v>
      </c>
      <c r="K9" s="93"/>
      <c r="L9" s="93"/>
      <c r="M9" s="93"/>
    </row>
    <row r="10" spans="1:13" s="65" customFormat="1" ht="96" x14ac:dyDescent="0.25">
      <c r="A10" s="61">
        <v>105033</v>
      </c>
      <c r="B10" s="61">
        <v>1</v>
      </c>
      <c r="C10" s="61">
        <v>1042</v>
      </c>
      <c r="D10" s="61" t="s">
        <v>50</v>
      </c>
      <c r="E10" s="62" t="s">
        <v>51</v>
      </c>
      <c r="F10" s="61">
        <v>4</v>
      </c>
      <c r="G10" s="63"/>
      <c r="H10" s="56" t="s">
        <v>52</v>
      </c>
      <c r="I10" s="63" t="s">
        <v>57</v>
      </c>
      <c r="J10" s="115" t="s">
        <v>54</v>
      </c>
      <c r="K10" s="93"/>
      <c r="L10" s="93"/>
      <c r="M10" s="93"/>
    </row>
    <row r="11" spans="1:13" s="65" customFormat="1" ht="60" x14ac:dyDescent="0.25">
      <c r="A11" s="54">
        <v>105033</v>
      </c>
      <c r="B11" s="54">
        <v>1</v>
      </c>
      <c r="C11" s="54">
        <v>1042</v>
      </c>
      <c r="D11" s="54" t="s">
        <v>50</v>
      </c>
      <c r="E11" s="55" t="s">
        <v>51</v>
      </c>
      <c r="F11" s="54">
        <v>5</v>
      </c>
      <c r="G11" s="56"/>
      <c r="H11" s="56" t="s">
        <v>52</v>
      </c>
      <c r="I11" s="56" t="s">
        <v>58</v>
      </c>
      <c r="J11" s="116" t="s">
        <v>54</v>
      </c>
      <c r="K11" s="93"/>
      <c r="L11" s="93"/>
      <c r="M11" s="93"/>
    </row>
    <row r="12" spans="1:13" s="65" customFormat="1" ht="60" x14ac:dyDescent="0.25">
      <c r="A12" s="61">
        <v>105033</v>
      </c>
      <c r="B12" s="61">
        <v>1</v>
      </c>
      <c r="C12" s="61">
        <v>1042</v>
      </c>
      <c r="D12" s="61" t="s">
        <v>50</v>
      </c>
      <c r="E12" s="62" t="s">
        <v>51</v>
      </c>
      <c r="F12" s="61">
        <v>6</v>
      </c>
      <c r="G12" s="63"/>
      <c r="H12" s="56" t="s">
        <v>52</v>
      </c>
      <c r="I12" s="63" t="s">
        <v>60</v>
      </c>
      <c r="J12" s="115" t="s">
        <v>54</v>
      </c>
      <c r="K12" s="93"/>
      <c r="L12" s="93"/>
      <c r="M12" s="93"/>
    </row>
    <row r="13" spans="1:13" s="65" customFormat="1" ht="120" x14ac:dyDescent="0.25">
      <c r="A13" s="61">
        <v>105033</v>
      </c>
      <c r="B13" s="61">
        <v>1</v>
      </c>
      <c r="C13" s="61">
        <v>1042</v>
      </c>
      <c r="D13" s="61" t="s">
        <v>50</v>
      </c>
      <c r="E13" s="62" t="s">
        <v>51</v>
      </c>
      <c r="F13" s="61">
        <v>7</v>
      </c>
      <c r="G13" s="63"/>
      <c r="H13" s="56" t="s">
        <v>52</v>
      </c>
      <c r="I13" s="63" t="s">
        <v>61</v>
      </c>
      <c r="J13" s="115" t="s">
        <v>54</v>
      </c>
      <c r="K13" s="93"/>
      <c r="L13" s="93"/>
      <c r="M13" s="93"/>
    </row>
    <row r="14" spans="1:13" s="65" customFormat="1" ht="48" x14ac:dyDescent="0.25">
      <c r="A14" s="61">
        <v>105033</v>
      </c>
      <c r="B14" s="61">
        <v>1</v>
      </c>
      <c r="C14" s="61">
        <v>1042</v>
      </c>
      <c r="D14" s="61" t="s">
        <v>50</v>
      </c>
      <c r="E14" s="62" t="s">
        <v>51</v>
      </c>
      <c r="F14" s="61">
        <v>8</v>
      </c>
      <c r="G14" s="63"/>
      <c r="H14" s="56" t="s">
        <v>52</v>
      </c>
      <c r="I14" s="63" t="s">
        <v>63</v>
      </c>
      <c r="J14" s="115" t="s">
        <v>54</v>
      </c>
      <c r="K14" s="93"/>
      <c r="L14" s="93"/>
      <c r="M14" s="93"/>
    </row>
    <row r="15" spans="1:13" s="65" customFormat="1" ht="48" x14ac:dyDescent="0.25">
      <c r="A15" s="61">
        <v>105033</v>
      </c>
      <c r="B15" s="61">
        <v>1</v>
      </c>
      <c r="C15" s="61">
        <v>1042</v>
      </c>
      <c r="D15" s="61" t="s">
        <v>50</v>
      </c>
      <c r="E15" s="62" t="s">
        <v>51</v>
      </c>
      <c r="F15" s="61">
        <v>9</v>
      </c>
      <c r="G15" s="63"/>
      <c r="H15" s="56" t="s">
        <v>52</v>
      </c>
      <c r="I15" s="63" t="s">
        <v>64</v>
      </c>
      <c r="J15" s="115" t="s">
        <v>54</v>
      </c>
      <c r="K15" s="93"/>
      <c r="L15" s="93"/>
      <c r="M15" s="93"/>
    </row>
    <row r="16" spans="1:13" s="65" customFormat="1" ht="48" x14ac:dyDescent="0.25">
      <c r="A16" s="54">
        <v>105033</v>
      </c>
      <c r="B16" s="54">
        <v>1</v>
      </c>
      <c r="C16" s="54">
        <v>1042</v>
      </c>
      <c r="D16" s="54" t="s">
        <v>50</v>
      </c>
      <c r="E16" s="55" t="s">
        <v>51</v>
      </c>
      <c r="F16" s="54">
        <v>10</v>
      </c>
      <c r="G16" s="56"/>
      <c r="H16" s="56" t="s">
        <v>52</v>
      </c>
      <c r="I16" s="56" t="s">
        <v>66</v>
      </c>
      <c r="J16" s="116" t="s">
        <v>54</v>
      </c>
      <c r="K16" s="93"/>
      <c r="L16" s="93"/>
      <c r="M16" s="93"/>
    </row>
    <row r="17" spans="1:13" s="65" customFormat="1" ht="24" x14ac:dyDescent="0.25">
      <c r="A17" s="95">
        <v>105033</v>
      </c>
      <c r="B17" s="95">
        <v>2</v>
      </c>
      <c r="C17" s="95">
        <v>1042</v>
      </c>
      <c r="D17" s="95" t="s">
        <v>50</v>
      </c>
      <c r="E17" s="96" t="s">
        <v>79</v>
      </c>
      <c r="F17" s="95">
        <v>1</v>
      </c>
      <c r="G17" s="89"/>
      <c r="H17" s="89" t="s">
        <v>80</v>
      </c>
      <c r="I17" s="89"/>
      <c r="J17" s="117"/>
      <c r="K17" s="93"/>
      <c r="L17" s="93"/>
      <c r="M17" s="93"/>
    </row>
    <row r="18" spans="1:13" s="65" customFormat="1" ht="36" x14ac:dyDescent="0.25">
      <c r="A18" s="54">
        <v>105033</v>
      </c>
      <c r="B18" s="54">
        <v>2</v>
      </c>
      <c r="C18" s="54">
        <v>1042</v>
      </c>
      <c r="D18" s="54" t="s">
        <v>50</v>
      </c>
      <c r="E18" s="55" t="s">
        <v>79</v>
      </c>
      <c r="F18" s="54">
        <v>1</v>
      </c>
      <c r="G18" s="56"/>
      <c r="H18" s="56" t="s">
        <v>80</v>
      </c>
      <c r="I18" s="56" t="s">
        <v>119</v>
      </c>
      <c r="J18" s="116" t="s">
        <v>54</v>
      </c>
      <c r="K18" s="93"/>
      <c r="L18" s="93"/>
      <c r="M18" s="93"/>
    </row>
    <row r="19" spans="1:13" s="65" customFormat="1" ht="36" x14ac:dyDescent="0.25">
      <c r="A19" s="54">
        <v>105033</v>
      </c>
      <c r="B19" s="54">
        <v>2</v>
      </c>
      <c r="C19" s="54">
        <v>1042</v>
      </c>
      <c r="D19" s="54" t="s">
        <v>50</v>
      </c>
      <c r="E19" s="55" t="s">
        <v>79</v>
      </c>
      <c r="F19" s="54">
        <v>2</v>
      </c>
      <c r="G19" s="56"/>
      <c r="H19" s="56" t="s">
        <v>80</v>
      </c>
      <c r="I19" s="56" t="s">
        <v>120</v>
      </c>
      <c r="J19" s="116" t="s">
        <v>54</v>
      </c>
      <c r="K19" s="93"/>
      <c r="L19" s="93"/>
      <c r="M19" s="93"/>
    </row>
    <row r="20" spans="1:13" s="65" customFormat="1" ht="36" x14ac:dyDescent="0.25">
      <c r="A20" s="61">
        <v>105033</v>
      </c>
      <c r="B20" s="54">
        <v>2</v>
      </c>
      <c r="C20" s="61">
        <v>1042</v>
      </c>
      <c r="D20" s="61" t="s">
        <v>50</v>
      </c>
      <c r="E20" s="62" t="s">
        <v>79</v>
      </c>
      <c r="F20" s="61">
        <v>3</v>
      </c>
      <c r="G20" s="63"/>
      <c r="H20" s="63" t="s">
        <v>80</v>
      </c>
      <c r="I20" s="63" t="s">
        <v>121</v>
      </c>
      <c r="J20" s="115" t="s">
        <v>54</v>
      </c>
      <c r="K20" s="93"/>
      <c r="L20" s="93"/>
      <c r="M20" s="93"/>
    </row>
    <row r="21" spans="1:13" s="65" customFormat="1" ht="36" x14ac:dyDescent="0.25">
      <c r="A21" s="61">
        <v>105033</v>
      </c>
      <c r="B21" s="54">
        <v>2</v>
      </c>
      <c r="C21" s="61">
        <v>1042</v>
      </c>
      <c r="D21" s="61" t="s">
        <v>50</v>
      </c>
      <c r="E21" s="62" t="s">
        <v>79</v>
      </c>
      <c r="F21" s="61">
        <v>4</v>
      </c>
      <c r="G21" s="63"/>
      <c r="H21" s="63" t="s">
        <v>80</v>
      </c>
      <c r="I21" s="63" t="s">
        <v>122</v>
      </c>
      <c r="J21" s="115" t="s">
        <v>54</v>
      </c>
      <c r="K21" s="93"/>
      <c r="L21" s="93"/>
      <c r="M21" s="93"/>
    </row>
    <row r="22" spans="1:13" s="65" customFormat="1" x14ac:dyDescent="0.25">
      <c r="A22" s="87">
        <v>105033</v>
      </c>
      <c r="B22" s="87">
        <v>2</v>
      </c>
      <c r="C22" s="87">
        <v>1042</v>
      </c>
      <c r="D22" s="87" t="s">
        <v>50</v>
      </c>
      <c r="E22" s="88" t="s">
        <v>83</v>
      </c>
      <c r="F22" s="87">
        <v>1</v>
      </c>
      <c r="G22" s="90"/>
      <c r="H22" s="90" t="s">
        <v>84</v>
      </c>
      <c r="I22" s="90"/>
      <c r="J22" s="91"/>
      <c r="K22" s="93"/>
      <c r="L22" s="93"/>
      <c r="M22" s="93"/>
    </row>
    <row r="23" spans="1:13" s="65" customFormat="1" ht="36" x14ac:dyDescent="0.25">
      <c r="A23" s="61">
        <v>105033</v>
      </c>
      <c r="B23" s="61">
        <v>2</v>
      </c>
      <c r="C23" s="61">
        <v>1042</v>
      </c>
      <c r="D23" s="61" t="s">
        <v>50</v>
      </c>
      <c r="E23" s="62" t="s">
        <v>83</v>
      </c>
      <c r="F23" s="61">
        <v>1</v>
      </c>
      <c r="G23" s="63"/>
      <c r="H23" s="63" t="s">
        <v>84</v>
      </c>
      <c r="I23" s="63" t="s">
        <v>127</v>
      </c>
      <c r="J23" s="115" t="s">
        <v>85</v>
      </c>
      <c r="K23" s="93"/>
      <c r="L23" s="93"/>
      <c r="M23" s="93"/>
    </row>
    <row r="24" spans="1:13" s="65" customFormat="1" ht="36" x14ac:dyDescent="0.25">
      <c r="A24" s="61">
        <v>105033</v>
      </c>
      <c r="B24" s="61">
        <v>2</v>
      </c>
      <c r="C24" s="61">
        <v>1042</v>
      </c>
      <c r="D24" s="61" t="s">
        <v>50</v>
      </c>
      <c r="E24" s="62" t="s">
        <v>83</v>
      </c>
      <c r="F24" s="61">
        <v>2</v>
      </c>
      <c r="G24" s="63"/>
      <c r="H24" s="63" t="s">
        <v>84</v>
      </c>
      <c r="I24" s="63" t="s">
        <v>128</v>
      </c>
      <c r="J24" s="115" t="s">
        <v>85</v>
      </c>
      <c r="K24" s="93"/>
      <c r="L24" s="93"/>
      <c r="M24" s="93"/>
    </row>
    <row r="25" spans="1:13" s="65" customFormat="1" ht="60" x14ac:dyDescent="0.25">
      <c r="A25" s="61">
        <v>105033</v>
      </c>
      <c r="B25" s="61">
        <v>2</v>
      </c>
      <c r="C25" s="61">
        <v>1042</v>
      </c>
      <c r="D25" s="61" t="s">
        <v>50</v>
      </c>
      <c r="E25" s="62" t="s">
        <v>83</v>
      </c>
      <c r="F25" s="61">
        <v>3</v>
      </c>
      <c r="G25" s="63"/>
      <c r="H25" s="63" t="s">
        <v>84</v>
      </c>
      <c r="I25" s="63" t="s">
        <v>123</v>
      </c>
      <c r="J25" s="115" t="s">
        <v>85</v>
      </c>
      <c r="K25" s="93"/>
      <c r="L25" s="93"/>
      <c r="M25" s="93"/>
    </row>
    <row r="26" spans="1:13" s="65" customFormat="1" ht="60" x14ac:dyDescent="0.25">
      <c r="A26" s="61">
        <v>105033</v>
      </c>
      <c r="B26" s="61">
        <v>2</v>
      </c>
      <c r="C26" s="61">
        <v>1042</v>
      </c>
      <c r="D26" s="61" t="s">
        <v>50</v>
      </c>
      <c r="E26" s="62" t="s">
        <v>83</v>
      </c>
      <c r="F26" s="61">
        <v>4</v>
      </c>
      <c r="G26" s="63"/>
      <c r="H26" s="63" t="s">
        <v>84</v>
      </c>
      <c r="I26" s="63" t="s">
        <v>124</v>
      </c>
      <c r="J26" s="115" t="s">
        <v>85</v>
      </c>
      <c r="K26" s="93"/>
      <c r="L26" s="93"/>
      <c r="M26" s="93"/>
    </row>
    <row r="27" spans="1:13" s="65" customFormat="1" ht="24" x14ac:dyDescent="0.25">
      <c r="A27" s="61">
        <v>105033</v>
      </c>
      <c r="B27" s="61">
        <v>2</v>
      </c>
      <c r="C27" s="61">
        <v>1042</v>
      </c>
      <c r="D27" s="61" t="s">
        <v>50</v>
      </c>
      <c r="E27" s="62" t="s">
        <v>83</v>
      </c>
      <c r="F27" s="61">
        <v>5</v>
      </c>
      <c r="G27" s="63"/>
      <c r="H27" s="63" t="s">
        <v>84</v>
      </c>
      <c r="I27" s="63" t="s">
        <v>125</v>
      </c>
      <c r="J27" s="115" t="s">
        <v>85</v>
      </c>
      <c r="K27" s="93"/>
      <c r="L27" s="93"/>
      <c r="M27" s="93"/>
    </row>
    <row r="28" spans="1:13" s="65" customFormat="1" ht="36" x14ac:dyDescent="0.25">
      <c r="A28" s="61">
        <v>105033</v>
      </c>
      <c r="B28" s="61">
        <v>2</v>
      </c>
      <c r="C28" s="61">
        <v>1042</v>
      </c>
      <c r="D28" s="61" t="s">
        <v>50</v>
      </c>
      <c r="E28" s="62" t="s">
        <v>83</v>
      </c>
      <c r="F28" s="61">
        <v>6</v>
      </c>
      <c r="G28" s="63"/>
      <c r="H28" s="63" t="s">
        <v>84</v>
      </c>
      <c r="I28" s="63" t="s">
        <v>126</v>
      </c>
      <c r="J28" s="115" t="s">
        <v>85</v>
      </c>
      <c r="K28" s="93"/>
      <c r="L28" s="93"/>
      <c r="M28" s="93"/>
    </row>
    <row r="29" spans="1:13" s="65" customFormat="1" ht="24" x14ac:dyDescent="0.25">
      <c r="A29" s="87">
        <v>105033</v>
      </c>
      <c r="B29" s="87">
        <v>2</v>
      </c>
      <c r="C29" s="87">
        <v>1042</v>
      </c>
      <c r="D29" s="87" t="s">
        <v>50</v>
      </c>
      <c r="E29" s="88" t="s">
        <v>88</v>
      </c>
      <c r="F29" s="87">
        <v>1</v>
      </c>
      <c r="G29" s="90"/>
      <c r="H29" s="100" t="s">
        <v>89</v>
      </c>
      <c r="I29" s="90"/>
      <c r="J29" s="91"/>
      <c r="K29" s="93"/>
      <c r="L29" s="93"/>
      <c r="M29" s="93"/>
    </row>
    <row r="30" spans="1:13" s="65" customFormat="1" ht="24" x14ac:dyDescent="0.25">
      <c r="A30" s="61">
        <v>105033</v>
      </c>
      <c r="B30" s="61">
        <v>2</v>
      </c>
      <c r="C30" s="61">
        <v>1042</v>
      </c>
      <c r="D30" s="61" t="s">
        <v>50</v>
      </c>
      <c r="E30" s="62" t="s">
        <v>88</v>
      </c>
      <c r="F30" s="61">
        <v>1</v>
      </c>
      <c r="G30" s="63"/>
      <c r="H30" s="67" t="s">
        <v>89</v>
      </c>
      <c r="I30" s="67" t="s">
        <v>90</v>
      </c>
      <c r="J30" s="115" t="s">
        <v>85</v>
      </c>
      <c r="K30" s="93"/>
      <c r="L30" s="93"/>
      <c r="M30" s="93"/>
    </row>
    <row r="31" spans="1:13" s="65" customFormat="1" ht="24" x14ac:dyDescent="0.25">
      <c r="A31" s="61">
        <v>105033</v>
      </c>
      <c r="B31" s="61">
        <v>2</v>
      </c>
      <c r="C31" s="61">
        <v>1042</v>
      </c>
      <c r="D31" s="61" t="s">
        <v>50</v>
      </c>
      <c r="E31" s="62" t="s">
        <v>88</v>
      </c>
      <c r="F31" s="61">
        <v>2</v>
      </c>
      <c r="G31" s="63"/>
      <c r="H31" s="67" t="s">
        <v>89</v>
      </c>
      <c r="I31" s="67" t="s">
        <v>91</v>
      </c>
      <c r="J31" s="115" t="s">
        <v>85</v>
      </c>
      <c r="K31" s="93"/>
      <c r="L31" s="93"/>
      <c r="M31" s="93"/>
    </row>
    <row r="32" spans="1:13" s="65" customFormat="1" ht="29.25" x14ac:dyDescent="0.25">
      <c r="A32" s="87">
        <v>105033</v>
      </c>
      <c r="B32" s="87">
        <v>2</v>
      </c>
      <c r="C32" s="87">
        <v>1042</v>
      </c>
      <c r="D32" s="87" t="s">
        <v>50</v>
      </c>
      <c r="E32" s="87" t="s">
        <v>92</v>
      </c>
      <c r="F32" s="87">
        <v>1</v>
      </c>
      <c r="G32" s="87"/>
      <c r="H32" s="101" t="s">
        <v>93</v>
      </c>
      <c r="I32" s="100"/>
      <c r="J32" s="91"/>
      <c r="K32" s="93"/>
      <c r="L32" s="93"/>
      <c r="M32" s="93"/>
    </row>
    <row r="33" spans="1:13" s="65" customFormat="1" ht="63" x14ac:dyDescent="0.25">
      <c r="A33" s="21">
        <v>105033</v>
      </c>
      <c r="B33" s="21">
        <v>2</v>
      </c>
      <c r="C33" s="21">
        <v>1042</v>
      </c>
      <c r="D33" s="21" t="s">
        <v>50</v>
      </c>
      <c r="E33" s="22" t="s">
        <v>92</v>
      </c>
      <c r="F33" s="21">
        <v>1</v>
      </c>
      <c r="G33" s="23"/>
      <c r="H33" s="23" t="s">
        <v>93</v>
      </c>
      <c r="I33" s="23" t="s">
        <v>94</v>
      </c>
      <c r="J33" s="118" t="s">
        <v>85</v>
      </c>
      <c r="K33" s="93"/>
      <c r="L33" s="93"/>
      <c r="M33" s="93"/>
    </row>
    <row r="34" spans="1:13" s="65" customFormat="1" ht="73.5" x14ac:dyDescent="0.25">
      <c r="A34" s="21">
        <v>105033</v>
      </c>
      <c r="B34" s="21">
        <v>2</v>
      </c>
      <c r="C34" s="21">
        <v>1042</v>
      </c>
      <c r="D34" s="21" t="s">
        <v>50</v>
      </c>
      <c r="E34" s="22" t="s">
        <v>92</v>
      </c>
      <c r="F34" s="21">
        <v>2</v>
      </c>
      <c r="G34" s="23"/>
      <c r="H34" s="23" t="s">
        <v>93</v>
      </c>
      <c r="I34" s="23" t="s">
        <v>95</v>
      </c>
      <c r="J34" s="118" t="s">
        <v>85</v>
      </c>
      <c r="K34" s="93"/>
      <c r="L34" s="93"/>
      <c r="M34" s="93"/>
    </row>
    <row r="35" spans="1:13" s="65" customFormat="1" ht="36" x14ac:dyDescent="0.25">
      <c r="A35" s="87">
        <v>105033</v>
      </c>
      <c r="B35" s="87">
        <v>2</v>
      </c>
      <c r="C35" s="87">
        <v>1042</v>
      </c>
      <c r="D35" s="87" t="s">
        <v>50</v>
      </c>
      <c r="E35" s="88" t="s">
        <v>96</v>
      </c>
      <c r="F35" s="87">
        <v>1</v>
      </c>
      <c r="G35" s="90"/>
      <c r="H35" s="90" t="s">
        <v>97</v>
      </c>
      <c r="I35" s="101"/>
      <c r="J35" s="119"/>
      <c r="K35" s="93"/>
      <c r="L35" s="93"/>
      <c r="M35" s="93"/>
    </row>
    <row r="36" spans="1:13" s="65" customFormat="1" ht="36" x14ac:dyDescent="0.25">
      <c r="A36" s="61">
        <v>105033</v>
      </c>
      <c r="B36" s="61">
        <v>2</v>
      </c>
      <c r="C36" s="61">
        <v>1042</v>
      </c>
      <c r="D36" s="61" t="s">
        <v>50</v>
      </c>
      <c r="E36" s="62" t="s">
        <v>96</v>
      </c>
      <c r="F36" s="61">
        <v>1</v>
      </c>
      <c r="G36" s="63"/>
      <c r="H36" s="63" t="s">
        <v>97</v>
      </c>
      <c r="I36" s="63" t="s">
        <v>98</v>
      </c>
      <c r="J36" s="115" t="s">
        <v>85</v>
      </c>
      <c r="K36" s="93"/>
      <c r="L36" s="93"/>
      <c r="M36" s="93"/>
    </row>
    <row r="37" spans="1:13" s="65" customFormat="1" ht="36" x14ac:dyDescent="0.25">
      <c r="A37" s="61">
        <v>105033</v>
      </c>
      <c r="B37" s="61">
        <v>2</v>
      </c>
      <c r="C37" s="61">
        <v>1042</v>
      </c>
      <c r="D37" s="61" t="s">
        <v>50</v>
      </c>
      <c r="E37" s="62" t="s">
        <v>96</v>
      </c>
      <c r="F37" s="61">
        <v>2</v>
      </c>
      <c r="G37" s="63"/>
      <c r="H37" s="63" t="s">
        <v>97</v>
      </c>
      <c r="I37" s="63" t="s">
        <v>99</v>
      </c>
      <c r="J37" s="115" t="s">
        <v>85</v>
      </c>
      <c r="K37" s="93"/>
      <c r="L37" s="93"/>
      <c r="M37" s="93"/>
    </row>
    <row r="38" spans="1:13" s="65" customFormat="1" ht="31.5" x14ac:dyDescent="0.25">
      <c r="A38" s="21">
        <v>105033</v>
      </c>
      <c r="B38" s="21">
        <v>1</v>
      </c>
      <c r="C38" s="21">
        <v>1042</v>
      </c>
      <c r="D38" s="21" t="s">
        <v>100</v>
      </c>
      <c r="E38" s="22" t="s">
        <v>51</v>
      </c>
      <c r="F38" s="21">
        <v>1</v>
      </c>
      <c r="G38" s="23"/>
      <c r="H38" s="48" t="s">
        <v>101</v>
      </c>
      <c r="I38" s="23" t="s">
        <v>102</v>
      </c>
      <c r="J38" s="118" t="s">
        <v>103</v>
      </c>
      <c r="K38" s="93"/>
      <c r="L38" s="93"/>
      <c r="M38" s="93"/>
    </row>
    <row r="39" spans="1:13" s="65" customFormat="1" ht="156" x14ac:dyDescent="0.25">
      <c r="A39" s="21">
        <v>105033</v>
      </c>
      <c r="B39" s="21">
        <v>2</v>
      </c>
      <c r="C39" s="21">
        <v>1042</v>
      </c>
      <c r="D39" s="21" t="s">
        <v>104</v>
      </c>
      <c r="E39" s="22" t="s">
        <v>51</v>
      </c>
      <c r="F39" s="21">
        <v>1</v>
      </c>
      <c r="G39" s="23"/>
      <c r="H39" s="23" t="s">
        <v>141</v>
      </c>
      <c r="I39" s="23" t="s">
        <v>105</v>
      </c>
      <c r="J39" s="122" t="s">
        <v>106</v>
      </c>
      <c r="K39" s="93"/>
      <c r="L39" s="93"/>
      <c r="M39" s="93"/>
    </row>
    <row r="40" spans="1:13" s="65" customFormat="1" ht="73.5" x14ac:dyDescent="0.25">
      <c r="A40" s="21">
        <v>105033</v>
      </c>
      <c r="B40" s="21">
        <v>2</v>
      </c>
      <c r="C40" s="21">
        <v>1042</v>
      </c>
      <c r="D40" s="21" t="s">
        <v>104</v>
      </c>
      <c r="E40" s="22" t="s">
        <v>79</v>
      </c>
      <c r="F40" s="21">
        <v>1</v>
      </c>
      <c r="G40" s="23"/>
      <c r="H40" s="105" t="s">
        <v>108</v>
      </c>
      <c r="I40" s="23" t="s">
        <v>109</v>
      </c>
      <c r="J40" s="123" t="s">
        <v>110</v>
      </c>
      <c r="K40" s="93"/>
      <c r="L40" s="93"/>
      <c r="M40" s="93"/>
    </row>
    <row r="41" spans="1:13" s="65" customFormat="1" ht="126" x14ac:dyDescent="0.25">
      <c r="A41" s="21">
        <v>105033</v>
      </c>
      <c r="B41" s="21">
        <v>2</v>
      </c>
      <c r="C41" s="21">
        <v>1042</v>
      </c>
      <c r="D41" s="21" t="s">
        <v>104</v>
      </c>
      <c r="E41" s="22" t="s">
        <v>83</v>
      </c>
      <c r="F41" s="21">
        <v>1</v>
      </c>
      <c r="G41" s="23"/>
      <c r="H41" s="23" t="s">
        <v>111</v>
      </c>
      <c r="I41" s="23" t="s">
        <v>112</v>
      </c>
      <c r="J41" s="123" t="s">
        <v>113</v>
      </c>
      <c r="K41" s="93"/>
      <c r="L41" s="93"/>
      <c r="M41" s="93"/>
    </row>
    <row r="42" spans="1:13" s="65" customFormat="1" ht="136.5" x14ac:dyDescent="0.25">
      <c r="A42" s="21">
        <v>105033</v>
      </c>
      <c r="B42" s="21">
        <v>2</v>
      </c>
      <c r="C42" s="21">
        <v>1042</v>
      </c>
      <c r="D42" s="21" t="s">
        <v>104</v>
      </c>
      <c r="E42" s="22" t="s">
        <v>88</v>
      </c>
      <c r="F42" s="21">
        <v>1</v>
      </c>
      <c r="G42" s="21"/>
      <c r="H42" s="48" t="s">
        <v>142</v>
      </c>
      <c r="I42" s="48" t="s">
        <v>114</v>
      </c>
      <c r="J42" s="124" t="s">
        <v>115</v>
      </c>
      <c r="K42" s="93"/>
      <c r="L42" s="93"/>
      <c r="M42" s="93"/>
    </row>
  </sheetData>
  <mergeCells count="10">
    <mergeCell ref="D4:E4"/>
    <mergeCell ref="A3:A4"/>
    <mergeCell ref="B3:B4"/>
    <mergeCell ref="C3:E3"/>
    <mergeCell ref="K3:M3"/>
    <mergeCell ref="F3:F4"/>
    <mergeCell ref="G3:G4"/>
    <mergeCell ref="H3:H4"/>
    <mergeCell ref="I3:I4"/>
    <mergeCell ref="J3:J4"/>
  </mergeCells>
  <phoneticPr fontId="28" type="noConversion"/>
  <pageMargins left="0.70866141732283472" right="0.70866141732283472" top="0.74803149606299213" bottom="0.74803149606299213" header="0.31496062992125984" footer="0.31496062992125984"/>
  <pageSetup paperSize="9" scale="67" fitToHeight="5" orientation="landscape" r:id="rId1"/>
  <rowBreaks count="3" manualBreakCount="3">
    <brk id="12" max="16383" man="1"/>
    <brk id="26" max="16383" man="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topLeftCell="A41" workbookViewId="0">
      <selection activeCell="A42" sqref="A42:I42"/>
    </sheetView>
  </sheetViews>
  <sheetFormatPr defaultRowHeight="15" x14ac:dyDescent="0.25"/>
  <cols>
    <col min="1" max="1" width="8.140625" customWidth="1"/>
    <col min="2" max="2" width="8.7109375" customWidth="1"/>
    <col min="3" max="3" width="7.28515625" customWidth="1"/>
    <col min="4" max="4" width="6.85546875" customWidth="1"/>
    <col min="5" max="5" width="6.7109375" customWidth="1"/>
    <col min="6" max="6" width="8.140625" customWidth="1"/>
    <col min="7" max="7" width="9" customWidth="1"/>
    <col min="8" max="8" width="20.28515625" customWidth="1"/>
    <col min="9" max="9" width="22.42578125" customWidth="1"/>
    <col min="10" max="10" width="10.85546875" customWidth="1"/>
    <col min="11" max="11" width="10" customWidth="1"/>
    <col min="12" max="12" width="9.42578125" customWidth="1"/>
    <col min="14" max="14" width="10.7109375" customWidth="1"/>
    <col min="15" max="15" width="10.140625" customWidth="1"/>
    <col min="16" max="16" width="34.5703125" customWidth="1"/>
  </cols>
  <sheetData>
    <row r="1" spans="1:16" ht="12.75" customHeight="1" x14ac:dyDescent="0.25">
      <c r="A1" s="233" t="s">
        <v>0</v>
      </c>
      <c r="B1" s="233"/>
      <c r="C1" s="233"/>
      <c r="D1" s="233"/>
      <c r="E1" s="233"/>
      <c r="F1" s="233"/>
      <c r="G1" s="233"/>
      <c r="H1" s="233"/>
      <c r="I1" s="233"/>
      <c r="J1" s="233"/>
      <c r="K1" s="233"/>
      <c r="L1" s="233"/>
      <c r="M1" s="233"/>
      <c r="N1" s="233"/>
      <c r="O1" s="233"/>
      <c r="P1" s="233"/>
    </row>
    <row r="2" spans="1:16" ht="10.5" customHeight="1" x14ac:dyDescent="0.25">
      <c r="A2" s="233" t="s">
        <v>1</v>
      </c>
      <c r="B2" s="233"/>
      <c r="C2" s="233"/>
      <c r="D2" s="233"/>
      <c r="E2" s="233"/>
      <c r="F2" s="233"/>
      <c r="G2" s="233"/>
      <c r="H2" s="233"/>
      <c r="I2" s="233"/>
      <c r="J2" s="233"/>
      <c r="K2" s="233"/>
      <c r="L2" s="233"/>
      <c r="M2" s="233"/>
      <c r="N2" s="233"/>
      <c r="O2" s="233"/>
      <c r="P2" s="233"/>
    </row>
    <row r="3" spans="1:16" ht="12.75" customHeight="1" x14ac:dyDescent="0.25">
      <c r="A3" s="233" t="s">
        <v>2</v>
      </c>
      <c r="B3" s="233"/>
      <c r="C3" s="233"/>
      <c r="D3" s="233"/>
      <c r="E3" s="233"/>
      <c r="F3" s="233"/>
      <c r="G3" s="233"/>
      <c r="H3" s="233"/>
      <c r="I3" s="233"/>
      <c r="J3" s="233"/>
      <c r="K3" s="233"/>
      <c r="L3" s="233"/>
      <c r="M3" s="233"/>
      <c r="N3" s="233"/>
      <c r="O3" s="233"/>
      <c r="P3" s="233"/>
    </row>
    <row r="4" spans="1:16" ht="12" customHeight="1" x14ac:dyDescent="0.25">
      <c r="A4" s="233" t="s">
        <v>3</v>
      </c>
      <c r="B4" s="233"/>
      <c r="C4" s="233"/>
      <c r="D4" s="233"/>
      <c r="E4" s="233"/>
      <c r="F4" s="233"/>
      <c r="G4" s="233"/>
      <c r="H4" s="233"/>
      <c r="I4" s="233"/>
      <c r="J4" s="233"/>
      <c r="K4" s="233"/>
      <c r="L4" s="233"/>
      <c r="M4" s="233"/>
      <c r="N4" s="233"/>
      <c r="O4" s="233"/>
      <c r="P4" s="233"/>
    </row>
    <row r="5" spans="1:16" x14ac:dyDescent="0.25">
      <c r="A5" s="229" t="s">
        <v>4</v>
      </c>
      <c r="B5" s="229"/>
      <c r="C5" s="229"/>
      <c r="D5" s="229"/>
      <c r="E5" s="229"/>
      <c r="F5" s="229"/>
      <c r="G5" s="229"/>
      <c r="H5" s="229"/>
      <c r="I5" s="229"/>
      <c r="J5" s="229"/>
      <c r="K5" s="229"/>
      <c r="L5" s="229"/>
      <c r="M5" s="229"/>
      <c r="N5" s="229"/>
      <c r="O5" s="229"/>
      <c r="P5" s="229"/>
    </row>
    <row r="6" spans="1:16" x14ac:dyDescent="0.25">
      <c r="A6" s="230" t="s">
        <v>5</v>
      </c>
      <c r="B6" s="230"/>
      <c r="C6" s="230"/>
      <c r="D6" s="230"/>
      <c r="E6" s="230"/>
      <c r="F6" s="230"/>
      <c r="G6" s="230"/>
      <c r="H6" s="230"/>
      <c r="I6" s="230"/>
      <c r="J6" s="230"/>
      <c r="K6" s="230"/>
      <c r="L6" s="230"/>
      <c r="M6" s="230"/>
      <c r="N6" s="230"/>
      <c r="O6" s="230"/>
      <c r="P6" s="230"/>
    </row>
    <row r="7" spans="1:16" ht="27.75" customHeight="1" x14ac:dyDescent="0.25">
      <c r="A7" s="225" t="s">
        <v>6</v>
      </c>
      <c r="B7" s="225"/>
      <c r="C7" s="225"/>
      <c r="D7" s="225"/>
      <c r="E7" s="225"/>
      <c r="F7" s="225"/>
      <c r="G7" s="225"/>
      <c r="H7" s="225"/>
      <c r="I7" s="225"/>
      <c r="J7" s="225"/>
      <c r="K7" s="225"/>
      <c r="L7" s="225"/>
      <c r="M7" s="225"/>
      <c r="N7" s="225"/>
      <c r="O7" s="225"/>
      <c r="P7" s="225"/>
    </row>
    <row r="8" spans="1:16" ht="20.25" customHeight="1" x14ac:dyDescent="0.25">
      <c r="A8" s="1"/>
      <c r="B8" s="1"/>
      <c r="C8" s="1"/>
      <c r="D8" s="1"/>
      <c r="E8" s="1"/>
      <c r="F8" s="1"/>
      <c r="G8" s="1"/>
      <c r="H8" s="1"/>
      <c r="I8" s="1"/>
      <c r="J8" s="1"/>
      <c r="K8" s="1"/>
      <c r="L8" s="1"/>
      <c r="M8" s="1"/>
      <c r="N8" s="1"/>
      <c r="O8" s="1"/>
      <c r="P8" s="1"/>
    </row>
    <row r="9" spans="1:16" ht="15.75" customHeight="1" x14ac:dyDescent="0.25">
      <c r="E9" s="226" t="s">
        <v>7</v>
      </c>
      <c r="F9" s="226"/>
      <c r="G9" s="2" t="s">
        <v>8</v>
      </c>
      <c r="H9" s="3" t="s">
        <v>116</v>
      </c>
      <c r="I9" s="226" t="s">
        <v>9</v>
      </c>
      <c r="J9" s="226"/>
      <c r="K9" s="3"/>
      <c r="L9" s="3"/>
      <c r="N9" s="4"/>
      <c r="O9" s="4"/>
      <c r="P9" s="4"/>
    </row>
    <row r="10" spans="1:16" ht="8.25" customHeight="1" x14ac:dyDescent="0.25">
      <c r="E10" s="5"/>
      <c r="F10" s="5"/>
      <c r="G10" s="2"/>
      <c r="H10" s="3"/>
      <c r="I10" s="4"/>
      <c r="J10" s="5"/>
      <c r="K10" s="5"/>
      <c r="L10" s="5"/>
      <c r="M10" s="5"/>
      <c r="N10" s="4"/>
      <c r="O10" s="4"/>
      <c r="P10" s="4"/>
    </row>
    <row r="11" spans="1:16" ht="30" customHeight="1" x14ac:dyDescent="0.25">
      <c r="A11" s="215" t="s">
        <v>10</v>
      </c>
      <c r="B11" s="215"/>
      <c r="C11" s="215"/>
      <c r="D11" s="215"/>
      <c r="E11" s="215"/>
      <c r="F11" s="215"/>
      <c r="G11" s="215"/>
      <c r="H11" s="215"/>
      <c r="I11" s="232" t="s">
        <v>11</v>
      </c>
      <c r="J11" s="232"/>
      <c r="K11" s="232"/>
      <c r="L11" s="232"/>
      <c r="M11" s="232"/>
      <c r="N11" s="232"/>
      <c r="O11" s="232"/>
      <c r="P11" s="232"/>
    </row>
    <row r="12" spans="1:16" x14ac:dyDescent="0.25">
      <c r="A12" s="227"/>
      <c r="B12" s="227"/>
      <c r="C12" s="6"/>
      <c r="D12" s="6"/>
      <c r="E12" s="6"/>
      <c r="F12" s="6"/>
      <c r="G12" s="6"/>
      <c r="H12" s="6"/>
      <c r="I12" s="232" t="s">
        <v>12</v>
      </c>
      <c r="J12" s="232"/>
      <c r="K12" s="232"/>
      <c r="L12" s="232"/>
      <c r="M12" s="232"/>
      <c r="N12" s="232"/>
      <c r="O12" s="232"/>
      <c r="P12" s="232"/>
    </row>
    <row r="13" spans="1:16" ht="25.5" customHeight="1" thickBot="1" x14ac:dyDescent="0.3">
      <c r="A13" s="7" t="s">
        <v>13</v>
      </c>
      <c r="B13" s="7"/>
      <c r="C13" s="8"/>
      <c r="D13" s="8"/>
      <c r="E13" s="8"/>
      <c r="F13" s="8"/>
      <c r="G13" s="8"/>
      <c r="H13" s="8"/>
      <c r="I13" s="215" t="s">
        <v>14</v>
      </c>
      <c r="J13" s="215"/>
      <c r="K13" s="215"/>
      <c r="L13" s="215"/>
      <c r="M13" s="215"/>
      <c r="N13" s="215"/>
      <c r="O13" s="215"/>
      <c r="P13" s="215"/>
    </row>
    <row r="14" spans="1:16" ht="28.5" customHeight="1" thickBot="1" x14ac:dyDescent="0.3">
      <c r="A14" s="215" t="s">
        <v>15</v>
      </c>
      <c r="B14" s="215"/>
      <c r="C14" s="215"/>
      <c r="D14" s="215"/>
      <c r="E14" s="215"/>
      <c r="F14" s="215"/>
      <c r="G14" s="9">
        <v>105033</v>
      </c>
      <c r="H14" s="10"/>
      <c r="I14" s="215" t="s">
        <v>16</v>
      </c>
      <c r="J14" s="215"/>
      <c r="K14" s="215"/>
      <c r="L14" s="215"/>
      <c r="M14" s="215"/>
      <c r="N14" s="215"/>
      <c r="O14" s="223" t="s">
        <v>17</v>
      </c>
      <c r="P14" s="224"/>
    </row>
    <row r="15" spans="1:16" x14ac:dyDescent="0.25">
      <c r="A15" s="11"/>
      <c r="B15" s="12"/>
      <c r="C15" s="12"/>
      <c r="D15" s="12"/>
      <c r="E15" s="12"/>
      <c r="F15" s="12"/>
      <c r="G15" s="12"/>
      <c r="H15" s="12"/>
      <c r="I15" s="12"/>
      <c r="J15" s="12"/>
      <c r="K15" s="12"/>
      <c r="L15" s="12"/>
      <c r="M15" s="12"/>
      <c r="N15" s="12"/>
      <c r="O15" s="12"/>
      <c r="P15" s="12"/>
    </row>
    <row r="16" spans="1:16" x14ac:dyDescent="0.25">
      <c r="A16" s="11"/>
      <c r="B16" s="12"/>
      <c r="C16" s="12"/>
      <c r="D16" s="12"/>
      <c r="E16" s="12"/>
      <c r="F16" s="12"/>
      <c r="G16" s="12"/>
      <c r="H16" s="12"/>
      <c r="I16" s="12"/>
      <c r="J16" s="12"/>
      <c r="K16" s="12"/>
      <c r="L16" s="12"/>
      <c r="M16" s="12"/>
      <c r="N16" s="12"/>
      <c r="O16" s="12"/>
      <c r="P16" s="12"/>
    </row>
    <row r="17" spans="1:16" x14ac:dyDescent="0.25">
      <c r="A17" s="219" t="s">
        <v>118</v>
      </c>
      <c r="B17" s="219"/>
      <c r="C17" s="219"/>
      <c r="D17" s="219"/>
      <c r="E17" s="219"/>
      <c r="F17" s="219"/>
      <c r="G17" s="12"/>
      <c r="H17" s="220" t="s">
        <v>139</v>
      </c>
      <c r="I17" s="220"/>
      <c r="J17" s="220"/>
      <c r="K17" s="222" t="s">
        <v>140</v>
      </c>
      <c r="L17" s="222"/>
      <c r="M17" s="222"/>
      <c r="N17" s="12"/>
      <c r="O17" s="222"/>
      <c r="P17" s="222"/>
    </row>
    <row r="18" spans="1:16" ht="21" customHeight="1" x14ac:dyDescent="0.25">
      <c r="A18" s="13"/>
      <c r="B18" s="14" t="s">
        <v>20</v>
      </c>
      <c r="C18" s="13"/>
      <c r="D18" s="13"/>
      <c r="E18" s="13"/>
      <c r="F18" s="12"/>
      <c r="G18" s="12"/>
      <c r="H18" s="13"/>
      <c r="I18" s="12"/>
      <c r="J18" s="12"/>
      <c r="K18" s="228" t="s">
        <v>21</v>
      </c>
      <c r="L18" s="228"/>
      <c r="M18" s="228"/>
      <c r="N18" s="12"/>
      <c r="O18" s="228" t="s">
        <v>22</v>
      </c>
      <c r="P18" s="228"/>
    </row>
    <row r="19" spans="1:16" x14ac:dyDescent="0.25">
      <c r="A19" s="12"/>
      <c r="B19" s="15"/>
      <c r="C19" s="12"/>
      <c r="D19" s="12"/>
      <c r="E19" s="15"/>
      <c r="F19" s="12"/>
      <c r="G19" s="12"/>
      <c r="H19" s="15"/>
      <c r="I19" s="12"/>
      <c r="J19" s="12"/>
      <c r="K19" s="15"/>
      <c r="L19" s="12"/>
      <c r="M19" s="12"/>
      <c r="N19" s="12"/>
      <c r="O19" s="15"/>
      <c r="P19" s="12"/>
    </row>
    <row r="20" spans="1:16" ht="15" customHeight="1" x14ac:dyDescent="0.25">
      <c r="A20" s="231"/>
      <c r="B20" s="234"/>
      <c r="C20" s="12"/>
      <c r="D20" s="12"/>
      <c r="E20" s="231"/>
      <c r="F20" s="12"/>
      <c r="G20" s="12"/>
      <c r="H20" s="220" t="s">
        <v>18</v>
      </c>
      <c r="I20" s="220"/>
      <c r="J20" s="220"/>
      <c r="K20" s="222" t="s">
        <v>19</v>
      </c>
      <c r="L20" s="222"/>
      <c r="M20" s="222"/>
      <c r="N20" s="12"/>
      <c r="O20" s="222"/>
      <c r="P20" s="222"/>
    </row>
    <row r="21" spans="1:16" x14ac:dyDescent="0.25">
      <c r="A21" s="231"/>
      <c r="B21" s="234"/>
      <c r="C21" s="12"/>
      <c r="D21" s="12"/>
      <c r="E21" s="231"/>
      <c r="F21" s="12"/>
      <c r="G21" s="12"/>
      <c r="H21" s="13"/>
      <c r="I21" s="13"/>
      <c r="J21" s="13"/>
      <c r="K21" s="228" t="s">
        <v>21</v>
      </c>
      <c r="L21" s="228"/>
      <c r="M21" s="228"/>
      <c r="N21" s="12"/>
      <c r="O21" s="228" t="s">
        <v>22</v>
      </c>
      <c r="P21" s="228"/>
    </row>
    <row r="22" spans="1:16" x14ac:dyDescent="0.25">
      <c r="A22" s="16"/>
    </row>
    <row r="23" spans="1:16" ht="58.5" customHeight="1" x14ac:dyDescent="0.25">
      <c r="A23" s="209" t="s">
        <v>23</v>
      </c>
      <c r="B23" s="209" t="s">
        <v>24</v>
      </c>
      <c r="C23" s="216" t="s">
        <v>25</v>
      </c>
      <c r="D23" s="217"/>
      <c r="E23" s="218"/>
      <c r="F23" s="209" t="s">
        <v>26</v>
      </c>
      <c r="G23" s="211" t="s">
        <v>27</v>
      </c>
      <c r="H23" s="211" t="s">
        <v>28</v>
      </c>
      <c r="I23" s="211" t="s">
        <v>29</v>
      </c>
      <c r="J23" s="209" t="s">
        <v>30</v>
      </c>
      <c r="K23" s="216" t="s">
        <v>31</v>
      </c>
      <c r="L23" s="217"/>
      <c r="M23" s="217"/>
      <c r="N23" s="217"/>
      <c r="O23" s="217"/>
      <c r="P23" s="218"/>
    </row>
    <row r="24" spans="1:16" ht="78" x14ac:dyDescent="0.25">
      <c r="A24" s="210"/>
      <c r="B24" s="210"/>
      <c r="C24" s="17" t="s">
        <v>32</v>
      </c>
      <c r="D24" s="213" t="s">
        <v>33</v>
      </c>
      <c r="E24" s="214"/>
      <c r="F24" s="210"/>
      <c r="G24" s="212"/>
      <c r="H24" s="212"/>
      <c r="I24" s="212"/>
      <c r="J24" s="210"/>
      <c r="K24" s="17" t="s">
        <v>34</v>
      </c>
      <c r="L24" s="17" t="s">
        <v>35</v>
      </c>
      <c r="M24" s="17" t="s">
        <v>36</v>
      </c>
      <c r="N24" s="17" t="s">
        <v>37</v>
      </c>
      <c r="O24" s="17" t="s">
        <v>38</v>
      </c>
      <c r="P24" s="17" t="s">
        <v>39</v>
      </c>
    </row>
    <row r="25" spans="1:16" x14ac:dyDescent="0.25">
      <c r="A25" s="18" t="s">
        <v>40</v>
      </c>
      <c r="B25" s="18" t="s">
        <v>41</v>
      </c>
      <c r="C25" s="18" t="s">
        <v>42</v>
      </c>
      <c r="D25" s="18" t="s">
        <v>43</v>
      </c>
      <c r="E25" s="18" t="s">
        <v>44</v>
      </c>
      <c r="F25" s="18" t="s">
        <v>45</v>
      </c>
      <c r="G25" s="19" t="s">
        <v>46</v>
      </c>
      <c r="H25" s="19" t="s">
        <v>47</v>
      </c>
      <c r="I25" s="20" t="s">
        <v>48</v>
      </c>
      <c r="J25" s="19" t="s">
        <v>49</v>
      </c>
      <c r="K25" s="19">
        <v>1</v>
      </c>
      <c r="L25" s="19">
        <v>2</v>
      </c>
      <c r="M25" s="19">
        <v>3</v>
      </c>
      <c r="N25" s="19">
        <v>4</v>
      </c>
      <c r="O25" s="19">
        <v>5</v>
      </c>
      <c r="P25" s="72">
        <v>6</v>
      </c>
    </row>
    <row r="26" spans="1:16" ht="52.5" x14ac:dyDescent="0.25">
      <c r="A26" s="21">
        <v>105033</v>
      </c>
      <c r="B26" s="21">
        <v>1</v>
      </c>
      <c r="C26" s="21">
        <v>1042</v>
      </c>
      <c r="D26" s="21" t="s">
        <v>50</v>
      </c>
      <c r="E26" s="22" t="s">
        <v>51</v>
      </c>
      <c r="F26" s="23">
        <v>1</v>
      </c>
      <c r="G26" s="23"/>
      <c r="H26" s="24" t="s">
        <v>52</v>
      </c>
      <c r="I26" s="23" t="s">
        <v>53</v>
      </c>
      <c r="J26" s="23" t="s">
        <v>54</v>
      </c>
      <c r="K26" s="25">
        <v>495</v>
      </c>
      <c r="L26" s="25">
        <v>0</v>
      </c>
      <c r="M26" s="25">
        <f t="shared" ref="M26:M35" si="0">K26+L26</f>
        <v>495</v>
      </c>
      <c r="N26" s="25">
        <f>[1]Taguhi!$C$6+[1]Taguhi!$F$6+[1]Taguhi!$I$6</f>
        <v>114</v>
      </c>
      <c r="O26" s="74">
        <f t="shared" ref="O26:O35" si="1">N26-M26</f>
        <v>-381</v>
      </c>
      <c r="P26" s="24" t="s">
        <v>134</v>
      </c>
    </row>
    <row r="27" spans="1:16" ht="73.5" x14ac:dyDescent="0.25">
      <c r="A27" s="21">
        <v>105033</v>
      </c>
      <c r="B27" s="21">
        <v>1</v>
      </c>
      <c r="C27" s="21">
        <v>1042</v>
      </c>
      <c r="D27" s="21" t="s">
        <v>50</v>
      </c>
      <c r="E27" s="22" t="s">
        <v>51</v>
      </c>
      <c r="F27" s="23">
        <v>2</v>
      </c>
      <c r="G27" s="23"/>
      <c r="H27" s="24" t="s">
        <v>52</v>
      </c>
      <c r="I27" s="23" t="s">
        <v>55</v>
      </c>
      <c r="J27" s="23" t="s">
        <v>54</v>
      </c>
      <c r="K27" s="25">
        <v>9</v>
      </c>
      <c r="L27" s="25">
        <v>0</v>
      </c>
      <c r="M27" s="25">
        <f t="shared" si="0"/>
        <v>9</v>
      </c>
      <c r="N27" s="25">
        <f>[1]Taguhi!$C$7+[1]Taguhi!$F$7+[1]Taguhi!$I$7</f>
        <v>17</v>
      </c>
      <c r="O27" s="74">
        <f t="shared" si="1"/>
        <v>8</v>
      </c>
      <c r="P27" s="24" t="s">
        <v>135</v>
      </c>
    </row>
    <row r="28" spans="1:16" ht="84" x14ac:dyDescent="0.25">
      <c r="A28" s="21">
        <v>105033</v>
      </c>
      <c r="B28" s="21">
        <v>1</v>
      </c>
      <c r="C28" s="21">
        <v>1042</v>
      </c>
      <c r="D28" s="21" t="s">
        <v>50</v>
      </c>
      <c r="E28" s="22" t="s">
        <v>51</v>
      </c>
      <c r="F28" s="23">
        <v>3</v>
      </c>
      <c r="G28" s="23"/>
      <c r="H28" s="24" t="s">
        <v>52</v>
      </c>
      <c r="I28" s="23" t="s">
        <v>56</v>
      </c>
      <c r="J28" s="23" t="s">
        <v>54</v>
      </c>
      <c r="K28" s="25">
        <v>1</v>
      </c>
      <c r="L28" s="25">
        <v>0</v>
      </c>
      <c r="M28" s="25">
        <f t="shared" si="0"/>
        <v>1</v>
      </c>
      <c r="N28" s="25">
        <v>1</v>
      </c>
      <c r="O28" s="25">
        <f t="shared" si="1"/>
        <v>0</v>
      </c>
      <c r="P28" s="75"/>
    </row>
    <row r="29" spans="1:16" s="29" customFormat="1" ht="136.5" x14ac:dyDescent="0.25">
      <c r="A29" s="26">
        <v>105033</v>
      </c>
      <c r="B29" s="26">
        <v>1</v>
      </c>
      <c r="C29" s="26">
        <v>1042</v>
      </c>
      <c r="D29" s="26" t="s">
        <v>50</v>
      </c>
      <c r="E29" s="27" t="s">
        <v>51</v>
      </c>
      <c r="F29" s="24">
        <v>4</v>
      </c>
      <c r="G29" s="24"/>
      <c r="H29" s="24" t="s">
        <v>52</v>
      </c>
      <c r="I29" s="24" t="s">
        <v>57</v>
      </c>
      <c r="J29" s="24" t="s">
        <v>54</v>
      </c>
      <c r="K29" s="28">
        <v>2</v>
      </c>
      <c r="L29" s="28">
        <v>0</v>
      </c>
      <c r="M29" s="28">
        <f t="shared" si="0"/>
        <v>2</v>
      </c>
      <c r="N29" s="28">
        <v>2</v>
      </c>
      <c r="O29" s="28">
        <f t="shared" si="1"/>
        <v>0</v>
      </c>
      <c r="P29" s="24"/>
    </row>
    <row r="30" spans="1:16" s="29" customFormat="1" ht="96.75" customHeight="1" x14ac:dyDescent="0.25">
      <c r="A30" s="26">
        <v>105033</v>
      </c>
      <c r="B30" s="26">
        <v>1</v>
      </c>
      <c r="C30" s="26">
        <v>1042</v>
      </c>
      <c r="D30" s="26" t="s">
        <v>50</v>
      </c>
      <c r="E30" s="27" t="s">
        <v>51</v>
      </c>
      <c r="F30" s="24">
        <v>5</v>
      </c>
      <c r="G30" s="24"/>
      <c r="H30" s="24" t="s">
        <v>52</v>
      </c>
      <c r="I30" s="24" t="s">
        <v>58</v>
      </c>
      <c r="J30" s="24" t="s">
        <v>54</v>
      </c>
      <c r="K30" s="28">
        <v>21</v>
      </c>
      <c r="L30" s="28">
        <v>0</v>
      </c>
      <c r="M30" s="28">
        <f t="shared" si="0"/>
        <v>21</v>
      </c>
      <c r="N30" s="28"/>
      <c r="O30" s="28">
        <f t="shared" si="1"/>
        <v>-21</v>
      </c>
      <c r="P30" s="24" t="s">
        <v>59</v>
      </c>
    </row>
    <row r="31" spans="1:16" ht="105" x14ac:dyDescent="0.25">
      <c r="A31" s="21">
        <v>105033</v>
      </c>
      <c r="B31" s="21">
        <v>1</v>
      </c>
      <c r="C31" s="21">
        <v>1042</v>
      </c>
      <c r="D31" s="21" t="s">
        <v>50</v>
      </c>
      <c r="E31" s="22" t="s">
        <v>51</v>
      </c>
      <c r="F31" s="23">
        <v>6</v>
      </c>
      <c r="G31" s="23"/>
      <c r="H31" s="24" t="s">
        <v>52</v>
      </c>
      <c r="I31" s="23" t="s">
        <v>60</v>
      </c>
      <c r="J31" s="23" t="s">
        <v>54</v>
      </c>
      <c r="K31" s="25">
        <v>3</v>
      </c>
      <c r="L31" s="25">
        <v>0</v>
      </c>
      <c r="M31" s="25">
        <f t="shared" si="0"/>
        <v>3</v>
      </c>
      <c r="N31" s="25">
        <v>3</v>
      </c>
      <c r="O31" s="25">
        <f t="shared" si="1"/>
        <v>0</v>
      </c>
      <c r="P31" s="23"/>
    </row>
    <row r="32" spans="1:16" ht="129" customHeight="1" x14ac:dyDescent="0.25">
      <c r="A32" s="21">
        <v>105033</v>
      </c>
      <c r="B32" s="21">
        <v>1</v>
      </c>
      <c r="C32" s="21">
        <v>1042</v>
      </c>
      <c r="D32" s="21" t="s">
        <v>50</v>
      </c>
      <c r="E32" s="22" t="s">
        <v>51</v>
      </c>
      <c r="F32" s="23">
        <v>7</v>
      </c>
      <c r="G32" s="23"/>
      <c r="H32" s="24" t="s">
        <v>52</v>
      </c>
      <c r="I32" s="23" t="s">
        <v>61</v>
      </c>
      <c r="J32" s="23" t="s">
        <v>54</v>
      </c>
      <c r="K32" s="25">
        <v>135</v>
      </c>
      <c r="L32" s="25">
        <v>0</v>
      </c>
      <c r="M32" s="25">
        <f t="shared" si="0"/>
        <v>135</v>
      </c>
      <c r="N32" s="25" t="e">
        <f>[1]Shoxik!$D$15+[1]Shoxik!#REF!+[1]Shoxik!#REF!</f>
        <v>#REF!</v>
      </c>
      <c r="O32" s="25" t="e">
        <f t="shared" si="1"/>
        <v>#REF!</v>
      </c>
      <c r="P32" s="24" t="s">
        <v>62</v>
      </c>
    </row>
    <row r="33" spans="1:16" s="29" customFormat="1" ht="52.5" x14ac:dyDescent="0.25">
      <c r="A33" s="26">
        <v>105033</v>
      </c>
      <c r="B33" s="26">
        <v>1</v>
      </c>
      <c r="C33" s="26">
        <v>1042</v>
      </c>
      <c r="D33" s="26" t="s">
        <v>50</v>
      </c>
      <c r="E33" s="27" t="s">
        <v>51</v>
      </c>
      <c r="F33" s="24">
        <v>8</v>
      </c>
      <c r="G33" s="24"/>
      <c r="H33" s="24" t="s">
        <v>52</v>
      </c>
      <c r="I33" s="24" t="s">
        <v>63</v>
      </c>
      <c r="J33" s="24" t="s">
        <v>54</v>
      </c>
      <c r="K33" s="28">
        <v>3</v>
      </c>
      <c r="L33" s="28">
        <v>0</v>
      </c>
      <c r="M33" s="28">
        <f t="shared" si="0"/>
        <v>3</v>
      </c>
      <c r="N33" s="28">
        <f>[1]Աուդիտ!$D$28+[1]Աուդիտ!$D$5+[1]Աուդիտ!$H$5</f>
        <v>1</v>
      </c>
      <c r="O33" s="28">
        <f t="shared" si="1"/>
        <v>-2</v>
      </c>
      <c r="P33" s="24" t="s">
        <v>82</v>
      </c>
    </row>
    <row r="34" spans="1:16" ht="52.5" x14ac:dyDescent="0.25">
      <c r="A34" s="21">
        <v>105033</v>
      </c>
      <c r="B34" s="21">
        <v>1</v>
      </c>
      <c r="C34" s="21">
        <v>1042</v>
      </c>
      <c r="D34" s="21" t="s">
        <v>50</v>
      </c>
      <c r="E34" s="22" t="s">
        <v>51</v>
      </c>
      <c r="F34" s="23">
        <v>9</v>
      </c>
      <c r="G34" s="23"/>
      <c r="H34" s="24" t="s">
        <v>52</v>
      </c>
      <c r="I34" s="23" t="s">
        <v>64</v>
      </c>
      <c r="J34" s="23" t="s">
        <v>54</v>
      </c>
      <c r="K34" s="25">
        <v>6</v>
      </c>
      <c r="L34" s="25">
        <v>0</v>
      </c>
      <c r="M34" s="25">
        <f t="shared" si="0"/>
        <v>6</v>
      </c>
      <c r="N34" s="25">
        <f>'[1]Syune Gnumner'!$D$8</f>
        <v>1</v>
      </c>
      <c r="O34" s="25">
        <f t="shared" si="1"/>
        <v>-5</v>
      </c>
      <c r="P34" s="23" t="s">
        <v>65</v>
      </c>
    </row>
    <row r="35" spans="1:16" s="29" customFormat="1" ht="84" x14ac:dyDescent="0.25">
      <c r="A35" s="26">
        <v>105033</v>
      </c>
      <c r="B35" s="26">
        <v>1</v>
      </c>
      <c r="C35" s="26">
        <v>1042</v>
      </c>
      <c r="D35" s="26" t="s">
        <v>50</v>
      </c>
      <c r="E35" s="27" t="s">
        <v>51</v>
      </c>
      <c r="F35" s="24">
        <v>10</v>
      </c>
      <c r="G35" s="24"/>
      <c r="H35" s="24" t="s">
        <v>52</v>
      </c>
      <c r="I35" s="24" t="s">
        <v>66</v>
      </c>
      <c r="J35" s="24" t="s">
        <v>54</v>
      </c>
      <c r="K35" s="28">
        <v>100</v>
      </c>
      <c r="L35" s="28">
        <v>0</v>
      </c>
      <c r="M35" s="28">
        <f t="shared" si="0"/>
        <v>100</v>
      </c>
      <c r="N35" s="28">
        <v>118</v>
      </c>
      <c r="O35" s="28">
        <f t="shared" si="1"/>
        <v>18</v>
      </c>
      <c r="P35" s="24" t="s">
        <v>133</v>
      </c>
    </row>
    <row r="36" spans="1:16" x14ac:dyDescent="0.25">
      <c r="A36" s="16"/>
      <c r="H36" s="29"/>
    </row>
    <row r="37" spans="1:16" x14ac:dyDescent="0.25">
      <c r="A37" s="30" t="s">
        <v>67</v>
      </c>
    </row>
    <row r="38" spans="1:16" x14ac:dyDescent="0.25">
      <c r="A38" s="16"/>
    </row>
    <row r="39" spans="1:16" ht="23.25" customHeight="1" x14ac:dyDescent="0.25">
      <c r="A39" s="221" t="s">
        <v>68</v>
      </c>
      <c r="B39" s="221"/>
      <c r="C39" s="221"/>
      <c r="D39" s="221"/>
      <c r="E39" s="221"/>
      <c r="F39" s="221"/>
      <c r="G39" s="221"/>
      <c r="H39" s="221"/>
      <c r="I39" s="221"/>
      <c r="J39" s="206" t="s">
        <v>69</v>
      </c>
      <c r="K39" s="206"/>
      <c r="L39" s="206"/>
      <c r="M39" s="206"/>
      <c r="N39" s="206"/>
    </row>
    <row r="40" spans="1:16" ht="100.5" customHeight="1" x14ac:dyDescent="0.25">
      <c r="A40" s="31" t="s">
        <v>70</v>
      </c>
      <c r="B40" s="207" t="s">
        <v>71</v>
      </c>
      <c r="C40" s="207"/>
      <c r="D40" s="207" t="s">
        <v>72</v>
      </c>
      <c r="E40" s="207"/>
      <c r="F40" s="207" t="s">
        <v>73</v>
      </c>
      <c r="G40" s="207"/>
      <c r="H40" s="32" t="s">
        <v>74</v>
      </c>
      <c r="I40" s="32" t="s">
        <v>75</v>
      </c>
      <c r="J40" s="206" t="s">
        <v>76</v>
      </c>
      <c r="K40" s="206"/>
      <c r="L40" s="206" t="s">
        <v>77</v>
      </c>
      <c r="M40" s="206"/>
      <c r="N40" s="33" t="s">
        <v>78</v>
      </c>
    </row>
    <row r="41" spans="1:16" x14ac:dyDescent="0.25">
      <c r="A41" s="34">
        <v>7</v>
      </c>
      <c r="B41" s="206">
        <v>8</v>
      </c>
      <c r="C41" s="206"/>
      <c r="D41" s="206">
        <v>9</v>
      </c>
      <c r="E41" s="206"/>
      <c r="F41" s="206">
        <v>10</v>
      </c>
      <c r="G41" s="206"/>
      <c r="H41" s="35">
        <v>11</v>
      </c>
      <c r="I41" s="35">
        <v>12</v>
      </c>
      <c r="J41" s="206">
        <v>13</v>
      </c>
      <c r="K41" s="206"/>
      <c r="L41" s="206"/>
      <c r="M41" s="206">
        <v>14</v>
      </c>
      <c r="N41" s="33">
        <v>15</v>
      </c>
    </row>
    <row r="42" spans="1:16" ht="109.5" customHeight="1" x14ac:dyDescent="0.25">
      <c r="A42" s="36">
        <v>85810.6</v>
      </c>
      <c r="B42" s="208">
        <v>0</v>
      </c>
      <c r="C42" s="208"/>
      <c r="D42" s="208">
        <f>A42+B42</f>
        <v>85810.6</v>
      </c>
      <c r="E42" s="208"/>
      <c r="F42" s="208">
        <f>'[2]Monthly arrears_yntacik'!$J$21</f>
        <v>80031.289999999979</v>
      </c>
      <c r="G42" s="208"/>
      <c r="H42" s="37">
        <f>F42-D42</f>
        <v>-5779.3100000000268</v>
      </c>
      <c r="I42" s="38" t="s">
        <v>117</v>
      </c>
      <c r="J42" s="205"/>
      <c r="K42" s="205"/>
      <c r="L42" s="205"/>
      <c r="M42" s="205"/>
      <c r="N42" s="39"/>
    </row>
    <row r="43" spans="1:16" x14ac:dyDescent="0.25">
      <c r="A43" s="1"/>
    </row>
  </sheetData>
  <mergeCells count="58">
    <mergeCell ref="A1:P1"/>
    <mergeCell ref="A2:P2"/>
    <mergeCell ref="A3:P3"/>
    <mergeCell ref="A4:P4"/>
    <mergeCell ref="B20:B21"/>
    <mergeCell ref="E20:E21"/>
    <mergeCell ref="H20:J20"/>
    <mergeCell ref="K21:M21"/>
    <mergeCell ref="O21:P21"/>
    <mergeCell ref="A5:P5"/>
    <mergeCell ref="A6:P6"/>
    <mergeCell ref="I9:J9"/>
    <mergeCell ref="K20:M20"/>
    <mergeCell ref="K18:M18"/>
    <mergeCell ref="A14:F14"/>
    <mergeCell ref="A11:H11"/>
    <mergeCell ref="O18:P18"/>
    <mergeCell ref="A20:A21"/>
    <mergeCell ref="O20:P20"/>
    <mergeCell ref="I13:P13"/>
    <mergeCell ref="O14:P14"/>
    <mergeCell ref="A7:P7"/>
    <mergeCell ref="E9:F9"/>
    <mergeCell ref="A12:B12"/>
    <mergeCell ref="K17:M17"/>
    <mergeCell ref="O17:P17"/>
    <mergeCell ref="I11:P11"/>
    <mergeCell ref="I12:P12"/>
    <mergeCell ref="B40:C40"/>
    <mergeCell ref="I14:N14"/>
    <mergeCell ref="C23:E23"/>
    <mergeCell ref="F23:F24"/>
    <mergeCell ref="A17:F17"/>
    <mergeCell ref="H17:J17"/>
    <mergeCell ref="I23:I24"/>
    <mergeCell ref="J23:J24"/>
    <mergeCell ref="K23:P23"/>
    <mergeCell ref="A39:I39"/>
    <mergeCell ref="J39:N39"/>
    <mergeCell ref="A23:A24"/>
    <mergeCell ref="B23:B24"/>
    <mergeCell ref="G23:G24"/>
    <mergeCell ref="H23:H24"/>
    <mergeCell ref="D24:E24"/>
    <mergeCell ref="B42:C42"/>
    <mergeCell ref="D42:E42"/>
    <mergeCell ref="F42:G42"/>
    <mergeCell ref="J42:K42"/>
    <mergeCell ref="B41:C41"/>
    <mergeCell ref="D41:E41"/>
    <mergeCell ref="F41:G41"/>
    <mergeCell ref="J41:K41"/>
    <mergeCell ref="L42:M42"/>
    <mergeCell ref="L40:M40"/>
    <mergeCell ref="L41:M41"/>
    <mergeCell ref="D40:E40"/>
    <mergeCell ref="F40:G40"/>
    <mergeCell ref="J40:K40"/>
  </mergeCells>
  <phoneticPr fontId="28" type="noConversion"/>
  <pageMargins left="0.70866141732283472" right="0.70866141732283472" top="0.74803149606299213" bottom="0.74803149606299213" header="0.31496062992125984" footer="0.31496062992125984"/>
  <pageSetup paperSize="9" scale="66" fitToHeight="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topLeftCell="A33" workbookViewId="0">
      <selection activeCell="A42" sqref="A42:I42"/>
    </sheetView>
  </sheetViews>
  <sheetFormatPr defaultRowHeight="15" x14ac:dyDescent="0.25"/>
  <cols>
    <col min="1" max="1" width="9.7109375" customWidth="1"/>
    <col min="2" max="2" width="8.7109375" customWidth="1"/>
    <col min="3" max="3" width="7.28515625" customWidth="1"/>
    <col min="4" max="4" width="6.85546875" customWidth="1"/>
    <col min="5" max="5" width="6.7109375" customWidth="1"/>
    <col min="6" max="6" width="8.140625" customWidth="1"/>
    <col min="7" max="7" width="9" customWidth="1"/>
    <col min="8" max="8" width="20.28515625" customWidth="1"/>
    <col min="9" max="9" width="22.42578125" customWidth="1"/>
    <col min="10" max="10" width="10.85546875" customWidth="1"/>
    <col min="11" max="11" width="10" customWidth="1"/>
    <col min="12" max="12" width="9.42578125" customWidth="1"/>
    <col min="14" max="14" width="10.7109375" customWidth="1"/>
    <col min="15" max="15" width="10.140625" customWidth="1"/>
    <col min="16" max="16" width="34.5703125" customWidth="1"/>
    <col min="17" max="17" width="15.85546875" customWidth="1"/>
  </cols>
  <sheetData>
    <row r="1" spans="1:16" ht="15" customHeight="1" x14ac:dyDescent="0.25">
      <c r="A1" s="233" t="s">
        <v>0</v>
      </c>
      <c r="B1" s="233"/>
      <c r="C1" s="233"/>
      <c r="D1" s="233"/>
      <c r="E1" s="233"/>
      <c r="F1" s="233"/>
      <c r="G1" s="233"/>
      <c r="H1" s="233"/>
      <c r="I1" s="233"/>
      <c r="J1" s="233"/>
      <c r="K1" s="233"/>
      <c r="L1" s="233"/>
      <c r="M1" s="233"/>
      <c r="N1" s="233"/>
      <c r="O1" s="233"/>
      <c r="P1" s="233"/>
    </row>
    <row r="2" spans="1:16" ht="11.25" customHeight="1" x14ac:dyDescent="0.25">
      <c r="A2" s="233" t="s">
        <v>1</v>
      </c>
      <c r="B2" s="233"/>
      <c r="C2" s="233"/>
      <c r="D2" s="233"/>
      <c r="E2" s="233"/>
      <c r="F2" s="233"/>
      <c r="G2" s="233"/>
      <c r="H2" s="233"/>
      <c r="I2" s="233"/>
      <c r="J2" s="233"/>
      <c r="K2" s="233"/>
      <c r="L2" s="233"/>
      <c r="M2" s="233"/>
      <c r="N2" s="233"/>
      <c r="O2" s="233"/>
      <c r="P2" s="233"/>
    </row>
    <row r="3" spans="1:16" ht="11.25" customHeight="1" x14ac:dyDescent="0.25">
      <c r="A3" s="233" t="s">
        <v>2</v>
      </c>
      <c r="B3" s="233"/>
      <c r="C3" s="233"/>
      <c r="D3" s="233"/>
      <c r="E3" s="233"/>
      <c r="F3" s="233"/>
      <c r="G3" s="233"/>
      <c r="H3" s="233"/>
      <c r="I3" s="233"/>
      <c r="J3" s="233"/>
      <c r="K3" s="233"/>
      <c r="L3" s="233"/>
      <c r="M3" s="233"/>
      <c r="N3" s="233"/>
      <c r="O3" s="233"/>
      <c r="P3" s="233"/>
    </row>
    <row r="4" spans="1:16" ht="9.75" customHeight="1" x14ac:dyDescent="0.25">
      <c r="A4" s="233" t="s">
        <v>3</v>
      </c>
      <c r="B4" s="233"/>
      <c r="C4" s="233"/>
      <c r="D4" s="233"/>
      <c r="E4" s="233"/>
      <c r="F4" s="233"/>
      <c r="G4" s="233"/>
      <c r="H4" s="233"/>
      <c r="I4" s="233"/>
      <c r="J4" s="233"/>
      <c r="K4" s="233"/>
      <c r="L4" s="233"/>
      <c r="M4" s="233"/>
      <c r="N4" s="233"/>
      <c r="O4" s="233"/>
      <c r="P4" s="233"/>
    </row>
    <row r="5" spans="1:16" x14ac:dyDescent="0.25">
      <c r="A5" s="229" t="s">
        <v>4</v>
      </c>
      <c r="B5" s="229"/>
      <c r="C5" s="229"/>
      <c r="D5" s="229"/>
      <c r="E5" s="229"/>
      <c r="F5" s="229"/>
      <c r="G5" s="229"/>
      <c r="H5" s="229"/>
      <c r="I5" s="229"/>
      <c r="J5" s="229"/>
      <c r="K5" s="229"/>
      <c r="L5" s="229"/>
      <c r="M5" s="229"/>
      <c r="N5" s="229"/>
      <c r="O5" s="229"/>
      <c r="P5" s="229"/>
    </row>
    <row r="6" spans="1:16" x14ac:dyDescent="0.25">
      <c r="A6" s="230" t="s">
        <v>5</v>
      </c>
      <c r="B6" s="230"/>
      <c r="C6" s="230"/>
      <c r="D6" s="230"/>
      <c r="E6" s="230"/>
      <c r="F6" s="230"/>
      <c r="G6" s="230"/>
      <c r="H6" s="230"/>
      <c r="I6" s="230"/>
      <c r="J6" s="230"/>
      <c r="K6" s="230"/>
      <c r="L6" s="230"/>
      <c r="M6" s="230"/>
      <c r="N6" s="230"/>
      <c r="O6" s="230"/>
      <c r="P6" s="230"/>
    </row>
    <row r="7" spans="1:16" ht="31.5" customHeight="1" x14ac:dyDescent="0.25">
      <c r="A7" s="225" t="s">
        <v>6</v>
      </c>
      <c r="B7" s="225"/>
      <c r="C7" s="225"/>
      <c r="D7" s="225"/>
      <c r="E7" s="225"/>
      <c r="F7" s="225"/>
      <c r="G7" s="225"/>
      <c r="H7" s="225"/>
      <c r="I7" s="225"/>
      <c r="J7" s="225"/>
      <c r="K7" s="225"/>
      <c r="L7" s="225"/>
      <c r="M7" s="225"/>
      <c r="N7" s="225"/>
      <c r="O7" s="225"/>
      <c r="P7" s="225"/>
    </row>
    <row r="8" spans="1:16" ht="8.25" customHeight="1" x14ac:dyDescent="0.25">
      <c r="A8" s="1"/>
      <c r="B8" s="1"/>
      <c r="C8" s="1"/>
      <c r="D8" s="1"/>
      <c r="E8" s="1"/>
      <c r="F8" s="1"/>
      <c r="G8" s="1"/>
      <c r="H8" s="1"/>
      <c r="I8" s="1"/>
      <c r="J8" s="1"/>
      <c r="K8" s="1"/>
      <c r="L8" s="1"/>
      <c r="M8" s="1"/>
      <c r="N8" s="1"/>
      <c r="O8" s="1"/>
      <c r="P8" s="1"/>
    </row>
    <row r="9" spans="1:16" ht="15" customHeight="1" x14ac:dyDescent="0.25">
      <c r="E9" s="226" t="s">
        <v>7</v>
      </c>
      <c r="F9" s="226"/>
      <c r="G9" s="2" t="s">
        <v>8</v>
      </c>
      <c r="H9" s="3" t="str">
        <f>'ԱԾ-01'!H9</f>
        <v>30.09.2014թ.</v>
      </c>
      <c r="I9" s="226" t="s">
        <v>9</v>
      </c>
      <c r="J9" s="226"/>
      <c r="K9" s="3"/>
      <c r="L9" s="3"/>
      <c r="N9" s="4"/>
      <c r="O9" s="4"/>
      <c r="P9" s="4"/>
    </row>
    <row r="10" spans="1:16" ht="15.75" customHeight="1" x14ac:dyDescent="0.25">
      <c r="E10" s="5"/>
      <c r="F10" s="5"/>
      <c r="G10" s="2"/>
      <c r="H10" s="3"/>
      <c r="I10" s="4"/>
      <c r="J10" s="5"/>
      <c r="K10" s="5"/>
      <c r="L10" s="5"/>
      <c r="M10" s="5"/>
      <c r="N10" s="4"/>
      <c r="O10" s="4"/>
      <c r="P10" s="4"/>
    </row>
    <row r="11" spans="1:16" ht="30" customHeight="1" x14ac:dyDescent="0.25">
      <c r="A11" s="215" t="s">
        <v>10</v>
      </c>
      <c r="B11" s="215"/>
      <c r="C11" s="215"/>
      <c r="D11" s="215"/>
      <c r="E11" s="215"/>
      <c r="F11" s="215"/>
      <c r="G11" s="215"/>
      <c r="H11" s="215"/>
      <c r="I11" s="232" t="s">
        <v>11</v>
      </c>
      <c r="J11" s="232"/>
      <c r="K11" s="232"/>
      <c r="L11" s="232"/>
      <c r="M11" s="232"/>
      <c r="N11" s="232"/>
      <c r="O11" s="232"/>
      <c r="P11" s="232"/>
    </row>
    <row r="12" spans="1:16" x14ac:dyDescent="0.25">
      <c r="A12" s="227"/>
      <c r="B12" s="227"/>
      <c r="C12" s="6"/>
      <c r="D12" s="6"/>
      <c r="E12" s="6"/>
      <c r="F12" s="6"/>
      <c r="G12" s="6"/>
      <c r="H12" s="6"/>
      <c r="I12" s="232" t="s">
        <v>12</v>
      </c>
      <c r="J12" s="232"/>
      <c r="K12" s="232"/>
      <c r="L12" s="232"/>
      <c r="M12" s="232"/>
      <c r="N12" s="232"/>
      <c r="O12" s="232"/>
      <c r="P12" s="232"/>
    </row>
    <row r="13" spans="1:16" ht="25.5" customHeight="1" thickBot="1" x14ac:dyDescent="0.3">
      <c r="A13" s="7" t="s">
        <v>13</v>
      </c>
      <c r="B13" s="7"/>
      <c r="C13" s="8"/>
      <c r="D13" s="8"/>
      <c r="E13" s="8"/>
      <c r="F13" s="8"/>
      <c r="G13" s="8"/>
      <c r="H13" s="8"/>
      <c r="I13" s="215" t="s">
        <v>14</v>
      </c>
      <c r="J13" s="215"/>
      <c r="K13" s="215"/>
      <c r="L13" s="215"/>
      <c r="M13" s="215"/>
      <c r="N13" s="215"/>
      <c r="O13" s="215"/>
      <c r="P13" s="215"/>
    </row>
    <row r="14" spans="1:16" ht="28.5" customHeight="1" thickBot="1" x14ac:dyDescent="0.3">
      <c r="A14" s="215" t="s">
        <v>15</v>
      </c>
      <c r="B14" s="215"/>
      <c r="C14" s="215"/>
      <c r="D14" s="215"/>
      <c r="E14" s="215"/>
      <c r="F14" s="215"/>
      <c r="G14" s="9">
        <v>105033</v>
      </c>
      <c r="H14" s="10"/>
      <c r="I14" s="215" t="s">
        <v>16</v>
      </c>
      <c r="J14" s="215"/>
      <c r="K14" s="215"/>
      <c r="L14" s="215"/>
      <c r="M14" s="215"/>
      <c r="N14" s="215"/>
      <c r="O14" s="223" t="s">
        <v>17</v>
      </c>
      <c r="P14" s="224"/>
    </row>
    <row r="15" spans="1:16" x14ac:dyDescent="0.25">
      <c r="A15" s="11"/>
      <c r="B15" s="12"/>
      <c r="C15" s="12"/>
      <c r="D15" s="12"/>
      <c r="E15" s="12"/>
      <c r="F15" s="12"/>
      <c r="G15" s="12"/>
      <c r="H15" s="12"/>
      <c r="I15" s="12"/>
      <c r="J15" s="12"/>
      <c r="K15" s="12"/>
      <c r="L15" s="12"/>
      <c r="M15" s="12"/>
      <c r="N15" s="12"/>
      <c r="O15" s="12"/>
      <c r="P15" s="12"/>
    </row>
    <row r="16" spans="1:16" x14ac:dyDescent="0.25">
      <c r="A16" s="11"/>
      <c r="B16" s="12"/>
      <c r="C16" s="12"/>
      <c r="D16" s="12"/>
      <c r="E16" s="12"/>
      <c r="F16" s="12"/>
      <c r="G16" s="12"/>
      <c r="H16" s="12"/>
      <c r="I16" s="12"/>
      <c r="J16" s="12"/>
      <c r="K16" s="12"/>
      <c r="L16" s="12"/>
      <c r="M16" s="12"/>
      <c r="N16" s="12"/>
      <c r="O16" s="12"/>
      <c r="P16" s="12"/>
    </row>
    <row r="17" spans="1:18" x14ac:dyDescent="0.25">
      <c r="A17" s="219" t="s">
        <v>118</v>
      </c>
      <c r="B17" s="219"/>
      <c r="C17" s="219"/>
      <c r="D17" s="219"/>
      <c r="E17" s="219"/>
      <c r="F17" s="219"/>
      <c r="G17" s="12"/>
      <c r="H17" s="220" t="s">
        <v>139</v>
      </c>
      <c r="I17" s="220"/>
      <c r="J17" s="220"/>
      <c r="K17" s="222" t="s">
        <v>140</v>
      </c>
      <c r="L17" s="222"/>
      <c r="M17" s="222"/>
      <c r="N17" s="12"/>
      <c r="O17" s="222"/>
      <c r="P17" s="222"/>
    </row>
    <row r="18" spans="1:18" ht="21" customHeight="1" x14ac:dyDescent="0.25">
      <c r="A18" s="13"/>
      <c r="B18" s="14" t="s">
        <v>20</v>
      </c>
      <c r="C18" s="13"/>
      <c r="D18" s="13"/>
      <c r="E18" s="13"/>
      <c r="F18" s="12"/>
      <c r="G18" s="12"/>
      <c r="H18" s="13"/>
      <c r="I18" s="12"/>
      <c r="J18" s="12"/>
      <c r="K18" s="228" t="s">
        <v>21</v>
      </c>
      <c r="L18" s="228"/>
      <c r="M18" s="228"/>
      <c r="N18" s="12"/>
      <c r="O18" s="228" t="s">
        <v>22</v>
      </c>
      <c r="P18" s="228"/>
    </row>
    <row r="19" spans="1:18" x14ac:dyDescent="0.25">
      <c r="A19" s="12"/>
      <c r="B19" s="15"/>
      <c r="C19" s="12"/>
      <c r="D19" s="12"/>
      <c r="E19" s="15"/>
      <c r="F19" s="12"/>
      <c r="G19" s="12"/>
      <c r="H19" s="15"/>
      <c r="I19" s="12"/>
      <c r="J19" s="12"/>
      <c r="K19" s="15"/>
      <c r="L19" s="12"/>
      <c r="M19" s="12"/>
      <c r="N19" s="12"/>
      <c r="O19" s="15"/>
      <c r="P19" s="12"/>
    </row>
    <row r="20" spans="1:18" ht="15" customHeight="1" x14ac:dyDescent="0.25">
      <c r="A20" s="231"/>
      <c r="B20" s="234"/>
      <c r="C20" s="12"/>
      <c r="D20" s="12"/>
      <c r="E20" s="231"/>
      <c r="F20" s="12"/>
      <c r="G20" s="12"/>
      <c r="H20" s="220" t="s">
        <v>18</v>
      </c>
      <c r="I20" s="220"/>
      <c r="J20" s="220"/>
      <c r="K20" s="222" t="s">
        <v>19</v>
      </c>
      <c r="L20" s="222"/>
      <c r="M20" s="222"/>
      <c r="N20" s="12"/>
      <c r="O20" s="222"/>
      <c r="P20" s="222"/>
    </row>
    <row r="21" spans="1:18" x14ac:dyDescent="0.25">
      <c r="A21" s="231"/>
      <c r="B21" s="234"/>
      <c r="C21" s="12"/>
      <c r="D21" s="12"/>
      <c r="E21" s="231"/>
      <c r="F21" s="12"/>
      <c r="G21" s="12"/>
      <c r="H21" s="13"/>
      <c r="I21" s="13"/>
      <c r="J21" s="13"/>
      <c r="K21" s="228" t="s">
        <v>21</v>
      </c>
      <c r="L21" s="228"/>
      <c r="M21" s="228"/>
      <c r="N21" s="12"/>
      <c r="O21" s="228" t="s">
        <v>22</v>
      </c>
      <c r="P21" s="228"/>
    </row>
    <row r="22" spans="1:18" x14ac:dyDescent="0.25">
      <c r="A22" s="16"/>
    </row>
    <row r="23" spans="1:18" ht="58.5" customHeight="1" x14ac:dyDescent="0.25">
      <c r="A23" s="209" t="s">
        <v>23</v>
      </c>
      <c r="B23" s="209" t="s">
        <v>24</v>
      </c>
      <c r="C23" s="216" t="s">
        <v>25</v>
      </c>
      <c r="D23" s="217"/>
      <c r="E23" s="218"/>
      <c r="F23" s="209" t="s">
        <v>26</v>
      </c>
      <c r="G23" s="211" t="s">
        <v>27</v>
      </c>
      <c r="H23" s="211" t="s">
        <v>28</v>
      </c>
      <c r="I23" s="211" t="s">
        <v>29</v>
      </c>
      <c r="J23" s="209" t="s">
        <v>30</v>
      </c>
      <c r="K23" s="216" t="s">
        <v>31</v>
      </c>
      <c r="L23" s="217"/>
      <c r="M23" s="217"/>
      <c r="N23" s="217"/>
      <c r="O23" s="217"/>
      <c r="P23" s="218"/>
    </row>
    <row r="24" spans="1:18" ht="78" x14ac:dyDescent="0.25">
      <c r="A24" s="210"/>
      <c r="B24" s="210"/>
      <c r="C24" s="17" t="s">
        <v>32</v>
      </c>
      <c r="D24" s="213" t="s">
        <v>33</v>
      </c>
      <c r="E24" s="214"/>
      <c r="F24" s="210"/>
      <c r="G24" s="212"/>
      <c r="H24" s="212"/>
      <c r="I24" s="212"/>
      <c r="J24" s="210"/>
      <c r="K24" s="17" t="s">
        <v>34</v>
      </c>
      <c r="L24" s="17" t="s">
        <v>35</v>
      </c>
      <c r="M24" s="17" t="s">
        <v>36</v>
      </c>
      <c r="N24" s="17" t="s">
        <v>37</v>
      </c>
      <c r="O24" s="17" t="s">
        <v>38</v>
      </c>
      <c r="P24" s="17" t="s">
        <v>39</v>
      </c>
    </row>
    <row r="25" spans="1:18" x14ac:dyDescent="0.25">
      <c r="A25" s="18" t="s">
        <v>40</v>
      </c>
      <c r="B25" s="18" t="s">
        <v>41</v>
      </c>
      <c r="C25" s="18" t="s">
        <v>42</v>
      </c>
      <c r="D25" s="18" t="s">
        <v>43</v>
      </c>
      <c r="E25" s="18" t="s">
        <v>44</v>
      </c>
      <c r="F25" s="18" t="s">
        <v>45</v>
      </c>
      <c r="G25" s="19" t="s">
        <v>46</v>
      </c>
      <c r="H25" s="19" t="s">
        <v>47</v>
      </c>
      <c r="I25" s="20" t="s">
        <v>48</v>
      </c>
      <c r="J25" s="19" t="s">
        <v>49</v>
      </c>
      <c r="K25" s="19">
        <v>1</v>
      </c>
      <c r="L25" s="19">
        <v>2</v>
      </c>
      <c r="M25" s="19">
        <v>3</v>
      </c>
      <c r="N25" s="19">
        <v>4</v>
      </c>
      <c r="O25" s="19">
        <v>5</v>
      </c>
      <c r="P25" s="19">
        <v>6</v>
      </c>
    </row>
    <row r="26" spans="1:18" s="60" customFormat="1" ht="192" customHeight="1" x14ac:dyDescent="0.25">
      <c r="A26" s="54">
        <v>105033</v>
      </c>
      <c r="B26" s="54">
        <v>2</v>
      </c>
      <c r="C26" s="54">
        <v>1042</v>
      </c>
      <c r="D26" s="54" t="s">
        <v>50</v>
      </c>
      <c r="E26" s="55" t="s">
        <v>79</v>
      </c>
      <c r="F26" s="56">
        <v>1</v>
      </c>
      <c r="G26" s="56"/>
      <c r="H26" s="56" t="s">
        <v>80</v>
      </c>
      <c r="I26" s="56" t="s">
        <v>119</v>
      </c>
      <c r="J26" s="56" t="s">
        <v>54</v>
      </c>
      <c r="K26" s="57">
        <v>4901</v>
      </c>
      <c r="L26" s="57">
        <v>0</v>
      </c>
      <c r="M26" s="57">
        <f>K26+L26</f>
        <v>4901</v>
      </c>
      <c r="N26" s="57">
        <f>'[1]Tele 2014-Herar.eramsyak'!$B$18</f>
        <v>6531.1</v>
      </c>
      <c r="O26" s="57">
        <f>N26-M26</f>
        <v>1630.1000000000004</v>
      </c>
      <c r="P26" s="58" t="s">
        <v>132</v>
      </c>
      <c r="Q26" s="59"/>
      <c r="R26" s="59"/>
    </row>
    <row r="27" spans="1:18" s="60" customFormat="1" ht="114.75" customHeight="1" x14ac:dyDescent="0.25">
      <c r="A27" s="54">
        <v>105033</v>
      </c>
      <c r="B27" s="54">
        <v>2</v>
      </c>
      <c r="C27" s="54">
        <v>1042</v>
      </c>
      <c r="D27" s="54" t="s">
        <v>50</v>
      </c>
      <c r="E27" s="55" t="s">
        <v>79</v>
      </c>
      <c r="F27" s="56">
        <v>2</v>
      </c>
      <c r="G27" s="56"/>
      <c r="H27" s="56" t="s">
        <v>80</v>
      </c>
      <c r="I27" s="56" t="s">
        <v>120</v>
      </c>
      <c r="J27" s="56" t="s">
        <v>54</v>
      </c>
      <c r="K27" s="57">
        <v>4901</v>
      </c>
      <c r="L27" s="57">
        <v>0</v>
      </c>
      <c r="M27" s="57">
        <f>K27+L27</f>
        <v>4901</v>
      </c>
      <c r="N27" s="57">
        <f>'[1]Tele 2014-Herar.eramsyak'!$C$18</f>
        <v>6530</v>
      </c>
      <c r="O27" s="57">
        <f>N27-M27</f>
        <v>1629</v>
      </c>
      <c r="P27" s="58" t="s">
        <v>81</v>
      </c>
      <c r="Q27" s="59"/>
      <c r="R27" s="59"/>
    </row>
    <row r="28" spans="1:18" s="66" customFormat="1" ht="56.25" customHeight="1" x14ac:dyDescent="0.25">
      <c r="A28" s="61">
        <v>105033</v>
      </c>
      <c r="B28" s="54">
        <v>2</v>
      </c>
      <c r="C28" s="61">
        <v>1042</v>
      </c>
      <c r="D28" s="61" t="s">
        <v>50</v>
      </c>
      <c r="E28" s="62" t="s">
        <v>79</v>
      </c>
      <c r="F28" s="63">
        <v>3</v>
      </c>
      <c r="G28" s="63"/>
      <c r="H28" s="63" t="s">
        <v>80</v>
      </c>
      <c r="I28" s="63" t="s">
        <v>121</v>
      </c>
      <c r="J28" s="63" t="s">
        <v>54</v>
      </c>
      <c r="K28" s="64">
        <v>6534</v>
      </c>
      <c r="L28" s="64">
        <v>0</v>
      </c>
      <c r="M28" s="64">
        <f>K28+L28</f>
        <v>6534</v>
      </c>
      <c r="N28" s="64">
        <f>N27</f>
        <v>6530</v>
      </c>
      <c r="O28" s="64">
        <f>N28-M28</f>
        <v>-4</v>
      </c>
      <c r="P28" s="64" t="s">
        <v>82</v>
      </c>
      <c r="Q28" s="65"/>
      <c r="R28" s="65"/>
    </row>
    <row r="29" spans="1:18" s="66" customFormat="1" ht="72" x14ac:dyDescent="0.25">
      <c r="A29" s="61">
        <v>105033</v>
      </c>
      <c r="B29" s="54">
        <v>2</v>
      </c>
      <c r="C29" s="61">
        <v>1042</v>
      </c>
      <c r="D29" s="61" t="s">
        <v>50</v>
      </c>
      <c r="E29" s="62" t="s">
        <v>79</v>
      </c>
      <c r="F29" s="63">
        <v>4</v>
      </c>
      <c r="G29" s="63"/>
      <c r="H29" s="63" t="s">
        <v>80</v>
      </c>
      <c r="I29" s="63" t="s">
        <v>122</v>
      </c>
      <c r="J29" s="63" t="s">
        <v>54</v>
      </c>
      <c r="K29" s="64">
        <v>6534</v>
      </c>
      <c r="L29" s="64">
        <v>0</v>
      </c>
      <c r="M29" s="64">
        <f>K29+L29</f>
        <v>6534</v>
      </c>
      <c r="N29" s="64">
        <f>N26</f>
        <v>6531.1</v>
      </c>
      <c r="O29" s="64">
        <f>N29-M29</f>
        <v>-2.8999999999996362</v>
      </c>
      <c r="P29" s="64" t="s">
        <v>82</v>
      </c>
      <c r="Q29" s="65"/>
      <c r="R29" s="65"/>
    </row>
    <row r="30" spans="1:18" x14ac:dyDescent="0.25">
      <c r="A30" s="16"/>
      <c r="H30" s="29"/>
    </row>
    <row r="31" spans="1:18" x14ac:dyDescent="0.25">
      <c r="A31" s="30" t="s">
        <v>67</v>
      </c>
    </row>
    <row r="32" spans="1:18" x14ac:dyDescent="0.25">
      <c r="A32" s="16"/>
    </row>
    <row r="33" spans="1:14" ht="23.25" customHeight="1" x14ac:dyDescent="0.25">
      <c r="A33" s="221" t="s">
        <v>68</v>
      </c>
      <c r="B33" s="221"/>
      <c r="C33" s="221"/>
      <c r="D33" s="221"/>
      <c r="E33" s="221"/>
      <c r="F33" s="221"/>
      <c r="G33" s="221"/>
      <c r="H33" s="221"/>
      <c r="I33" s="221"/>
      <c r="J33" s="206" t="s">
        <v>69</v>
      </c>
      <c r="K33" s="206"/>
      <c r="L33" s="206"/>
      <c r="M33" s="206"/>
      <c r="N33" s="206"/>
    </row>
    <row r="34" spans="1:14" ht="100.5" customHeight="1" x14ac:dyDescent="0.25">
      <c r="A34" s="31" t="s">
        <v>70</v>
      </c>
      <c r="B34" s="207" t="s">
        <v>71</v>
      </c>
      <c r="C34" s="207"/>
      <c r="D34" s="207" t="s">
        <v>72</v>
      </c>
      <c r="E34" s="207"/>
      <c r="F34" s="207" t="s">
        <v>73</v>
      </c>
      <c r="G34" s="207"/>
      <c r="H34" s="32" t="s">
        <v>74</v>
      </c>
      <c r="I34" s="32" t="s">
        <v>75</v>
      </c>
      <c r="J34" s="206" t="s">
        <v>76</v>
      </c>
      <c r="K34" s="206"/>
      <c r="L34" s="206" t="s">
        <v>77</v>
      </c>
      <c r="M34" s="206"/>
      <c r="N34" s="33" t="s">
        <v>78</v>
      </c>
    </row>
    <row r="35" spans="1:14" x14ac:dyDescent="0.25">
      <c r="A35" s="34">
        <v>7</v>
      </c>
      <c r="B35" s="206">
        <v>8</v>
      </c>
      <c r="C35" s="206"/>
      <c r="D35" s="206">
        <v>9</v>
      </c>
      <c r="E35" s="206"/>
      <c r="F35" s="206">
        <v>10</v>
      </c>
      <c r="G35" s="206"/>
      <c r="H35" s="35">
        <v>11</v>
      </c>
      <c r="I35" s="35">
        <v>12</v>
      </c>
      <c r="J35" s="206">
        <v>13</v>
      </c>
      <c r="K35" s="206"/>
      <c r="L35" s="206"/>
      <c r="M35" s="206">
        <v>14</v>
      </c>
      <c r="N35" s="33">
        <v>15</v>
      </c>
    </row>
    <row r="36" spans="1:14" x14ac:dyDescent="0.25">
      <c r="A36" s="36">
        <v>1829041.4</v>
      </c>
      <c r="B36" s="208">
        <v>0</v>
      </c>
      <c r="C36" s="208"/>
      <c r="D36" s="208">
        <f>A36+B36</f>
        <v>1829041.4</v>
      </c>
      <c r="E36" s="208"/>
      <c r="F36" s="208">
        <f>'[3]Monthly 08.03.01.02'!$J$26</f>
        <v>1829041.4</v>
      </c>
      <c r="G36" s="208"/>
      <c r="H36" s="37">
        <f>F36-D36</f>
        <v>0</v>
      </c>
      <c r="I36" s="38"/>
      <c r="J36" s="205"/>
      <c r="K36" s="205"/>
      <c r="L36" s="205"/>
      <c r="M36" s="205"/>
      <c r="N36" s="39"/>
    </row>
    <row r="37" spans="1:14" x14ac:dyDescent="0.25">
      <c r="A37" s="1"/>
    </row>
  </sheetData>
  <mergeCells count="58">
    <mergeCell ref="A1:P1"/>
    <mergeCell ref="A2:P2"/>
    <mergeCell ref="A3:P3"/>
    <mergeCell ref="A4:P4"/>
    <mergeCell ref="B20:B21"/>
    <mergeCell ref="E20:E21"/>
    <mergeCell ref="H20:J20"/>
    <mergeCell ref="K21:M21"/>
    <mergeCell ref="O21:P21"/>
    <mergeCell ref="A5:P5"/>
    <mergeCell ref="A6:P6"/>
    <mergeCell ref="I9:J9"/>
    <mergeCell ref="K20:M20"/>
    <mergeCell ref="K18:M18"/>
    <mergeCell ref="A14:F14"/>
    <mergeCell ref="A11:H11"/>
    <mergeCell ref="O18:P18"/>
    <mergeCell ref="A20:A21"/>
    <mergeCell ref="O20:P20"/>
    <mergeCell ref="I13:P13"/>
    <mergeCell ref="O14:P14"/>
    <mergeCell ref="A7:P7"/>
    <mergeCell ref="E9:F9"/>
    <mergeCell ref="A12:B12"/>
    <mergeCell ref="K17:M17"/>
    <mergeCell ref="O17:P17"/>
    <mergeCell ref="I11:P11"/>
    <mergeCell ref="I12:P12"/>
    <mergeCell ref="B34:C34"/>
    <mergeCell ref="I14:N14"/>
    <mergeCell ref="C23:E23"/>
    <mergeCell ref="F23:F24"/>
    <mergeCell ref="A17:F17"/>
    <mergeCell ref="H17:J17"/>
    <mergeCell ref="I23:I24"/>
    <mergeCell ref="J23:J24"/>
    <mergeCell ref="K23:P23"/>
    <mergeCell ref="A33:I33"/>
    <mergeCell ref="J33:N33"/>
    <mergeCell ref="A23:A24"/>
    <mergeCell ref="B23:B24"/>
    <mergeCell ref="G23:G24"/>
    <mergeCell ref="H23:H24"/>
    <mergeCell ref="D24:E24"/>
    <mergeCell ref="B36:C36"/>
    <mergeCell ref="D36:E36"/>
    <mergeCell ref="F36:G36"/>
    <mergeCell ref="J36:K36"/>
    <mergeCell ref="B35:C35"/>
    <mergeCell ref="D35:E35"/>
    <mergeCell ref="F35:G35"/>
    <mergeCell ref="J35:K35"/>
    <mergeCell ref="L36:M36"/>
    <mergeCell ref="L34:M34"/>
    <mergeCell ref="L35:M35"/>
    <mergeCell ref="D34:E34"/>
    <mergeCell ref="F34:G34"/>
    <mergeCell ref="J34:K34"/>
  </mergeCells>
  <phoneticPr fontId="28" type="noConversion"/>
  <pageMargins left="0.70866141732283472" right="0.70866141732283472" top="0.74803149606299213" bottom="0.74803149606299213" header="0.31496062992125984" footer="0.31496062992125984"/>
  <pageSetup paperSize="9" scale="67"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topLeftCell="A31" zoomScale="60" workbookViewId="0">
      <selection activeCell="A42" sqref="A42:I42"/>
    </sheetView>
  </sheetViews>
  <sheetFormatPr defaultRowHeight="15" x14ac:dyDescent="0.25"/>
  <cols>
    <col min="1" max="1" width="9.42578125" customWidth="1"/>
    <col min="2" max="2" width="8.7109375" customWidth="1"/>
    <col min="3" max="3" width="7.28515625" customWidth="1"/>
    <col min="4" max="4" width="6.85546875" customWidth="1"/>
    <col min="5" max="5" width="6.7109375" customWidth="1"/>
    <col min="6" max="6" width="8.140625" customWidth="1"/>
    <col min="7" max="7" width="9" customWidth="1"/>
    <col min="8" max="8" width="20.28515625" customWidth="1"/>
    <col min="9" max="9" width="22.42578125" customWidth="1"/>
    <col min="10" max="10" width="10.85546875" customWidth="1"/>
    <col min="11" max="11" width="10" customWidth="1"/>
    <col min="12" max="12" width="9.42578125" customWidth="1"/>
    <col min="14" max="14" width="10.7109375" customWidth="1"/>
    <col min="15" max="15" width="10.140625" customWidth="1"/>
    <col min="16" max="16" width="34.5703125" customWidth="1"/>
    <col min="17" max="17" width="15.85546875" customWidth="1"/>
  </cols>
  <sheetData>
    <row r="1" spans="1:16" ht="12.75" customHeight="1" x14ac:dyDescent="0.25">
      <c r="A1" s="233" t="s">
        <v>0</v>
      </c>
      <c r="B1" s="233"/>
      <c r="C1" s="233"/>
      <c r="D1" s="233"/>
      <c r="E1" s="233"/>
      <c r="F1" s="233"/>
      <c r="G1" s="233"/>
      <c r="H1" s="233"/>
      <c r="I1" s="233"/>
      <c r="J1" s="233"/>
      <c r="K1" s="233"/>
      <c r="L1" s="233"/>
      <c r="M1" s="233"/>
      <c r="N1" s="233"/>
      <c r="O1" s="233"/>
      <c r="P1" s="233"/>
    </row>
    <row r="2" spans="1:16" ht="9.75" customHeight="1" x14ac:dyDescent="0.25">
      <c r="A2" s="233" t="s">
        <v>1</v>
      </c>
      <c r="B2" s="233"/>
      <c r="C2" s="233"/>
      <c r="D2" s="233"/>
      <c r="E2" s="233"/>
      <c r="F2" s="233"/>
      <c r="G2" s="233"/>
      <c r="H2" s="233"/>
      <c r="I2" s="233"/>
      <c r="J2" s="233"/>
      <c r="K2" s="233"/>
      <c r="L2" s="233"/>
      <c r="M2" s="233"/>
      <c r="N2" s="233"/>
      <c r="O2" s="233"/>
      <c r="P2" s="233"/>
    </row>
    <row r="3" spans="1:16" ht="9.75" customHeight="1" x14ac:dyDescent="0.25">
      <c r="A3" s="233" t="s">
        <v>2</v>
      </c>
      <c r="B3" s="233"/>
      <c r="C3" s="233"/>
      <c r="D3" s="233"/>
      <c r="E3" s="233"/>
      <c r="F3" s="233"/>
      <c r="G3" s="233"/>
      <c r="H3" s="233"/>
      <c r="I3" s="233"/>
      <c r="J3" s="233"/>
      <c r="K3" s="233"/>
      <c r="L3" s="233"/>
      <c r="M3" s="233"/>
      <c r="N3" s="233"/>
      <c r="O3" s="233"/>
      <c r="P3" s="233"/>
    </row>
    <row r="4" spans="1:16" ht="11.25" customHeight="1" x14ac:dyDescent="0.25">
      <c r="A4" s="233" t="s">
        <v>3</v>
      </c>
      <c r="B4" s="233"/>
      <c r="C4" s="233"/>
      <c r="D4" s="233"/>
      <c r="E4" s="233"/>
      <c r="F4" s="233"/>
      <c r="G4" s="233"/>
      <c r="H4" s="233"/>
      <c r="I4" s="233"/>
      <c r="J4" s="233"/>
      <c r="K4" s="233"/>
      <c r="L4" s="233"/>
      <c r="M4" s="233"/>
      <c r="N4" s="233"/>
      <c r="O4" s="233"/>
      <c r="P4" s="233"/>
    </row>
    <row r="5" spans="1:16" x14ac:dyDescent="0.25">
      <c r="A5" s="229" t="s">
        <v>4</v>
      </c>
      <c r="B5" s="229"/>
      <c r="C5" s="229"/>
      <c r="D5" s="229"/>
      <c r="E5" s="229"/>
      <c r="F5" s="229"/>
      <c r="G5" s="229"/>
      <c r="H5" s="229"/>
      <c r="I5" s="229"/>
      <c r="J5" s="229"/>
      <c r="K5" s="229"/>
      <c r="L5" s="229"/>
      <c r="M5" s="229"/>
      <c r="N5" s="229"/>
      <c r="O5" s="229"/>
      <c r="P5" s="229"/>
    </row>
    <row r="6" spans="1:16" x14ac:dyDescent="0.25">
      <c r="A6" s="230" t="s">
        <v>5</v>
      </c>
      <c r="B6" s="230"/>
      <c r="C6" s="230"/>
      <c r="D6" s="230"/>
      <c r="E6" s="230"/>
      <c r="F6" s="230"/>
      <c r="G6" s="230"/>
      <c r="H6" s="230"/>
      <c r="I6" s="230"/>
      <c r="J6" s="230"/>
      <c r="K6" s="230"/>
      <c r="L6" s="230"/>
      <c r="M6" s="230"/>
      <c r="N6" s="230"/>
      <c r="O6" s="230"/>
      <c r="P6" s="230"/>
    </row>
    <row r="7" spans="1:16" ht="29.25" customHeight="1" x14ac:dyDescent="0.25">
      <c r="A7" s="225" t="s">
        <v>6</v>
      </c>
      <c r="B7" s="225"/>
      <c r="C7" s="225"/>
      <c r="D7" s="225"/>
      <c r="E7" s="225"/>
      <c r="F7" s="225"/>
      <c r="G7" s="225"/>
      <c r="H7" s="225"/>
      <c r="I7" s="225"/>
      <c r="J7" s="225"/>
      <c r="K7" s="225"/>
      <c r="L7" s="225"/>
      <c r="M7" s="225"/>
      <c r="N7" s="225"/>
      <c r="O7" s="225"/>
      <c r="P7" s="225"/>
    </row>
    <row r="8" spans="1:16" ht="9" customHeight="1" x14ac:dyDescent="0.25">
      <c r="A8" s="1"/>
      <c r="B8" s="1"/>
      <c r="C8" s="1"/>
      <c r="D8" s="1"/>
      <c r="E8" s="1"/>
      <c r="F8" s="1"/>
      <c r="G8" s="1"/>
      <c r="H8" s="1"/>
      <c r="I8" s="1"/>
      <c r="J8" s="1"/>
      <c r="K8" s="1"/>
      <c r="L8" s="1"/>
      <c r="M8" s="1"/>
      <c r="N8" s="1"/>
      <c r="O8" s="1"/>
      <c r="P8" s="1"/>
    </row>
    <row r="9" spans="1:16" ht="15.75" customHeight="1" x14ac:dyDescent="0.25">
      <c r="E9" s="226" t="s">
        <v>7</v>
      </c>
      <c r="F9" s="226"/>
      <c r="G9" s="2" t="s">
        <v>8</v>
      </c>
      <c r="H9" s="3" t="str">
        <f>'ԱԾ-01'!H9</f>
        <v>30.09.2014թ.</v>
      </c>
      <c r="I9" s="226" t="s">
        <v>9</v>
      </c>
      <c r="J9" s="226"/>
      <c r="K9" s="3"/>
      <c r="L9" s="3"/>
      <c r="N9" s="4"/>
      <c r="O9" s="4"/>
      <c r="P9" s="4"/>
    </row>
    <row r="10" spans="1:16" ht="10.5" customHeight="1" x14ac:dyDescent="0.25">
      <c r="E10" s="5"/>
      <c r="F10" s="5"/>
      <c r="G10" s="2"/>
      <c r="H10" s="3"/>
      <c r="I10" s="4"/>
      <c r="J10" s="5"/>
      <c r="K10" s="5"/>
      <c r="L10" s="5"/>
      <c r="M10" s="5"/>
      <c r="N10" s="4"/>
      <c r="O10" s="4"/>
      <c r="P10" s="4"/>
    </row>
    <row r="11" spans="1:16" ht="30" customHeight="1" x14ac:dyDescent="0.25">
      <c r="A11" s="215" t="s">
        <v>10</v>
      </c>
      <c r="B11" s="215"/>
      <c r="C11" s="215"/>
      <c r="D11" s="215"/>
      <c r="E11" s="215"/>
      <c r="F11" s="215"/>
      <c r="G11" s="215"/>
      <c r="H11" s="215"/>
      <c r="I11" s="232" t="s">
        <v>11</v>
      </c>
      <c r="J11" s="232"/>
      <c r="K11" s="232"/>
      <c r="L11" s="232"/>
      <c r="M11" s="232"/>
      <c r="N11" s="232"/>
      <c r="O11" s="232"/>
      <c r="P11" s="232"/>
    </row>
    <row r="12" spans="1:16" x14ac:dyDescent="0.25">
      <c r="A12" s="227"/>
      <c r="B12" s="227"/>
      <c r="C12" s="6"/>
      <c r="D12" s="6"/>
      <c r="E12" s="6"/>
      <c r="F12" s="6"/>
      <c r="G12" s="6"/>
      <c r="H12" s="6"/>
      <c r="I12" s="232" t="s">
        <v>12</v>
      </c>
      <c r="J12" s="232"/>
      <c r="K12" s="232"/>
      <c r="L12" s="232"/>
      <c r="M12" s="232"/>
      <c r="N12" s="232"/>
      <c r="O12" s="232"/>
      <c r="P12" s="232"/>
    </row>
    <row r="13" spans="1:16" ht="25.5" customHeight="1" thickBot="1" x14ac:dyDescent="0.3">
      <c r="A13" s="7" t="s">
        <v>13</v>
      </c>
      <c r="B13" s="7"/>
      <c r="C13" s="8"/>
      <c r="D13" s="8"/>
      <c r="E13" s="8"/>
      <c r="F13" s="8"/>
      <c r="G13" s="8"/>
      <c r="H13" s="8"/>
      <c r="I13" s="215" t="s">
        <v>14</v>
      </c>
      <c r="J13" s="215"/>
      <c r="K13" s="215"/>
      <c r="L13" s="215"/>
      <c r="M13" s="215"/>
      <c r="N13" s="215"/>
      <c r="O13" s="215"/>
      <c r="P13" s="215"/>
    </row>
    <row r="14" spans="1:16" ht="28.5" customHeight="1" thickBot="1" x14ac:dyDescent="0.3">
      <c r="A14" s="215" t="s">
        <v>15</v>
      </c>
      <c r="B14" s="215"/>
      <c r="C14" s="215"/>
      <c r="D14" s="215"/>
      <c r="E14" s="215"/>
      <c r="F14" s="215"/>
      <c r="G14" s="9">
        <v>105033</v>
      </c>
      <c r="H14" s="10"/>
      <c r="I14" s="215" t="s">
        <v>16</v>
      </c>
      <c r="J14" s="215"/>
      <c r="K14" s="215"/>
      <c r="L14" s="215"/>
      <c r="M14" s="215"/>
      <c r="N14" s="215"/>
      <c r="O14" s="223" t="s">
        <v>17</v>
      </c>
      <c r="P14" s="224"/>
    </row>
    <row r="15" spans="1:16" x14ac:dyDescent="0.25">
      <c r="A15" s="11"/>
      <c r="B15" s="12"/>
      <c r="C15" s="12"/>
      <c r="D15" s="12"/>
      <c r="E15" s="12"/>
      <c r="F15" s="12"/>
      <c r="G15" s="12"/>
      <c r="H15" s="12"/>
      <c r="I15" s="12"/>
      <c r="J15" s="12"/>
      <c r="K15" s="12"/>
      <c r="L15" s="12"/>
      <c r="M15" s="12"/>
      <c r="N15" s="12"/>
      <c r="O15" s="12"/>
      <c r="P15" s="12"/>
    </row>
    <row r="16" spans="1:16" x14ac:dyDescent="0.25">
      <c r="A16" s="11"/>
      <c r="B16" s="12"/>
      <c r="C16" s="12"/>
      <c r="D16" s="12"/>
      <c r="E16" s="12"/>
      <c r="F16" s="12"/>
      <c r="G16" s="12"/>
      <c r="H16" s="12"/>
      <c r="I16" s="12"/>
      <c r="J16" s="12"/>
      <c r="K16" s="12"/>
      <c r="L16" s="12"/>
      <c r="M16" s="12"/>
      <c r="N16" s="12"/>
      <c r="O16" s="12"/>
      <c r="P16" s="12"/>
    </row>
    <row r="17" spans="1:16" x14ac:dyDescent="0.25">
      <c r="A17" s="219" t="s">
        <v>118</v>
      </c>
      <c r="B17" s="219"/>
      <c r="C17" s="219"/>
      <c r="D17" s="219"/>
      <c r="E17" s="219"/>
      <c r="F17" s="219"/>
      <c r="G17" s="12"/>
      <c r="H17" s="220" t="s">
        <v>139</v>
      </c>
      <c r="I17" s="220"/>
      <c r="J17" s="220"/>
      <c r="K17" s="222" t="s">
        <v>140</v>
      </c>
      <c r="L17" s="222"/>
      <c r="M17" s="222"/>
      <c r="N17" s="12"/>
      <c r="O17" s="222"/>
      <c r="P17" s="222"/>
    </row>
    <row r="18" spans="1:16" ht="21" customHeight="1" x14ac:dyDescent="0.25">
      <c r="A18" s="13"/>
      <c r="B18" s="14" t="s">
        <v>20</v>
      </c>
      <c r="C18" s="13"/>
      <c r="D18" s="13"/>
      <c r="E18" s="13"/>
      <c r="F18" s="12"/>
      <c r="G18" s="12"/>
      <c r="H18" s="13"/>
      <c r="I18" s="12"/>
      <c r="J18" s="12"/>
      <c r="K18" s="228" t="s">
        <v>21</v>
      </c>
      <c r="L18" s="228"/>
      <c r="M18" s="228"/>
      <c r="N18" s="12"/>
      <c r="O18" s="228" t="s">
        <v>22</v>
      </c>
      <c r="P18" s="228"/>
    </row>
    <row r="19" spans="1:16" x14ac:dyDescent="0.25">
      <c r="A19" s="12"/>
      <c r="B19" s="15"/>
      <c r="C19" s="12"/>
      <c r="D19" s="12"/>
      <c r="E19" s="15"/>
      <c r="F19" s="12"/>
      <c r="G19" s="12"/>
      <c r="H19" s="15"/>
      <c r="I19" s="12"/>
      <c r="J19" s="12"/>
      <c r="K19" s="15"/>
      <c r="L19" s="12"/>
      <c r="M19" s="12"/>
      <c r="N19" s="12"/>
      <c r="O19" s="15"/>
      <c r="P19" s="12"/>
    </row>
    <row r="20" spans="1:16" ht="15" customHeight="1" x14ac:dyDescent="0.25">
      <c r="A20" s="231"/>
      <c r="B20" s="234"/>
      <c r="C20" s="12"/>
      <c r="D20" s="12"/>
      <c r="E20" s="231"/>
      <c r="F20" s="12"/>
      <c r="G20" s="12"/>
      <c r="H20" s="220" t="s">
        <v>18</v>
      </c>
      <c r="I20" s="220"/>
      <c r="J20" s="220"/>
      <c r="K20" s="222" t="s">
        <v>19</v>
      </c>
      <c r="L20" s="222"/>
      <c r="M20" s="222"/>
      <c r="N20" s="12"/>
      <c r="O20" s="222"/>
      <c r="P20" s="222"/>
    </row>
    <row r="21" spans="1:16" x14ac:dyDescent="0.25">
      <c r="A21" s="231"/>
      <c r="B21" s="234"/>
      <c r="C21" s="12"/>
      <c r="D21" s="12"/>
      <c r="E21" s="231"/>
      <c r="F21" s="12"/>
      <c r="G21" s="12"/>
      <c r="H21" s="13"/>
      <c r="I21" s="13"/>
      <c r="J21" s="13"/>
      <c r="K21" s="228" t="s">
        <v>21</v>
      </c>
      <c r="L21" s="228"/>
      <c r="M21" s="228"/>
      <c r="N21" s="12"/>
      <c r="O21" s="228" t="s">
        <v>22</v>
      </c>
      <c r="P21" s="228"/>
    </row>
    <row r="22" spans="1:16" x14ac:dyDescent="0.25">
      <c r="A22" s="16"/>
    </row>
    <row r="23" spans="1:16" ht="58.5" customHeight="1" x14ac:dyDescent="0.25">
      <c r="A23" s="209" t="s">
        <v>23</v>
      </c>
      <c r="B23" s="209" t="s">
        <v>24</v>
      </c>
      <c r="C23" s="216" t="s">
        <v>25</v>
      </c>
      <c r="D23" s="217"/>
      <c r="E23" s="218"/>
      <c r="F23" s="209" t="s">
        <v>26</v>
      </c>
      <c r="G23" s="211" t="s">
        <v>27</v>
      </c>
      <c r="H23" s="211" t="s">
        <v>28</v>
      </c>
      <c r="I23" s="211" t="s">
        <v>29</v>
      </c>
      <c r="J23" s="209" t="s">
        <v>30</v>
      </c>
      <c r="K23" s="216" t="s">
        <v>31</v>
      </c>
      <c r="L23" s="217"/>
      <c r="M23" s="217"/>
      <c r="N23" s="217"/>
      <c r="O23" s="217"/>
      <c r="P23" s="218"/>
    </row>
    <row r="24" spans="1:16" ht="78" x14ac:dyDescent="0.25">
      <c r="A24" s="210"/>
      <c r="B24" s="210"/>
      <c r="C24" s="17" t="s">
        <v>32</v>
      </c>
      <c r="D24" s="213" t="s">
        <v>33</v>
      </c>
      <c r="E24" s="214"/>
      <c r="F24" s="210"/>
      <c r="G24" s="212"/>
      <c r="H24" s="212"/>
      <c r="I24" s="212"/>
      <c r="J24" s="210"/>
      <c r="K24" s="17" t="s">
        <v>34</v>
      </c>
      <c r="L24" s="17" t="s">
        <v>35</v>
      </c>
      <c r="M24" s="17" t="s">
        <v>36</v>
      </c>
      <c r="N24" s="17" t="s">
        <v>37</v>
      </c>
      <c r="O24" s="17" t="s">
        <v>38</v>
      </c>
      <c r="P24" s="17" t="s">
        <v>39</v>
      </c>
    </row>
    <row r="25" spans="1:16" x14ac:dyDescent="0.25">
      <c r="A25" s="18" t="s">
        <v>40</v>
      </c>
      <c r="B25" s="18" t="s">
        <v>41</v>
      </c>
      <c r="C25" s="18" t="s">
        <v>42</v>
      </c>
      <c r="D25" s="18" t="s">
        <v>43</v>
      </c>
      <c r="E25" s="18" t="s">
        <v>44</v>
      </c>
      <c r="F25" s="18" t="s">
        <v>45</v>
      </c>
      <c r="G25" s="19" t="s">
        <v>46</v>
      </c>
      <c r="H25" s="19" t="s">
        <v>47</v>
      </c>
      <c r="I25" s="20" t="s">
        <v>48</v>
      </c>
      <c r="J25" s="19" t="s">
        <v>49</v>
      </c>
      <c r="K25" s="19">
        <v>1</v>
      </c>
      <c r="L25" s="19">
        <v>2</v>
      </c>
      <c r="M25" s="19">
        <v>3</v>
      </c>
      <c r="N25" s="19">
        <v>4</v>
      </c>
      <c r="O25" s="19">
        <v>5</v>
      </c>
      <c r="P25" s="19">
        <v>6</v>
      </c>
    </row>
    <row r="26" spans="1:16" s="65" customFormat="1" ht="113.25" customHeight="1" x14ac:dyDescent="0.25">
      <c r="A26" s="61">
        <v>105033</v>
      </c>
      <c r="B26" s="61">
        <v>2</v>
      </c>
      <c r="C26" s="61">
        <v>1042</v>
      </c>
      <c r="D26" s="61" t="s">
        <v>50</v>
      </c>
      <c r="E26" s="62" t="s">
        <v>83</v>
      </c>
      <c r="F26" s="63">
        <v>1</v>
      </c>
      <c r="G26" s="63"/>
      <c r="H26" s="63" t="s">
        <v>84</v>
      </c>
      <c r="I26" s="63" t="s">
        <v>127</v>
      </c>
      <c r="J26" s="63" t="s">
        <v>85</v>
      </c>
      <c r="K26" s="64">
        <v>6262</v>
      </c>
      <c r="L26" s="64"/>
      <c r="M26" s="64">
        <f t="shared" ref="M26:M31" si="0">K26+L26</f>
        <v>6262</v>
      </c>
      <c r="N26" s="64">
        <f>[1]Radio!$D$16+[1]Radio!$F$16+[1]Radio!$H$16</f>
        <v>6552</v>
      </c>
      <c r="O26" s="64">
        <f t="shared" ref="O26:O31" si="1">N26-M26</f>
        <v>290</v>
      </c>
      <c r="P26" s="200" t="s">
        <v>86</v>
      </c>
    </row>
    <row r="27" spans="1:16" s="65" customFormat="1" ht="84" x14ac:dyDescent="0.25">
      <c r="A27" s="61">
        <v>105033</v>
      </c>
      <c r="B27" s="61">
        <v>2</v>
      </c>
      <c r="C27" s="61">
        <v>1042</v>
      </c>
      <c r="D27" s="61" t="s">
        <v>50</v>
      </c>
      <c r="E27" s="62" t="s">
        <v>83</v>
      </c>
      <c r="F27" s="63">
        <v>2</v>
      </c>
      <c r="G27" s="63"/>
      <c r="H27" s="63" t="s">
        <v>84</v>
      </c>
      <c r="I27" s="63" t="s">
        <v>128</v>
      </c>
      <c r="J27" s="63" t="s">
        <v>85</v>
      </c>
      <c r="K27" s="64">
        <v>6262</v>
      </c>
      <c r="L27" s="64"/>
      <c r="M27" s="64">
        <f t="shared" si="0"/>
        <v>6262</v>
      </c>
      <c r="N27" s="64">
        <f>[1]Radio!$D$17+[1]Radio!$F$17+[1]Radio!$H$17</f>
        <v>6552</v>
      </c>
      <c r="O27" s="64">
        <f t="shared" si="1"/>
        <v>290</v>
      </c>
      <c r="P27" s="201"/>
    </row>
    <row r="28" spans="1:16" s="65" customFormat="1" ht="84" x14ac:dyDescent="0.25">
      <c r="A28" s="61">
        <v>105033</v>
      </c>
      <c r="B28" s="61">
        <v>2</v>
      </c>
      <c r="C28" s="61">
        <v>1042</v>
      </c>
      <c r="D28" s="61" t="s">
        <v>50</v>
      </c>
      <c r="E28" s="62" t="s">
        <v>83</v>
      </c>
      <c r="F28" s="63">
        <v>3</v>
      </c>
      <c r="G28" s="63"/>
      <c r="H28" s="63" t="s">
        <v>84</v>
      </c>
      <c r="I28" s="63" t="s">
        <v>123</v>
      </c>
      <c r="J28" s="63" t="s">
        <v>85</v>
      </c>
      <c r="K28" s="64">
        <v>819</v>
      </c>
      <c r="L28" s="64"/>
      <c r="M28" s="64">
        <f t="shared" si="0"/>
        <v>819</v>
      </c>
      <c r="N28" s="64">
        <f>[1]Radio!$D$18+[1]Radio!$F$18+[1]Radio!$H$18</f>
        <v>819</v>
      </c>
      <c r="O28" s="64">
        <f t="shared" si="1"/>
        <v>0</v>
      </c>
      <c r="P28" s="64"/>
    </row>
    <row r="29" spans="1:16" s="65" customFormat="1" ht="96" x14ac:dyDescent="0.25">
      <c r="A29" s="61">
        <v>105033</v>
      </c>
      <c r="B29" s="61">
        <v>2</v>
      </c>
      <c r="C29" s="61">
        <v>1042</v>
      </c>
      <c r="D29" s="61" t="s">
        <v>50</v>
      </c>
      <c r="E29" s="62" t="s">
        <v>83</v>
      </c>
      <c r="F29" s="63">
        <v>4</v>
      </c>
      <c r="G29" s="63"/>
      <c r="H29" s="63" t="s">
        <v>84</v>
      </c>
      <c r="I29" s="63" t="s">
        <v>124</v>
      </c>
      <c r="J29" s="63" t="s">
        <v>85</v>
      </c>
      <c r="K29" s="64">
        <v>410</v>
      </c>
      <c r="L29" s="64"/>
      <c r="M29" s="64">
        <f t="shared" si="0"/>
        <v>410</v>
      </c>
      <c r="N29" s="64">
        <f>ROUND([1]Radio!$D$19+[1]Radio!$F$19+[1]Radio!$H$19,0)</f>
        <v>410</v>
      </c>
      <c r="O29" s="64">
        <f>N29-M29</f>
        <v>0</v>
      </c>
      <c r="P29" s="64"/>
    </row>
    <row r="30" spans="1:16" s="65" customFormat="1" ht="87.75" customHeight="1" x14ac:dyDescent="0.25">
      <c r="A30" s="61">
        <v>105033</v>
      </c>
      <c r="B30" s="61">
        <v>2</v>
      </c>
      <c r="C30" s="61">
        <v>1042</v>
      </c>
      <c r="D30" s="61" t="s">
        <v>50</v>
      </c>
      <c r="E30" s="62" t="s">
        <v>83</v>
      </c>
      <c r="F30" s="63">
        <v>5</v>
      </c>
      <c r="G30" s="63"/>
      <c r="H30" s="63" t="s">
        <v>84</v>
      </c>
      <c r="I30" s="63" t="s">
        <v>125</v>
      </c>
      <c r="J30" s="63" t="s">
        <v>85</v>
      </c>
      <c r="K30" s="64">
        <v>6262</v>
      </c>
      <c r="L30" s="64"/>
      <c r="M30" s="64">
        <f t="shared" si="0"/>
        <v>6262</v>
      </c>
      <c r="N30" s="64">
        <f>N26</f>
        <v>6552</v>
      </c>
      <c r="O30" s="64">
        <f t="shared" si="1"/>
        <v>290</v>
      </c>
      <c r="P30" s="200" t="s">
        <v>87</v>
      </c>
    </row>
    <row r="31" spans="1:16" s="65" customFormat="1" ht="105.75" customHeight="1" x14ac:dyDescent="0.25">
      <c r="A31" s="61">
        <v>105033</v>
      </c>
      <c r="B31" s="61">
        <v>2</v>
      </c>
      <c r="C31" s="61">
        <v>1042</v>
      </c>
      <c r="D31" s="61" t="s">
        <v>50</v>
      </c>
      <c r="E31" s="62" t="s">
        <v>83</v>
      </c>
      <c r="F31" s="63">
        <v>6</v>
      </c>
      <c r="G31" s="63"/>
      <c r="H31" s="63" t="s">
        <v>84</v>
      </c>
      <c r="I31" s="63" t="s">
        <v>126</v>
      </c>
      <c r="J31" s="63" t="s">
        <v>85</v>
      </c>
      <c r="K31" s="64">
        <v>6262</v>
      </c>
      <c r="L31" s="64"/>
      <c r="M31" s="64">
        <f t="shared" si="0"/>
        <v>6262</v>
      </c>
      <c r="N31" s="64">
        <f>N26</f>
        <v>6552</v>
      </c>
      <c r="O31" s="64">
        <f t="shared" si="1"/>
        <v>290</v>
      </c>
      <c r="P31" s="201"/>
    </row>
    <row r="32" spans="1:16" x14ac:dyDescent="0.25">
      <c r="A32" s="43"/>
      <c r="B32" s="43"/>
      <c r="C32" s="43"/>
      <c r="D32" s="43"/>
      <c r="E32" s="44"/>
      <c r="F32" s="45"/>
      <c r="G32" s="45"/>
      <c r="H32" s="45"/>
      <c r="I32" s="45"/>
      <c r="J32" s="45"/>
      <c r="K32" s="46"/>
      <c r="L32" s="46"/>
      <c r="M32" s="46"/>
      <c r="N32" s="46"/>
      <c r="O32" s="46"/>
      <c r="P32" s="47"/>
    </row>
    <row r="33" spans="1:14" x14ac:dyDescent="0.25">
      <c r="A33" s="30" t="s">
        <v>67</v>
      </c>
    </row>
    <row r="34" spans="1:14" x14ac:dyDescent="0.25">
      <c r="A34" s="16"/>
    </row>
    <row r="35" spans="1:14" ht="23.25" customHeight="1" x14ac:dyDescent="0.25">
      <c r="A35" s="221" t="s">
        <v>68</v>
      </c>
      <c r="B35" s="221"/>
      <c r="C35" s="221"/>
      <c r="D35" s="221"/>
      <c r="E35" s="221"/>
      <c r="F35" s="221"/>
      <c r="G35" s="221"/>
      <c r="H35" s="221"/>
      <c r="I35" s="221"/>
      <c r="J35" s="206" t="s">
        <v>69</v>
      </c>
      <c r="K35" s="206"/>
      <c r="L35" s="206"/>
      <c r="M35" s="206"/>
      <c r="N35" s="206"/>
    </row>
    <row r="36" spans="1:14" ht="100.5" customHeight="1" x14ac:dyDescent="0.25">
      <c r="A36" s="31" t="s">
        <v>70</v>
      </c>
      <c r="B36" s="207" t="s">
        <v>71</v>
      </c>
      <c r="C36" s="207"/>
      <c r="D36" s="207" t="s">
        <v>72</v>
      </c>
      <c r="E36" s="207"/>
      <c r="F36" s="207" t="s">
        <v>73</v>
      </c>
      <c r="G36" s="207"/>
      <c r="H36" s="32" t="s">
        <v>74</v>
      </c>
      <c r="I36" s="32" t="s">
        <v>75</v>
      </c>
      <c r="J36" s="206" t="s">
        <v>76</v>
      </c>
      <c r="K36" s="206"/>
      <c r="L36" s="206" t="s">
        <v>77</v>
      </c>
      <c r="M36" s="206"/>
      <c r="N36" s="33" t="s">
        <v>78</v>
      </c>
    </row>
    <row r="37" spans="1:14" x14ac:dyDescent="0.25">
      <c r="A37" s="34">
        <v>7</v>
      </c>
      <c r="B37" s="206">
        <v>8</v>
      </c>
      <c r="C37" s="206"/>
      <c r="D37" s="206">
        <v>9</v>
      </c>
      <c r="E37" s="206"/>
      <c r="F37" s="206">
        <v>10</v>
      </c>
      <c r="G37" s="206"/>
      <c r="H37" s="35">
        <v>11</v>
      </c>
      <c r="I37" s="35">
        <v>12</v>
      </c>
      <c r="J37" s="206">
        <v>13</v>
      </c>
      <c r="K37" s="206"/>
      <c r="L37" s="206"/>
      <c r="M37" s="206">
        <v>14</v>
      </c>
      <c r="N37" s="33">
        <v>15</v>
      </c>
    </row>
    <row r="38" spans="1:14" x14ac:dyDescent="0.25">
      <c r="A38" s="36">
        <v>456510</v>
      </c>
      <c r="B38" s="208">
        <v>0</v>
      </c>
      <c r="C38" s="208"/>
      <c r="D38" s="208">
        <f>A38+B38</f>
        <v>456510</v>
      </c>
      <c r="E38" s="208"/>
      <c r="F38" s="208">
        <f>'[3]Monthly 08.03.01.03'!$J$26</f>
        <v>456509.9</v>
      </c>
      <c r="G38" s="208"/>
      <c r="H38" s="37">
        <f>F38-D38</f>
        <v>-9.9999999976716936E-2</v>
      </c>
      <c r="I38" s="38"/>
      <c r="J38" s="205"/>
      <c r="K38" s="205"/>
      <c r="L38" s="205"/>
      <c r="M38" s="205"/>
      <c r="N38" s="39"/>
    </row>
    <row r="39" spans="1:14" x14ac:dyDescent="0.25">
      <c r="A39" s="1"/>
    </row>
  </sheetData>
  <mergeCells count="60">
    <mergeCell ref="H17:J17"/>
    <mergeCell ref="O14:P14"/>
    <mergeCell ref="A14:F14"/>
    <mergeCell ref="I14:N14"/>
    <mergeCell ref="A1:P1"/>
    <mergeCell ref="A2:P2"/>
    <mergeCell ref="A3:P3"/>
    <mergeCell ref="A4:P4"/>
    <mergeCell ref="A11:H11"/>
    <mergeCell ref="I11:P11"/>
    <mergeCell ref="I9:J9"/>
    <mergeCell ref="A5:P5"/>
    <mergeCell ref="A6:P6"/>
    <mergeCell ref="A7:P7"/>
    <mergeCell ref="E9:F9"/>
    <mergeCell ref="I13:P13"/>
    <mergeCell ref="A12:B12"/>
    <mergeCell ref="I12:P12"/>
    <mergeCell ref="O17:P17"/>
    <mergeCell ref="K18:M18"/>
    <mergeCell ref="O21:P21"/>
    <mergeCell ref="O20:P20"/>
    <mergeCell ref="K17:M17"/>
    <mergeCell ref="A20:A21"/>
    <mergeCell ref="B20:B21"/>
    <mergeCell ref="E20:E21"/>
    <mergeCell ref="H20:J20"/>
    <mergeCell ref="A17:F17"/>
    <mergeCell ref="I23:I24"/>
    <mergeCell ref="K23:P23"/>
    <mergeCell ref="J23:J24"/>
    <mergeCell ref="K21:M21"/>
    <mergeCell ref="K20:M20"/>
    <mergeCell ref="O18:P18"/>
    <mergeCell ref="P26:P27"/>
    <mergeCell ref="D24:E24"/>
    <mergeCell ref="A35:I35"/>
    <mergeCell ref="J35:N35"/>
    <mergeCell ref="A23:A24"/>
    <mergeCell ref="B23:B24"/>
    <mergeCell ref="C23:E23"/>
    <mergeCell ref="F23:F24"/>
    <mergeCell ref="G23:G24"/>
    <mergeCell ref="H23:H24"/>
    <mergeCell ref="L37:M37"/>
    <mergeCell ref="B36:C36"/>
    <mergeCell ref="D36:E36"/>
    <mergeCell ref="F36:G36"/>
    <mergeCell ref="J36:K36"/>
    <mergeCell ref="P30:P31"/>
    <mergeCell ref="L38:M38"/>
    <mergeCell ref="B38:C38"/>
    <mergeCell ref="D38:E38"/>
    <mergeCell ref="F38:G38"/>
    <mergeCell ref="J38:K38"/>
    <mergeCell ref="L36:M36"/>
    <mergeCell ref="B37:C37"/>
    <mergeCell ref="D37:E37"/>
    <mergeCell ref="F37:G37"/>
    <mergeCell ref="J37:K37"/>
  </mergeCells>
  <phoneticPr fontId="28" type="noConversion"/>
  <pageMargins left="0.70866141732283472" right="0.70866141732283472" top="0.74803149606299213" bottom="0.74803149606299213" header="0.31496062992125984" footer="0.31496062992125984"/>
  <pageSetup paperSize="9" scale="67" fitToHeight="3" orientation="landscape" r:id="rId1"/>
  <rowBreaks count="1" manualBreakCount="1">
    <brk id="27"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opLeftCell="A25" workbookViewId="0">
      <selection activeCell="A42" sqref="A42:I42"/>
    </sheetView>
  </sheetViews>
  <sheetFormatPr defaultRowHeight="15" x14ac:dyDescent="0.25"/>
  <cols>
    <col min="1" max="1" width="8.140625" customWidth="1"/>
    <col min="2" max="2" width="8.7109375" customWidth="1"/>
    <col min="3" max="3" width="7.28515625" customWidth="1"/>
    <col min="4" max="4" width="6.85546875" customWidth="1"/>
    <col min="5" max="5" width="6.7109375" customWidth="1"/>
    <col min="6" max="6" width="8.140625" customWidth="1"/>
    <col min="7" max="7" width="9" customWidth="1"/>
    <col min="8" max="8" width="20.28515625" customWidth="1"/>
    <col min="9" max="9" width="22.42578125" customWidth="1"/>
    <col min="10" max="10" width="10.85546875" customWidth="1"/>
    <col min="11" max="11" width="10" customWidth="1"/>
    <col min="12" max="12" width="9.42578125" customWidth="1"/>
    <col min="14" max="14" width="10.7109375" customWidth="1"/>
    <col min="15" max="15" width="10.140625" customWidth="1"/>
    <col min="16" max="16" width="34.5703125" customWidth="1"/>
    <col min="17" max="17" width="15.85546875" customWidth="1"/>
  </cols>
  <sheetData>
    <row r="1" spans="1:16" ht="12" customHeight="1" x14ac:dyDescent="0.25">
      <c r="A1" s="233" t="s">
        <v>0</v>
      </c>
      <c r="B1" s="233"/>
      <c r="C1" s="233"/>
      <c r="D1" s="233"/>
      <c r="E1" s="233"/>
      <c r="F1" s="233"/>
      <c r="G1" s="233"/>
      <c r="H1" s="233"/>
      <c r="I1" s="233"/>
      <c r="J1" s="233"/>
      <c r="K1" s="233"/>
      <c r="L1" s="233"/>
      <c r="M1" s="233"/>
      <c r="N1" s="233"/>
      <c r="O1" s="233"/>
      <c r="P1" s="233"/>
    </row>
    <row r="2" spans="1:16" ht="9.75" customHeight="1" x14ac:dyDescent="0.25">
      <c r="A2" s="233" t="s">
        <v>1</v>
      </c>
      <c r="B2" s="233"/>
      <c r="C2" s="233"/>
      <c r="D2" s="233"/>
      <c r="E2" s="233"/>
      <c r="F2" s="233"/>
      <c r="G2" s="233"/>
      <c r="H2" s="233"/>
      <c r="I2" s="233"/>
      <c r="J2" s="233"/>
      <c r="K2" s="233"/>
      <c r="L2" s="233"/>
      <c r="M2" s="233"/>
      <c r="N2" s="233"/>
      <c r="O2" s="233"/>
      <c r="P2" s="233"/>
    </row>
    <row r="3" spans="1:16" ht="10.5" customHeight="1" x14ac:dyDescent="0.25">
      <c r="A3" s="233" t="s">
        <v>2</v>
      </c>
      <c r="B3" s="233"/>
      <c r="C3" s="233"/>
      <c r="D3" s="233"/>
      <c r="E3" s="233"/>
      <c r="F3" s="233"/>
      <c r="G3" s="233"/>
      <c r="H3" s="233"/>
      <c r="I3" s="233"/>
      <c r="J3" s="233"/>
      <c r="K3" s="233"/>
      <c r="L3" s="233"/>
      <c r="M3" s="233"/>
      <c r="N3" s="233"/>
      <c r="O3" s="233"/>
      <c r="P3" s="233"/>
    </row>
    <row r="4" spans="1:16" ht="12" customHeight="1" x14ac:dyDescent="0.25">
      <c r="A4" s="233" t="s">
        <v>3</v>
      </c>
      <c r="B4" s="233"/>
      <c r="C4" s="233"/>
      <c r="D4" s="233"/>
      <c r="E4" s="233"/>
      <c r="F4" s="233"/>
      <c r="G4" s="233"/>
      <c r="H4" s="233"/>
      <c r="I4" s="233"/>
      <c r="J4" s="233"/>
      <c r="K4" s="233"/>
      <c r="L4" s="233"/>
      <c r="M4" s="233"/>
      <c r="N4" s="233"/>
      <c r="O4" s="233"/>
      <c r="P4" s="233"/>
    </row>
    <row r="5" spans="1:16" x14ac:dyDescent="0.25">
      <c r="A5" s="229" t="s">
        <v>4</v>
      </c>
      <c r="B5" s="229"/>
      <c r="C5" s="229"/>
      <c r="D5" s="229"/>
      <c r="E5" s="229"/>
      <c r="F5" s="229"/>
      <c r="G5" s="229"/>
      <c r="H5" s="229"/>
      <c r="I5" s="229"/>
      <c r="J5" s="229"/>
      <c r="K5" s="229"/>
      <c r="L5" s="229"/>
      <c r="M5" s="229"/>
      <c r="N5" s="229"/>
      <c r="O5" s="229"/>
      <c r="P5" s="229"/>
    </row>
    <row r="6" spans="1:16" x14ac:dyDescent="0.25">
      <c r="A6" s="230" t="s">
        <v>5</v>
      </c>
      <c r="B6" s="230"/>
      <c r="C6" s="230"/>
      <c r="D6" s="230"/>
      <c r="E6" s="230"/>
      <c r="F6" s="230"/>
      <c r="G6" s="230"/>
      <c r="H6" s="230"/>
      <c r="I6" s="230"/>
      <c r="J6" s="230"/>
      <c r="K6" s="230"/>
      <c r="L6" s="230"/>
      <c r="M6" s="230"/>
      <c r="N6" s="230"/>
      <c r="O6" s="230"/>
      <c r="P6" s="230"/>
    </row>
    <row r="7" spans="1:16" ht="27.75" customHeight="1" x14ac:dyDescent="0.25">
      <c r="A7" s="225" t="s">
        <v>6</v>
      </c>
      <c r="B7" s="225"/>
      <c r="C7" s="225"/>
      <c r="D7" s="225"/>
      <c r="E7" s="225"/>
      <c r="F7" s="225"/>
      <c r="G7" s="225"/>
      <c r="H7" s="225"/>
      <c r="I7" s="225"/>
      <c r="J7" s="225"/>
      <c r="K7" s="225"/>
      <c r="L7" s="225"/>
      <c r="M7" s="225"/>
      <c r="N7" s="225"/>
      <c r="O7" s="225"/>
      <c r="P7" s="225"/>
    </row>
    <row r="8" spans="1:16" ht="9" customHeight="1" x14ac:dyDescent="0.25">
      <c r="A8" s="1"/>
      <c r="B8" s="1"/>
      <c r="C8" s="1"/>
      <c r="D8" s="1"/>
      <c r="E8" s="1"/>
      <c r="F8" s="1"/>
      <c r="G8" s="1"/>
      <c r="H8" s="1"/>
      <c r="I8" s="1"/>
      <c r="J8" s="1"/>
      <c r="K8" s="1"/>
      <c r="L8" s="1"/>
      <c r="M8" s="1"/>
      <c r="N8" s="1"/>
      <c r="O8" s="1"/>
      <c r="P8" s="1"/>
    </row>
    <row r="9" spans="1:16" ht="14.25" customHeight="1" x14ac:dyDescent="0.25">
      <c r="E9" s="226" t="s">
        <v>7</v>
      </c>
      <c r="F9" s="226"/>
      <c r="G9" s="2" t="s">
        <v>8</v>
      </c>
      <c r="H9" s="3" t="str">
        <f>'ԱԾ-01'!H9</f>
        <v>30.09.2014թ.</v>
      </c>
      <c r="I9" s="226" t="s">
        <v>9</v>
      </c>
      <c r="J9" s="226"/>
      <c r="K9" s="3"/>
      <c r="L9" s="3"/>
      <c r="N9" s="4"/>
      <c r="O9" s="4"/>
      <c r="P9" s="4"/>
    </row>
    <row r="10" spans="1:16" ht="15.75" customHeight="1" x14ac:dyDescent="0.25">
      <c r="E10" s="5"/>
      <c r="F10" s="5"/>
      <c r="G10" s="2"/>
      <c r="H10" s="3"/>
      <c r="I10" s="4"/>
      <c r="J10" s="5"/>
      <c r="K10" s="5"/>
      <c r="L10" s="5"/>
      <c r="M10" s="5"/>
      <c r="N10" s="4"/>
      <c r="O10" s="4"/>
      <c r="P10" s="4"/>
    </row>
    <row r="11" spans="1:16" ht="30" customHeight="1" x14ac:dyDescent="0.25">
      <c r="A11" s="215" t="s">
        <v>10</v>
      </c>
      <c r="B11" s="215"/>
      <c r="C11" s="215"/>
      <c r="D11" s="215"/>
      <c r="E11" s="215"/>
      <c r="F11" s="215"/>
      <c r="G11" s="215"/>
      <c r="H11" s="215"/>
      <c r="I11" s="232" t="s">
        <v>11</v>
      </c>
      <c r="J11" s="232"/>
      <c r="K11" s="232"/>
      <c r="L11" s="232"/>
      <c r="M11" s="232"/>
      <c r="N11" s="232"/>
      <c r="O11" s="232"/>
      <c r="P11" s="232"/>
    </row>
    <row r="12" spans="1:16" x14ac:dyDescent="0.25">
      <c r="A12" s="227"/>
      <c r="B12" s="227"/>
      <c r="C12" s="6"/>
      <c r="D12" s="6"/>
      <c r="E12" s="6"/>
      <c r="F12" s="6"/>
      <c r="G12" s="6"/>
      <c r="H12" s="6"/>
      <c r="I12" s="232" t="s">
        <v>12</v>
      </c>
      <c r="J12" s="232"/>
      <c r="K12" s="232"/>
      <c r="L12" s="232"/>
      <c r="M12" s="232"/>
      <c r="N12" s="232"/>
      <c r="O12" s="232"/>
      <c r="P12" s="232"/>
    </row>
    <row r="13" spans="1:16" ht="25.5" customHeight="1" thickBot="1" x14ac:dyDescent="0.3">
      <c r="A13" s="7" t="s">
        <v>13</v>
      </c>
      <c r="B13" s="7"/>
      <c r="C13" s="8"/>
      <c r="D13" s="8"/>
      <c r="E13" s="8"/>
      <c r="F13" s="8"/>
      <c r="G13" s="8"/>
      <c r="H13" s="8"/>
      <c r="I13" s="215" t="s">
        <v>14</v>
      </c>
      <c r="J13" s="215"/>
      <c r="K13" s="215"/>
      <c r="L13" s="215"/>
      <c r="M13" s="215"/>
      <c r="N13" s="215"/>
      <c r="O13" s="215"/>
      <c r="P13" s="215"/>
    </row>
    <row r="14" spans="1:16" ht="28.5" customHeight="1" thickBot="1" x14ac:dyDescent="0.3">
      <c r="A14" s="215" t="s">
        <v>15</v>
      </c>
      <c r="B14" s="215"/>
      <c r="C14" s="215"/>
      <c r="D14" s="215"/>
      <c r="E14" s="215"/>
      <c r="F14" s="215"/>
      <c r="G14" s="9">
        <v>105033</v>
      </c>
      <c r="H14" s="10"/>
      <c r="I14" s="215" t="s">
        <v>16</v>
      </c>
      <c r="J14" s="215"/>
      <c r="K14" s="215"/>
      <c r="L14" s="215"/>
      <c r="M14" s="215"/>
      <c r="N14" s="215"/>
      <c r="O14" s="223" t="s">
        <v>17</v>
      </c>
      <c r="P14" s="224"/>
    </row>
    <row r="15" spans="1:16" x14ac:dyDescent="0.25">
      <c r="A15" s="11"/>
      <c r="B15" s="12"/>
      <c r="C15" s="12"/>
      <c r="D15" s="12"/>
      <c r="E15" s="12"/>
      <c r="F15" s="12"/>
      <c r="G15" s="12"/>
      <c r="H15" s="12"/>
      <c r="I15" s="12"/>
      <c r="J15" s="12"/>
      <c r="K15" s="12"/>
      <c r="L15" s="12"/>
      <c r="M15" s="12"/>
      <c r="N15" s="12"/>
      <c r="O15" s="12"/>
      <c r="P15" s="12"/>
    </row>
    <row r="16" spans="1:16" x14ac:dyDescent="0.25">
      <c r="A16" s="11"/>
      <c r="B16" s="12"/>
      <c r="C16" s="12"/>
      <c r="D16" s="12"/>
      <c r="E16" s="12"/>
      <c r="F16" s="12"/>
      <c r="G16" s="12"/>
      <c r="H16" s="12"/>
      <c r="I16" s="12"/>
      <c r="J16" s="12"/>
      <c r="K16" s="12"/>
      <c r="L16" s="12"/>
      <c r="M16" s="12"/>
      <c r="N16" s="12"/>
      <c r="O16" s="12"/>
      <c r="P16" s="12"/>
    </row>
    <row r="17" spans="1:18" x14ac:dyDescent="0.25">
      <c r="A17" s="219" t="s">
        <v>118</v>
      </c>
      <c r="B17" s="219"/>
      <c r="C17" s="219"/>
      <c r="D17" s="219"/>
      <c r="E17" s="219"/>
      <c r="F17" s="219"/>
      <c r="G17" s="12"/>
      <c r="H17" s="220" t="s">
        <v>139</v>
      </c>
      <c r="I17" s="220"/>
      <c r="J17" s="220"/>
      <c r="K17" s="222" t="s">
        <v>140</v>
      </c>
      <c r="L17" s="222"/>
      <c r="M17" s="222"/>
      <c r="N17" s="12"/>
      <c r="O17" s="222"/>
      <c r="P17" s="222"/>
    </row>
    <row r="18" spans="1:18" ht="21" customHeight="1" x14ac:dyDescent="0.25">
      <c r="A18" s="13"/>
      <c r="B18" s="14" t="s">
        <v>20</v>
      </c>
      <c r="C18" s="13"/>
      <c r="D18" s="13"/>
      <c r="E18" s="13"/>
      <c r="F18" s="12"/>
      <c r="G18" s="12"/>
      <c r="H18" s="13"/>
      <c r="I18" s="12"/>
      <c r="J18" s="12"/>
      <c r="K18" s="228" t="s">
        <v>21</v>
      </c>
      <c r="L18" s="228"/>
      <c r="M18" s="228"/>
      <c r="N18" s="12"/>
      <c r="O18" s="228" t="s">
        <v>22</v>
      </c>
      <c r="P18" s="228"/>
    </row>
    <row r="19" spans="1:18" x14ac:dyDescent="0.25">
      <c r="A19" s="12"/>
      <c r="B19" s="15"/>
      <c r="C19" s="12"/>
      <c r="D19" s="12"/>
      <c r="E19" s="15"/>
      <c r="F19" s="12"/>
      <c r="G19" s="12"/>
      <c r="H19" s="15"/>
      <c r="I19" s="12"/>
      <c r="J19" s="12"/>
      <c r="K19" s="15"/>
      <c r="L19" s="12"/>
      <c r="M19" s="12"/>
      <c r="N19" s="12"/>
      <c r="O19" s="15"/>
      <c r="P19" s="12"/>
    </row>
    <row r="20" spans="1:18" ht="15" customHeight="1" x14ac:dyDescent="0.25">
      <c r="A20" s="231"/>
      <c r="B20" s="234"/>
      <c r="C20" s="12"/>
      <c r="D20" s="12"/>
      <c r="E20" s="231"/>
      <c r="F20" s="12"/>
      <c r="G20" s="12"/>
      <c r="H20" s="220" t="s">
        <v>18</v>
      </c>
      <c r="I20" s="220"/>
      <c r="J20" s="220"/>
      <c r="K20" s="222" t="s">
        <v>19</v>
      </c>
      <c r="L20" s="222"/>
      <c r="M20" s="222"/>
      <c r="N20" s="12"/>
      <c r="O20" s="222"/>
      <c r="P20" s="222"/>
    </row>
    <row r="21" spans="1:18" x14ac:dyDescent="0.25">
      <c r="A21" s="231"/>
      <c r="B21" s="234"/>
      <c r="C21" s="12"/>
      <c r="D21" s="12"/>
      <c r="E21" s="231"/>
      <c r="F21" s="12"/>
      <c r="G21" s="12"/>
      <c r="H21" s="13"/>
      <c r="I21" s="13"/>
      <c r="J21" s="13"/>
      <c r="K21" s="228" t="s">
        <v>21</v>
      </c>
      <c r="L21" s="228"/>
      <c r="M21" s="228"/>
      <c r="N21" s="12"/>
      <c r="O21" s="228" t="s">
        <v>22</v>
      </c>
      <c r="P21" s="228"/>
    </row>
    <row r="22" spans="1:18" x14ac:dyDescent="0.25">
      <c r="A22" s="16"/>
    </row>
    <row r="23" spans="1:18" ht="58.5" customHeight="1" x14ac:dyDescent="0.25">
      <c r="A23" s="209" t="s">
        <v>23</v>
      </c>
      <c r="B23" s="209" t="s">
        <v>24</v>
      </c>
      <c r="C23" s="216" t="s">
        <v>25</v>
      </c>
      <c r="D23" s="217"/>
      <c r="E23" s="218"/>
      <c r="F23" s="209" t="s">
        <v>26</v>
      </c>
      <c r="G23" s="211" t="s">
        <v>27</v>
      </c>
      <c r="H23" s="211" t="s">
        <v>28</v>
      </c>
      <c r="I23" s="211" t="s">
        <v>29</v>
      </c>
      <c r="J23" s="209" t="s">
        <v>30</v>
      </c>
      <c r="K23" s="216" t="s">
        <v>31</v>
      </c>
      <c r="L23" s="217"/>
      <c r="M23" s="217"/>
      <c r="N23" s="217"/>
      <c r="O23" s="217"/>
      <c r="P23" s="218"/>
    </row>
    <row r="24" spans="1:18" ht="78" x14ac:dyDescent="0.25">
      <c r="A24" s="210"/>
      <c r="B24" s="210"/>
      <c r="C24" s="17" t="s">
        <v>32</v>
      </c>
      <c r="D24" s="213" t="s">
        <v>33</v>
      </c>
      <c r="E24" s="214"/>
      <c r="F24" s="210"/>
      <c r="G24" s="212"/>
      <c r="H24" s="212"/>
      <c r="I24" s="212"/>
      <c r="J24" s="210"/>
      <c r="K24" s="17" t="s">
        <v>34</v>
      </c>
      <c r="L24" s="17" t="s">
        <v>35</v>
      </c>
      <c r="M24" s="17" t="s">
        <v>36</v>
      </c>
      <c r="N24" s="17" t="s">
        <v>37</v>
      </c>
      <c r="O24" s="17" t="s">
        <v>38</v>
      </c>
      <c r="P24" s="17" t="s">
        <v>39</v>
      </c>
    </row>
    <row r="25" spans="1:18" x14ac:dyDescent="0.25">
      <c r="A25" s="18" t="s">
        <v>40</v>
      </c>
      <c r="B25" s="18" t="s">
        <v>41</v>
      </c>
      <c r="C25" s="18" t="s">
        <v>42</v>
      </c>
      <c r="D25" s="18" t="s">
        <v>43</v>
      </c>
      <c r="E25" s="18" t="s">
        <v>44</v>
      </c>
      <c r="F25" s="18" t="s">
        <v>45</v>
      </c>
      <c r="G25" s="19" t="s">
        <v>46</v>
      </c>
      <c r="H25" s="19" t="s">
        <v>47</v>
      </c>
      <c r="I25" s="20" t="s">
        <v>48</v>
      </c>
      <c r="J25" s="19" t="s">
        <v>49</v>
      </c>
      <c r="K25" s="19">
        <v>1</v>
      </c>
      <c r="L25" s="19">
        <v>2</v>
      </c>
      <c r="M25" s="19">
        <v>3</v>
      </c>
      <c r="N25" s="19">
        <v>4</v>
      </c>
      <c r="O25" s="19">
        <v>5</v>
      </c>
      <c r="P25" s="19">
        <v>6</v>
      </c>
    </row>
    <row r="26" spans="1:18" s="66" customFormat="1" ht="87" customHeight="1" x14ac:dyDescent="0.25">
      <c r="A26" s="61">
        <v>105033</v>
      </c>
      <c r="B26" s="61">
        <v>2</v>
      </c>
      <c r="C26" s="61">
        <v>1042</v>
      </c>
      <c r="D26" s="61" t="s">
        <v>50</v>
      </c>
      <c r="E26" s="62" t="s">
        <v>88</v>
      </c>
      <c r="F26" s="61">
        <v>1</v>
      </c>
      <c r="G26" s="63"/>
      <c r="H26" s="67" t="s">
        <v>89</v>
      </c>
      <c r="I26" s="67" t="s">
        <v>90</v>
      </c>
      <c r="J26" s="63" t="s">
        <v>85</v>
      </c>
      <c r="K26" s="64">
        <v>2184</v>
      </c>
      <c r="L26" s="64">
        <v>0</v>
      </c>
      <c r="M26" s="64">
        <f>K26+L26</f>
        <v>2184</v>
      </c>
      <c r="N26" s="64">
        <f>ROUND(SUM([1]Shirak!$C$39:$K$39),0)</f>
        <v>2582</v>
      </c>
      <c r="O26" s="64">
        <f>N26-M26</f>
        <v>398</v>
      </c>
      <c r="P26" s="64" t="s">
        <v>136</v>
      </c>
      <c r="Q26" s="68">
        <f>N26/270</f>
        <v>9.5629629629629633</v>
      </c>
      <c r="R26" s="66">
        <f>60*0.12</f>
        <v>7.1999999999999993</v>
      </c>
    </row>
    <row r="27" spans="1:18" s="66" customFormat="1" ht="45" customHeight="1" x14ac:dyDescent="0.25">
      <c r="A27" s="61">
        <v>105033</v>
      </c>
      <c r="B27" s="61">
        <v>2</v>
      </c>
      <c r="C27" s="61">
        <v>1042</v>
      </c>
      <c r="D27" s="61" t="s">
        <v>50</v>
      </c>
      <c r="E27" s="62" t="s">
        <v>88</v>
      </c>
      <c r="F27" s="61">
        <v>2</v>
      </c>
      <c r="G27" s="63"/>
      <c r="H27" s="67" t="s">
        <v>89</v>
      </c>
      <c r="I27" s="67" t="s">
        <v>91</v>
      </c>
      <c r="J27" s="63" t="s">
        <v>85</v>
      </c>
      <c r="K27" s="64">
        <v>6545</v>
      </c>
      <c r="L27" s="64">
        <v>0</v>
      </c>
      <c r="M27" s="64">
        <f>K27+L27</f>
        <v>6545</v>
      </c>
      <c r="N27" s="64">
        <f>ROUND(SUM([1]Shirak!$C$62:$K$62),0)</f>
        <v>0</v>
      </c>
      <c r="O27" s="64">
        <f>N27-M27</f>
        <v>-6545</v>
      </c>
      <c r="P27" s="64" t="s">
        <v>82</v>
      </c>
    </row>
    <row r="28" spans="1:18" x14ac:dyDescent="0.25">
      <c r="A28" s="16"/>
      <c r="H28" s="29"/>
    </row>
    <row r="29" spans="1:18" x14ac:dyDescent="0.25">
      <c r="A29" s="30" t="s">
        <v>67</v>
      </c>
    </row>
    <row r="30" spans="1:18" x14ac:dyDescent="0.25">
      <c r="A30" s="16"/>
    </row>
    <row r="31" spans="1:18" ht="23.25" customHeight="1" x14ac:dyDescent="0.25">
      <c r="A31" s="221" t="s">
        <v>68</v>
      </c>
      <c r="B31" s="221"/>
      <c r="C31" s="221"/>
      <c r="D31" s="221"/>
      <c r="E31" s="221"/>
      <c r="F31" s="221"/>
      <c r="G31" s="221"/>
      <c r="H31" s="221"/>
      <c r="I31" s="221"/>
      <c r="J31" s="206" t="s">
        <v>69</v>
      </c>
      <c r="K31" s="206"/>
      <c r="L31" s="206"/>
      <c r="M31" s="206"/>
      <c r="N31" s="206"/>
    </row>
    <row r="32" spans="1:18" ht="100.5" customHeight="1" x14ac:dyDescent="0.25">
      <c r="A32" s="31" t="s">
        <v>70</v>
      </c>
      <c r="B32" s="207" t="s">
        <v>71</v>
      </c>
      <c r="C32" s="207"/>
      <c r="D32" s="207" t="s">
        <v>72</v>
      </c>
      <c r="E32" s="207"/>
      <c r="F32" s="207" t="s">
        <v>73</v>
      </c>
      <c r="G32" s="207"/>
      <c r="H32" s="32" t="s">
        <v>74</v>
      </c>
      <c r="I32" s="32" t="s">
        <v>75</v>
      </c>
      <c r="J32" s="206" t="s">
        <v>76</v>
      </c>
      <c r="K32" s="206"/>
      <c r="L32" s="206" t="s">
        <v>77</v>
      </c>
      <c r="M32" s="206"/>
      <c r="N32" s="33" t="s">
        <v>78</v>
      </c>
    </row>
    <row r="33" spans="1:14" x14ac:dyDescent="0.25">
      <c r="A33" s="34">
        <v>7</v>
      </c>
      <c r="B33" s="206">
        <v>8</v>
      </c>
      <c r="C33" s="206"/>
      <c r="D33" s="206">
        <v>9</v>
      </c>
      <c r="E33" s="206"/>
      <c r="F33" s="206">
        <v>10</v>
      </c>
      <c r="G33" s="206"/>
      <c r="H33" s="35">
        <v>11</v>
      </c>
      <c r="I33" s="35">
        <v>12</v>
      </c>
      <c r="J33" s="206">
        <v>13</v>
      </c>
      <c r="K33" s="206"/>
      <c r="L33" s="206"/>
      <c r="M33" s="206">
        <v>14</v>
      </c>
      <c r="N33" s="33">
        <v>15</v>
      </c>
    </row>
    <row r="34" spans="1:14" x14ac:dyDescent="0.25">
      <c r="A34" s="36">
        <v>18460</v>
      </c>
      <c r="B34" s="208">
        <v>0</v>
      </c>
      <c r="C34" s="208"/>
      <c r="D34" s="208">
        <f>A34+B34</f>
        <v>18460</v>
      </c>
      <c r="E34" s="208"/>
      <c r="F34" s="208">
        <f>'[3]Monthly 08.03.01.04'!$J$26</f>
        <v>18460</v>
      </c>
      <c r="G34" s="208"/>
      <c r="H34" s="37">
        <f>F34-D34</f>
        <v>0</v>
      </c>
      <c r="I34" s="38"/>
      <c r="J34" s="205"/>
      <c r="K34" s="205"/>
      <c r="L34" s="205"/>
      <c r="M34" s="205"/>
      <c r="N34" s="39"/>
    </row>
    <row r="35" spans="1:14" x14ac:dyDescent="0.25">
      <c r="A35" s="1"/>
    </row>
  </sheetData>
  <mergeCells count="58">
    <mergeCell ref="A1:P1"/>
    <mergeCell ref="A2:P2"/>
    <mergeCell ref="A3:P3"/>
    <mergeCell ref="A4:P4"/>
    <mergeCell ref="B20:B21"/>
    <mergeCell ref="E20:E21"/>
    <mergeCell ref="H20:J20"/>
    <mergeCell ref="K21:M21"/>
    <mergeCell ref="O21:P21"/>
    <mergeCell ref="A5:P5"/>
    <mergeCell ref="A6:P6"/>
    <mergeCell ref="I9:J9"/>
    <mergeCell ref="K20:M20"/>
    <mergeCell ref="K18:M18"/>
    <mergeCell ref="A14:F14"/>
    <mergeCell ref="A11:H11"/>
    <mergeCell ref="O18:P18"/>
    <mergeCell ref="A20:A21"/>
    <mergeCell ref="O20:P20"/>
    <mergeCell ref="I13:P13"/>
    <mergeCell ref="O14:P14"/>
    <mergeCell ref="A7:P7"/>
    <mergeCell ref="E9:F9"/>
    <mergeCell ref="A12:B12"/>
    <mergeCell ref="K17:M17"/>
    <mergeCell ref="O17:P17"/>
    <mergeCell ref="I11:P11"/>
    <mergeCell ref="I12:P12"/>
    <mergeCell ref="B32:C32"/>
    <mergeCell ref="I14:N14"/>
    <mergeCell ref="C23:E23"/>
    <mergeCell ref="F23:F24"/>
    <mergeCell ref="A17:F17"/>
    <mergeCell ref="H17:J17"/>
    <mergeCell ref="I23:I24"/>
    <mergeCell ref="J23:J24"/>
    <mergeCell ref="K23:P23"/>
    <mergeCell ref="A31:I31"/>
    <mergeCell ref="J31:N31"/>
    <mergeCell ref="A23:A24"/>
    <mergeCell ref="B23:B24"/>
    <mergeCell ref="G23:G24"/>
    <mergeCell ref="H23:H24"/>
    <mergeCell ref="D24:E24"/>
    <mergeCell ref="B34:C34"/>
    <mergeCell ref="D34:E34"/>
    <mergeCell ref="F34:G34"/>
    <mergeCell ref="J34:K34"/>
    <mergeCell ref="B33:C33"/>
    <mergeCell ref="D33:E33"/>
    <mergeCell ref="F33:G33"/>
    <mergeCell ref="J33:K33"/>
    <mergeCell ref="L34:M34"/>
    <mergeCell ref="L32:M32"/>
    <mergeCell ref="L33:M33"/>
    <mergeCell ref="D32:E32"/>
    <mergeCell ref="F32:G32"/>
    <mergeCell ref="J32:K32"/>
  </mergeCells>
  <phoneticPr fontId="28" type="noConversion"/>
  <pageMargins left="0.70866141732283472" right="0.70866141732283472" top="0.74803149606299213" bottom="0.74803149606299213" header="0.31496062992125984" footer="0.31496062992125984"/>
  <pageSetup paperSize="9" scale="60" fitToHeight="3" orientation="landscape"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cover</vt:lpstr>
      <vt:lpstr>Yndhanur</vt:lpstr>
      <vt:lpstr>qanakakan</vt:lpstr>
      <vt:lpstr>finansakan</vt:lpstr>
      <vt:lpstr>ayl</vt:lpstr>
      <vt:lpstr>ԱԾ-01</vt:lpstr>
      <vt:lpstr>ԱԾ-02</vt:lpstr>
      <vt:lpstr>ԱԾ-03</vt:lpstr>
      <vt:lpstr>ԱԾ-04</vt:lpstr>
      <vt:lpstr>ԱԾ-05</vt:lpstr>
      <vt:lpstr>ԱԾ-06</vt:lpstr>
      <vt:lpstr>ԾՏ-01</vt:lpstr>
      <vt:lpstr>ԵԿ-01</vt:lpstr>
      <vt:lpstr>ԵԿ-02</vt:lpstr>
      <vt:lpstr>ԵԿ-03</vt:lpstr>
      <vt:lpstr>cover!Print_Area</vt:lpstr>
      <vt:lpstr>finansakan!Print_Area</vt:lpstr>
      <vt:lpstr>qanakakan!Print_Area</vt:lpstr>
      <vt:lpstr>Yndhanur!Print_Area</vt:lpstr>
      <vt:lpstr>'ԱԾ-04'!Print_Area</vt:lpstr>
      <vt:lpstr>'ԱԾ-06'!Print_Area</vt:lpstr>
      <vt:lpstr>qanakakan!Print_Titles</vt:lpstr>
      <vt:lpstr>Yndhanur!Print_Titles</vt:lpstr>
      <vt:lpstr>'ԱԾ-01'!Print_Titles</vt:lpstr>
      <vt:lpstr>'ԱԾ-02'!Print_Titles</vt:lpstr>
      <vt:lpstr>'ԱԾ-03'!Print_Titles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2016-04-19T11:28:40Z</cp:lastPrinted>
  <dcterms:created xsi:type="dcterms:W3CDTF">2006-09-16T00:00:00Z</dcterms:created>
  <dcterms:modified xsi:type="dcterms:W3CDTF">2016-06-23T07:24:41Z</dcterms:modified>
</cp:coreProperties>
</file>