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480" yWindow="-150" windowWidth="6135" windowHeight="2085" tabRatio="465"/>
  </bookViews>
  <sheets>
    <sheet name="Հաշվետ" sheetId="5" r:id="rId1"/>
    <sheet name="Report" sheetId="6" r:id="rId2"/>
  </sheets>
  <externalReferences>
    <externalReference r:id="rId3"/>
    <externalReference r:id="rId4"/>
    <externalReference r:id="rId5"/>
  </externalReferences>
  <definedNames>
    <definedName name="_xlnm.Print_Area" localSheetId="1">Report!$A$1:$Y$147</definedName>
    <definedName name="_xlnm.Print_Area" localSheetId="0">Հաշվետ!$A$1:$M$33</definedName>
    <definedName name="_xlnm.Print_Titles" localSheetId="1">Report!$A:$J,Report!$1:$3</definedName>
  </definedNames>
  <calcPr calcId="145621" fullCalcOnLoad="1"/>
</workbook>
</file>

<file path=xl/calcChain.xml><?xml version="1.0" encoding="utf-8"?>
<calcChain xmlns="http://schemas.openxmlformats.org/spreadsheetml/2006/main">
  <c r="S78" i="6" l="1"/>
  <c r="S144" i="6"/>
  <c r="S141" i="6"/>
  <c r="S138" i="6"/>
  <c r="U138" i="6" s="1"/>
  <c r="S135" i="6"/>
  <c r="U135" i="6" s="1"/>
  <c r="S131" i="6"/>
  <c r="S128" i="6"/>
  <c r="S123" i="6"/>
  <c r="U123" i="6" s="1"/>
  <c r="S107" i="6"/>
  <c r="U107" i="6" s="1"/>
  <c r="S90" i="6"/>
  <c r="S70" i="6"/>
  <c r="U79" i="6"/>
  <c r="S8" i="6"/>
  <c r="U8" i="6" s="1"/>
  <c r="S9" i="6"/>
  <c r="U9" i="6"/>
  <c r="S10" i="6"/>
  <c r="U10" i="6" s="1"/>
  <c r="S11" i="6"/>
  <c r="U11" i="6"/>
  <c r="S12" i="6"/>
  <c r="U12" i="6" s="1"/>
  <c r="S13" i="6"/>
  <c r="U13" i="6"/>
  <c r="S14" i="6"/>
  <c r="U14" i="6" s="1"/>
  <c r="S15" i="6"/>
  <c r="U15" i="6"/>
  <c r="S16" i="6"/>
  <c r="U16" i="6" s="1"/>
  <c r="S17" i="6"/>
  <c r="U17" i="6"/>
  <c r="S18" i="6"/>
  <c r="U18" i="6" s="1"/>
  <c r="S19" i="6"/>
  <c r="U19" i="6"/>
  <c r="S20" i="6"/>
  <c r="U20" i="6" s="1"/>
  <c r="S21" i="6"/>
  <c r="U21" i="6"/>
  <c r="S22" i="6"/>
  <c r="U22" i="6" s="1"/>
  <c r="S23" i="6"/>
  <c r="U23" i="6"/>
  <c r="S24" i="6"/>
  <c r="U24" i="6" s="1"/>
  <c r="S25" i="6"/>
  <c r="U25" i="6"/>
  <c r="S26" i="6"/>
  <c r="U26" i="6" s="1"/>
  <c r="S27" i="6"/>
  <c r="U27" i="6"/>
  <c r="S28" i="6"/>
  <c r="U28" i="6" s="1"/>
  <c r="S29" i="6"/>
  <c r="U29" i="6"/>
  <c r="R30" i="6"/>
  <c r="S30" i="6" s="1"/>
  <c r="U30" i="6" s="1"/>
  <c r="S31" i="6"/>
  <c r="U31" i="6"/>
  <c r="S32" i="6"/>
  <c r="U32" i="6"/>
  <c r="S33" i="6"/>
  <c r="U33" i="6"/>
  <c r="S34" i="6"/>
  <c r="U34" i="6"/>
  <c r="S35" i="6"/>
  <c r="U35" i="6"/>
  <c r="S36" i="6"/>
  <c r="U36" i="6"/>
  <c r="S37" i="6"/>
  <c r="U37" i="6"/>
  <c r="S38" i="6"/>
  <c r="U38" i="6"/>
  <c r="S39" i="6"/>
  <c r="U39" i="6"/>
  <c r="S40" i="6"/>
  <c r="U40" i="6"/>
  <c r="S41" i="6"/>
  <c r="U41" i="6"/>
  <c r="S42" i="6"/>
  <c r="U42" i="6"/>
  <c r="S43" i="6"/>
  <c r="U43" i="6"/>
  <c r="S44" i="6"/>
  <c r="U44" i="6"/>
  <c r="S45" i="6"/>
  <c r="U45" i="6"/>
  <c r="S46" i="6"/>
  <c r="U46" i="6"/>
  <c r="S47" i="6"/>
  <c r="U47" i="6"/>
  <c r="S48" i="6"/>
  <c r="U48" i="6"/>
  <c r="S49" i="6"/>
  <c r="U49" i="6"/>
  <c r="S50" i="6"/>
  <c r="U50" i="6"/>
  <c r="S51" i="6"/>
  <c r="U51" i="6"/>
  <c r="S52" i="6"/>
  <c r="U52" i="6"/>
  <c r="S53" i="6"/>
  <c r="U53" i="6"/>
  <c r="S54" i="6"/>
  <c r="U54" i="6"/>
  <c r="S55" i="6"/>
  <c r="U55" i="6"/>
  <c r="S56" i="6"/>
  <c r="U56" i="6"/>
  <c r="S57" i="6"/>
  <c r="U57" i="6"/>
  <c r="S58" i="6"/>
  <c r="U58" i="6"/>
  <c r="S59" i="6"/>
  <c r="U59" i="6"/>
  <c r="S60" i="6"/>
  <c r="T60" i="6"/>
  <c r="U60" i="6"/>
  <c r="S61" i="6"/>
  <c r="U61" i="6" s="1"/>
  <c r="S62" i="6"/>
  <c r="U62" i="6"/>
  <c r="S63" i="6"/>
  <c r="U63" i="6" s="1"/>
  <c r="S64" i="6"/>
  <c r="U64" i="6"/>
  <c r="S65" i="6"/>
  <c r="U65" i="6" s="1"/>
  <c r="S66" i="6"/>
  <c r="U66" i="6"/>
  <c r="S67" i="6"/>
  <c r="U67" i="6" s="1"/>
  <c r="S68" i="6"/>
  <c r="U68" i="6"/>
  <c r="S69" i="6"/>
  <c r="U69" i="6" s="1"/>
  <c r="U70" i="6"/>
  <c r="S71" i="6"/>
  <c r="U71" i="6"/>
  <c r="S72" i="6"/>
  <c r="U72" i="6"/>
  <c r="S73" i="6"/>
  <c r="U73" i="6"/>
  <c r="S74" i="6"/>
  <c r="U74" i="6"/>
  <c r="U75" i="6"/>
  <c r="S76" i="6"/>
  <c r="U76" i="6" s="1"/>
  <c r="S77" i="6"/>
  <c r="U77" i="6"/>
  <c r="U78" i="6"/>
  <c r="U80" i="6"/>
  <c r="S81" i="6"/>
  <c r="U81" i="6"/>
  <c r="S82" i="6"/>
  <c r="U82" i="6" s="1"/>
  <c r="S83" i="6"/>
  <c r="U83" i="6"/>
  <c r="S84" i="6"/>
  <c r="U84" i="6" s="1"/>
  <c r="S85" i="6"/>
  <c r="U85" i="6"/>
  <c r="S86" i="6"/>
  <c r="U86" i="6" s="1"/>
  <c r="S87" i="6"/>
  <c r="U87" i="6"/>
  <c r="S88" i="6"/>
  <c r="U88" i="6" s="1"/>
  <c r="S89" i="6"/>
  <c r="U89" i="6"/>
  <c r="U90" i="6"/>
  <c r="S91" i="6"/>
  <c r="U91" i="6"/>
  <c r="S92" i="6"/>
  <c r="U92" i="6"/>
  <c r="S93" i="6"/>
  <c r="U93" i="6"/>
  <c r="S94" i="6"/>
  <c r="U94" i="6"/>
  <c r="S95" i="6"/>
  <c r="U95" i="6"/>
  <c r="S96" i="6"/>
  <c r="U96" i="6"/>
  <c r="S97" i="6"/>
  <c r="U97" i="6"/>
  <c r="S98" i="6"/>
  <c r="U98" i="6"/>
  <c r="S99" i="6"/>
  <c r="U99" i="6"/>
  <c r="S100" i="6"/>
  <c r="U100" i="6"/>
  <c r="S101" i="6"/>
  <c r="U101" i="6"/>
  <c r="S102" i="6"/>
  <c r="U102" i="6"/>
  <c r="S103" i="6"/>
  <c r="U103" i="6"/>
  <c r="S104" i="6"/>
  <c r="U104" i="6"/>
  <c r="S105" i="6"/>
  <c r="U105" i="6"/>
  <c r="S106" i="6"/>
  <c r="U106" i="6"/>
  <c r="S108" i="6"/>
  <c r="U108" i="6"/>
  <c r="S109" i="6"/>
  <c r="U109" i="6" s="1"/>
  <c r="S110" i="6"/>
  <c r="U110" i="6"/>
  <c r="S111" i="6"/>
  <c r="U111" i="6" s="1"/>
  <c r="S112" i="6"/>
  <c r="U112" i="6"/>
  <c r="S113" i="6"/>
  <c r="U113" i="6" s="1"/>
  <c r="S114" i="6"/>
  <c r="U114" i="6"/>
  <c r="U115" i="6"/>
  <c r="U116" i="6"/>
  <c r="S117" i="6"/>
  <c r="U117" i="6"/>
  <c r="S118" i="6"/>
  <c r="U118" i="6" s="1"/>
  <c r="S119" i="6"/>
  <c r="U119" i="6"/>
  <c r="S120" i="6"/>
  <c r="U120" i="6" s="1"/>
  <c r="S121" i="6"/>
  <c r="U121" i="6"/>
  <c r="S122" i="6"/>
  <c r="U122" i="6" s="1"/>
  <c r="S124" i="6"/>
  <c r="U124" i="6"/>
  <c r="S125" i="6"/>
  <c r="U125" i="6"/>
  <c r="S126" i="6"/>
  <c r="U126" i="6"/>
  <c r="S127" i="6"/>
  <c r="U127" i="6"/>
  <c r="U128" i="6"/>
  <c r="S129" i="6"/>
  <c r="U129" i="6" s="1"/>
  <c r="S130" i="6"/>
  <c r="U130" i="6"/>
  <c r="U131" i="6"/>
  <c r="S132" i="6"/>
  <c r="U132" i="6"/>
  <c r="S133" i="6"/>
  <c r="U133" i="6"/>
  <c r="S136" i="6"/>
  <c r="U136" i="6"/>
  <c r="S137" i="6"/>
  <c r="U137" i="6" s="1"/>
  <c r="S139" i="6"/>
  <c r="U139" i="6"/>
  <c r="S140" i="6"/>
  <c r="U140" i="6"/>
  <c r="U141" i="6"/>
  <c r="S142" i="6"/>
  <c r="U142" i="6" s="1"/>
  <c r="S143" i="6"/>
  <c r="U143" i="6"/>
  <c r="U144" i="6"/>
  <c r="U145" i="6"/>
  <c r="U146" i="6"/>
  <c r="S147" i="6"/>
  <c r="U147" i="6"/>
  <c r="R7" i="6"/>
  <c r="S7" i="6"/>
  <c r="T7" i="6"/>
  <c r="U7" i="6"/>
  <c r="M21" i="6"/>
  <c r="O21" i="6"/>
  <c r="M20" i="6"/>
  <c r="O20" i="6"/>
  <c r="M19" i="6"/>
  <c r="O19" i="6"/>
  <c r="M18" i="6"/>
  <c r="O18" i="6"/>
  <c r="M17" i="6"/>
  <c r="O17" i="6"/>
  <c r="M16" i="6"/>
  <c r="O16" i="6"/>
  <c r="M15" i="6"/>
  <c r="O15" i="6"/>
  <c r="M14" i="6"/>
  <c r="O14" i="6"/>
  <c r="M13" i="6"/>
  <c r="O13" i="6"/>
  <c r="M12" i="6"/>
  <c r="O12" i="6"/>
  <c r="M11" i="6"/>
  <c r="O11" i="6"/>
  <c r="M10" i="6"/>
  <c r="O10" i="6"/>
  <c r="M28" i="6"/>
  <c r="O28" i="6"/>
  <c r="K28" i="6"/>
  <c r="M27" i="6"/>
  <c r="O27" i="6" s="1"/>
  <c r="K27" i="6"/>
  <c r="O26" i="6"/>
  <c r="M25" i="6"/>
  <c r="O25" i="6" s="1"/>
  <c r="K25" i="6"/>
  <c r="M24" i="6"/>
  <c r="O24" i="6"/>
  <c r="K24" i="6"/>
  <c r="M23" i="6"/>
  <c r="O23" i="6"/>
  <c r="K23" i="6"/>
  <c r="K22" i="6"/>
  <c r="M22" i="6"/>
  <c r="O22" i="6"/>
  <c r="O115" i="6"/>
  <c r="M145" i="6"/>
  <c r="O145" i="6"/>
  <c r="M142" i="6"/>
  <c r="O142" i="6"/>
  <c r="M139" i="6"/>
  <c r="O139" i="6"/>
  <c r="M105" i="6"/>
  <c r="O105" i="6"/>
  <c r="M136" i="6"/>
  <c r="O136" i="6"/>
  <c r="M132" i="6"/>
  <c r="O132" i="6"/>
  <c r="M129" i="6"/>
  <c r="O129" i="6"/>
  <c r="M126" i="6"/>
  <c r="O126" i="6"/>
  <c r="M124" i="6"/>
  <c r="O124" i="6"/>
  <c r="M121" i="6"/>
  <c r="O121" i="6"/>
  <c r="M118" i="6"/>
  <c r="O118" i="6"/>
  <c r="M115" i="6"/>
  <c r="M112" i="6"/>
  <c r="O112" i="6" s="1"/>
  <c r="M108" i="6"/>
  <c r="O108" i="6"/>
  <c r="M102" i="6"/>
  <c r="O102" i="6" s="1"/>
  <c r="M97" i="6"/>
  <c r="M96" i="6"/>
  <c r="M95" i="6"/>
  <c r="O95" i="6" s="1"/>
  <c r="M94" i="6"/>
  <c r="O91" i="6"/>
  <c r="M87" i="6"/>
  <c r="O87" i="6" s="1"/>
  <c r="M83" i="6"/>
  <c r="O83" i="6"/>
  <c r="M79" i="6"/>
  <c r="O79" i="6" s="1"/>
  <c r="M75" i="6"/>
  <c r="O75" i="6"/>
  <c r="M67" i="6"/>
  <c r="O67" i="6" s="1"/>
  <c r="M66" i="6"/>
  <c r="O66" i="6"/>
  <c r="M65" i="6"/>
  <c r="O65" i="6" s="1"/>
  <c r="M64" i="6"/>
  <c r="O64" i="6"/>
  <c r="M63" i="6"/>
  <c r="M62" i="6"/>
  <c r="O62" i="6"/>
  <c r="M61" i="6"/>
  <c r="M60" i="6"/>
  <c r="M59" i="6"/>
  <c r="O59" i="6"/>
  <c r="O58" i="6"/>
  <c r="M57" i="6"/>
  <c r="O57" i="6" s="1"/>
  <c r="M56" i="6"/>
  <c r="O56" i="6"/>
  <c r="M55" i="6"/>
  <c r="O55" i="6" s="1"/>
  <c r="M54" i="6"/>
  <c r="N54" i="6"/>
  <c r="M52" i="6"/>
  <c r="M48" i="6"/>
  <c r="O48" i="6"/>
  <c r="O42" i="6"/>
  <c r="M41" i="6"/>
  <c r="O41" i="6" s="1"/>
  <c r="M40" i="6"/>
  <c r="O40" i="6"/>
  <c r="M37" i="6"/>
  <c r="O37" i="6" s="1"/>
  <c r="M36" i="6"/>
  <c r="O36" i="6"/>
  <c r="M35" i="6"/>
  <c r="O35" i="6" s="1"/>
</calcChain>
</file>

<file path=xl/sharedStrings.xml><?xml version="1.0" encoding="utf-8"?>
<sst xmlns="http://schemas.openxmlformats.org/spreadsheetml/2006/main" count="523" uniqueCount="251">
  <si>
    <t>ՄԱՍ Բ. Կառավարչական հիմնարկի անմիջական գործունեության արդյունքները</t>
  </si>
  <si>
    <t>1. Անմիջականորեն մատուցվող ծառայությունների արդյունքային ցուցանիշները</t>
  </si>
  <si>
    <t>ՄԱՍ Գ. Նախարարի պատասխանատվության ներքո իրականացվող քաղաքականության միջոցառումների և ֆինանսական կառավարման արդյունքների ցուցանիշները</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</si>
  <si>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</si>
  <si>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Հանրակրթական մակարդակում սովորողների ընդգրկվածության, գրագիտության և համակողմանի զարգացման բարձր մակարդակի ապահովում</t>
  </si>
  <si>
    <t>ԱԾ</t>
  </si>
  <si>
    <t>34</t>
  </si>
  <si>
    <t>Քաղաքականության միջոցառման  դասիչը</t>
  </si>
  <si>
    <t>ԾՏ</t>
  </si>
  <si>
    <t>02</t>
  </si>
  <si>
    <t>ԵՊ</t>
  </si>
  <si>
    <t>03</t>
  </si>
  <si>
    <t>01</t>
  </si>
  <si>
    <t>Դ</t>
  </si>
  <si>
    <t>Ե</t>
  </si>
  <si>
    <t>Զ</t>
  </si>
  <si>
    <t>Թ</t>
  </si>
  <si>
    <t>Ժ</t>
  </si>
  <si>
    <t>ՀՀ համայնքներին մշակութային օբյեկտների շենքային պայմանների բարելավման անհրաժեշտություն</t>
  </si>
  <si>
    <t>ՀՀ համայնքներին կրթական օբյեկտների շենքային պայմանների բարելավման անհրաժեշտություն</t>
  </si>
  <si>
    <t>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 ջեռուցման համակարգի իրականացում, ներքին հարդարում, տարածքի բարեկարգում)</t>
  </si>
  <si>
    <t>Ներդրումներ թատրոնների շենքերի շինարարության համար</t>
  </si>
  <si>
    <t>04</t>
  </si>
  <si>
    <t xml:space="preserve"> Թատրոնների շենքերի (մասնաշենքերի)  կառուցում  (համաշինարարական
աշխատանքներ, ջեռուցման համակարգի իրականացում,
ներքին հարդարում, տարածքի բարեկարգում)</t>
  </si>
  <si>
    <t>Քաղաքացիական հասարակության տեղեկացվածության և հաղորդակցման բարձրացում արվեստի ոլորտում</t>
  </si>
  <si>
    <t>Քաղաքաշինության բնագավառում կրթական, մարզական, մշակութային կապիտալ ծրագրերի կատարման, գնումների մասին պայմանագրերի կնքման, պետական գնումների իրականացման   ծառայություններ</t>
  </si>
  <si>
    <t>է</t>
  </si>
  <si>
    <t xml:space="preserve"> Նախնական մասնագիտական (արհեստագործական) և միջին մասնագիտական ուսումնական հաստատությունների հիմնանորոգում  </t>
  </si>
  <si>
    <t>Քաղաքաշինության բնագավառում կրթական, մարզական, մշակութային կապիտալ ծրագրերի  կատարման,  համակարգման, պետական ծրագրերի պլանավորման, մշակման, իրականացման և մոնիթորինգի (վերահսկման) ծառայություններ,  գնումների մասին պայմանագրերի կնքում, պետական գնումների իրականացում</t>
  </si>
  <si>
    <t>01.01.15-01.01.16</t>
  </si>
  <si>
    <t>Աջակցություն ՀՀ համայնքներին կրթական հաստատությունների շենքային պայմանների բարելավման համար</t>
  </si>
  <si>
    <t>Համայնքային ենթակայության մանկապարտեզների և այլ կրթական հաստատությունների վերանորոգում և կառուցում</t>
  </si>
  <si>
    <t>36</t>
  </si>
  <si>
    <t>Աջակցություն ՀՀ համայնքներին մարզական հաստատությունների շենքային պայմանների բարելավման համար</t>
  </si>
  <si>
    <t>Համայնքային ենթակայության մարզական հաստատությունների վերանորոգում և կառուցում</t>
  </si>
  <si>
    <t>Աջակցություն ՀՀ համայնքներին մշակութային հաստատությունների շենքային պայմանների բարելավման համար</t>
  </si>
  <si>
    <t>Համայնքային ենթակայության մշակույթային տների, ակումբների և կենտրոնների վերանորոգում և կառուցում</t>
  </si>
  <si>
    <t>Կրթական օբյեկտների շենքերի (մասնաշենքերի) հիմնանորոգում (համաշինարարական աշխատանքներ, ջեռուցման համակարգի իրականացում, ներքին հարդարում, տարածքի բարեկարգում)</t>
  </si>
  <si>
    <t>Ներդրումներ առողջապահական օբյեկտների շինարարության նպատակով</t>
  </si>
  <si>
    <t>Առողջապահական օբյեկտներ շենքերի (մասնաշենքերի) շինարարություն (համաշինարարական աշխատանքներ, ջեռուցման համակարգի իրականացում, ներքին հարդարում, տարածքի բարեկարգում)</t>
  </si>
  <si>
    <t>Թանգարանների և պատկերասրահների հիմնանորոգում</t>
  </si>
  <si>
    <t>&lt;&lt;Հ. Թումանյանի թանգարան&gt;&gt; ՊՈԱԿ-ի շենքի  ջեռուցման նոր համակրգի կառուցում</t>
  </si>
  <si>
    <t>10.03.2015թ. ՀՀ կառ. 236-Ն,   որոշման համաձայն</t>
  </si>
  <si>
    <t>05</t>
  </si>
  <si>
    <t>Ներդրումներ ՀՀ գրողների միության շենքի դահլիճի վերանորոգման համար</t>
  </si>
  <si>
    <t>Հայաստանի գրողների միության դահլիճը  համաժողովների, գրական-մշակութային խոշոր միջոցառումների, բեմականացումների և այլն կազմակերպելու համար հարմարավետ դարձնելը</t>
  </si>
  <si>
    <t>10.03.2015թ. ՀՀ կառ. 240-Ն,   որոշման համաձայն</t>
  </si>
  <si>
    <t>Պետական հիմնարկների և կազմակերպությունների աշխատողների սոցիալական փաթեթով ապահովում</t>
  </si>
  <si>
    <t>Պետական հիմնարկների և կազմակերպությունների աշխատողների առողջապահական փաթեթի, հիփոթեքային վարկի, ուսման վճարի և հանգստի ապահովման գծով ծախսերի փոխհատուցում</t>
  </si>
  <si>
    <t xml:space="preserve">                                                                                                                                                                                                                                                                                                                                                                                                                                                                                                                                                                                                                                                                                                                                                                                                                                                                                                                                                                                                                                                                                                                                                                                                                                                                                                                                                                                     </t>
  </si>
  <si>
    <t>ՄԺԾԾ, ԿԶ և կառ.  Գործո. Ռազմ. ծրագրերով սահմանված նպատակների վրա նշված ցուցանիշների փոփոխության ընթացքը ազդեցություն չի ունենա</t>
  </si>
  <si>
    <t>Տրանսֆերտ ստացող անձանց քանակը</t>
  </si>
  <si>
    <t>շահառուի համար փոխանցված  է կրթության  ծախսերի փոխհատուցում,շահառուի  համար բազային  առողջության  ապահովագրության  լրացուցիչ  ծախսերի փոխհատուցում</t>
  </si>
  <si>
    <t>ԿՀ</t>
  </si>
  <si>
    <t>1.1 Ծառայություններ</t>
  </si>
  <si>
    <t>Թանգարանային ծառայություններ և ցուցահանդեսներ /Ճարտարապետության, քաղաքաշինության և շինարվեստի ոլորտ /</t>
  </si>
  <si>
    <t xml:space="preserve">  ճարտարապետության, քաղաքաշինության և շինարվեստի պատմության, տեսության, գործնականին,  անհատ ճարտարապետների ստեղծագործություններին, նախագծային արվեստանոցների և ինստիտուտների, ոլորտի գիտա-ուսումնական հիմնարկների, ինչպես նաև արտերկրի և արտերկրի հայ ճարտարապետների գործունեությանը վերաբերող տարաբնույթ նյութերի հավաքում, ուսումնասիրում, պահպանում և մասսայականացում և ցուցադրություն</t>
  </si>
  <si>
    <t>1.Պահպանվող թանգարանային առարկաների թիվը</t>
  </si>
  <si>
    <t>2.Սպասարկվող թանգարանային այցելուի թիվը</t>
  </si>
  <si>
    <t>3.Կազմակերպվող  ցուցահանդեսների թիվը</t>
  </si>
  <si>
    <t>4.Արտասահմանյան ճարտարապետության, քաղաքաշինության և շինարվեստի պատմության, տեսության, գործնականի վերաբերյալ միջազգային ցուցահանդեսների նախապատրաստման և անցկացման աջակցություն (հատ)</t>
  </si>
  <si>
    <t>5. Հայրենական ճարտարապետության, քաղաքաշինության և շինարվեստի պատմության, տեսության, գործնականին, անհատ ճարտարապետների ստեղծագործություններին, նախագծային արվեստանոցների և ինստիտուտների գործունեության մասին գրքերի, պրակների, բուկլետների հրատարակություն (հատ)</t>
  </si>
  <si>
    <t>6.Շրջիկ ցուցահանդեսների կազմակերպում Հայաստանի Հանրապետությունում</t>
  </si>
  <si>
    <t xml:space="preserve">Թանգարանային ծառայություններ և ցուցահանդեսներ /Ալ.Թամանյանի ստեղծագործական ժառանգության պահպանում և մասսայականացում/ </t>
  </si>
  <si>
    <t>ՄԺԾԾ, ԿԶ և կառավարության  գործունեության ռազմավարական ծրագրերով սահմանված նպատակների վրա նշված ցուցանիշների փոփոխության ընթացքը ազդեցություն չի ունենա</t>
  </si>
  <si>
    <t>Ալ.Թամանյանի ստեղծագործական ժառանգության պահպանում և մասսայականացում, Ալ.Թամանյանի կյանքին ու գործունեությանը վերաբերվող արխիվային, լուսանկարչական, գծագրական, անձնական ու ցուցադրական այլ նյութերի հավաքագրում, պահպանում և հաշվառում, համակարգում, մասսայականացում և ցուցադրություն</t>
  </si>
  <si>
    <t>ժամկետայնության</t>
  </si>
  <si>
    <t>Հիմնական  ֆոնդի քանակը /հատ/</t>
  </si>
  <si>
    <t xml:space="preserve">                                                                                                                                                                                                                                                                                                                                                                                                                                                                                                                                                                                                                         </t>
  </si>
  <si>
    <t>1.«Շրջիկ ցուցահանդես Արցախում»  /հատ/</t>
  </si>
  <si>
    <t>2.«Շրջիկ ցուցահանդես Արցախում» հուշագրքույկի տպագրում /հատ/</t>
  </si>
  <si>
    <t xml:space="preserve">3.  Ցուցահանդես  «Ալ. Թամանյանի նամականին» </t>
  </si>
  <si>
    <t>4.Պաստառի տպագրություն</t>
  </si>
  <si>
    <t>Սպասարկվող թանգարանային այցելուի թիվը</t>
  </si>
  <si>
    <t>1.1</t>
  </si>
  <si>
    <t>Ծառայություններ</t>
  </si>
  <si>
    <t>ՀՀ քաղաքաշինության նախարարության աշխատակազմի կողմից քաղաքաշինության ոլորտում ծառայություններ</t>
  </si>
  <si>
    <t>Քաղաքաշինության բնագավառում քաղաքականության մշակման, իրականացման համակարգման, պլանավորման և մոնիտորինգի ծառայություններ</t>
  </si>
  <si>
    <t>Քաղաքաշինության բնագավառում քաղաքականության մշակման և դրա կատարման համակարգման, պետական ծրագրերի պլանավորման, մշակման, իրականացման և մոնիտորինգի (վերահսկման) ծառայություններ, լիցենզավորում, մոնիտորինգ, հաշվետվական համակարգի կազմակերպում, աուդիտ, կրթական, մարզական, առողջապահական, մշակութային, բնակարանային կապիտալ ծրագրերի կատարման վերաբերյալ գնումների պայմանագրերի կնքում, պետական գնումների իրականացում, բնակչությանն ու քաղաքացիական հասարակության անդամներին ոլորտի ծրագրերի կատարման մասին իրազեկում և տեղեկատվության տրամադրում, քաղաքացիների դիմումների ու բողոքների քննարկում, քաղաքաշինական ՆՏՓ-ների համապատասխանության  տեսչական վերահսկողություն</t>
  </si>
  <si>
    <t>ԵԿ</t>
  </si>
  <si>
    <t xml:space="preserve">Ծրագրի շրջանակներում բնակարանային պայմանները բարելավելու իրավունքը վերականգնելու համար քաղաքացիների կողմից դատարան ներկայացված հայցադիմումների հիման վրա վարույթում գտնվող դատական նիստերին մասնակցություն </t>
  </si>
  <si>
    <t>Քաղաքաշինության բնագավառում քաղաքականության մշակման, իրականացման համակարգման, պլանավորման, մոնիտորինգի, կրթական, մարզական,  մշակութային, առողջապահական  կապիտալ  ծրագրերի կատարման,   գնումների պայմանագրերի կնքման, պետական գնումների իրականացման,  տեսչական հսկողության  ծառայություններ</t>
  </si>
  <si>
    <t>1.Իրավական նորմատիվ ակտերի նախագծերի մշակում (փաստաթղթերի և/կամ ստանդարտների ընդհանուր թիվը)</t>
  </si>
  <si>
    <t>2.Քաղաքականության փաստաթղթերի, ծրագրերի, հաշվետվությունների և վերլուծությունների պատրաստում (փաստաթղթերի ընդհանուր թիվը)</t>
  </si>
  <si>
    <t xml:space="preserve">3.Հանրային իրազեկում (միջոցառումների թիվը) </t>
  </si>
  <si>
    <t>4.Քաղաքացիների ընդունելություն (մարդ)</t>
  </si>
  <si>
    <t>5.Դիմումների և բողոքների ուսումնասիրում (թիվը)</t>
  </si>
  <si>
    <t>6.Միջազգային համագործակցություն. Համաձայնագրերի, հուշագրերի, արձանագրությունների, ծրագրերի և այլ փաստաթղթերի մշակում, ներկայացված փաստաթղթերի վերաբերյալ կարծիքների,  պարզաբանումների տրամադրում (փաստաթղթերի թիվը)</t>
  </si>
  <si>
    <t>7.Միջգերատեսչական խորհրդատվություն և համագործակցություն (համատեղ փաստաթղթերի մշակում, ներկայացված փաստաթղթերի  վերաբերյալ կարծիքների, պարզաբանումների տրամադրում (փաստաթղթերի թիվը)</t>
  </si>
  <si>
    <t>8.Ուղղակի ծառայություններ հանրությանը Այլ կազմակերպություններին խորհրդատվության տրամադրում (կազմակերպությունների քանակը)</t>
  </si>
  <si>
    <t>9.Լիցենզավորում (տրված լիցենզիաներ-ներդիրների թիվը)</t>
  </si>
  <si>
    <t>10.Լիցենզավորված անձերի գործունեության ոլորտի ընթացիկ ստուգումներ</t>
  </si>
  <si>
    <t xml:space="preserve">11.Անցկացվող ստուգումների թիվը (ՔՊՏ-ի կողմից) </t>
  </si>
  <si>
    <t>12.Քաղաքաշինական տեսչական վերահսկողության անցկացվող ստուգումների թիվը (միավոր)</t>
  </si>
  <si>
    <t>14.Նախարարության  մուտքագրված գրություններին պատասխանելու միջին ժամկետը (օր)</t>
  </si>
  <si>
    <t>Մրցույթային գործընթացների արդյունքում առաջացած տնտեսումներ:</t>
  </si>
  <si>
    <t>01.01.15-25.12.15</t>
  </si>
  <si>
    <t>Տրանսֆերտ ստացող անձանց ՏԻՄ-երի քանակը</t>
  </si>
  <si>
    <t>1 անգամ</t>
  </si>
  <si>
    <t>Պայմանագրի նոտարական վավերացման համար համապատաuխան համայնքների բյուջեներ գանձվող պետական տուրքի, նոտարի մատուցած ծառայությունների դիմաց փոխհատուցում  վճարելու և գույքի նկատմամբ իրավունքների պետական գրանցման համար պետական տուրքի,գույքի նկատմամբ իրավունքների պետական գրանցման , գրանցված իրավունքների և սահմանափակումների մասին տեղեկատվության տրամադրման և չափագրման  ծառայություններ</t>
  </si>
  <si>
    <t>Բնակարանային պայմանների բարելավում`  աղետի գոտու  բնակավայրերում  երկրաշարժի  հետևանքով  անօթևան մնացած ընտանիքների բնակարանային խնդիրների լուծման նպատակով, պետական աջակցությամբ իրականացվող  բնակարանային շինարարության  ծրագրի  շրջանակներում կառուցված գույքի ձեռք բերում,ծրագրի  շահառու ճանաչված ընտանիքներին կառուցված բազմաբնակարան շենքերի  բնակարանների (բնակելի տների) հատկացման ու վիճակահանությամբ բաշխման և դրանց  նվիրատվության  պայմանագրերի կնքման գործընթացների իրականացում</t>
  </si>
  <si>
    <t>Փաստացի ավելի շատ քաղաքացիներ են այցելել, որն էլ պայմանավորված է պետական ծառայողներին մատչելի բնակարաններով ապահովման ծրագրի հետ</t>
  </si>
  <si>
    <t>Փաստացի քաղաքացիները հանձնել են քիչ դիմումներ:</t>
  </si>
  <si>
    <t>Քաղաքաշինության բնագավառում լիցենզավորվող իրավաբանական անձանց կողմից ներկայացված հայտերի թվի ավելացում</t>
  </si>
  <si>
    <t>Ստուգումներն իրականացվել են ՀՀ ՔՆ Լիցենզավորման կենտրոն գործակալության  կողմից 2015 թ. ընթացքում լիցենզավորված կազմակերպությունների նկատմամբ իրականացվելիք հսկողության  ցանկի համաձայն, որը հաստատվել է կանխատեսումից  ուշ:</t>
  </si>
  <si>
    <t xml:space="preserve">ՀՀ Շիրակի մարզի ք. Գյումրիի 38 բազմաբնակարան շենքերի (1756 բնակարան) ձեռքբերում </t>
  </si>
  <si>
    <t>15.Մեկ ստուգման միջին տևողությունը (օր)</t>
  </si>
  <si>
    <t xml:space="preserve"> ՀՀ կառավարության 12.02.2015թ. N 121-Ն որոշման համաձայն</t>
  </si>
  <si>
    <t>2. Հանրային սեփականության կառավարման արդյունքների ցուցանիշները</t>
  </si>
  <si>
    <t>2.1. Կարողությունների զարգացում</t>
  </si>
  <si>
    <t>2.1.1 Ֆիզիկական կապիտալ. կառավարչական հիմնարկի կողմից ուղղակիորեն օգտագործվող ակտիվներ (ակտիվների ձեռք բերում, կառուցում կամ հիմնանորոգում)</t>
  </si>
  <si>
    <t>Շենքերի և շինությունների կապիտալ վերանորոգում</t>
  </si>
  <si>
    <t>ՀՀ տարածքային կառավարման և արտակարգ իրավիճակների նախարարության նոր համալիրի վերակառուցման աշխատանքներն իրականացնելու համար` նախկին ՀՀ ՏԿՆ, միգրացիոն պետական ծառայության, «Հիդրոմետ» և համակարգում գործող այլ ծառայությունների կենտրոնացված տեղակայումն ապահովելու նպատակով</t>
  </si>
  <si>
    <t>ՀՀ կառավարության 10.03.2015թ. թիվ 329-Ն որոշման համաձայն</t>
  </si>
  <si>
    <t>Ակտիվի ձեռք բերումը կնպաստի աշխատանքային պայմանների արդիականցմանը</t>
  </si>
  <si>
    <t>Բնակարանային շինարարություն</t>
  </si>
  <si>
    <t>Պետական ծառայողներին մատչելի բնակարաններով ապահովում</t>
  </si>
  <si>
    <t>ՀՀ կառավարության 09.04.2015թ. թիվ 360-Ն որոշման համաձայն</t>
  </si>
  <si>
    <t>Ծրագրերի կառավարում, համակարգում, վերահսկողություն և մոնիտորինգ   (ծրագիր)</t>
  </si>
  <si>
    <t>ՀՀ Շիրակի մարզի գ.Ախուրյան 3 շենքերի /104 բնակարան/ ձեռքբերում</t>
  </si>
  <si>
    <t>2010-2014 թվականների ընթացքում բաշխված սակայն դեռևս չմասնավորեցված ինչպես նաև 2015 թվականին կառուցվող բնակարանների նվիրատվության պայմանագրերի կնքում</t>
  </si>
  <si>
    <t xml:space="preserve">Նախարարության &lt;&lt;Ծրագրերի իրականացման գրասենյակ&gt;&gt; պետական հիմնարկի պահպանում (արտաբյուջետային միջոցների հաշվին) </t>
  </si>
  <si>
    <t>ՀՀ քաղաքաշինության նախարարության «Քաղաքաշինական ծրագրերի իրականացման գրասենյակ» պետական հիմնարկի և «ՍԱԼՍԱ ԴԻՎԵԼՈՓՄԵՆԹ» փակ բաժնետրիական ընկերություն միջև կնքված գործակալական պայմանագրի համաձայն  կիրականացվի Վազգեն Սարգսյան փող. 3 շենքի   շինարարության աշխատանքների որակի, ժամկետների և կատարման նկատմամբ հսկողություն , ծրագրի պլանավորման, մշակման, իրականացման և մոնիտորինգի (վերահսկման) ծառայություններ,  գնումների մասին պայմանագրերի կնքում, պետական գնումների իրականացում:</t>
  </si>
  <si>
    <t>ՀՀ կառավարության 30.06.2015թ. թիվ 843-Ն որոշման համաձայն</t>
  </si>
  <si>
    <t>Վարչական սարքավորումների ձեռքբերում</t>
  </si>
  <si>
    <t>Երևան, Վազգեն Սարգսյան փողոց 3 հասցեում կառուցվող հասարակական համալիրի կահավորման նախագծման,   կահավորման նկատմամբ հեղինակային հսկողության իրականացում, կահավորում</t>
  </si>
  <si>
    <t>ՀՀ կառավարության 18.06.2015թ. թիվ 659-Ն որոշման համաձայն</t>
  </si>
  <si>
    <t>ՀՀ կառավարության 18.06.2015թ. թիվ 673-Ն որոշման համաձայն</t>
  </si>
  <si>
    <t>ՀՀ կառավ. 30.01.2015թ թիվ 105-Ն որոշման համաձայն , ՀՀ կառավարության 10.03.2015թ. թիվ 329-Ն որոշման համաձայն, ՀՀ կառավարության 18.06.2015թ. թիվ 673-Ն որոշման համաձայն</t>
  </si>
  <si>
    <t>ՀՀ կառավ. 30.01.2015թ թիվ 105-Ն որոշման համաձայն</t>
  </si>
  <si>
    <t>&lt;Մ. Սարյանի տուն թանգարան&gt;&gt; ՊՈԱԿ-ի վերակառուցման լրացուցիչ  աշխատանքներ, վերակառուցման նախագծանախահաշվային փաստաթղթերի լրամշակում</t>
  </si>
  <si>
    <t>18.06.2015թ. ՀՀ կառ. 668-Ն   որոշման համաձայն</t>
  </si>
  <si>
    <t xml:space="preserve">Հայաստանի Հանրապետությունում առկա համայնքային և պետական սեփականություն հանդիսացող  230 կիսակառույց օբյեկտների տեխնիկական վիճակի մասին եզրակացություն­ների տրամադրման նպատակով միջոց­ա­ռումների իրականացում </t>
  </si>
  <si>
    <t>ՀՀ կառավարության10.09.2015թ. թիվ 1024-Ն որոշման համաձայն</t>
  </si>
  <si>
    <t>18.06.2015թ. ՀՀ կառ.668 236-Ն,   որոշման համաձայն</t>
  </si>
  <si>
    <t>պահուստ8712</t>
  </si>
  <si>
    <t>պահուստ23102</t>
  </si>
  <si>
    <t>Գործադիր իշխանության, պետական կառավարման հանրապետական և տարածքային կառավարման մարմինների  կարողությունների զարգացում</t>
  </si>
  <si>
    <t>Կանխատեսումները ճշտվել են ինժեներատեխնիկական աշխատանքների և տեխնիկական նորմավորման մեթոդաբանության բաժնի կողմից: ԱՊՀ երկրների և ԵՏՄ-ի  կողմից փաստաթղթերը ներկայացնելու պատճառով</t>
  </si>
  <si>
    <t>Ստուգումների քանակի նվազեցումը պայմանավորված է ՀՀ կառավարության 2015 թվականի հուլիսի 30-ի N 839-Ա որոշմամբ՝ օգոստոսի 1-ից ստուգումների դադարեցմամբ</t>
  </si>
  <si>
    <t>Բազմաբնակարան շենքերը առուվաճառքի պայմանագրով հանձնվել են ՀՀ քաղաքաշինության նախարարությանը 2015 թվականի մայիս ամսին և քանի որ անշարժ գույքի պայմանագրեր կնքելու գործընթացը ուշ է սկսվել, հետևաբար դատարան ներկայացված հայցադիմումների քանակը կանխատեսվածից քիչ է</t>
  </si>
  <si>
    <t>Պայմանագիրը կնքվել է 595.0հազ.դրամով:</t>
  </si>
  <si>
    <t>Ներդրումներ թատրոնների շենքերի կապիտալ վերանորոգման համար</t>
  </si>
  <si>
    <t xml:space="preserve">«Ալեքսանդր  Սպենդիարյանի անվան օպերայի և բալետի ազգային ակադեմիական թատրոն» պետական ոչ առևտրային կազմակերպության շենքի տանիքի մասնակի վերանորոգման համար անհրաժեշտ  նախագծանախահաշվային փաստաթղթերի մշակման  աշխատանքներ և փորձաքննություն </t>
  </si>
  <si>
    <t>07</t>
  </si>
  <si>
    <t xml:space="preserve">ՀՀ կառավարության 2015  թվականի
 նոյեմբերի 26-ի N 1379  -  Ն   որոշման համաձայն
</t>
  </si>
  <si>
    <t>06</t>
  </si>
  <si>
    <t>Ներդրումներ &lt;&lt;Երևանի զարդակիրառական արվեստի արհեստագործական պետական ուսումնարան&gt;&gt; պետական ոչ առևտրային կազմակերպությունում</t>
  </si>
  <si>
    <t xml:space="preserve">&lt;&lt;Երևանի զարդակիրառական արվեստի արհեստագործական պետական ուսումնարան&gt;&gt; պետական ոչ առևտրային կազմակերպության շենքի տանիքի հիմնանորոգման աշխատանքների տեխնիկական և հեղինակային հսկողության իրականացում  </t>
  </si>
  <si>
    <t xml:space="preserve">ՀՀ կառավարության 2015  թվականի
 հոկտեմբերի 29-ի N 1263  -  Ն   որոշման համաձայն
</t>
  </si>
  <si>
    <t>18</t>
  </si>
  <si>
    <t xml:space="preserve">Ներդրումներ «Ապարանի ռազմամարզական վարժարան» պետական ոչ առևտրային կազմակերպությունում </t>
  </si>
  <si>
    <t xml:space="preserve">
ՀՀ կառավարության 2015 թվականի
հոկտեմբերի 1-ի N 1163-Ն որոշման համաձայն
</t>
  </si>
  <si>
    <t xml:space="preserve">Ծախսային ծրագրի 9609.73.0հազ.դրամի թերիրացումը պայմանավորված է մրցութային գործընթացների արդյունքում տնտեսված միջոցների առկայությամբ: </t>
  </si>
  <si>
    <t>Ծրագիրն իրագործվել է ամբողջությամբ:</t>
  </si>
  <si>
    <t xml:space="preserve">Ծախսային ծրագրի6471.72  հազ. դրամի թերիրացումը պայմանավորված է մրցոյթային գործընթացների արդյունքում տնտեսված միջոցների առկայությամբ  և ՀՀ վարչապետի հանձնարարականի համաձայն կրճատվել է գործուղումների քանակը՝ ելնելով դրանց կարևորությունից,որի արդյունքում առաջացել է տնտեսում:                                                                                                                                                      </t>
  </si>
  <si>
    <t>ԲՏ</t>
  </si>
  <si>
    <t>Սովորական բաժնետոմսերի ձեռքբերում</t>
  </si>
  <si>
    <t>ՀՀ կառ. 10.03.2015թ. թիվ 236-Ն  որոշումը ուժի մեջ են մտել  25.03.2015թվականին:</t>
  </si>
  <si>
    <t xml:space="preserve"> ՀՀ կառ. 10.03.2015թ. թիվ 240-Ն որոշումը ուժի մեջ են մտել  25.03.2015թվականին:</t>
  </si>
  <si>
    <t>Պայմանավորված Ճարտարապետության միջագային օրվա լուսաբանման և տարեվերջյան ասուլիսի հետ</t>
  </si>
  <si>
    <t xml:space="preserve">Հաշվետու ժամանակահատվածում  գրանցվել է կանխատեսած թվի աճ, որը կապված է եղել ՀՀ մարզերում իրականացվելիք հրատապ ծրագրերի և Ասիական զարգացման բանկի կողմից ներկայացված  ՀՀ պետական հանրակրթական դպրոցների սեյսմիկ անվտանգության բարելավման ծրագրի հետ  </t>
  </si>
  <si>
    <t>Լիցենզավորման բնագավառում պարզաբանումների թվի նվազեցում</t>
  </si>
  <si>
    <t>ՀՀ Շիրակի մարզի Ախուրյանի համայնքը հայցով դիմել է դատարան ՀՀ Շիրակի մարզի Ախուրյան համայնքի և «Գլենդել Հիլզ» փակ բաժնետիրական ընկերության միջև կնքված թվով 3 շենքերի և  հողատարածքի առուվաճառքի պայմանագիրը լուծելու և կիսակառույց շենքերն ու հողատարածքը  համայնքին վերադարձնելու նպատակով</t>
  </si>
  <si>
    <t>ՀՀ Լոռու մարզի գյուղական բնակավայրերի 269 բնակելի տներից նվիրատվության պայմանագրեր են կնքվել միայն 136-ի համար, քանի որ շահառուների կողմից ներկայացված փաստաթղթերն ամբողջական չեն:</t>
  </si>
  <si>
    <t>2015 թվականի ընթացքում նախատեսվում էր  Ծրագրի շրջանակներում բաշխված, սակայն դեռևս չմասնավորեցված բնակարանների համար  2234 նվիրատվության պայմանագիր կնքել, սակայն հաշվի առնելով այն հանգամանքը, որ շահառուների մի մասը բացակայում են երկրից և համապատասխան լիազորագրեր չեն ներկայացրել, իսկ մի մասի փաստաթղթերն  ամբողջական չեն` հնարավոր է եղել կնքել միայն թվով 1070 նվիրատվության պայմանագիր:Միաժամանակ, Նախարարությանը չեն հանձնվել Ծրագրով նախատեսված թվով 8 շենք:</t>
  </si>
  <si>
    <t xml:space="preserve">ՀՀ կառ. 18.06.2015թ թիվ 659-Ն որոշման համաձայն.                                                                     Ծախսային ծրագրի 13879.401հազ.դրամի թերիրացումը պայմանավորված է մրցութային գործընթացների արդյունքում տնտեսված միջոցների առկայությամբ:   Տնտեսված միջոցները այլ ծախսային ծրագրերի  ֆինանսավորման համար չեն օգտագործվել: </t>
  </si>
  <si>
    <t xml:space="preserve">ՀՀ կառավարության 30.06.2015թ. թիվ 843-Ն որոշման համաձայն1.Ծախսային ծրագրի 307.04 հազ. դրամի թերիրացումը պայմանավորված է մրցոյթային գործընթացների արդյունքում տնտեսված միջոցների առկայությամբ:                                                                                                                                                       </t>
  </si>
  <si>
    <t>Ծախսային ծրագրի 28122.85 հազ.դրամի թերիրացումը պայմանավորված է մրցութային գործընթացների արդյունքում տնտեսված միջոցների առկայությամբ: Ծրագիրն իրագործվել է ամբողջությամբ: Տնտեսված միջոցները այլ ծախսային ծրագրերի  ֆինանսավորման համար չեն օգտագործվել:</t>
  </si>
  <si>
    <t>Ծախսային ծրագրի 12649.49 հազ.դրամի թերիրացումը պայմանավորված է մրցութային գործընթացների արդյունքում տնտեսված միջոցների առկայությամբ: Ծրագիրն իրագործվել է ամբողջությամբ: Տնտեսված միջոցները այլ ծախսային ծրագրերի  ֆինանսավորման համար չեն օգտագործվել:</t>
  </si>
  <si>
    <t>«Հրանտ Մաթևոսյան» մշակութային  կենտրոնի հիմնակմախքի կառուցման շինաշխատանքներ</t>
  </si>
  <si>
    <t xml:space="preserve">«Ապարանի ռազմամարզական վարժարան» պետական ոչ առևտրային կազմակերպության շենքի ջեռուցման համակարգի տեղադրում, էլեկտրական համակարգերի մոնտաժում, գազաֆիկացում, տանիքի վերանորոգում, գույքի ու սարքավորումների ձեռքբերում     </t>
  </si>
  <si>
    <t xml:space="preserve">«Սալսա դիվելոփմենթ» ՓԲԸ-ի կարողու¬թյունների զարգացման նպատակով սովորական բաժնե-տոմսերի ձեռքբերում  ՀՀ կառավարության 2015 թվականի
դեկտեմբերի 17-ի N 1466  - Ն և  ՀՀ կառավարության 2015 թվականի հոկտեմբերի 15-ի   N  1212  -  Ն որոշման  համաձայն
</t>
  </si>
  <si>
    <t xml:space="preserve"> 1.Մրցոյթային գործընթացների արդյունքում առաջացած տնտեսումներ:     ՀՀ  կառ.որոշում N121-Ն   12.02.2015թ. կազմակերպչական աշխատանքների համար   հատկացվել է պահուստային ֆոմդից 2015թվականին 10746.0հազ,դրամ.</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</si>
  <si>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</si>
  <si>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</si>
  <si>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</si>
  <si>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01.01.15թ.-01.01.16թ. ժամանակահատվածի համար</t>
  </si>
  <si>
    <t>Հայաստանի Հանրապետության քաղաքաշինության նախարարություն</t>
  </si>
  <si>
    <t xml:space="preserve">                                                                                                                                                                                                                                                                                                                                                                                                                                                                                                                                                                                                                                                                                                                                                                                                                                                                                                                                                                                                                                                                                                                                                                                                                                                                                                                                                                                                                                                                                                                                                                                                                                                                                                                                                                                                                                                                                                                                                                                                                                                                                                                                                                                                                                                                                                                                                                                                                           </t>
  </si>
  <si>
    <t>Ը</t>
  </si>
  <si>
    <t>քանակական</t>
  </si>
  <si>
    <t>Գ</t>
  </si>
  <si>
    <t>որակական</t>
  </si>
  <si>
    <t>Ա</t>
  </si>
  <si>
    <t>1</t>
  </si>
  <si>
    <t>2</t>
  </si>
  <si>
    <t>3</t>
  </si>
  <si>
    <t>4</t>
  </si>
  <si>
    <t>5</t>
  </si>
  <si>
    <t>6</t>
  </si>
  <si>
    <t>7</t>
  </si>
  <si>
    <t>8</t>
  </si>
  <si>
    <t>9</t>
  </si>
  <si>
    <t>10</t>
  </si>
  <si>
    <t>11</t>
  </si>
  <si>
    <t>12</t>
  </si>
  <si>
    <t>13</t>
  </si>
  <si>
    <t>14</t>
  </si>
  <si>
    <t>15</t>
  </si>
  <si>
    <t>ՊՄ կոդը</t>
  </si>
  <si>
    <t>Կատարողի կոդը</t>
  </si>
  <si>
    <t>Ծրագրային դասիչը</t>
  </si>
  <si>
    <t>Չափորոշիչի  կոդը</t>
  </si>
  <si>
    <t>Պաշարների շարժի  կոդը</t>
  </si>
  <si>
    <t>Չափորոշիչը (նկարագրությունը)</t>
  </si>
  <si>
    <t>Չափորոշիչի տեսակը</t>
  </si>
  <si>
    <t>Ոչ ֆինանսական ցուցանիշներ</t>
  </si>
  <si>
    <t>Ֆինանսական ցուցանիշներ (հազ. դրամ)</t>
  </si>
  <si>
    <t>Ծրագրի ընթացիկ կառավարմանն ուղղված նախատեսվող միջոցառումները</t>
  </si>
  <si>
    <t>Ցուցանիշի հաստատված կանխատեսումը հաշվետու ժամանակա-հատվածի համար</t>
  </si>
  <si>
    <t xml:space="preserve">Ցուցանիշի փոփոխու-թյուններն ըստ համապատաս-խան իրավա-կան ակտի (+/-) </t>
  </si>
  <si>
    <t>ճշտված ցուցանիշը հաշվետու ժամանակա-հատվածի համար        (սյ 1+սյ 2)</t>
  </si>
  <si>
    <t>Տարբերության պատճառը
(սյ. 2-ում նշված իրավական ակտերի հղումները և սյ. 5-ում նշված տարբերության պարզաբանումները)</t>
  </si>
  <si>
    <t>Ցուցանիշի հաստատված կանխատեսումը հաշվետու ժամանակահատվածի համար</t>
  </si>
  <si>
    <t>ճշտված ցուցանիշը հաշվետու 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</si>
  <si>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</si>
  <si>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</si>
  <si>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
(սյ. 8-ում նշված իրավական ակտերի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</si>
  <si>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</si>
  <si>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</si>
  <si>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</si>
  <si>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Բ</t>
  </si>
  <si>
    <t>Կրթական օբյեկտների հիմնանորոգում</t>
  </si>
  <si>
    <t>1.5.3 Ներդրումներ պետական կառավարչական հիմնարկ չհանդիսացող պետական սեփականություն հանդիսացող կազմակերպություններում</t>
  </si>
  <si>
    <t>Ծրագրերի կառավարում, համակարգում, վերահսկողություն և մոնիթորինգ (ծրագիր)</t>
  </si>
  <si>
    <t>Պետական գնումների մրցույթների անցկացում</t>
  </si>
  <si>
    <t>Մատուցվող ծառայության վրա կատարվող ծախսը</t>
  </si>
  <si>
    <t>1.2 Տրանսֆերտներ</t>
  </si>
  <si>
    <t>ՄԺԾ, ԿԶ և կառավարության  գործունեության ռազմավարական ծրագրերով սահմանված նպատակների վրա նշված ցուցանիշների փոփոխության ընթացքը ազդեցություն չի ունենա</t>
  </si>
  <si>
    <t>շահառուների քանակը</t>
  </si>
  <si>
    <t>Տրանսֆերտի վճարման հաճախականությունը</t>
  </si>
  <si>
    <t>շահառուների ընտրության չափանիշը</t>
  </si>
  <si>
    <t>Կազմակերպության թիվը, որտեղ կատարվում են ներդրումները (միավոր)</t>
  </si>
  <si>
    <t>Ծրագրի կամ քաղաքականության միջոցառման անվանումը</t>
  </si>
  <si>
    <t>Պետական գնումների պայմանագրերի կնքում</t>
  </si>
  <si>
    <t xml:space="preserve"> </t>
  </si>
  <si>
    <t>Փաստացի ցուցանիշը (կատարված և ընդունված) հաշվետու ժամանակահատվածում</t>
  </si>
  <si>
    <t>Հաստատված և փաստացի ցուցանիշների տարբերությունը (սյ 4-սյ 3)</t>
  </si>
  <si>
    <t>x</t>
  </si>
  <si>
    <t>1անգամ</t>
  </si>
  <si>
    <t>ՄԺԾ, ԿԶ և կառ.  գործ ռազմ. ծրագրերով սահմանված նպ. վրա նշված ցուցանիշների փոփ. ընթացքը ազդեցություն չի ունենա</t>
  </si>
  <si>
    <t>ՄԺԾ, ԿԶ և կառ.  գործ ռազմ. ծրագրերով սահմանված նպ. վրա նշված ցուցանիշների փոփոխության ընթացքը ազդեցություն չի ունենա</t>
  </si>
  <si>
    <t>1. Քաղաքականության միջոցառումներ</t>
  </si>
  <si>
    <t>ՀՀ համայնքներին մարզական օբյեկտների շենքային պայմանների բարելավման անհրաժեշտություն</t>
  </si>
  <si>
    <t>Տրանսֆերտ ստացող ՏԻՄ-երի քանակը</t>
  </si>
  <si>
    <t xml:space="preserve">Գումարները տնտեսվել են`                                                                                    1.աշխատանքից ազատված աշխատողների հաշվին                                                   2. 6 ամիսը չլրացած  աշխատողների հաշվին                                                    3.թափուր հաստիքների հաշվին             </t>
  </si>
  <si>
    <t>Նախագծի արժեքը 270.0հազ.դրամի դիմաց կնքվել է պայմանագիր 240.0հազ.դրամի չափով 2015թվականի  դեկտեմբերի 22-ին:Տեղնիկական և հեղինակային հսկողության գնման գործնթացները չէին կարող իրականացվել, քանի որ նախագծա-նախահաշվային փաստաթղթերը առկա չէին:</t>
  </si>
  <si>
    <t>Ծախսային ծրագրի 60631.07հազ.դրամի թերիրացումը պայմանավորված է ՀՀ Արագածոտնի մարզի Քուչակի մշակույթի տան շինաշխատանքների կատարման ժամանակացույցի խախտմամբ, որի արդյունքում Կապալառու կազմակերպության նկատմամբ հաշվարկվում են տույժեր և տուգանքներ, 2015թ կատարված աշխատանքների արժեքը կազմում է 9368.93 հազ.դրամ, շինաշխատանքները շարունակական են 2016թ-ին:</t>
  </si>
  <si>
    <t>Ծախսային ծրագրի 172166.13 հազ.դրամի թերիրացումը պայմանավորված է   ՀՀ Արմավիրի մարզի Ալաշկերտի դպրոցի  և Երևանի թիվ 191 դպրոցի   շինաշխատանքների   կատարման ժամանակացույցի խախտմամբ, որի արդյունքում Կապալառու կազմակերպությունները չեն կատարել /կամ չեն իրացրել/ համապատասխանաբար 20701.569հազ.դրամի և 129418.163 հազ.դրամի շինաշխատանքներ, և որպես հետևանք  առաջացել է թերիրացում տեխնիկական և հեղինակային հսկողությունների մասով՝ 945.738հազ.դրամ ընդհանուր արժեքով: Ինչպես նաև  առկա են մրցութային գործընթացների արդյունքում առաջացած տնտեսումներ՝ 21100.659 հազար դրամ արժեքով: Կապալառուների նկատմամբ կիրառվում /-վել/ են պետական գնման պայմանագրերով սահմանված տույժեր և տուգանքներ: Տնտեսված միջոցները այլ ծախսային ծրագրերի  ֆինանսավորման համար չեն օգտագործվել:</t>
  </si>
  <si>
    <t xml:space="preserve">1.Կառուցապատողի կողմից 1 բազմաբնակարան շենք չի հանձնվել ՀՀ քաղաքաշինության նախարարությանը, ուստի նշված շենքի նախատեսված բնակարանների ձեռքբերման գործընթացը հնարավոր է կազմակերպել միայն կառուցապատողից վերը նշված շենքը առուվաճառքի պայմանագրով ձեռք բերելու դեպքում
2.Նախատեսված 3 բազմաբնակարան շենքերը առուվաճառքի պայմանագրով դեռ չեն հանձնվել ՀՀ քաղաքաշինության նախարարությանը, ուստի նախատեսված բնակարանների ձեռքբերման գործընթացը հնարավոր է կազմակերպել միայն կառուցապատողից վերը նշված բազմաբնակարան շենքերը առուվաճառքի պայմանագրով ձեռք բերելու դեպքում:                                                                3.Բազմաբնակարան շենքերը առուվաճառքի պայմանագրով հանձնվել են ՀՀ քաղաքաշինության նախարարությանը 2015 թվականի մայիս ամսին և քանի որ անշարժ գույքի պայմանագրեր կնքելու գործընթացը նոր է սկսվել, հետևաբար դատարան ներկայացված հայցադիմումների քանակը կանխատեսվածից քիչ է:                                      4.Շահագործման հանձնված շենքերը առուվաճառքի պայմանագրով հանձնվել են 2015 թվականի մայիս ամսին, որոնք օրենքով սահմանված կարգով գրանցվել է ՀՀ ԱԳԿ պետական կոմիտեում: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</si>
</sst>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71" formatCode="_-* #,##0.00_-;\-* #,##0.00_-;_-* &quot;-&quot;??_-;_-@_-"/>
    <numFmt numFmtId="174" formatCode="00"/>
  </numFmts>
  <fonts count="12">
    <font>
      <sz val="10"/>
      <name val="Arial Armenian"/>
    </font>
    <font>
      <sz val="10"/>
      <name val="Arial Armenian"/>
    </font>
    <font>
      <sz val="10"/>
      <name val="Helv"/>
      <charset val="204"/>
    </font>
    <font>
      <sz val="10"/>
      <name val="Arial Armenian"/>
      <family val="2"/>
    </font>
    <font>
      <sz val="8"/>
      <name val="Arial Armenian"/>
      <family val="2"/>
    </font>
    <font>
      <sz val="10"/>
      <name val="GHEA Grapalat"/>
      <family val="3"/>
    </font>
    <font>
      <sz val="8"/>
      <name val="GHEA Grapalat"/>
      <family val="3"/>
    </font>
    <font>
      <sz val="10"/>
      <color indexed="8"/>
      <name val="MS Sans Serif"/>
      <family val="2"/>
      <charset val="204"/>
    </font>
    <font>
      <sz val="8"/>
      <name val="Arial Armenian"/>
    </font>
    <font>
      <sz val="9"/>
      <name val="GHEA Grapalat"/>
      <family val="3"/>
    </font>
    <font>
      <sz val="12"/>
      <name val="GHEA Grapalat"/>
      <family val="3"/>
    </font>
    <font>
      <b/>
      <sz val="12"/>
      <name val="GHEA Grapalat"/>
      <family val="3"/>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171" fontId="1" fillId="0" borderId="0" applyFont="0" applyFill="0" applyBorder="0" applyAlignment="0" applyProtection="0"/>
    <xf numFmtId="0" fontId="3" fillId="0" borderId="0"/>
    <xf numFmtId="0" fontId="3" fillId="0" borderId="0"/>
    <xf numFmtId="0" fontId="7" fillId="0" borderId="0"/>
    <xf numFmtId="0" fontId="2" fillId="0" borderId="0"/>
  </cellStyleXfs>
  <cellXfs count="123">
    <xf numFmtId="0" fontId="0" fillId="0" borderId="0" xfId="0"/>
    <xf numFmtId="0" fontId="6" fillId="0" borderId="1" xfId="3" applyFont="1" applyFill="1" applyBorder="1" applyAlignment="1" applyProtection="1">
      <alignment wrapText="1"/>
      <protection locked="0"/>
    </xf>
    <xf numFmtId="0" fontId="6" fillId="0" borderId="1" xfId="3" applyFont="1" applyFill="1" applyBorder="1" applyAlignment="1" applyProtection="1">
      <alignment vertical="top" wrapText="1"/>
      <protection locked="0"/>
    </xf>
    <xf numFmtId="49" fontId="6" fillId="0" borderId="1" xfId="3" applyNumberFormat="1" applyFont="1" applyFill="1" applyBorder="1" applyAlignment="1">
      <alignment horizontal="center" vertical="center"/>
    </xf>
    <xf numFmtId="49" fontId="6" fillId="0" borderId="0" xfId="3" applyNumberFormat="1" applyFont="1" applyFill="1" applyBorder="1" applyAlignment="1" applyProtection="1">
      <alignment horizontal="right" vertical="center"/>
      <protection hidden="1"/>
    </xf>
    <xf numFmtId="0" fontId="6" fillId="0" borderId="1" xfId="0" applyFont="1" applyFill="1" applyBorder="1" applyAlignment="1" applyProtection="1">
      <alignment wrapText="1"/>
      <protection locked="0"/>
    </xf>
    <xf numFmtId="0" fontId="6" fillId="0" borderId="1" xfId="3" applyFont="1" applyFill="1" applyBorder="1" applyAlignment="1">
      <alignment horizontal="center" vertical="center" wrapText="1"/>
    </xf>
    <xf numFmtId="0" fontId="6" fillId="0" borderId="0" xfId="3" applyFont="1" applyFill="1" applyBorder="1" applyAlignment="1" applyProtection="1">
      <alignment vertical="top" wrapText="1"/>
      <protection locked="0"/>
    </xf>
    <xf numFmtId="0" fontId="6" fillId="0" borderId="0" xfId="3" applyFont="1" applyFill="1" applyBorder="1" applyAlignment="1" applyProtection="1">
      <alignment wrapText="1"/>
      <protection locked="0"/>
    </xf>
    <xf numFmtId="0" fontId="6" fillId="0" borderId="2" xfId="3" applyFont="1" applyFill="1" applyBorder="1" applyAlignment="1">
      <alignment horizontal="center" vertical="center" wrapText="1"/>
    </xf>
    <xf numFmtId="0" fontId="6" fillId="0" borderId="0" xfId="3" applyFont="1" applyFill="1" applyBorder="1" applyAlignment="1" applyProtection="1">
      <alignment wrapText="1"/>
      <protection hidden="1"/>
    </xf>
    <xf numFmtId="0" fontId="6" fillId="0" borderId="3" xfId="3" applyFont="1" applyFill="1" applyBorder="1" applyAlignment="1">
      <alignment horizontal="center" vertical="top" wrapText="1"/>
    </xf>
    <xf numFmtId="49" fontId="6" fillId="0" borderId="1" xfId="3" applyNumberFormat="1" applyFont="1" applyFill="1" applyBorder="1" applyAlignment="1">
      <alignment horizontal="center" vertical="center" wrapText="1"/>
    </xf>
    <xf numFmtId="49" fontId="6" fillId="0" borderId="2" xfId="3" applyNumberFormat="1" applyFont="1" applyFill="1" applyBorder="1" applyAlignment="1">
      <alignment horizontal="center" vertical="center"/>
    </xf>
    <xf numFmtId="0" fontId="6" fillId="0" borderId="1" xfId="0" applyFont="1" applyFill="1" applyBorder="1"/>
    <xf numFmtId="0" fontId="6" fillId="0" borderId="0" xfId="0" applyFont="1" applyFill="1" applyProtection="1">
      <protection hidden="1"/>
    </xf>
    <xf numFmtId="0" fontId="6" fillId="0" borderId="0" xfId="0" applyFont="1" applyFill="1"/>
    <xf numFmtId="0" fontId="6" fillId="0" borderId="1" xfId="3" applyFont="1" applyFill="1" applyBorder="1" applyAlignment="1" applyProtection="1">
      <alignment wrapText="1"/>
      <protection hidden="1"/>
    </xf>
    <xf numFmtId="49" fontId="6" fillId="0" borderId="1" xfId="3" applyNumberFormat="1" applyFont="1" applyFill="1" applyBorder="1" applyAlignment="1" applyProtection="1">
      <alignment wrapText="1"/>
      <protection locked="0"/>
    </xf>
    <xf numFmtId="0" fontId="6" fillId="0" borderId="2" xfId="3" applyFont="1" applyFill="1" applyBorder="1" applyAlignment="1" applyProtection="1">
      <alignment wrapText="1"/>
      <protection locked="0"/>
    </xf>
    <xf numFmtId="2" fontId="6" fillId="0" borderId="0" xfId="3" applyNumberFormat="1" applyFont="1" applyFill="1" applyBorder="1" applyAlignment="1" applyProtection="1">
      <alignment wrapText="1"/>
      <protection hidden="1"/>
    </xf>
    <xf numFmtId="0" fontId="6" fillId="0" borderId="0" xfId="0" applyFont="1" applyFill="1" applyBorder="1" applyAlignment="1">
      <alignment wrapText="1"/>
    </xf>
    <xf numFmtId="0" fontId="6" fillId="0" borderId="1" xfId="3" applyNumberFormat="1" applyFont="1" applyFill="1" applyBorder="1" applyAlignment="1" applyProtection="1">
      <alignment wrapText="1"/>
      <protection locked="0"/>
    </xf>
    <xf numFmtId="49" fontId="6" fillId="0" borderId="0" xfId="3" applyNumberFormat="1" applyFont="1" applyFill="1" applyBorder="1" applyAlignment="1" applyProtection="1">
      <alignment wrapText="1"/>
      <protection locked="0"/>
    </xf>
    <xf numFmtId="0" fontId="6" fillId="0" borderId="4" xfId="3" applyFont="1" applyFill="1" applyBorder="1" applyAlignment="1" applyProtection="1">
      <alignment wrapText="1"/>
      <protection locked="0"/>
    </xf>
    <xf numFmtId="0" fontId="6" fillId="0" borderId="3" xfId="3" applyFont="1" applyFill="1" applyBorder="1" applyAlignment="1" applyProtection="1">
      <alignment wrapText="1"/>
      <protection locked="0"/>
    </xf>
    <xf numFmtId="174" fontId="6" fillId="0" borderId="1" xfId="0" applyNumberFormat="1" applyFont="1" applyFill="1" applyBorder="1"/>
    <xf numFmtId="49" fontId="6" fillId="0" borderId="1" xfId="3" applyNumberFormat="1" applyFont="1" applyFill="1" applyBorder="1" applyAlignment="1">
      <alignment vertical="center"/>
    </xf>
    <xf numFmtId="0" fontId="6" fillId="0" borderId="1" xfId="3" applyFont="1" applyFill="1" applyBorder="1" applyAlignment="1" applyProtection="1">
      <alignment vertical="center" wrapText="1"/>
      <protection locked="0"/>
    </xf>
    <xf numFmtId="49" fontId="6" fillId="0" borderId="1" xfId="3" applyNumberFormat="1" applyFont="1" applyFill="1" applyBorder="1" applyAlignment="1" applyProtection="1">
      <alignment horizontal="center" wrapText="1"/>
      <protection locked="0"/>
    </xf>
    <xf numFmtId="49" fontId="6" fillId="0" borderId="1" xfId="3" applyNumberFormat="1" applyFont="1" applyFill="1" applyBorder="1" applyAlignment="1" applyProtection="1">
      <alignment horizontal="center" vertical="center" wrapText="1"/>
      <protection locked="0"/>
    </xf>
    <xf numFmtId="171" fontId="6" fillId="0" borderId="0" xfId="1" applyFont="1" applyFill="1" applyBorder="1" applyAlignment="1" applyProtection="1">
      <alignment wrapText="1"/>
      <protection locked="0"/>
    </xf>
    <xf numFmtId="171" fontId="6" fillId="0" borderId="0" xfId="1" applyFont="1" applyFill="1" applyBorder="1" applyAlignment="1" applyProtection="1">
      <alignment wrapText="1"/>
    </xf>
    <xf numFmtId="171" fontId="6" fillId="0" borderId="1" xfId="1" applyFont="1" applyFill="1" applyBorder="1" applyAlignment="1">
      <alignment horizontal="center" vertical="center" wrapText="1"/>
    </xf>
    <xf numFmtId="171" fontId="6" fillId="0" borderId="1" xfId="1" applyFont="1" applyFill="1" applyBorder="1" applyAlignment="1">
      <alignment horizontal="center" vertical="center"/>
    </xf>
    <xf numFmtId="0" fontId="6" fillId="0" borderId="1" xfId="3" applyFont="1" applyFill="1" applyBorder="1" applyAlignment="1" applyProtection="1">
      <alignment wrapText="1"/>
      <protection locked="0"/>
    </xf>
    <xf numFmtId="171" fontId="6" fillId="0" borderId="1" xfId="1" applyFont="1" applyFill="1" applyBorder="1" applyAlignment="1">
      <alignment vertical="center"/>
    </xf>
    <xf numFmtId="171" fontId="6" fillId="0" borderId="1" xfId="1" applyFont="1" applyFill="1" applyBorder="1" applyAlignment="1">
      <alignment horizontal="center" vertical="center"/>
    </xf>
    <xf numFmtId="0" fontId="6" fillId="0" borderId="1" xfId="3" applyFont="1" applyFill="1" applyBorder="1" applyAlignment="1">
      <alignment horizontal="center" vertical="top" wrapText="1"/>
    </xf>
    <xf numFmtId="0" fontId="6" fillId="0" borderId="5" xfId="3" applyFont="1" applyFill="1" applyBorder="1" applyAlignment="1">
      <alignment horizontal="center" vertical="top" wrapText="1"/>
    </xf>
    <xf numFmtId="0" fontId="6" fillId="0" borderId="6" xfId="3" applyFont="1" applyFill="1" applyBorder="1" applyAlignment="1">
      <alignment horizontal="center" vertical="top" wrapText="1"/>
    </xf>
    <xf numFmtId="49" fontId="6" fillId="0" borderId="6" xfId="3" applyNumberFormat="1" applyFont="1" applyFill="1" applyBorder="1" applyAlignment="1">
      <alignment horizontal="center" vertical="center"/>
    </xf>
    <xf numFmtId="49" fontId="6" fillId="0" borderId="1" xfId="3" applyNumberFormat="1" applyFont="1" applyFill="1" applyBorder="1" applyAlignment="1">
      <alignment vertical="center"/>
    </xf>
    <xf numFmtId="49" fontId="6" fillId="0" borderId="0" xfId="3" applyNumberFormat="1" applyFont="1" applyFill="1" applyBorder="1" applyAlignment="1">
      <alignment horizontal="center" vertical="center"/>
    </xf>
    <xf numFmtId="0" fontId="6" fillId="0" borderId="0" xfId="3" applyFont="1" applyFill="1" applyBorder="1" applyAlignment="1" applyProtection="1">
      <alignment wrapText="1"/>
      <protection hidden="1"/>
    </xf>
    <xf numFmtId="49" fontId="6" fillId="0" borderId="1" xfId="3" applyNumberFormat="1" applyFont="1" applyFill="1" applyBorder="1" applyAlignment="1">
      <alignment horizontal="center" vertical="center"/>
    </xf>
    <xf numFmtId="49" fontId="6" fillId="0" borderId="2" xfId="3" applyNumberFormat="1" applyFont="1" applyFill="1" applyBorder="1" applyAlignment="1">
      <alignment vertical="center"/>
    </xf>
    <xf numFmtId="49" fontId="6" fillId="0" borderId="7" xfId="3" applyNumberFormat="1"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xf numFmtId="43" fontId="6" fillId="0" borderId="1" xfId="3" applyNumberFormat="1" applyFont="1" applyFill="1" applyBorder="1" applyAlignment="1" applyProtection="1">
      <alignment vertical="center" wrapText="1"/>
      <protection locked="0"/>
    </xf>
    <xf numFmtId="1" fontId="6" fillId="0" borderId="1" xfId="4" applyNumberFormat="1" applyFont="1" applyFill="1" applyBorder="1" applyAlignment="1">
      <alignment horizontal="center" vertical="top" wrapText="1"/>
    </xf>
    <xf numFmtId="0" fontId="6" fillId="0" borderId="1" xfId="0" applyFont="1" applyFill="1" applyBorder="1" applyAlignment="1" applyProtection="1">
      <alignment horizontal="center" vertical="center" wrapText="1"/>
      <protection locked="0"/>
    </xf>
    <xf numFmtId="49" fontId="6" fillId="0" borderId="0" xfId="3" applyNumberFormat="1" applyFont="1" applyFill="1" applyBorder="1" applyAlignment="1" applyProtection="1">
      <alignment horizontal="center" vertical="center"/>
      <protection hidden="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6" fillId="0" borderId="1" xfId="0" applyFont="1" applyFill="1" applyBorder="1" applyProtection="1">
      <protection hidden="1"/>
    </xf>
    <xf numFmtId="0" fontId="6" fillId="0" borderId="1" xfId="3" applyFont="1" applyFill="1" applyBorder="1" applyAlignment="1" applyProtection="1">
      <alignment vertical="center" wrapText="1"/>
      <protection locked="0"/>
    </xf>
    <xf numFmtId="0" fontId="6" fillId="0" borderId="1" xfId="3" applyFont="1" applyFill="1" applyBorder="1" applyAlignment="1" applyProtection="1">
      <alignment horizontal="right" vertical="center" wrapText="1"/>
      <protection locked="0"/>
    </xf>
    <xf numFmtId="49" fontId="6" fillId="0" borderId="1" xfId="3" applyNumberFormat="1" applyFont="1" applyFill="1" applyBorder="1" applyAlignment="1" applyProtection="1">
      <alignment vertical="center" wrapText="1"/>
      <protection locked="0"/>
    </xf>
    <xf numFmtId="0" fontId="6" fillId="0" borderId="1" xfId="3" applyFont="1" applyFill="1" applyBorder="1" applyAlignment="1" applyProtection="1">
      <alignment vertical="top" wrapText="1"/>
      <protection locked="0"/>
    </xf>
    <xf numFmtId="49" fontId="6" fillId="0" borderId="1" xfId="3" applyNumberFormat="1" applyFont="1" applyFill="1" applyBorder="1" applyAlignment="1" applyProtection="1">
      <alignment wrapText="1"/>
      <protection locked="0"/>
    </xf>
    <xf numFmtId="49" fontId="6" fillId="0" borderId="0" xfId="3" applyNumberFormat="1" applyFont="1" applyFill="1" applyBorder="1" applyAlignment="1" applyProtection="1">
      <alignment horizontal="left" vertical="center"/>
      <protection hidden="1"/>
    </xf>
    <xf numFmtId="3" fontId="6" fillId="0" borderId="1" xfId="0" applyNumberFormat="1" applyFont="1" applyFill="1" applyBorder="1" applyAlignment="1" applyProtection="1">
      <alignment wrapText="1"/>
      <protection locked="0"/>
    </xf>
    <xf numFmtId="4" fontId="6" fillId="0" borderId="1" xfId="1" applyNumberFormat="1" applyFont="1" applyFill="1" applyBorder="1" applyAlignment="1" applyProtection="1">
      <alignment wrapText="1"/>
      <protection locked="0"/>
    </xf>
    <xf numFmtId="2" fontId="6" fillId="0" borderId="0" xfId="3" applyNumberFormat="1" applyFont="1" applyFill="1" applyBorder="1" applyAlignment="1" applyProtection="1">
      <alignment wrapText="1"/>
      <protection hidden="1"/>
    </xf>
    <xf numFmtId="0" fontId="6" fillId="0" borderId="0" xfId="0" applyFont="1" applyFill="1" applyBorder="1" applyAlignment="1">
      <alignment wrapText="1"/>
    </xf>
    <xf numFmtId="49" fontId="6" fillId="0" borderId="1" xfId="3" applyNumberFormat="1" applyFont="1" applyFill="1" applyBorder="1" applyAlignment="1" applyProtection="1">
      <alignment horizontal="center" vertical="center" wrapText="1"/>
      <protection locked="0"/>
    </xf>
    <xf numFmtId="0" fontId="6" fillId="0" borderId="1" xfId="3" applyFont="1" applyFill="1" applyBorder="1" applyAlignment="1" applyProtection="1">
      <alignment horizontal="left" vertical="center" wrapText="1"/>
      <protection locked="0"/>
    </xf>
    <xf numFmtId="49" fontId="6" fillId="0" borderId="1" xfId="3" applyNumberFormat="1" applyFont="1" applyFill="1" applyBorder="1" applyAlignment="1" applyProtection="1">
      <alignment horizontal="center" wrapText="1"/>
      <protection locked="0"/>
    </xf>
    <xf numFmtId="0" fontId="6" fillId="0" borderId="1" xfId="3" applyNumberFormat="1" applyFont="1" applyFill="1" applyBorder="1" applyAlignment="1" applyProtection="1">
      <alignment wrapText="1"/>
      <protection locked="0"/>
    </xf>
    <xf numFmtId="0" fontId="6" fillId="0" borderId="0" xfId="3" applyFont="1" applyFill="1" applyBorder="1" applyAlignment="1" applyProtection="1">
      <alignment wrapText="1"/>
      <protection locked="0"/>
    </xf>
    <xf numFmtId="171" fontId="6" fillId="0" borderId="1" xfId="3" applyNumberFormat="1" applyFont="1" applyFill="1" applyBorder="1" applyAlignment="1" applyProtection="1">
      <alignment wrapText="1"/>
      <protection locked="0"/>
    </xf>
    <xf numFmtId="49" fontId="6" fillId="0" borderId="1" xfId="3" applyNumberFormat="1" applyFont="1" applyFill="1" applyBorder="1" applyAlignment="1">
      <alignment horizontal="left" vertical="center"/>
    </xf>
    <xf numFmtId="49" fontId="6" fillId="0" borderId="8" xfId="3" applyNumberFormat="1" applyFont="1" applyFill="1" applyBorder="1" applyAlignment="1">
      <alignment vertical="center"/>
    </xf>
    <xf numFmtId="171" fontId="6" fillId="0" borderId="1" xfId="1" applyFont="1" applyFill="1" applyBorder="1" applyAlignment="1" applyProtection="1">
      <alignment horizontal="center" vertical="center" wrapText="1"/>
    </xf>
    <xf numFmtId="0" fontId="5" fillId="0" borderId="0" xfId="0" applyFont="1" applyFill="1" applyBorder="1" applyAlignment="1" applyProtection="1">
      <alignment wrapText="1"/>
      <protection locked="0"/>
    </xf>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protection locked="0"/>
    </xf>
    <xf numFmtId="0" fontId="5" fillId="0" borderId="0" xfId="0" applyFont="1" applyFill="1"/>
    <xf numFmtId="0" fontId="10" fillId="0" borderId="0" xfId="0" applyFont="1" applyFill="1" applyAlignment="1">
      <alignment horizontal="right"/>
    </xf>
    <xf numFmtId="0" fontId="9" fillId="0" borderId="0" xfId="3" applyFont="1" applyFill="1" applyAlignment="1">
      <alignment horizontal="left"/>
    </xf>
    <xf numFmtId="0" fontId="5" fillId="0" borderId="0" xfId="3" applyFont="1" applyFill="1" applyAlignment="1">
      <alignment horizontal="left"/>
    </xf>
    <xf numFmtId="0" fontId="6" fillId="0" borderId="0" xfId="3" applyFont="1" applyFill="1" applyAlignment="1"/>
    <xf numFmtId="0" fontId="6" fillId="0" borderId="0" xfId="3" applyFont="1" applyFill="1" applyAlignment="1">
      <alignment horizontal="left"/>
    </xf>
    <xf numFmtId="0" fontId="5" fillId="0" borderId="0" xfId="0" applyFont="1" applyFill="1" applyAlignment="1">
      <alignment wrapText="1"/>
    </xf>
    <xf numFmtId="0" fontId="5" fillId="0" borderId="0" xfId="0" applyFont="1" applyFill="1" applyAlignment="1">
      <alignment horizontal="left" wrapText="1"/>
    </xf>
    <xf numFmtId="0" fontId="6" fillId="0" borderId="1" xfId="3" applyFont="1" applyFill="1" applyBorder="1" applyAlignment="1" applyProtection="1">
      <alignment vertical="center" wrapText="1"/>
      <protection hidden="1"/>
    </xf>
    <xf numFmtId="0" fontId="6" fillId="0" borderId="1" xfId="0" applyFont="1" applyFill="1" applyBorder="1" applyAlignment="1" applyProtection="1">
      <alignment vertical="center" wrapText="1"/>
      <protection locked="0"/>
    </xf>
    <xf numFmtId="0" fontId="6" fillId="0" borderId="0" xfId="3" applyFont="1" applyFill="1" applyBorder="1" applyAlignment="1" applyProtection="1">
      <alignment vertical="center" wrapText="1"/>
      <protection locked="0"/>
    </xf>
    <xf numFmtId="0" fontId="6" fillId="0" borderId="1" xfId="3" applyNumberFormat="1" applyFont="1" applyFill="1" applyBorder="1" applyAlignment="1" applyProtection="1">
      <alignment vertical="center" wrapText="1"/>
      <protection locked="0"/>
    </xf>
    <xf numFmtId="0" fontId="6" fillId="0" borderId="1" xfId="0" applyFont="1" applyFill="1" applyBorder="1" applyAlignment="1">
      <alignment vertical="center"/>
    </xf>
    <xf numFmtId="0" fontId="6" fillId="0" borderId="1" xfId="0" applyFont="1" applyFill="1" applyBorder="1" applyAlignment="1" applyProtection="1">
      <alignment vertical="center"/>
      <protection hidden="1"/>
    </xf>
    <xf numFmtId="43" fontId="6" fillId="0" borderId="1" xfId="3" applyNumberFormat="1" applyFont="1" applyFill="1" applyBorder="1" applyAlignment="1" applyProtection="1">
      <alignment vertical="center" wrapText="1"/>
      <protection locked="0"/>
    </xf>
    <xf numFmtId="0" fontId="6" fillId="0" borderId="0" xfId="3" applyFont="1" applyFill="1" applyBorder="1" applyAlignment="1" applyProtection="1">
      <alignment vertical="center" wrapText="1"/>
      <protection hidden="1"/>
    </xf>
    <xf numFmtId="0" fontId="10" fillId="0" borderId="0" xfId="0" applyFont="1" applyFill="1" applyAlignment="1">
      <alignment horizontal="center"/>
    </xf>
    <xf numFmtId="0" fontId="10" fillId="0" borderId="0" xfId="0" applyFont="1" applyFill="1" applyAlignment="1">
      <alignment horizontal="center" vertical="center" wrapText="1"/>
    </xf>
    <xf numFmtId="0" fontId="5" fillId="0" borderId="0" xfId="0" applyFont="1" applyFill="1" applyAlignment="1">
      <alignment horizontal="center" wrapText="1"/>
    </xf>
    <xf numFmtId="0" fontId="11" fillId="0" borderId="0" xfId="0" applyFont="1" applyFill="1" applyBorder="1" applyAlignment="1" applyProtection="1">
      <alignment horizontal="center" vertical="center" wrapText="1"/>
      <protection locked="0"/>
    </xf>
    <xf numFmtId="49" fontId="6" fillId="0" borderId="2" xfId="3" applyNumberFormat="1" applyFont="1" applyFill="1" applyBorder="1" applyAlignment="1">
      <alignment horizontal="left" vertical="center"/>
    </xf>
    <xf numFmtId="49" fontId="6" fillId="0" borderId="7" xfId="3" applyNumberFormat="1" applyFont="1" applyFill="1" applyBorder="1" applyAlignment="1">
      <alignment horizontal="left" vertical="center"/>
    </xf>
    <xf numFmtId="49" fontId="6" fillId="0" borderId="8" xfId="3" applyNumberFormat="1" applyFont="1" applyFill="1" applyBorder="1" applyAlignment="1">
      <alignment horizontal="left" vertical="center"/>
    </xf>
    <xf numFmtId="0" fontId="6" fillId="0" borderId="4" xfId="3" applyFont="1" applyFill="1" applyBorder="1" applyAlignment="1">
      <alignment horizontal="center" vertical="top" wrapText="1"/>
    </xf>
    <xf numFmtId="0" fontId="6" fillId="0" borderId="9" xfId="3" applyFont="1" applyFill="1" applyBorder="1" applyAlignment="1">
      <alignment horizontal="center" vertical="top" wrapText="1"/>
    </xf>
    <xf numFmtId="49" fontId="6" fillId="0" borderId="2" xfId="3" applyNumberFormat="1" applyFont="1" applyFill="1" applyBorder="1" applyAlignment="1">
      <alignment horizontal="center" vertical="center"/>
    </xf>
    <xf numFmtId="49" fontId="6" fillId="0" borderId="7" xfId="3" applyNumberFormat="1" applyFont="1" applyFill="1" applyBorder="1" applyAlignment="1">
      <alignment horizontal="center" vertical="center"/>
    </xf>
    <xf numFmtId="49" fontId="6" fillId="0" borderId="8" xfId="3" applyNumberFormat="1" applyFont="1" applyFill="1" applyBorder="1" applyAlignment="1">
      <alignment horizontal="center" vertical="center"/>
    </xf>
    <xf numFmtId="0" fontId="6" fillId="0" borderId="2" xfId="3" applyFont="1" applyFill="1" applyBorder="1" applyAlignment="1" applyProtection="1">
      <alignment horizontal="left" vertical="top" wrapText="1"/>
      <protection locked="0"/>
    </xf>
    <xf numFmtId="0" fontId="6" fillId="0" borderId="8" xfId="3" applyFont="1" applyFill="1" applyBorder="1" applyAlignment="1" applyProtection="1">
      <alignment horizontal="left" vertical="top" wrapText="1"/>
      <protection locked="0"/>
    </xf>
    <xf numFmtId="0" fontId="6" fillId="0" borderId="2" xfId="3" applyFont="1" applyFill="1" applyBorder="1" applyAlignment="1" applyProtection="1">
      <alignment horizontal="center" vertical="top" wrapText="1"/>
      <protection locked="0"/>
    </xf>
    <xf numFmtId="0" fontId="6" fillId="0" borderId="8" xfId="3" applyFont="1" applyFill="1" applyBorder="1" applyAlignment="1" applyProtection="1">
      <alignment horizontal="center" vertical="top" wrapText="1"/>
      <protection locked="0"/>
    </xf>
    <xf numFmtId="0" fontId="6" fillId="0" borderId="1" xfId="3" applyFont="1" applyFill="1" applyBorder="1" applyAlignment="1">
      <alignment horizontal="center" textRotation="90"/>
    </xf>
    <xf numFmtId="0" fontId="6" fillId="0" borderId="2" xfId="3" applyFont="1" applyFill="1" applyBorder="1" applyAlignment="1">
      <alignment horizontal="center" textRotation="90" wrapText="1"/>
    </xf>
    <xf numFmtId="0" fontId="6" fillId="0" borderId="1" xfId="3" applyFont="1" applyFill="1" applyBorder="1" applyAlignment="1">
      <alignment horizontal="center" textRotation="90" wrapText="1"/>
    </xf>
    <xf numFmtId="0" fontId="6" fillId="0" borderId="2" xfId="3" applyFont="1" applyFill="1" applyBorder="1" applyAlignment="1">
      <alignment horizontal="center" vertical="center" wrapText="1"/>
    </xf>
    <xf numFmtId="0" fontId="6" fillId="0" borderId="7"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8" xfId="3" applyFont="1" applyFill="1" applyBorder="1" applyAlignment="1">
      <alignment horizontal="center" textRotation="90" wrapText="1"/>
    </xf>
    <xf numFmtId="0" fontId="6" fillId="0" borderId="1" xfId="3"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0" fontId="6" fillId="0" borderId="7" xfId="3" applyNumberFormat="1" applyFont="1" applyFill="1" applyBorder="1" applyAlignment="1">
      <alignment horizontal="center" vertical="center" wrapText="1"/>
    </xf>
    <xf numFmtId="0" fontId="6" fillId="0" borderId="8" xfId="3"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6">
    <cellStyle name="Comma" xfId="1" builtinId="3"/>
    <cellStyle name="Normal" xfId="0" builtinId="0"/>
    <cellStyle name="Normal 4" xfId="2"/>
    <cellStyle name="Normal_Hashvetvutjunner" xfId="3"/>
    <cellStyle name="Normal_Sheet1" xfId="4"/>
    <cellStyle name="Style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istina/AppData/Local/Temp/Rar$DIa1.363/2015_Qplan-byuje_9ami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istina/AppData/Local/Temp/Rar$DIa1.363/Report2015/BUGE2015-25.11.2014%20-Hamamasnutyu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istina/AppData/Local/Temp/Rar$DIa1.363/2015_Qplan-byuje_Ta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5( 9 amis )"/>
      <sheetName val="Plan-changes-15"/>
      <sheetName val="Qplan-15-կանխատեսւ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xshin"/>
      <sheetName val="Sheet2"/>
      <sheetName val="Sheet3"/>
      <sheetName val="Sheet4"/>
      <sheetName val="Sheet1"/>
      <sheetName val="Sheet5"/>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5"/>
      <sheetName val="Plan-changes-15"/>
      <sheetName val="Qplan-15-կանխատեսւմ"/>
    </sheetNames>
    <sheetDataSet>
      <sheetData sheetId="0"/>
      <sheetData sheetId="1"/>
      <sheetData sheetId="2">
        <row r="19">
          <cell r="R1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0"/>
  <sheetViews>
    <sheetView tabSelected="1" zoomScaleNormal="100" zoomScaleSheetLayoutView="100" workbookViewId="0">
      <selection activeCell="D20" sqref="D20"/>
    </sheetView>
  </sheetViews>
  <sheetFormatPr defaultRowHeight="13.5"/>
  <cols>
    <col min="1" max="1" width="10.5703125" style="85" customWidth="1"/>
    <col min="2" max="2" width="10.140625" style="85" customWidth="1"/>
    <col min="3" max="3" width="11.5703125" style="85" customWidth="1"/>
    <col min="4" max="4" width="12.42578125" style="85" customWidth="1"/>
    <col min="5" max="11" width="9.140625" style="85"/>
    <col min="12" max="12" width="19.85546875" style="85" customWidth="1"/>
    <col min="13" max="13" width="14" style="85" customWidth="1"/>
    <col min="14" max="16384" width="9.140625" style="85"/>
  </cols>
  <sheetData>
    <row r="1" spans="1:45" s="76" customFormat="1" ht="20.25" customHeight="1">
      <c r="M1" s="77" t="s">
        <v>174</v>
      </c>
    </row>
    <row r="2" spans="1:45" s="76" customFormat="1" ht="20.25" customHeight="1">
      <c r="M2" s="78"/>
    </row>
    <row r="3" spans="1:45" s="76" customFormat="1" ht="20.25" customHeight="1">
      <c r="M3" s="78"/>
    </row>
    <row r="4" spans="1:45" s="76" customFormat="1"/>
    <row r="5" spans="1:45" s="76" customFormat="1" ht="17.25">
      <c r="C5" s="79"/>
      <c r="D5" s="79"/>
      <c r="L5" s="80"/>
    </row>
    <row r="6" spans="1:45" s="76" customFormat="1" ht="13.5" customHeight="1">
      <c r="C6" s="79"/>
      <c r="D6" s="79"/>
    </row>
    <row r="7" spans="1:45" s="76" customFormat="1" ht="17.25">
      <c r="A7" s="95" t="s">
        <v>175</v>
      </c>
      <c r="B7" s="95"/>
      <c r="C7" s="95"/>
      <c r="D7" s="95"/>
      <c r="E7" s="95"/>
      <c r="F7" s="95"/>
      <c r="G7" s="95"/>
      <c r="H7" s="95"/>
      <c r="I7" s="95"/>
      <c r="J7" s="95"/>
      <c r="K7" s="95"/>
      <c r="L7" s="95"/>
      <c r="M7" s="95"/>
    </row>
    <row r="8" spans="1:45" s="76" customFormat="1" ht="47.25" customHeight="1">
      <c r="A8" s="96" t="s">
        <v>176</v>
      </c>
      <c r="B8" s="96"/>
      <c r="C8" s="96"/>
      <c r="D8" s="96"/>
      <c r="E8" s="96"/>
      <c r="F8" s="96"/>
      <c r="G8" s="96"/>
      <c r="H8" s="96"/>
      <c r="I8" s="96"/>
      <c r="J8" s="96"/>
      <c r="K8" s="96"/>
      <c r="L8" s="96"/>
      <c r="M8" s="96"/>
    </row>
    <row r="9" spans="1:45" s="82" customFormat="1" ht="28.5" customHeight="1">
      <c r="A9" s="98" t="s">
        <v>178</v>
      </c>
      <c r="B9" s="98"/>
      <c r="C9" s="98"/>
      <c r="D9" s="98"/>
      <c r="E9" s="98"/>
      <c r="F9" s="98"/>
      <c r="G9" s="98"/>
      <c r="H9" s="98"/>
      <c r="I9" s="98"/>
      <c r="J9" s="98"/>
      <c r="K9" s="98"/>
      <c r="L9" s="98"/>
      <c r="M9" s="98"/>
      <c r="N9" s="76"/>
      <c r="O9" s="81"/>
    </row>
    <row r="10" spans="1:45" s="82" customFormat="1" ht="23.25" customHeight="1">
      <c r="A10" s="95" t="s">
        <v>177</v>
      </c>
      <c r="B10" s="95"/>
      <c r="C10" s="95"/>
      <c r="D10" s="95"/>
      <c r="E10" s="95"/>
      <c r="F10" s="95"/>
      <c r="G10" s="95"/>
      <c r="H10" s="95"/>
      <c r="I10" s="95"/>
      <c r="J10" s="95"/>
      <c r="K10" s="95"/>
      <c r="L10" s="95"/>
      <c r="M10" s="95"/>
      <c r="N10" s="76"/>
      <c r="O10" s="81"/>
    </row>
    <row r="11" spans="1:45" s="82" customFormat="1">
      <c r="A11" s="76"/>
      <c r="B11" s="76"/>
      <c r="C11" s="76"/>
      <c r="D11" s="76"/>
      <c r="E11" s="76"/>
      <c r="F11" s="76"/>
      <c r="G11" s="76"/>
      <c r="H11" s="76"/>
      <c r="I11" s="76"/>
      <c r="J11" s="76"/>
      <c r="K11" s="76"/>
      <c r="L11" s="76"/>
      <c r="M11" s="76"/>
      <c r="N11" s="76"/>
      <c r="O11" s="81"/>
    </row>
    <row r="12" spans="1:45" s="83" customFormat="1" ht="19.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row>
    <row r="13" spans="1:45" s="84" customFormat="1" ht="14.2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row>
    <row r="14" spans="1:45" s="84" customFormat="1" ht="31.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row>
    <row r="16" spans="1:45">
      <c r="B16" s="97"/>
      <c r="C16" s="97"/>
    </row>
    <row r="17" spans="1:3">
      <c r="B17" s="97"/>
      <c r="C17" s="97"/>
    </row>
    <row r="18" spans="1:3">
      <c r="A18" s="86"/>
    </row>
    <row r="19" spans="1:3">
      <c r="B19" s="97"/>
      <c r="C19" s="97"/>
    </row>
    <row r="20" spans="1:3">
      <c r="B20" s="97"/>
      <c r="C20" s="97"/>
    </row>
  </sheetData>
  <mergeCells count="8">
    <mergeCell ref="A7:M7"/>
    <mergeCell ref="A8:M8"/>
    <mergeCell ref="B19:C19"/>
    <mergeCell ref="B20:C20"/>
    <mergeCell ref="B16:C16"/>
    <mergeCell ref="B17:C17"/>
    <mergeCell ref="A9:M9"/>
    <mergeCell ref="A10:M10"/>
  </mergeCells>
  <phoneticPr fontId="4" type="noConversion"/>
  <pageMargins left="0.24" right="0.24" top="0.34" bottom="0.37" header="0.2" footer="0.2"/>
  <pageSetup scale="95" firstPageNumber="2276" orientation="landscape" useFirstPageNumber="1" horizontalDpi="1200" verticalDpi="1200"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256"/>
  <sheetViews>
    <sheetView zoomScaleNormal="100" zoomScaleSheetLayoutView="100" workbookViewId="0">
      <pane xSplit="10" ySplit="3" topLeftCell="K4" activePane="bottomRight" state="frozen"/>
      <selection pane="topRight" activeCell="K1" sqref="K1"/>
      <selection pane="bottomLeft" activeCell="A4" sqref="A4"/>
      <selection pane="bottomRight" activeCell="H1" sqref="H1:H2"/>
    </sheetView>
  </sheetViews>
  <sheetFormatPr defaultRowHeight="12.75"/>
  <cols>
    <col min="1" max="1" width="7.140625" style="8" customWidth="1"/>
    <col min="2" max="2" width="3" style="8" customWidth="1"/>
    <col min="3" max="3" width="5.140625" style="8" customWidth="1"/>
    <col min="4" max="4" width="4.7109375" style="8" customWidth="1"/>
    <col min="5" max="5" width="4.140625" style="23" customWidth="1"/>
    <col min="6" max="6" width="3.140625" style="8" customWidth="1"/>
    <col min="7" max="7" width="3.85546875" style="8" customWidth="1"/>
    <col min="8" max="8" width="41.7109375" style="89" customWidth="1"/>
    <col min="9" max="9" width="32.42578125" style="7" customWidth="1"/>
    <col min="10" max="10" width="12" style="89" customWidth="1"/>
    <col min="11" max="11" width="13" style="8" customWidth="1"/>
    <col min="12" max="12" width="13.28515625" style="7" customWidth="1"/>
    <col min="13" max="13" width="10.7109375" style="7" customWidth="1"/>
    <col min="14" max="14" width="11.5703125" style="7" customWidth="1"/>
    <col min="15" max="15" width="11.140625" style="7" customWidth="1"/>
    <col min="16" max="16" width="48.5703125" style="8" customWidth="1"/>
    <col min="17" max="17" width="12" style="31" customWidth="1"/>
    <col min="18" max="18" width="12.85546875" style="31" customWidth="1"/>
    <col min="19" max="19" width="13.5703125" style="32" customWidth="1"/>
    <col min="20" max="20" width="14.140625" style="31" customWidth="1"/>
    <col min="21" max="21" width="13.5703125" style="32" customWidth="1"/>
    <col min="22" max="22" width="42.42578125" style="8" customWidth="1"/>
    <col min="23" max="23" width="49.5703125" style="8" customWidth="1"/>
    <col min="24" max="24" width="28.5703125" style="19" customWidth="1"/>
    <col min="25" max="25" width="26" style="1" customWidth="1"/>
    <col min="26" max="26" width="15.42578125" style="10" customWidth="1"/>
    <col min="27" max="38" width="9.140625" style="10"/>
    <col min="39" max="40" width="58.7109375" style="10" customWidth="1"/>
    <col min="41" max="16384" width="9.140625" style="10"/>
  </cols>
  <sheetData>
    <row r="1" spans="1:250" s="94" customFormat="1" ht="27" customHeight="1">
      <c r="A1" s="111" t="s">
        <v>200</v>
      </c>
      <c r="B1" s="112" t="s">
        <v>201</v>
      </c>
      <c r="C1" s="114" t="s">
        <v>202</v>
      </c>
      <c r="D1" s="115"/>
      <c r="E1" s="116"/>
      <c r="F1" s="117" t="s">
        <v>203</v>
      </c>
      <c r="G1" s="113" t="s">
        <v>204</v>
      </c>
      <c r="H1" s="118" t="s">
        <v>234</v>
      </c>
      <c r="I1" s="118" t="s">
        <v>205</v>
      </c>
      <c r="J1" s="118" t="s">
        <v>206</v>
      </c>
      <c r="K1" s="114" t="s">
        <v>207</v>
      </c>
      <c r="L1" s="115"/>
      <c r="M1" s="115"/>
      <c r="N1" s="115"/>
      <c r="O1" s="115"/>
      <c r="P1" s="116"/>
      <c r="Q1" s="118" t="s">
        <v>208</v>
      </c>
      <c r="R1" s="122"/>
      <c r="S1" s="122"/>
      <c r="T1" s="122"/>
      <c r="U1" s="122"/>
      <c r="V1" s="122"/>
      <c r="W1" s="119" t="s">
        <v>209</v>
      </c>
      <c r="X1" s="120"/>
      <c r="Y1" s="121"/>
    </row>
    <row r="2" spans="1:250" ht="87.75" customHeight="1">
      <c r="A2" s="111"/>
      <c r="B2" s="113"/>
      <c r="C2" s="11" t="s">
        <v>202</v>
      </c>
      <c r="D2" s="102" t="s">
        <v>7</v>
      </c>
      <c r="E2" s="103"/>
      <c r="F2" s="113"/>
      <c r="G2" s="113"/>
      <c r="H2" s="118"/>
      <c r="I2" s="118"/>
      <c r="J2" s="118"/>
      <c r="K2" s="12" t="s">
        <v>210</v>
      </c>
      <c r="L2" s="6" t="s">
        <v>211</v>
      </c>
      <c r="M2" s="6" t="s">
        <v>212</v>
      </c>
      <c r="N2" s="6" t="s">
        <v>237</v>
      </c>
      <c r="O2" s="6" t="s">
        <v>238</v>
      </c>
      <c r="P2" s="6" t="s">
        <v>213</v>
      </c>
      <c r="Q2" s="33" t="s">
        <v>214</v>
      </c>
      <c r="R2" s="33" t="s">
        <v>211</v>
      </c>
      <c r="S2" s="33" t="s">
        <v>215</v>
      </c>
      <c r="T2" s="33" t="s">
        <v>216</v>
      </c>
      <c r="U2" s="33" t="s">
        <v>217</v>
      </c>
      <c r="V2" s="6" t="s">
        <v>218</v>
      </c>
      <c r="W2" s="9" t="s">
        <v>219</v>
      </c>
      <c r="X2" s="9" t="s">
        <v>220</v>
      </c>
      <c r="Y2" s="6" t="s">
        <v>221</v>
      </c>
    </row>
    <row r="3" spans="1:250">
      <c r="A3" s="38" t="s">
        <v>184</v>
      </c>
      <c r="B3" s="39" t="s">
        <v>222</v>
      </c>
      <c r="C3" s="40" t="s">
        <v>182</v>
      </c>
      <c r="D3" s="40" t="s">
        <v>13</v>
      </c>
      <c r="E3" s="40" t="s">
        <v>14</v>
      </c>
      <c r="F3" s="40" t="s">
        <v>15</v>
      </c>
      <c r="G3" s="40" t="s">
        <v>26</v>
      </c>
      <c r="H3" s="41" t="s">
        <v>180</v>
      </c>
      <c r="I3" s="41" t="s">
        <v>16</v>
      </c>
      <c r="J3" s="41" t="s">
        <v>17</v>
      </c>
      <c r="K3" s="41" t="s">
        <v>185</v>
      </c>
      <c r="L3" s="3" t="s">
        <v>186</v>
      </c>
      <c r="M3" s="3" t="s">
        <v>187</v>
      </c>
      <c r="N3" s="3" t="s">
        <v>188</v>
      </c>
      <c r="O3" s="3" t="s">
        <v>189</v>
      </c>
      <c r="P3" s="3" t="s">
        <v>190</v>
      </c>
      <c r="Q3" s="34" t="s">
        <v>191</v>
      </c>
      <c r="R3" s="34" t="s">
        <v>192</v>
      </c>
      <c r="S3" s="34" t="s">
        <v>193</v>
      </c>
      <c r="T3" s="34" t="s">
        <v>194</v>
      </c>
      <c r="U3" s="34" t="s">
        <v>195</v>
      </c>
      <c r="V3" s="3" t="s">
        <v>196</v>
      </c>
      <c r="W3" s="13" t="s">
        <v>197</v>
      </c>
      <c r="X3" s="13" t="s">
        <v>198</v>
      </c>
      <c r="Y3" s="3" t="s">
        <v>199</v>
      </c>
    </row>
    <row r="4" spans="1:250" s="44" customFormat="1" ht="20.25" customHeight="1">
      <c r="A4" s="42" t="s">
        <v>0</v>
      </c>
      <c r="B4" s="42"/>
      <c r="C4" s="42"/>
      <c r="D4" s="42"/>
      <c r="E4" s="42"/>
      <c r="F4" s="42"/>
      <c r="G4" s="42"/>
      <c r="H4" s="42"/>
      <c r="I4" s="42"/>
      <c r="J4" s="42"/>
      <c r="K4" s="42"/>
      <c r="L4" s="42"/>
      <c r="M4" s="42"/>
      <c r="N4" s="42"/>
      <c r="O4" s="42"/>
      <c r="P4" s="42"/>
      <c r="Q4" s="36"/>
      <c r="R4" s="36"/>
      <c r="S4" s="37"/>
      <c r="T4" s="37"/>
      <c r="U4" s="37"/>
      <c r="V4" s="45"/>
      <c r="W4" s="45"/>
      <c r="X4" s="45"/>
      <c r="Y4" s="45"/>
      <c r="IP4" s="45"/>
    </row>
    <row r="5" spans="1:250" s="44" customFormat="1" ht="20.25" customHeight="1">
      <c r="A5" s="42" t="s">
        <v>1</v>
      </c>
      <c r="B5" s="42"/>
      <c r="C5" s="42"/>
      <c r="D5" s="42"/>
      <c r="E5" s="42"/>
      <c r="F5" s="42"/>
      <c r="G5" s="42"/>
      <c r="H5" s="42"/>
      <c r="I5" s="42"/>
      <c r="J5" s="42"/>
      <c r="K5" s="42"/>
      <c r="L5" s="42"/>
      <c r="M5" s="42"/>
      <c r="N5" s="42"/>
      <c r="O5" s="42"/>
      <c r="P5" s="42"/>
      <c r="Q5" s="36"/>
      <c r="R5" s="36"/>
      <c r="S5" s="37"/>
      <c r="T5" s="37"/>
      <c r="U5" s="37"/>
      <c r="V5" s="45"/>
      <c r="W5" s="45"/>
      <c r="X5" s="45"/>
      <c r="Y5" s="45"/>
      <c r="IP5" s="45"/>
    </row>
    <row r="6" spans="1:250" s="44" customFormat="1" ht="20.25" customHeight="1">
      <c r="A6" s="42" t="s">
        <v>74</v>
      </c>
      <c r="B6" s="42" t="s">
        <v>75</v>
      </c>
      <c r="C6" s="46"/>
      <c r="D6" s="47"/>
      <c r="E6" s="47"/>
      <c r="F6" s="47"/>
      <c r="G6" s="47"/>
      <c r="H6" s="74"/>
      <c r="I6" s="42"/>
      <c r="J6" s="42"/>
      <c r="K6" s="42"/>
      <c r="L6" s="42"/>
      <c r="M6" s="42"/>
      <c r="N6" s="42"/>
      <c r="O6" s="42"/>
      <c r="P6" s="42"/>
      <c r="Q6" s="36"/>
      <c r="R6" s="36"/>
      <c r="S6" s="37"/>
      <c r="T6" s="37"/>
      <c r="U6" s="37"/>
      <c r="V6" s="45"/>
      <c r="W6" s="45"/>
      <c r="X6" s="45"/>
      <c r="Y6" s="45"/>
      <c r="IP6" s="43"/>
    </row>
    <row r="7" spans="1:250" s="15" customFormat="1" ht="82.5" customHeight="1">
      <c r="A7" s="14"/>
      <c r="B7" s="14"/>
      <c r="C7" s="14">
        <v>1001</v>
      </c>
      <c r="D7" s="14" t="s">
        <v>5</v>
      </c>
      <c r="E7" s="26">
        <v>9</v>
      </c>
      <c r="F7" s="14"/>
      <c r="G7" s="14"/>
      <c r="H7" s="28" t="s">
        <v>76</v>
      </c>
      <c r="I7" s="1"/>
      <c r="J7" s="28"/>
      <c r="K7" s="1"/>
      <c r="L7" s="1"/>
      <c r="M7" s="1"/>
      <c r="N7" s="1"/>
      <c r="O7" s="1"/>
      <c r="P7" s="72"/>
      <c r="Q7" s="75">
        <v>745676.5</v>
      </c>
      <c r="R7" s="75">
        <f>10746-9000</f>
        <v>1746</v>
      </c>
      <c r="S7" s="75">
        <f>Q7+R7</f>
        <v>747422.5</v>
      </c>
      <c r="T7" s="75">
        <f>728255.69+8461.577</f>
        <v>736717.26699999999</v>
      </c>
      <c r="U7" s="75">
        <f t="shared" ref="U7:U70" si="0">T7-S7</f>
        <v>-10705.233000000007</v>
      </c>
      <c r="V7" s="48" t="s">
        <v>173</v>
      </c>
      <c r="W7" s="48" t="s">
        <v>64</v>
      </c>
      <c r="X7" s="48"/>
      <c r="Y7" s="48" t="s">
        <v>96</v>
      </c>
      <c r="AA7" s="4"/>
    </row>
    <row r="8" spans="1:250" s="15" customFormat="1" ht="111.75" customHeight="1">
      <c r="A8" s="49"/>
      <c r="B8" s="49"/>
      <c r="C8" s="49"/>
      <c r="D8" s="49"/>
      <c r="E8" s="26"/>
      <c r="F8" s="49"/>
      <c r="G8" s="49"/>
      <c r="H8" s="90" t="s">
        <v>81</v>
      </c>
      <c r="I8" s="17"/>
      <c r="J8" s="87"/>
      <c r="K8" s="17"/>
      <c r="L8" s="35"/>
      <c r="M8" s="35"/>
      <c r="N8" s="35"/>
      <c r="O8" s="35"/>
      <c r="P8" s="28"/>
      <c r="Q8" s="75"/>
      <c r="R8" s="75"/>
      <c r="S8" s="75">
        <f t="shared" ref="S8:S71" si="1">Q8+R8</f>
        <v>0</v>
      </c>
      <c r="T8" s="75"/>
      <c r="U8" s="75">
        <f t="shared" si="0"/>
        <v>0</v>
      </c>
      <c r="V8" s="48"/>
      <c r="W8" s="48"/>
      <c r="X8" s="48"/>
      <c r="Y8" s="48"/>
      <c r="AA8" s="4"/>
    </row>
    <row r="9" spans="1:250" s="15" customFormat="1" ht="204.75" customHeight="1">
      <c r="A9" s="49"/>
      <c r="B9" s="49"/>
      <c r="C9" s="49"/>
      <c r="D9" s="49"/>
      <c r="E9" s="26"/>
      <c r="F9" s="49"/>
      <c r="G9" s="49"/>
      <c r="H9" s="90" t="s">
        <v>78</v>
      </c>
      <c r="I9" s="35"/>
      <c r="J9" s="57"/>
      <c r="K9" s="35"/>
      <c r="L9" s="35"/>
      <c r="M9" s="35"/>
      <c r="N9" s="35"/>
      <c r="O9" s="35"/>
      <c r="P9" s="50"/>
      <c r="Q9" s="75"/>
      <c r="R9" s="75"/>
      <c r="S9" s="75">
        <f t="shared" si="1"/>
        <v>0</v>
      </c>
      <c r="T9" s="75"/>
      <c r="U9" s="75">
        <f t="shared" si="0"/>
        <v>0</v>
      </c>
      <c r="V9" s="48"/>
      <c r="W9" s="48"/>
      <c r="X9" s="48"/>
      <c r="Y9" s="48"/>
    </row>
    <row r="10" spans="1:250" s="15" customFormat="1" ht="55.5" customHeight="1">
      <c r="A10" s="49"/>
      <c r="B10" s="49"/>
      <c r="C10" s="49"/>
      <c r="D10" s="49"/>
      <c r="E10" s="26"/>
      <c r="F10" s="49"/>
      <c r="G10" s="49"/>
      <c r="H10" s="90"/>
      <c r="I10" s="5" t="s">
        <v>82</v>
      </c>
      <c r="J10" s="88" t="s">
        <v>181</v>
      </c>
      <c r="K10" s="49">
        <v>59</v>
      </c>
      <c r="L10" s="49"/>
      <c r="M10" s="49">
        <f>K10</f>
        <v>59</v>
      </c>
      <c r="N10" s="49">
        <v>62</v>
      </c>
      <c r="O10" s="49">
        <f>N10-M10</f>
        <v>3</v>
      </c>
      <c r="P10" s="51"/>
      <c r="Q10" s="75"/>
      <c r="R10" s="75"/>
      <c r="S10" s="75">
        <f t="shared" si="1"/>
        <v>0</v>
      </c>
      <c r="T10" s="75"/>
      <c r="U10" s="75">
        <f t="shared" si="0"/>
        <v>0</v>
      </c>
      <c r="V10" s="48"/>
      <c r="W10" s="48"/>
      <c r="X10" s="48"/>
      <c r="Y10" s="48"/>
    </row>
    <row r="11" spans="1:250" s="15" customFormat="1" ht="58.5" customHeight="1">
      <c r="A11" s="49"/>
      <c r="B11" s="49"/>
      <c r="C11" s="49"/>
      <c r="D11" s="49"/>
      <c r="E11" s="26"/>
      <c r="F11" s="49"/>
      <c r="G11" s="49"/>
      <c r="H11" s="87"/>
      <c r="I11" s="5" t="s">
        <v>83</v>
      </c>
      <c r="J11" s="88" t="s">
        <v>181</v>
      </c>
      <c r="K11" s="49">
        <v>306</v>
      </c>
      <c r="L11" s="49"/>
      <c r="M11" s="49">
        <f t="shared" ref="M11:M21" si="2">K11</f>
        <v>306</v>
      </c>
      <c r="N11" s="49">
        <v>318</v>
      </c>
      <c r="O11" s="49">
        <f t="shared" ref="O11:O21" si="3">N11-M11</f>
        <v>12</v>
      </c>
      <c r="P11" s="52"/>
      <c r="Q11" s="75"/>
      <c r="R11" s="75"/>
      <c r="S11" s="75">
        <f t="shared" si="1"/>
        <v>0</v>
      </c>
      <c r="T11" s="75"/>
      <c r="U11" s="75">
        <f t="shared" si="0"/>
        <v>0</v>
      </c>
      <c r="V11" s="48"/>
      <c r="W11" s="48"/>
      <c r="X11" s="48"/>
      <c r="Y11" s="48"/>
      <c r="AA11" s="53"/>
    </row>
    <row r="12" spans="1:250" s="15" customFormat="1" ht="39" customHeight="1">
      <c r="A12" s="49"/>
      <c r="B12" s="49"/>
      <c r="C12" s="49"/>
      <c r="D12" s="49"/>
      <c r="E12" s="26"/>
      <c r="F12" s="49"/>
      <c r="G12" s="49"/>
      <c r="H12" s="57"/>
      <c r="I12" s="5" t="s">
        <v>84</v>
      </c>
      <c r="J12" s="88" t="s">
        <v>181</v>
      </c>
      <c r="K12" s="49">
        <v>185</v>
      </c>
      <c r="L12" s="49"/>
      <c r="M12" s="49">
        <f t="shared" si="2"/>
        <v>185</v>
      </c>
      <c r="N12" s="49">
        <v>192</v>
      </c>
      <c r="O12" s="49">
        <f t="shared" si="3"/>
        <v>7</v>
      </c>
      <c r="P12" s="54" t="s">
        <v>160</v>
      </c>
      <c r="Q12" s="75"/>
      <c r="R12" s="75"/>
      <c r="S12" s="75">
        <f t="shared" si="1"/>
        <v>0</v>
      </c>
      <c r="T12" s="75"/>
      <c r="U12" s="75">
        <f t="shared" si="0"/>
        <v>0</v>
      </c>
      <c r="V12" s="48"/>
      <c r="W12" s="48"/>
      <c r="X12" s="48"/>
      <c r="Y12" s="48"/>
      <c r="AA12" s="4"/>
    </row>
    <row r="13" spans="1:250" s="15" customFormat="1" ht="60.75" customHeight="1">
      <c r="A13" s="49"/>
      <c r="B13" s="49"/>
      <c r="C13" s="49"/>
      <c r="D13" s="49"/>
      <c r="E13" s="26"/>
      <c r="F13" s="49"/>
      <c r="G13" s="49"/>
      <c r="H13" s="57"/>
      <c r="I13" s="5" t="s">
        <v>85</v>
      </c>
      <c r="J13" s="88" t="s">
        <v>181</v>
      </c>
      <c r="K13" s="49">
        <v>4000</v>
      </c>
      <c r="L13" s="49"/>
      <c r="M13" s="49">
        <f t="shared" si="2"/>
        <v>4000</v>
      </c>
      <c r="N13" s="49">
        <v>6216</v>
      </c>
      <c r="O13" s="49">
        <f t="shared" si="3"/>
        <v>2216</v>
      </c>
      <c r="P13" s="54" t="s">
        <v>101</v>
      </c>
      <c r="Q13" s="75"/>
      <c r="R13" s="75"/>
      <c r="S13" s="75">
        <f t="shared" si="1"/>
        <v>0</v>
      </c>
      <c r="T13" s="75"/>
      <c r="U13" s="75">
        <f t="shared" si="0"/>
        <v>0</v>
      </c>
      <c r="V13" s="48"/>
      <c r="W13" s="48"/>
      <c r="X13" s="48"/>
      <c r="Y13" s="48"/>
      <c r="AA13" s="4"/>
    </row>
    <row r="14" spans="1:250" s="15" customFormat="1" ht="37.5" customHeight="1">
      <c r="A14" s="49"/>
      <c r="B14" s="49"/>
      <c r="C14" s="49"/>
      <c r="D14" s="49"/>
      <c r="E14" s="26"/>
      <c r="F14" s="49"/>
      <c r="G14" s="49"/>
      <c r="H14" s="57"/>
      <c r="I14" s="5" t="s">
        <v>86</v>
      </c>
      <c r="J14" s="88" t="s">
        <v>181</v>
      </c>
      <c r="K14" s="49">
        <v>650</v>
      </c>
      <c r="L14" s="49"/>
      <c r="M14" s="49">
        <f t="shared" si="2"/>
        <v>650</v>
      </c>
      <c r="N14" s="49">
        <v>515</v>
      </c>
      <c r="O14" s="49">
        <f t="shared" si="3"/>
        <v>-135</v>
      </c>
      <c r="P14" s="54" t="s">
        <v>102</v>
      </c>
      <c r="Q14" s="75"/>
      <c r="R14" s="75"/>
      <c r="S14" s="75">
        <f t="shared" si="1"/>
        <v>0</v>
      </c>
      <c r="T14" s="75"/>
      <c r="U14" s="75">
        <f t="shared" si="0"/>
        <v>0</v>
      </c>
      <c r="V14" s="48"/>
      <c r="W14" s="48"/>
      <c r="X14" s="48"/>
      <c r="Y14" s="48"/>
      <c r="AA14" s="4"/>
    </row>
    <row r="15" spans="1:250" s="15" customFormat="1" ht="102" customHeight="1">
      <c r="A15" s="49"/>
      <c r="B15" s="49"/>
      <c r="C15" s="49"/>
      <c r="D15" s="49"/>
      <c r="E15" s="26"/>
      <c r="F15" s="49"/>
      <c r="G15" s="49"/>
      <c r="H15" s="57"/>
      <c r="I15" s="5" t="s">
        <v>87</v>
      </c>
      <c r="J15" s="88" t="s">
        <v>181</v>
      </c>
      <c r="K15" s="49">
        <v>102</v>
      </c>
      <c r="L15" s="49"/>
      <c r="M15" s="49">
        <f t="shared" si="2"/>
        <v>102</v>
      </c>
      <c r="N15" s="49">
        <v>114</v>
      </c>
      <c r="O15" s="49">
        <f t="shared" si="3"/>
        <v>12</v>
      </c>
      <c r="P15" s="54" t="s">
        <v>138</v>
      </c>
      <c r="Q15" s="75"/>
      <c r="R15" s="75"/>
      <c r="S15" s="75">
        <f t="shared" si="1"/>
        <v>0</v>
      </c>
      <c r="T15" s="75"/>
      <c r="U15" s="75">
        <f t="shared" si="0"/>
        <v>0</v>
      </c>
      <c r="V15" s="48"/>
      <c r="W15" s="48"/>
      <c r="X15" s="48"/>
      <c r="Y15" s="48"/>
      <c r="AA15" s="4"/>
    </row>
    <row r="16" spans="1:250" s="15" customFormat="1" ht="102.75" customHeight="1">
      <c r="A16" s="49"/>
      <c r="B16" s="49"/>
      <c r="C16" s="49"/>
      <c r="D16" s="49"/>
      <c r="E16" s="26"/>
      <c r="F16" s="49"/>
      <c r="G16" s="49"/>
      <c r="H16" s="57"/>
      <c r="I16" s="5" t="s">
        <v>88</v>
      </c>
      <c r="J16" s="88" t="s">
        <v>181</v>
      </c>
      <c r="K16" s="49">
        <v>533</v>
      </c>
      <c r="L16" s="49"/>
      <c r="M16" s="49">
        <f t="shared" si="2"/>
        <v>533</v>
      </c>
      <c r="N16" s="49">
        <v>700</v>
      </c>
      <c r="O16" s="49">
        <f t="shared" si="3"/>
        <v>167</v>
      </c>
      <c r="P16" s="54" t="s">
        <v>161</v>
      </c>
      <c r="Q16" s="75"/>
      <c r="R16" s="75"/>
      <c r="S16" s="75">
        <f t="shared" si="1"/>
        <v>0</v>
      </c>
      <c r="T16" s="75"/>
      <c r="U16" s="75">
        <f t="shared" si="0"/>
        <v>0</v>
      </c>
      <c r="V16" s="48"/>
      <c r="W16" s="48"/>
      <c r="X16" s="48"/>
      <c r="Y16" s="48"/>
      <c r="AA16" s="4"/>
    </row>
    <row r="17" spans="1:250" s="15" customFormat="1" ht="60.75" customHeight="1">
      <c r="A17" s="49"/>
      <c r="B17" s="49"/>
      <c r="C17" s="49"/>
      <c r="D17" s="49"/>
      <c r="E17" s="26"/>
      <c r="F17" s="49"/>
      <c r="G17" s="49"/>
      <c r="H17" s="57"/>
      <c r="I17" s="5" t="s">
        <v>89</v>
      </c>
      <c r="J17" s="88" t="s">
        <v>181</v>
      </c>
      <c r="K17" s="49">
        <v>1198</v>
      </c>
      <c r="L17" s="49"/>
      <c r="M17" s="49">
        <f t="shared" si="2"/>
        <v>1198</v>
      </c>
      <c r="N17" s="49">
        <v>910</v>
      </c>
      <c r="O17" s="49">
        <f t="shared" si="3"/>
        <v>-288</v>
      </c>
      <c r="P17" s="54" t="s">
        <v>162</v>
      </c>
      <c r="Q17" s="75"/>
      <c r="R17" s="75"/>
      <c r="S17" s="75">
        <f t="shared" si="1"/>
        <v>0</v>
      </c>
      <c r="T17" s="75"/>
      <c r="U17" s="75">
        <f t="shared" si="0"/>
        <v>0</v>
      </c>
      <c r="V17" s="48"/>
      <c r="W17" s="48"/>
      <c r="X17" s="48"/>
      <c r="Y17" s="48"/>
      <c r="AA17" s="4"/>
    </row>
    <row r="18" spans="1:250" s="15" customFormat="1" ht="60" customHeight="1">
      <c r="A18" s="49"/>
      <c r="B18" s="49"/>
      <c r="C18" s="49"/>
      <c r="D18" s="49"/>
      <c r="E18" s="26"/>
      <c r="F18" s="49"/>
      <c r="G18" s="49"/>
      <c r="H18" s="57"/>
      <c r="I18" s="5" t="s">
        <v>90</v>
      </c>
      <c r="J18" s="88" t="s">
        <v>181</v>
      </c>
      <c r="K18" s="49">
        <v>542</v>
      </c>
      <c r="L18" s="49"/>
      <c r="M18" s="49">
        <f t="shared" si="2"/>
        <v>542</v>
      </c>
      <c r="N18" s="49">
        <v>611</v>
      </c>
      <c r="O18" s="49">
        <f t="shared" si="3"/>
        <v>69</v>
      </c>
      <c r="P18" s="54" t="s">
        <v>103</v>
      </c>
      <c r="Q18" s="75"/>
      <c r="R18" s="75"/>
      <c r="S18" s="75">
        <f t="shared" si="1"/>
        <v>0</v>
      </c>
      <c r="T18" s="75"/>
      <c r="U18" s="75">
        <f t="shared" si="0"/>
        <v>0</v>
      </c>
      <c r="V18" s="48"/>
      <c r="W18" s="48"/>
      <c r="X18" s="48"/>
      <c r="Y18" s="48"/>
      <c r="AA18" s="4"/>
    </row>
    <row r="19" spans="1:250" s="15" customFormat="1" ht="100.5" customHeight="1">
      <c r="A19" s="49"/>
      <c r="B19" s="49"/>
      <c r="C19" s="49"/>
      <c r="D19" s="49"/>
      <c r="E19" s="26"/>
      <c r="F19" s="49"/>
      <c r="G19" s="49"/>
      <c r="H19" s="57"/>
      <c r="I19" s="5" t="s">
        <v>91</v>
      </c>
      <c r="J19" s="88" t="s">
        <v>181</v>
      </c>
      <c r="K19" s="49">
        <v>110</v>
      </c>
      <c r="L19" s="49"/>
      <c r="M19" s="49">
        <f t="shared" si="2"/>
        <v>110</v>
      </c>
      <c r="N19" s="49">
        <v>105</v>
      </c>
      <c r="O19" s="49">
        <f t="shared" si="3"/>
        <v>-5</v>
      </c>
      <c r="P19" s="54" t="s">
        <v>104</v>
      </c>
      <c r="Q19" s="75"/>
      <c r="R19" s="75"/>
      <c r="S19" s="75">
        <f t="shared" si="1"/>
        <v>0</v>
      </c>
      <c r="T19" s="75"/>
      <c r="U19" s="75">
        <f t="shared" si="0"/>
        <v>0</v>
      </c>
      <c r="V19" s="48"/>
      <c r="W19" s="48"/>
      <c r="X19" s="48"/>
      <c r="Y19" s="48"/>
      <c r="AA19" s="4"/>
    </row>
    <row r="20" spans="1:250" s="15" customFormat="1" ht="62.25" customHeight="1">
      <c r="A20" s="49"/>
      <c r="B20" s="49"/>
      <c r="C20" s="49"/>
      <c r="D20" s="49"/>
      <c r="E20" s="26"/>
      <c r="F20" s="49"/>
      <c r="G20" s="49"/>
      <c r="H20" s="57"/>
      <c r="I20" s="5" t="s">
        <v>92</v>
      </c>
      <c r="J20" s="88" t="s">
        <v>181</v>
      </c>
      <c r="K20" s="49">
        <v>850</v>
      </c>
      <c r="L20" s="49"/>
      <c r="M20" s="49">
        <f t="shared" si="2"/>
        <v>850</v>
      </c>
      <c r="N20" s="49">
        <v>630</v>
      </c>
      <c r="O20" s="49">
        <f t="shared" si="3"/>
        <v>-220</v>
      </c>
      <c r="P20" s="54" t="s">
        <v>139</v>
      </c>
      <c r="Q20" s="75"/>
      <c r="R20" s="75"/>
      <c r="S20" s="75">
        <f t="shared" si="1"/>
        <v>0</v>
      </c>
      <c r="T20" s="75"/>
      <c r="U20" s="75">
        <f t="shared" si="0"/>
        <v>0</v>
      </c>
      <c r="V20" s="48"/>
      <c r="W20" s="48"/>
      <c r="X20" s="48"/>
      <c r="Y20" s="48"/>
      <c r="AA20" s="4"/>
    </row>
    <row r="21" spans="1:250" s="15" customFormat="1" ht="49.5" customHeight="1">
      <c r="A21" s="49"/>
      <c r="B21" s="49"/>
      <c r="C21" s="49"/>
      <c r="D21" s="49"/>
      <c r="E21" s="26"/>
      <c r="F21" s="49"/>
      <c r="G21" s="49"/>
      <c r="H21" s="57"/>
      <c r="I21" s="5" t="s">
        <v>93</v>
      </c>
      <c r="J21" s="88" t="s">
        <v>181</v>
      </c>
      <c r="K21" s="49">
        <v>10</v>
      </c>
      <c r="L21" s="49"/>
      <c r="M21" s="49">
        <f t="shared" si="2"/>
        <v>10</v>
      </c>
      <c r="N21" s="49">
        <v>10</v>
      </c>
      <c r="O21" s="49">
        <f t="shared" si="3"/>
        <v>0</v>
      </c>
      <c r="P21" s="52"/>
      <c r="Q21" s="75"/>
      <c r="R21" s="75"/>
      <c r="S21" s="75">
        <f t="shared" si="1"/>
        <v>0</v>
      </c>
      <c r="T21" s="75"/>
      <c r="U21" s="75">
        <f t="shared" si="0"/>
        <v>0</v>
      </c>
      <c r="V21" s="48"/>
      <c r="W21" s="48"/>
      <c r="X21" s="48"/>
      <c r="Y21" s="48"/>
      <c r="AA21" s="4"/>
    </row>
    <row r="22" spans="1:250" s="16" customFormat="1" ht="44.25" customHeight="1">
      <c r="A22" s="14"/>
      <c r="B22" s="14"/>
      <c r="C22" s="14"/>
      <c r="D22" s="14"/>
      <c r="E22" s="14"/>
      <c r="F22" s="14"/>
      <c r="G22" s="14"/>
      <c r="H22" s="91"/>
      <c r="I22" s="5" t="s">
        <v>118</v>
      </c>
      <c r="J22" s="88" t="s">
        <v>181</v>
      </c>
      <c r="K22" s="49">
        <f>'[1]Qplan-15-կանխատեսւմ'!R20</f>
        <v>0</v>
      </c>
      <c r="L22" s="49"/>
      <c r="M22" s="49">
        <f>K22</f>
        <v>0</v>
      </c>
      <c r="N22" s="49">
        <v>13</v>
      </c>
      <c r="O22" s="49">
        <f t="shared" ref="O22:O28" si="4">N22-M22</f>
        <v>13</v>
      </c>
      <c r="P22" s="55"/>
      <c r="Q22" s="75"/>
      <c r="R22" s="75"/>
      <c r="S22" s="75">
        <f t="shared" si="1"/>
        <v>0</v>
      </c>
      <c r="T22" s="75"/>
      <c r="U22" s="75">
        <f t="shared" si="0"/>
        <v>0</v>
      </c>
      <c r="V22" s="48"/>
      <c r="W22" s="48"/>
      <c r="X22" s="48"/>
      <c r="Y22" s="48"/>
    </row>
    <row r="23" spans="1:250" s="16" customFormat="1" ht="45" customHeight="1">
      <c r="A23" s="14"/>
      <c r="B23" s="14"/>
      <c r="C23" s="14"/>
      <c r="D23" s="14"/>
      <c r="E23" s="14"/>
      <c r="F23" s="14"/>
      <c r="G23" s="14"/>
      <c r="H23" s="91"/>
      <c r="I23" s="5" t="s">
        <v>105</v>
      </c>
      <c r="J23" s="88" t="s">
        <v>181</v>
      </c>
      <c r="K23" s="49">
        <f>'[3]Qplan-15-կանխատեսւմ'!R19</f>
        <v>0</v>
      </c>
      <c r="L23" s="49">
        <v>38</v>
      </c>
      <c r="M23" s="49">
        <f>L23</f>
        <v>38</v>
      </c>
      <c r="N23" s="49">
        <v>38</v>
      </c>
      <c r="O23" s="49">
        <f t="shared" si="4"/>
        <v>0</v>
      </c>
      <c r="P23" s="55"/>
      <c r="Q23" s="75"/>
      <c r="R23" s="75"/>
      <c r="S23" s="75">
        <f t="shared" si="1"/>
        <v>0</v>
      </c>
      <c r="T23" s="75"/>
      <c r="U23" s="75">
        <f t="shared" si="0"/>
        <v>0</v>
      </c>
      <c r="V23" s="48"/>
      <c r="W23" s="48"/>
      <c r="X23" s="48"/>
      <c r="Y23" s="48"/>
    </row>
    <row r="24" spans="1:250" s="16" customFormat="1" ht="105" customHeight="1">
      <c r="A24" s="14"/>
      <c r="B24" s="14"/>
      <c r="C24" s="14"/>
      <c r="D24" s="14"/>
      <c r="E24" s="14"/>
      <c r="F24" s="14"/>
      <c r="G24" s="14"/>
      <c r="H24" s="91"/>
      <c r="I24" s="5" t="s">
        <v>119</v>
      </c>
      <c r="J24" s="88" t="s">
        <v>181</v>
      </c>
      <c r="K24" s="49">
        <f>'[3]Qplan-15-կանխատեսւմ'!R20</f>
        <v>0</v>
      </c>
      <c r="L24" s="49">
        <v>3</v>
      </c>
      <c r="M24" s="49">
        <f>L24</f>
        <v>3</v>
      </c>
      <c r="N24" s="49">
        <v>0</v>
      </c>
      <c r="O24" s="49">
        <f t="shared" si="4"/>
        <v>-3</v>
      </c>
      <c r="P24" s="54" t="s">
        <v>163</v>
      </c>
      <c r="Q24" s="75"/>
      <c r="R24" s="75"/>
      <c r="S24" s="75">
        <f t="shared" si="1"/>
        <v>0</v>
      </c>
      <c r="T24" s="75"/>
      <c r="U24" s="75">
        <f t="shared" si="0"/>
        <v>0</v>
      </c>
      <c r="V24" s="48"/>
      <c r="W24" s="48"/>
      <c r="X24" s="48"/>
      <c r="Y24" s="48"/>
    </row>
    <row r="25" spans="1:250" s="16" customFormat="1" ht="96" customHeight="1">
      <c r="A25" s="14"/>
      <c r="B25" s="14"/>
      <c r="C25" s="14"/>
      <c r="D25" s="14"/>
      <c r="E25" s="14"/>
      <c r="F25" s="14"/>
      <c r="G25" s="14"/>
      <c r="H25" s="91"/>
      <c r="I25" s="5" t="s">
        <v>80</v>
      </c>
      <c r="J25" s="88" t="s">
        <v>181</v>
      </c>
      <c r="K25" s="49">
        <f>'[3]Qplan-15-կանխատեսւմ'!R20</f>
        <v>0</v>
      </c>
      <c r="L25" s="49">
        <v>269</v>
      </c>
      <c r="M25" s="49">
        <f>L25</f>
        <v>269</v>
      </c>
      <c r="N25" s="49">
        <v>136</v>
      </c>
      <c r="O25" s="49">
        <f t="shared" si="4"/>
        <v>-133</v>
      </c>
      <c r="P25" s="54" t="s">
        <v>164</v>
      </c>
      <c r="Q25" s="75"/>
      <c r="R25" s="75"/>
      <c r="S25" s="75">
        <f t="shared" si="1"/>
        <v>0</v>
      </c>
      <c r="T25" s="75"/>
      <c r="U25" s="75">
        <f t="shared" si="0"/>
        <v>0</v>
      </c>
      <c r="V25" s="48"/>
      <c r="W25" s="48"/>
      <c r="X25" s="48"/>
      <c r="Y25" s="48"/>
    </row>
    <row r="26" spans="1:250" s="15" customFormat="1" ht="102.75" customHeight="1">
      <c r="A26" s="49"/>
      <c r="B26" s="49"/>
      <c r="C26" s="49"/>
      <c r="D26" s="49"/>
      <c r="E26" s="26"/>
      <c r="F26" s="49"/>
      <c r="G26" s="49"/>
      <c r="H26" s="28"/>
      <c r="I26" s="5" t="s">
        <v>120</v>
      </c>
      <c r="J26" s="88" t="s">
        <v>181</v>
      </c>
      <c r="K26" s="49"/>
      <c r="L26" s="49"/>
      <c r="M26" s="49"/>
      <c r="N26" s="49"/>
      <c r="O26" s="49">
        <f t="shared" si="4"/>
        <v>0</v>
      </c>
      <c r="P26" s="54" t="s">
        <v>140</v>
      </c>
      <c r="Q26" s="75"/>
      <c r="R26" s="75"/>
      <c r="S26" s="75">
        <f t="shared" si="1"/>
        <v>0</v>
      </c>
      <c r="T26" s="75"/>
      <c r="U26" s="75">
        <f t="shared" si="0"/>
        <v>0</v>
      </c>
      <c r="V26" s="48"/>
      <c r="W26" s="48"/>
      <c r="X26" s="48"/>
      <c r="Y26" s="48"/>
      <c r="AA26" s="4"/>
    </row>
    <row r="27" spans="1:250" s="15" customFormat="1" ht="142.5" customHeight="1">
      <c r="A27" s="49"/>
      <c r="B27" s="49"/>
      <c r="C27" s="49"/>
      <c r="D27" s="49"/>
      <c r="E27" s="26"/>
      <c r="F27" s="49"/>
      <c r="G27" s="49"/>
      <c r="H27" s="28"/>
      <c r="I27" s="5" t="s">
        <v>120</v>
      </c>
      <c r="J27" s="88"/>
      <c r="K27" s="49">
        <f>'[3]Qplan-15-կանխատեսւմ'!R22</f>
        <v>0</v>
      </c>
      <c r="L27" s="49">
        <v>2234</v>
      </c>
      <c r="M27" s="49">
        <f>L27</f>
        <v>2234</v>
      </c>
      <c r="N27" s="49">
        <v>1070</v>
      </c>
      <c r="O27" s="49">
        <f t="shared" si="4"/>
        <v>-1164</v>
      </c>
      <c r="P27" s="54" t="s">
        <v>165</v>
      </c>
      <c r="Q27" s="75"/>
      <c r="R27" s="75"/>
      <c r="S27" s="75">
        <f t="shared" si="1"/>
        <v>0</v>
      </c>
      <c r="T27" s="75"/>
      <c r="U27" s="75">
        <f t="shared" si="0"/>
        <v>0</v>
      </c>
      <c r="V27" s="48"/>
      <c r="W27" s="48"/>
      <c r="X27" s="48"/>
      <c r="Y27" s="48"/>
      <c r="AA27" s="4"/>
    </row>
    <row r="28" spans="1:250" s="15" customFormat="1" ht="42.75" customHeight="1">
      <c r="A28" s="49"/>
      <c r="B28" s="49"/>
      <c r="C28" s="49"/>
      <c r="D28" s="49"/>
      <c r="E28" s="26"/>
      <c r="F28" s="49"/>
      <c r="G28" s="49"/>
      <c r="H28" s="92"/>
      <c r="I28" s="5" t="s">
        <v>94</v>
      </c>
      <c r="J28" s="88" t="s">
        <v>66</v>
      </c>
      <c r="K28" s="49">
        <f>'[3]Qplan-15-կանխատեսւմ'!R23</f>
        <v>0</v>
      </c>
      <c r="L28" s="49">
        <v>155</v>
      </c>
      <c r="M28" s="49">
        <f>L28</f>
        <v>155</v>
      </c>
      <c r="N28" s="49">
        <v>77</v>
      </c>
      <c r="O28" s="49">
        <f t="shared" si="4"/>
        <v>-78</v>
      </c>
      <c r="P28" s="56"/>
      <c r="Q28" s="75"/>
      <c r="R28" s="75"/>
      <c r="S28" s="75">
        <f t="shared" si="1"/>
        <v>0</v>
      </c>
      <c r="T28" s="75"/>
      <c r="U28" s="75">
        <f t="shared" si="0"/>
        <v>0</v>
      </c>
      <c r="V28" s="48"/>
      <c r="W28" s="48"/>
      <c r="X28" s="48"/>
      <c r="Y28" s="48"/>
      <c r="AA28" s="4"/>
    </row>
    <row r="29" spans="1:250" ht="27" customHeight="1">
      <c r="A29" s="17"/>
      <c r="B29" s="17"/>
      <c r="C29" s="17"/>
      <c r="D29" s="17"/>
      <c r="E29" s="17"/>
      <c r="F29" s="17"/>
      <c r="G29" s="17"/>
      <c r="H29" s="87"/>
      <c r="I29" s="5" t="s">
        <v>106</v>
      </c>
      <c r="J29" s="88" t="s">
        <v>66</v>
      </c>
      <c r="K29" s="14"/>
      <c r="L29" s="14"/>
      <c r="M29" s="14"/>
      <c r="N29" s="14">
        <v>5</v>
      </c>
      <c r="O29" s="14"/>
      <c r="P29" s="14"/>
      <c r="Q29" s="75"/>
      <c r="R29" s="75"/>
      <c r="S29" s="75">
        <f t="shared" si="1"/>
        <v>0</v>
      </c>
      <c r="T29" s="75"/>
      <c r="U29" s="75">
        <f t="shared" si="0"/>
        <v>0</v>
      </c>
      <c r="V29" s="48"/>
      <c r="W29" s="48"/>
      <c r="X29" s="48"/>
      <c r="Y29" s="48"/>
      <c r="IP29" s="3"/>
    </row>
    <row r="30" spans="1:250" ht="60.75" customHeight="1">
      <c r="A30" s="17"/>
      <c r="B30" s="17"/>
      <c r="C30" s="17"/>
      <c r="D30" s="17"/>
      <c r="E30" s="17"/>
      <c r="F30" s="17"/>
      <c r="G30" s="17"/>
      <c r="H30" s="57" t="s">
        <v>77</v>
      </c>
      <c r="I30" s="17"/>
      <c r="J30" s="27"/>
      <c r="K30" s="5"/>
      <c r="L30" s="5"/>
      <c r="M30" s="14"/>
      <c r="N30" s="14"/>
      <c r="O30" s="14"/>
      <c r="P30" s="14"/>
      <c r="Q30" s="75">
        <v>102871.7</v>
      </c>
      <c r="R30" s="75">
        <f>9000-1800</f>
        <v>7200</v>
      </c>
      <c r="S30" s="75">
        <f t="shared" si="1"/>
        <v>110071.7</v>
      </c>
      <c r="T30" s="75">
        <v>108236.27</v>
      </c>
      <c r="U30" s="75">
        <f t="shared" si="0"/>
        <v>-1835.429999999993</v>
      </c>
      <c r="V30" s="48" t="s">
        <v>95</v>
      </c>
      <c r="W30" s="48"/>
      <c r="X30" s="48"/>
      <c r="Y30" s="48"/>
      <c r="IP30" s="3"/>
    </row>
    <row r="31" spans="1:250" ht="27" customHeight="1">
      <c r="A31" s="99" t="s">
        <v>0</v>
      </c>
      <c r="B31" s="100"/>
      <c r="C31" s="100"/>
      <c r="D31" s="100"/>
      <c r="E31" s="100"/>
      <c r="F31" s="100"/>
      <c r="G31" s="100"/>
      <c r="H31" s="100"/>
      <c r="I31" s="101"/>
      <c r="J31" s="27"/>
      <c r="K31" s="5"/>
      <c r="L31" s="5"/>
      <c r="M31" s="14"/>
      <c r="N31" s="14"/>
      <c r="O31" s="14"/>
      <c r="P31" s="14"/>
      <c r="Q31" s="75"/>
      <c r="R31" s="75"/>
      <c r="S31" s="75">
        <f t="shared" si="1"/>
        <v>0</v>
      </c>
      <c r="T31" s="75"/>
      <c r="U31" s="75">
        <f t="shared" si="0"/>
        <v>0</v>
      </c>
      <c r="V31" s="48"/>
      <c r="W31" s="48"/>
      <c r="X31" s="48"/>
      <c r="Y31" s="48"/>
      <c r="IP31" s="3"/>
    </row>
    <row r="32" spans="1:250" ht="27" customHeight="1">
      <c r="A32" s="99" t="s">
        <v>1</v>
      </c>
      <c r="B32" s="100"/>
      <c r="C32" s="100"/>
      <c r="D32" s="100"/>
      <c r="E32" s="100"/>
      <c r="F32" s="100"/>
      <c r="G32" s="100"/>
      <c r="H32" s="100"/>
      <c r="I32" s="101"/>
      <c r="J32" s="27"/>
      <c r="K32" s="27"/>
      <c r="L32" s="27"/>
      <c r="M32" s="27"/>
      <c r="N32" s="27"/>
      <c r="O32" s="27"/>
      <c r="P32" s="27"/>
      <c r="Q32" s="75"/>
      <c r="R32" s="75"/>
      <c r="S32" s="75">
        <f t="shared" si="1"/>
        <v>0</v>
      </c>
      <c r="T32" s="75"/>
      <c r="U32" s="75">
        <f t="shared" si="0"/>
        <v>0</v>
      </c>
      <c r="V32" s="48"/>
      <c r="W32" s="48"/>
      <c r="X32" s="48"/>
      <c r="Y32" s="48"/>
      <c r="IP32" s="3"/>
    </row>
    <row r="33" spans="1:250">
      <c r="A33" s="1"/>
      <c r="B33" s="1"/>
      <c r="C33" s="1"/>
      <c r="D33" s="1"/>
      <c r="E33" s="18"/>
      <c r="F33" s="1"/>
      <c r="G33" s="1"/>
      <c r="H33" s="28"/>
      <c r="I33" s="2"/>
      <c r="J33" s="28"/>
      <c r="K33" s="1"/>
      <c r="L33" s="2"/>
      <c r="M33" s="1"/>
      <c r="N33" s="2"/>
      <c r="O33" s="2"/>
      <c r="P33" s="1"/>
      <c r="Q33" s="75"/>
      <c r="R33" s="75"/>
      <c r="S33" s="75">
        <f t="shared" si="1"/>
        <v>0</v>
      </c>
      <c r="T33" s="75"/>
      <c r="U33" s="75">
        <f t="shared" si="0"/>
        <v>0</v>
      </c>
      <c r="V33" s="48"/>
      <c r="W33" s="48"/>
      <c r="X33" s="48"/>
      <c r="Y33" s="48"/>
    </row>
    <row r="34" spans="1:250" ht="122.25" customHeight="1">
      <c r="A34" s="57">
        <v>104020</v>
      </c>
      <c r="B34" s="57">
        <v>1</v>
      </c>
      <c r="C34" s="57">
        <v>1001</v>
      </c>
      <c r="D34" s="58" t="s">
        <v>5</v>
      </c>
      <c r="E34" s="59" t="s">
        <v>6</v>
      </c>
      <c r="F34" s="35"/>
      <c r="G34" s="35"/>
      <c r="H34" s="57" t="s">
        <v>25</v>
      </c>
      <c r="I34" s="60" t="s">
        <v>28</v>
      </c>
      <c r="J34" s="57"/>
      <c r="K34" s="35"/>
      <c r="L34" s="60"/>
      <c r="M34" s="60"/>
      <c r="N34" s="60"/>
      <c r="O34" s="60"/>
      <c r="P34" s="35"/>
      <c r="Q34" s="75"/>
      <c r="R34" s="75"/>
      <c r="S34" s="75">
        <f t="shared" si="1"/>
        <v>0</v>
      </c>
      <c r="T34" s="75"/>
      <c r="U34" s="75">
        <f t="shared" si="0"/>
        <v>0</v>
      </c>
      <c r="V34" s="48"/>
      <c r="W34" s="48"/>
      <c r="X34" s="48"/>
      <c r="Y34" s="48"/>
    </row>
    <row r="35" spans="1:250" ht="35.25" customHeight="1">
      <c r="A35" s="1"/>
      <c r="B35" s="1"/>
      <c r="C35" s="1"/>
      <c r="D35" s="1"/>
      <c r="E35" s="18"/>
      <c r="F35" s="1"/>
      <c r="G35" s="1"/>
      <c r="H35" s="28"/>
      <c r="I35" s="2" t="s">
        <v>225</v>
      </c>
      <c r="J35" s="28" t="s">
        <v>181</v>
      </c>
      <c r="K35" s="1">
        <v>7</v>
      </c>
      <c r="L35" s="1"/>
      <c r="M35" s="1">
        <f>SUM(K35:L35)</f>
        <v>7</v>
      </c>
      <c r="N35" s="1">
        <v>9</v>
      </c>
      <c r="O35" s="1">
        <f>+N35-M35</f>
        <v>2</v>
      </c>
      <c r="P35" s="2"/>
      <c r="Q35" s="75"/>
      <c r="R35" s="75"/>
      <c r="S35" s="75">
        <f t="shared" si="1"/>
        <v>0</v>
      </c>
      <c r="T35" s="75"/>
      <c r="U35" s="75">
        <f t="shared" si="0"/>
        <v>0</v>
      </c>
      <c r="V35" s="48"/>
      <c r="W35" s="48"/>
      <c r="X35" s="48"/>
      <c r="Y35" s="48"/>
    </row>
    <row r="36" spans="1:250" ht="33.75" customHeight="1">
      <c r="A36" s="1"/>
      <c r="B36" s="1"/>
      <c r="C36" s="1"/>
      <c r="D36" s="1"/>
      <c r="E36" s="18"/>
      <c r="F36" s="1"/>
      <c r="G36" s="1"/>
      <c r="H36" s="28"/>
      <c r="I36" s="2" t="s">
        <v>226</v>
      </c>
      <c r="J36" s="28" t="s">
        <v>181</v>
      </c>
      <c r="K36" s="1">
        <v>79</v>
      </c>
      <c r="L36" s="1"/>
      <c r="M36" s="1">
        <f>SUM(K36:L36)</f>
        <v>79</v>
      </c>
      <c r="N36" s="1">
        <v>79</v>
      </c>
      <c r="O36" s="1">
        <f>+N36-M36</f>
        <v>0</v>
      </c>
      <c r="P36" s="2"/>
      <c r="Q36" s="75"/>
      <c r="R36" s="75"/>
      <c r="S36" s="75">
        <f t="shared" si="1"/>
        <v>0</v>
      </c>
      <c r="T36" s="75"/>
      <c r="U36" s="75">
        <f t="shared" si="0"/>
        <v>0</v>
      </c>
      <c r="V36" s="48"/>
      <c r="W36" s="48"/>
      <c r="X36" s="48"/>
      <c r="Y36" s="48"/>
    </row>
    <row r="37" spans="1:250" ht="30" customHeight="1">
      <c r="A37" s="1"/>
      <c r="B37" s="1"/>
      <c r="C37" s="1"/>
      <c r="D37" s="1"/>
      <c r="E37" s="18"/>
      <c r="F37" s="1"/>
      <c r="G37" s="1"/>
      <c r="H37" s="28"/>
      <c r="I37" s="2" t="s">
        <v>235</v>
      </c>
      <c r="J37" s="28" t="s">
        <v>181</v>
      </c>
      <c r="K37" s="1">
        <v>120</v>
      </c>
      <c r="L37" s="1"/>
      <c r="M37" s="1">
        <f>SUM(K37:L37)</f>
        <v>120</v>
      </c>
      <c r="N37" s="1">
        <v>120</v>
      </c>
      <c r="O37" s="1">
        <f>+N37-M37</f>
        <v>0</v>
      </c>
      <c r="P37" s="2"/>
      <c r="Q37" s="75"/>
      <c r="R37" s="75"/>
      <c r="S37" s="75">
        <f t="shared" si="1"/>
        <v>0</v>
      </c>
      <c r="T37" s="75"/>
      <c r="U37" s="75">
        <f t="shared" si="0"/>
        <v>0</v>
      </c>
      <c r="V37" s="48"/>
      <c r="W37" s="48"/>
      <c r="X37" s="48"/>
      <c r="Y37" s="48"/>
    </row>
    <row r="38" spans="1:250" ht="95.25" customHeight="1">
      <c r="A38" s="1"/>
      <c r="B38" s="1"/>
      <c r="C38" s="1"/>
      <c r="D38" s="1"/>
      <c r="E38" s="18"/>
      <c r="F38" s="1"/>
      <c r="G38" s="1"/>
      <c r="H38" s="28"/>
      <c r="I38" s="2" t="s">
        <v>227</v>
      </c>
      <c r="J38" s="28" t="s">
        <v>183</v>
      </c>
      <c r="K38" s="1"/>
      <c r="L38" s="1" t="s">
        <v>239</v>
      </c>
      <c r="M38" s="1" t="s">
        <v>239</v>
      </c>
      <c r="N38" s="1" t="s">
        <v>239</v>
      </c>
      <c r="O38" s="1" t="s">
        <v>239</v>
      </c>
      <c r="P38" s="1"/>
      <c r="Q38" s="75">
        <v>158956.9</v>
      </c>
      <c r="R38" s="75">
        <v>0</v>
      </c>
      <c r="S38" s="75">
        <f t="shared" si="1"/>
        <v>158956.9</v>
      </c>
      <c r="T38" s="75">
        <v>152485.19</v>
      </c>
      <c r="U38" s="75">
        <f t="shared" si="0"/>
        <v>-6471.7099999999919</v>
      </c>
      <c r="V38" s="48" t="s">
        <v>155</v>
      </c>
      <c r="W38" s="48" t="s">
        <v>242</v>
      </c>
      <c r="X38" s="48"/>
      <c r="Y38" s="48" t="s">
        <v>96</v>
      </c>
    </row>
    <row r="39" spans="1:250" s="44" customFormat="1" ht="201" customHeight="1">
      <c r="A39" s="35">
        <v>104020</v>
      </c>
      <c r="B39" s="35">
        <v>1</v>
      </c>
      <c r="C39" s="35">
        <v>1001</v>
      </c>
      <c r="D39" s="35" t="s">
        <v>5</v>
      </c>
      <c r="E39" s="35" t="s">
        <v>6</v>
      </c>
      <c r="F39" s="35"/>
      <c r="G39" s="35"/>
      <c r="H39" s="57" t="s">
        <v>121</v>
      </c>
      <c r="I39" s="35" t="s">
        <v>122</v>
      </c>
      <c r="J39" s="57"/>
      <c r="K39" s="35"/>
      <c r="L39" s="35"/>
      <c r="M39" s="35"/>
      <c r="N39" s="35"/>
      <c r="O39" s="35"/>
      <c r="P39" s="35"/>
      <c r="Q39" s="75"/>
      <c r="R39" s="75"/>
      <c r="S39" s="75">
        <f t="shared" si="1"/>
        <v>0</v>
      </c>
      <c r="T39" s="75"/>
      <c r="U39" s="75">
        <f t="shared" si="0"/>
        <v>0</v>
      </c>
      <c r="V39" s="48"/>
      <c r="W39" s="48"/>
      <c r="X39" s="48"/>
      <c r="Y39" s="48"/>
    </row>
    <row r="40" spans="1:250" s="44" customFormat="1" ht="26.25" customHeight="1">
      <c r="A40" s="35"/>
      <c r="B40" s="35"/>
      <c r="C40" s="35"/>
      <c r="D40" s="35"/>
      <c r="E40" s="61"/>
      <c r="F40" s="35"/>
      <c r="G40" s="35"/>
      <c r="H40" s="57"/>
      <c r="I40" s="60" t="s">
        <v>225</v>
      </c>
      <c r="J40" s="57" t="s">
        <v>181</v>
      </c>
      <c r="K40" s="35"/>
      <c r="L40" s="35">
        <v>0</v>
      </c>
      <c r="M40" s="35">
        <f>SUM(K40:L40)</f>
        <v>0</v>
      </c>
      <c r="N40" s="35">
        <v>0</v>
      </c>
      <c r="O40" s="35">
        <f>+N40-M40</f>
        <v>0</v>
      </c>
      <c r="P40" s="60"/>
      <c r="Q40" s="75"/>
      <c r="R40" s="75"/>
      <c r="S40" s="75">
        <f t="shared" si="1"/>
        <v>0</v>
      </c>
      <c r="T40" s="75"/>
      <c r="U40" s="75">
        <f t="shared" si="0"/>
        <v>0</v>
      </c>
      <c r="V40" s="48"/>
      <c r="W40" s="48"/>
      <c r="X40" s="48"/>
      <c r="Y40" s="48"/>
    </row>
    <row r="41" spans="1:250" s="44" customFormat="1" ht="35.25" customHeight="1">
      <c r="A41" s="35"/>
      <c r="B41" s="35"/>
      <c r="C41" s="35"/>
      <c r="D41" s="35"/>
      <c r="E41" s="61"/>
      <c r="F41" s="35"/>
      <c r="G41" s="35"/>
      <c r="H41" s="57"/>
      <c r="I41" s="60" t="s">
        <v>226</v>
      </c>
      <c r="J41" s="57" t="s">
        <v>181</v>
      </c>
      <c r="K41" s="35"/>
      <c r="L41" s="35">
        <v>11</v>
      </c>
      <c r="M41" s="35">
        <f>SUM(K41:L41)</f>
        <v>11</v>
      </c>
      <c r="N41" s="35">
        <v>11</v>
      </c>
      <c r="O41" s="35">
        <f>+N41-M41</f>
        <v>0</v>
      </c>
      <c r="P41" s="60" t="s">
        <v>123</v>
      </c>
      <c r="Q41" s="75"/>
      <c r="R41" s="75"/>
      <c r="S41" s="75">
        <f t="shared" si="1"/>
        <v>0</v>
      </c>
      <c r="T41" s="75"/>
      <c r="U41" s="75">
        <f t="shared" si="0"/>
        <v>0</v>
      </c>
      <c r="V41" s="48"/>
      <c r="W41" s="48"/>
      <c r="X41" s="48"/>
      <c r="Y41" s="48"/>
    </row>
    <row r="42" spans="1:250" s="44" customFormat="1" ht="31.5" customHeight="1">
      <c r="A42" s="35"/>
      <c r="B42" s="35"/>
      <c r="C42" s="35"/>
      <c r="D42" s="35"/>
      <c r="E42" s="61"/>
      <c r="F42" s="35"/>
      <c r="G42" s="35"/>
      <c r="H42" s="57"/>
      <c r="I42" s="60" t="s">
        <v>235</v>
      </c>
      <c r="J42" s="57" t="s">
        <v>181</v>
      </c>
      <c r="K42" s="35"/>
      <c r="L42" s="35">
        <v>11</v>
      </c>
      <c r="M42" s="35">
        <v>11</v>
      </c>
      <c r="N42" s="35">
        <v>11</v>
      </c>
      <c r="O42" s="35">
        <f>+N42-M42</f>
        <v>0</v>
      </c>
      <c r="P42" s="60" t="s">
        <v>123</v>
      </c>
      <c r="Q42" s="75"/>
      <c r="R42" s="75"/>
      <c r="S42" s="75">
        <f t="shared" si="1"/>
        <v>0</v>
      </c>
      <c r="T42" s="75"/>
      <c r="U42" s="75">
        <f t="shared" si="0"/>
        <v>0</v>
      </c>
      <c r="V42" s="48"/>
      <c r="W42" s="48"/>
      <c r="X42" s="48"/>
      <c r="Y42" s="48"/>
    </row>
    <row r="43" spans="1:250" s="44" customFormat="1" ht="73.5" customHeight="1">
      <c r="A43" s="35"/>
      <c r="B43" s="35"/>
      <c r="C43" s="35"/>
      <c r="D43" s="35"/>
      <c r="E43" s="61"/>
      <c r="F43" s="35"/>
      <c r="G43" s="35"/>
      <c r="H43" s="57"/>
      <c r="I43" s="60" t="s">
        <v>227</v>
      </c>
      <c r="J43" s="57" t="s">
        <v>183</v>
      </c>
      <c r="K43" s="35"/>
      <c r="L43" s="35" t="s">
        <v>239</v>
      </c>
      <c r="M43" s="35" t="s">
        <v>239</v>
      </c>
      <c r="N43" s="35" t="s">
        <v>239</v>
      </c>
      <c r="O43" s="35" t="s">
        <v>239</v>
      </c>
      <c r="P43" s="35"/>
      <c r="Q43" s="75"/>
      <c r="R43" s="75">
        <v>26000</v>
      </c>
      <c r="S43" s="75">
        <f t="shared" si="1"/>
        <v>26000</v>
      </c>
      <c r="T43" s="75">
        <v>25692.959999999999</v>
      </c>
      <c r="U43" s="75">
        <f t="shared" si="0"/>
        <v>-307.04000000000087</v>
      </c>
      <c r="V43" s="48" t="s">
        <v>167</v>
      </c>
      <c r="W43" s="48" t="s">
        <v>242</v>
      </c>
      <c r="X43" s="48"/>
      <c r="Y43" s="48" t="s">
        <v>96</v>
      </c>
    </row>
    <row r="44" spans="1:250" ht="27" customHeight="1">
      <c r="A44" s="99" t="s">
        <v>2</v>
      </c>
      <c r="B44" s="100"/>
      <c r="C44" s="100"/>
      <c r="D44" s="100"/>
      <c r="E44" s="100"/>
      <c r="F44" s="100"/>
      <c r="G44" s="100"/>
      <c r="H44" s="100"/>
      <c r="I44" s="101"/>
      <c r="J44" s="27"/>
      <c r="K44" s="27"/>
      <c r="L44" s="27"/>
      <c r="M44" s="27"/>
      <c r="N44" s="27"/>
      <c r="O44" s="27"/>
      <c r="P44" s="27"/>
      <c r="Q44" s="75"/>
      <c r="R44" s="75"/>
      <c r="S44" s="75">
        <f t="shared" si="1"/>
        <v>0</v>
      </c>
      <c r="T44" s="75"/>
      <c r="U44" s="75">
        <f t="shared" si="0"/>
        <v>0</v>
      </c>
      <c r="V44" s="48"/>
      <c r="W44" s="48"/>
      <c r="X44" s="48"/>
      <c r="Y44" s="48"/>
      <c r="IP44" s="3"/>
    </row>
    <row r="45" spans="1:250" ht="27" customHeight="1">
      <c r="A45" s="99" t="s">
        <v>243</v>
      </c>
      <c r="B45" s="100"/>
      <c r="C45" s="100"/>
      <c r="D45" s="100"/>
      <c r="E45" s="100"/>
      <c r="F45" s="100"/>
      <c r="G45" s="100"/>
      <c r="H45" s="100"/>
      <c r="I45" s="101"/>
      <c r="J45" s="27"/>
      <c r="K45" s="27"/>
      <c r="L45" s="27"/>
      <c r="M45" s="27"/>
      <c r="N45" s="27"/>
      <c r="O45" s="27"/>
      <c r="P45" s="27"/>
      <c r="Q45" s="75"/>
      <c r="R45" s="75"/>
      <c r="S45" s="75">
        <f t="shared" si="1"/>
        <v>0</v>
      </c>
      <c r="T45" s="75"/>
      <c r="U45" s="75">
        <f t="shared" si="0"/>
        <v>0</v>
      </c>
      <c r="V45" s="48"/>
      <c r="W45" s="48"/>
      <c r="X45" s="48"/>
      <c r="Y45" s="48"/>
      <c r="IP45" s="3"/>
    </row>
    <row r="46" spans="1:250" s="15" customFormat="1" ht="27" customHeight="1">
      <c r="A46" s="99" t="s">
        <v>228</v>
      </c>
      <c r="B46" s="100"/>
      <c r="C46" s="100"/>
      <c r="D46" s="100"/>
      <c r="E46" s="100"/>
      <c r="F46" s="100"/>
      <c r="G46" s="100"/>
      <c r="H46" s="100"/>
      <c r="I46" s="101"/>
      <c r="J46" s="27"/>
      <c r="K46" s="27"/>
      <c r="L46" s="27"/>
      <c r="M46" s="27"/>
      <c r="N46" s="27"/>
      <c r="O46" s="27"/>
      <c r="P46" s="27"/>
      <c r="Q46" s="75"/>
      <c r="R46" s="75"/>
      <c r="S46" s="75">
        <f t="shared" si="1"/>
        <v>0</v>
      </c>
      <c r="T46" s="75"/>
      <c r="U46" s="75">
        <f t="shared" si="0"/>
        <v>0</v>
      </c>
      <c r="V46" s="48"/>
      <c r="W46" s="48"/>
      <c r="X46" s="48"/>
      <c r="Y46" s="48"/>
      <c r="AA46" s="62"/>
    </row>
    <row r="47" spans="1:250" s="15" customFormat="1" ht="88.5" customHeight="1">
      <c r="A47" s="35"/>
      <c r="B47" s="35"/>
      <c r="C47" s="35">
        <v>1015</v>
      </c>
      <c r="D47" s="35" t="s">
        <v>8</v>
      </c>
      <c r="E47" s="35">
        <v>47</v>
      </c>
      <c r="F47" s="35" t="s">
        <v>68</v>
      </c>
      <c r="G47" s="35"/>
      <c r="H47" s="57" t="s">
        <v>47</v>
      </c>
      <c r="I47" s="35" t="s">
        <v>48</v>
      </c>
      <c r="J47" s="57" t="s">
        <v>181</v>
      </c>
      <c r="K47" s="35"/>
      <c r="L47" s="35"/>
      <c r="M47" s="35"/>
      <c r="N47" s="35" t="s">
        <v>49</v>
      </c>
      <c r="O47" s="35"/>
      <c r="P47" s="35"/>
      <c r="Q47" s="75">
        <v>17352</v>
      </c>
      <c r="R47" s="75">
        <v>-2600</v>
      </c>
      <c r="S47" s="75">
        <f t="shared" si="1"/>
        <v>14752</v>
      </c>
      <c r="T47" s="75">
        <v>14667</v>
      </c>
      <c r="U47" s="75">
        <f t="shared" si="0"/>
        <v>-85</v>
      </c>
      <c r="V47" s="48" t="s">
        <v>246</v>
      </c>
      <c r="W47" s="48" t="s">
        <v>50</v>
      </c>
      <c r="X47" s="48"/>
      <c r="Y47" s="48" t="s">
        <v>96</v>
      </c>
    </row>
    <row r="48" spans="1:250" s="15" customFormat="1" ht="57" customHeight="1">
      <c r="A48" s="35"/>
      <c r="B48" s="35"/>
      <c r="C48" s="35"/>
      <c r="D48" s="35"/>
      <c r="E48" s="35"/>
      <c r="F48" s="35"/>
      <c r="G48" s="35"/>
      <c r="H48" s="57"/>
      <c r="I48" s="35" t="s">
        <v>51</v>
      </c>
      <c r="J48" s="57" t="s">
        <v>230</v>
      </c>
      <c r="K48" s="35">
        <v>241</v>
      </c>
      <c r="L48" s="35"/>
      <c r="M48" s="35">
        <f>K48+L48</f>
        <v>241</v>
      </c>
      <c r="N48" s="35">
        <v>235</v>
      </c>
      <c r="O48" s="35">
        <f>N48-M48</f>
        <v>-6</v>
      </c>
      <c r="P48" s="35" t="s">
        <v>52</v>
      </c>
      <c r="Q48" s="75"/>
      <c r="R48" s="75"/>
      <c r="S48" s="75">
        <f t="shared" si="1"/>
        <v>0</v>
      </c>
      <c r="T48" s="75"/>
      <c r="U48" s="75">
        <f t="shared" si="0"/>
        <v>0</v>
      </c>
      <c r="V48" s="48"/>
      <c r="W48" s="48"/>
      <c r="X48" s="48"/>
      <c r="Y48" s="48"/>
    </row>
    <row r="49" spans="1:250" s="44" customFormat="1" ht="27" customHeight="1">
      <c r="A49" s="99" t="s">
        <v>2</v>
      </c>
      <c r="B49" s="100"/>
      <c r="C49" s="100"/>
      <c r="D49" s="100"/>
      <c r="E49" s="100"/>
      <c r="F49" s="100"/>
      <c r="G49" s="100"/>
      <c r="H49" s="100"/>
      <c r="I49" s="101"/>
      <c r="J49" s="73"/>
      <c r="K49" s="42"/>
      <c r="L49" s="42"/>
      <c r="M49" s="42"/>
      <c r="N49" s="42"/>
      <c r="O49" s="42"/>
      <c r="P49" s="42"/>
      <c r="Q49" s="75"/>
      <c r="R49" s="75"/>
      <c r="S49" s="75">
        <f t="shared" si="1"/>
        <v>0</v>
      </c>
      <c r="T49" s="75"/>
      <c r="U49" s="75">
        <f t="shared" si="0"/>
        <v>0</v>
      </c>
      <c r="V49" s="48"/>
      <c r="W49" s="48"/>
      <c r="X49" s="48"/>
      <c r="Y49" s="48"/>
      <c r="IP49" s="45"/>
    </row>
    <row r="50" spans="1:250" s="44" customFormat="1" ht="27" customHeight="1">
      <c r="A50" s="99" t="s">
        <v>243</v>
      </c>
      <c r="B50" s="100"/>
      <c r="C50" s="100"/>
      <c r="D50" s="100"/>
      <c r="E50" s="100"/>
      <c r="F50" s="100"/>
      <c r="G50" s="100"/>
      <c r="H50" s="100"/>
      <c r="I50" s="101"/>
      <c r="J50" s="73"/>
      <c r="K50" s="42"/>
      <c r="L50" s="42"/>
      <c r="M50" s="42"/>
      <c r="N50" s="42"/>
      <c r="O50" s="42"/>
      <c r="P50" s="42"/>
      <c r="Q50" s="75"/>
      <c r="R50" s="75"/>
      <c r="S50" s="75">
        <f t="shared" si="1"/>
        <v>0</v>
      </c>
      <c r="T50" s="75"/>
      <c r="U50" s="75">
        <f t="shared" si="0"/>
        <v>0</v>
      </c>
      <c r="V50" s="48"/>
      <c r="W50" s="48"/>
      <c r="X50" s="48"/>
      <c r="Y50" s="48"/>
      <c r="IP50" s="45"/>
    </row>
    <row r="51" spans="1:250" s="44" customFormat="1" ht="27" customHeight="1">
      <c r="A51" s="99" t="s">
        <v>54</v>
      </c>
      <c r="B51" s="100"/>
      <c r="C51" s="100"/>
      <c r="D51" s="100"/>
      <c r="E51" s="100"/>
      <c r="F51" s="100"/>
      <c r="G51" s="100"/>
      <c r="H51" s="100"/>
      <c r="I51" s="101"/>
      <c r="J51" s="73"/>
      <c r="K51" s="73"/>
      <c r="L51" s="42"/>
      <c r="M51" s="42"/>
      <c r="N51" s="42"/>
      <c r="O51" s="42"/>
      <c r="P51" s="42"/>
      <c r="Q51" s="75"/>
      <c r="R51" s="75"/>
      <c r="S51" s="75">
        <f t="shared" si="1"/>
        <v>0</v>
      </c>
      <c r="T51" s="75"/>
      <c r="U51" s="75">
        <f t="shared" si="0"/>
        <v>0</v>
      </c>
      <c r="V51" s="48"/>
      <c r="W51" s="48"/>
      <c r="X51" s="48"/>
      <c r="Y51" s="48"/>
      <c r="IP51" s="45"/>
    </row>
    <row r="52" spans="1:250" s="15" customFormat="1" ht="51.75" customHeight="1">
      <c r="A52" s="35"/>
      <c r="B52" s="35"/>
      <c r="C52" s="35">
        <v>1046</v>
      </c>
      <c r="D52" s="35" t="s">
        <v>5</v>
      </c>
      <c r="E52" s="35">
        <v>12</v>
      </c>
      <c r="F52" s="35"/>
      <c r="G52" s="35"/>
      <c r="H52" s="57" t="s">
        <v>55</v>
      </c>
      <c r="I52" s="35"/>
      <c r="J52" s="57"/>
      <c r="K52" s="35"/>
      <c r="L52" s="35"/>
      <c r="M52" s="35">
        <f>K52+L52</f>
        <v>0</v>
      </c>
      <c r="N52" s="35"/>
      <c r="O52" s="35"/>
      <c r="P52" s="35"/>
      <c r="Q52" s="75">
        <v>37525.199999999997</v>
      </c>
      <c r="R52" s="75">
        <v>0</v>
      </c>
      <c r="S52" s="75">
        <f t="shared" si="1"/>
        <v>37525.199999999997</v>
      </c>
      <c r="T52" s="75">
        <v>37525.1</v>
      </c>
      <c r="U52" s="75">
        <f t="shared" si="0"/>
        <v>-9.9999999998544808E-2</v>
      </c>
      <c r="V52" s="48"/>
      <c r="W52" s="48" t="s">
        <v>229</v>
      </c>
      <c r="X52" s="48"/>
      <c r="Y52" s="48" t="s">
        <v>96</v>
      </c>
    </row>
    <row r="53" spans="1:250" s="15" customFormat="1" ht="162.75" customHeight="1">
      <c r="A53" s="49"/>
      <c r="B53" s="49"/>
      <c r="C53" s="49"/>
      <c r="D53" s="49"/>
      <c r="E53" s="26"/>
      <c r="F53" s="49"/>
      <c r="G53" s="49"/>
      <c r="H53" s="28"/>
      <c r="I53" s="22" t="s">
        <v>56</v>
      </c>
      <c r="J53" s="57"/>
      <c r="K53" s="35"/>
      <c r="L53" s="35"/>
      <c r="M53" s="35"/>
      <c r="N53" s="35"/>
      <c r="O53" s="35"/>
      <c r="P53" s="35"/>
      <c r="Q53" s="75"/>
      <c r="R53" s="75"/>
      <c r="S53" s="75">
        <f t="shared" si="1"/>
        <v>0</v>
      </c>
      <c r="T53" s="75"/>
      <c r="U53" s="75">
        <f t="shared" si="0"/>
        <v>0</v>
      </c>
      <c r="V53" s="48"/>
      <c r="W53" s="48"/>
      <c r="X53" s="48"/>
      <c r="Y53" s="48"/>
      <c r="AA53" s="53"/>
    </row>
    <row r="54" spans="1:250" s="15" customFormat="1" ht="33" customHeight="1">
      <c r="A54" s="49"/>
      <c r="B54" s="49"/>
      <c r="C54" s="49"/>
      <c r="D54" s="49"/>
      <c r="E54" s="26"/>
      <c r="F54" s="49"/>
      <c r="G54" s="49"/>
      <c r="H54" s="28"/>
      <c r="I54" s="22" t="s">
        <v>57</v>
      </c>
      <c r="J54" s="57" t="s">
        <v>181</v>
      </c>
      <c r="K54" s="35">
        <v>70271</v>
      </c>
      <c r="L54" s="35"/>
      <c r="M54" s="35">
        <f>K54+L54</f>
        <v>70271</v>
      </c>
      <c r="N54" s="35">
        <f>L54+M54</f>
        <v>70271</v>
      </c>
      <c r="O54" s="35"/>
      <c r="P54" s="35"/>
      <c r="Q54" s="75"/>
      <c r="R54" s="75"/>
      <c r="S54" s="75">
        <f t="shared" si="1"/>
        <v>0</v>
      </c>
      <c r="T54" s="75"/>
      <c r="U54" s="75">
        <f t="shared" si="0"/>
        <v>0</v>
      </c>
      <c r="V54" s="48"/>
      <c r="W54" s="48"/>
      <c r="X54" s="48"/>
      <c r="Y54" s="48"/>
      <c r="AA54" s="53"/>
    </row>
    <row r="55" spans="1:250" s="15" customFormat="1" ht="32.25" customHeight="1">
      <c r="A55" s="49"/>
      <c r="B55" s="49"/>
      <c r="C55" s="49"/>
      <c r="D55" s="49"/>
      <c r="E55" s="26"/>
      <c r="F55" s="49"/>
      <c r="G55" s="49"/>
      <c r="H55" s="28"/>
      <c r="I55" s="22" t="s">
        <v>58</v>
      </c>
      <c r="J55" s="57" t="s">
        <v>181</v>
      </c>
      <c r="K55" s="35">
        <v>10858</v>
      </c>
      <c r="L55" s="35"/>
      <c r="M55" s="35">
        <f>K55+L55</f>
        <v>10858</v>
      </c>
      <c r="N55" s="35">
        <v>11646</v>
      </c>
      <c r="O55" s="49">
        <f>N55-M55</f>
        <v>788</v>
      </c>
      <c r="P55" s="35"/>
      <c r="Q55" s="75"/>
      <c r="R55" s="75"/>
      <c r="S55" s="75">
        <f t="shared" si="1"/>
        <v>0</v>
      </c>
      <c r="T55" s="75"/>
      <c r="U55" s="75">
        <f t="shared" si="0"/>
        <v>0</v>
      </c>
      <c r="V55" s="48"/>
      <c r="W55" s="48"/>
      <c r="X55" s="48"/>
      <c r="Y55" s="48"/>
      <c r="AA55" s="53"/>
    </row>
    <row r="56" spans="1:250" s="15" customFormat="1" ht="28.5" customHeight="1">
      <c r="A56" s="49"/>
      <c r="B56" s="49"/>
      <c r="C56" s="49"/>
      <c r="D56" s="49"/>
      <c r="E56" s="26"/>
      <c r="F56" s="49"/>
      <c r="G56" s="49"/>
      <c r="H56" s="28"/>
      <c r="I56" s="22" t="s">
        <v>59</v>
      </c>
      <c r="J56" s="57" t="s">
        <v>181</v>
      </c>
      <c r="K56" s="35">
        <v>11</v>
      </c>
      <c r="L56" s="35"/>
      <c r="M56" s="35">
        <f>K56+L56</f>
        <v>11</v>
      </c>
      <c r="N56" s="1">
        <v>11</v>
      </c>
      <c r="O56" s="49">
        <f>N56-M56</f>
        <v>0</v>
      </c>
      <c r="P56" s="35"/>
      <c r="Q56" s="75"/>
      <c r="R56" s="75"/>
      <c r="S56" s="75">
        <f t="shared" si="1"/>
        <v>0</v>
      </c>
      <c r="T56" s="75"/>
      <c r="U56" s="75">
        <f t="shared" si="0"/>
        <v>0</v>
      </c>
      <c r="V56" s="48"/>
      <c r="W56" s="48"/>
      <c r="X56" s="48"/>
      <c r="Y56" s="48"/>
      <c r="AA56" s="53"/>
    </row>
    <row r="57" spans="1:250" s="15" customFormat="1" ht="92.25" customHeight="1">
      <c r="A57" s="49"/>
      <c r="B57" s="49"/>
      <c r="C57" s="49"/>
      <c r="D57" s="49"/>
      <c r="E57" s="26"/>
      <c r="F57" s="49"/>
      <c r="G57" s="49"/>
      <c r="H57" s="57"/>
      <c r="I57" s="35" t="s">
        <v>60</v>
      </c>
      <c r="J57" s="57" t="s">
        <v>181</v>
      </c>
      <c r="K57" s="35">
        <v>2</v>
      </c>
      <c r="L57" s="35"/>
      <c r="M57" s="35">
        <f t="shared" ref="M57:M65" si="5">K57+L57</f>
        <v>2</v>
      </c>
      <c r="N57" s="35">
        <v>4</v>
      </c>
      <c r="O57" s="49">
        <f>N57-M57</f>
        <v>2</v>
      </c>
      <c r="P57" s="35"/>
      <c r="Q57" s="75"/>
      <c r="R57" s="75"/>
      <c r="S57" s="75">
        <f t="shared" si="1"/>
        <v>0</v>
      </c>
      <c r="T57" s="75"/>
      <c r="U57" s="75">
        <f t="shared" si="0"/>
        <v>0</v>
      </c>
      <c r="V57" s="48"/>
      <c r="W57" s="48"/>
      <c r="X57" s="48"/>
      <c r="Y57" s="48"/>
    </row>
    <row r="58" spans="1:250" s="15" customFormat="1" ht="124.5" customHeight="1">
      <c r="A58" s="49"/>
      <c r="B58" s="49"/>
      <c r="C58" s="49"/>
      <c r="D58" s="49"/>
      <c r="E58" s="14"/>
      <c r="F58" s="49"/>
      <c r="G58" s="49"/>
      <c r="H58" s="57"/>
      <c r="I58" s="22" t="s">
        <v>61</v>
      </c>
      <c r="J58" s="57" t="s">
        <v>181</v>
      </c>
      <c r="K58" s="35">
        <v>2</v>
      </c>
      <c r="L58" s="35">
        <v>0</v>
      </c>
      <c r="M58" s="35">
        <v>2</v>
      </c>
      <c r="N58" s="35">
        <v>2</v>
      </c>
      <c r="O58" s="49">
        <f>N58-M58</f>
        <v>0</v>
      </c>
      <c r="P58" s="35"/>
      <c r="Q58" s="75"/>
      <c r="R58" s="75"/>
      <c r="S58" s="75">
        <f t="shared" si="1"/>
        <v>0</v>
      </c>
      <c r="T58" s="75"/>
      <c r="U58" s="75">
        <f t="shared" si="0"/>
        <v>0</v>
      </c>
      <c r="V58" s="48"/>
      <c r="W58" s="48"/>
      <c r="X58" s="48"/>
      <c r="Y58" s="48"/>
      <c r="AA58" s="53"/>
    </row>
    <row r="59" spans="1:250" s="15" customFormat="1" ht="38.25" customHeight="1">
      <c r="A59" s="49"/>
      <c r="B59" s="49"/>
      <c r="C59" s="49"/>
      <c r="D59" s="26"/>
      <c r="E59" s="26"/>
      <c r="F59" s="49"/>
      <c r="G59" s="49"/>
      <c r="H59" s="57"/>
      <c r="I59" s="35" t="s">
        <v>62</v>
      </c>
      <c r="J59" s="57" t="s">
        <v>181</v>
      </c>
      <c r="K59" s="35">
        <v>2</v>
      </c>
      <c r="L59" s="35">
        <v>0</v>
      </c>
      <c r="M59" s="35">
        <f t="shared" si="5"/>
        <v>2</v>
      </c>
      <c r="N59" s="35">
        <v>2</v>
      </c>
      <c r="O59" s="49">
        <f>N59-M59</f>
        <v>0</v>
      </c>
      <c r="P59" s="35"/>
      <c r="Q59" s="75"/>
      <c r="R59" s="75"/>
      <c r="S59" s="75">
        <f t="shared" si="1"/>
        <v>0</v>
      </c>
      <c r="T59" s="75"/>
      <c r="U59" s="75">
        <f t="shared" si="0"/>
        <v>0</v>
      </c>
      <c r="V59" s="48"/>
      <c r="W59" s="48"/>
      <c r="X59" s="48"/>
      <c r="Y59" s="48"/>
      <c r="AA59" s="62"/>
    </row>
    <row r="60" spans="1:250" s="15" customFormat="1" ht="58.5" customHeight="1">
      <c r="A60" s="35"/>
      <c r="B60" s="35"/>
      <c r="C60" s="35">
        <v>1046</v>
      </c>
      <c r="D60" s="35" t="s">
        <v>5</v>
      </c>
      <c r="E60" s="35">
        <v>13</v>
      </c>
      <c r="F60" s="35"/>
      <c r="G60" s="35"/>
      <c r="H60" s="57" t="s">
        <v>63</v>
      </c>
      <c r="I60" s="35"/>
      <c r="J60" s="57"/>
      <c r="K60" s="35"/>
      <c r="L60" s="35"/>
      <c r="M60" s="35">
        <f t="shared" si="5"/>
        <v>0</v>
      </c>
      <c r="N60" s="35"/>
      <c r="O60" s="35"/>
      <c r="P60" s="35"/>
      <c r="Q60" s="75">
        <v>13051.4</v>
      </c>
      <c r="R60" s="75">
        <v>0</v>
      </c>
      <c r="S60" s="75">
        <f t="shared" si="1"/>
        <v>13051.4</v>
      </c>
      <c r="T60" s="75">
        <f>R60+S60</f>
        <v>13051.4</v>
      </c>
      <c r="U60" s="75">
        <f t="shared" si="0"/>
        <v>0</v>
      </c>
      <c r="V60" s="48"/>
      <c r="W60" s="48" t="s">
        <v>64</v>
      </c>
      <c r="X60" s="48"/>
      <c r="Y60" s="48" t="s">
        <v>96</v>
      </c>
      <c r="AA60" s="62"/>
    </row>
    <row r="61" spans="1:250" s="15" customFormat="1" ht="124.5" customHeight="1">
      <c r="A61" s="49"/>
      <c r="B61" s="49"/>
      <c r="C61" s="49"/>
      <c r="D61" s="49"/>
      <c r="E61" s="26"/>
      <c r="F61" s="49"/>
      <c r="G61" s="49"/>
      <c r="H61" s="57"/>
      <c r="I61" s="22" t="s">
        <v>65</v>
      </c>
      <c r="J61" s="57"/>
      <c r="K61" s="35"/>
      <c r="L61" s="35"/>
      <c r="M61" s="35">
        <f t="shared" si="5"/>
        <v>0</v>
      </c>
      <c r="N61" s="35"/>
      <c r="O61" s="35"/>
      <c r="P61" s="35"/>
      <c r="Q61" s="75"/>
      <c r="R61" s="75"/>
      <c r="S61" s="75">
        <f t="shared" si="1"/>
        <v>0</v>
      </c>
      <c r="T61" s="75"/>
      <c r="U61" s="75">
        <f t="shared" si="0"/>
        <v>0</v>
      </c>
      <c r="V61" s="48"/>
      <c r="W61" s="48"/>
      <c r="X61" s="48"/>
      <c r="Y61" s="48"/>
      <c r="AA61" s="62"/>
    </row>
    <row r="62" spans="1:250" s="15" customFormat="1" ht="24.75" customHeight="1">
      <c r="A62" s="49"/>
      <c r="B62" s="49"/>
      <c r="C62" s="49"/>
      <c r="D62" s="49"/>
      <c r="E62" s="26"/>
      <c r="F62" s="49"/>
      <c r="G62" s="49"/>
      <c r="H62" s="57"/>
      <c r="I62" s="22" t="s">
        <v>67</v>
      </c>
      <c r="J62" s="57" t="s">
        <v>181</v>
      </c>
      <c r="K62" s="35">
        <v>9585</v>
      </c>
      <c r="L62" s="35"/>
      <c r="M62" s="35">
        <f t="shared" si="5"/>
        <v>9585</v>
      </c>
      <c r="N62" s="35">
        <v>9585</v>
      </c>
      <c r="O62" s="35">
        <f>N62-M62</f>
        <v>0</v>
      </c>
      <c r="P62" s="35"/>
      <c r="Q62" s="75"/>
      <c r="R62" s="75"/>
      <c r="S62" s="75">
        <f t="shared" si="1"/>
        <v>0</v>
      </c>
      <c r="T62" s="75"/>
      <c r="U62" s="75">
        <f t="shared" si="0"/>
        <v>0</v>
      </c>
      <c r="V62" s="48"/>
      <c r="W62" s="48"/>
      <c r="X62" s="48"/>
      <c r="Y62" s="48"/>
      <c r="AA62" s="62"/>
    </row>
    <row r="63" spans="1:250" s="15" customFormat="1" ht="24.75" customHeight="1">
      <c r="A63" s="49"/>
      <c r="B63" s="49"/>
      <c r="C63" s="49"/>
      <c r="D63" s="49"/>
      <c r="E63" s="26"/>
      <c r="F63" s="49"/>
      <c r="G63" s="49"/>
      <c r="H63" s="57"/>
      <c r="I63" s="22" t="s">
        <v>73</v>
      </c>
      <c r="J63" s="57" t="s">
        <v>181</v>
      </c>
      <c r="K63" s="35">
        <v>3220</v>
      </c>
      <c r="L63" s="35"/>
      <c r="M63" s="35">
        <f t="shared" si="5"/>
        <v>3220</v>
      </c>
      <c r="N63" s="35">
        <v>3220</v>
      </c>
      <c r="O63" s="35"/>
      <c r="P63" s="35"/>
      <c r="Q63" s="75"/>
      <c r="R63" s="75"/>
      <c r="S63" s="75">
        <f t="shared" si="1"/>
        <v>0</v>
      </c>
      <c r="T63" s="75"/>
      <c r="U63" s="75">
        <f t="shared" si="0"/>
        <v>0</v>
      </c>
      <c r="V63" s="48"/>
      <c r="W63" s="48"/>
      <c r="X63" s="48"/>
      <c r="Y63" s="48"/>
      <c r="AA63" s="62"/>
    </row>
    <row r="64" spans="1:250" s="15" customFormat="1" ht="30.75" customHeight="1">
      <c r="A64" s="49"/>
      <c r="B64" s="49"/>
      <c r="C64" s="49"/>
      <c r="D64" s="49"/>
      <c r="E64" s="26"/>
      <c r="F64" s="49"/>
      <c r="G64" s="49"/>
      <c r="H64" s="57"/>
      <c r="I64" s="22" t="s">
        <v>69</v>
      </c>
      <c r="J64" s="57" t="s">
        <v>181</v>
      </c>
      <c r="K64" s="63">
        <v>3</v>
      </c>
      <c r="L64" s="35"/>
      <c r="M64" s="35">
        <f t="shared" si="5"/>
        <v>3</v>
      </c>
      <c r="N64" s="35">
        <v>3</v>
      </c>
      <c r="O64" s="35">
        <f>N64-M64</f>
        <v>0</v>
      </c>
      <c r="P64" s="35"/>
      <c r="Q64" s="75"/>
      <c r="R64" s="75"/>
      <c r="S64" s="75">
        <f t="shared" si="1"/>
        <v>0</v>
      </c>
      <c r="T64" s="75"/>
      <c r="U64" s="75">
        <f t="shared" si="0"/>
        <v>0</v>
      </c>
      <c r="V64" s="48"/>
      <c r="W64" s="48"/>
      <c r="X64" s="48"/>
      <c r="Y64" s="48"/>
      <c r="AA64" s="62"/>
    </row>
    <row r="65" spans="1:250" s="15" customFormat="1" ht="27" customHeight="1">
      <c r="A65" s="49"/>
      <c r="B65" s="49"/>
      <c r="C65" s="49"/>
      <c r="D65" s="49"/>
      <c r="E65" s="26"/>
      <c r="F65" s="49"/>
      <c r="G65" s="49"/>
      <c r="H65" s="57"/>
      <c r="I65" s="22" t="s">
        <v>70</v>
      </c>
      <c r="J65" s="57" t="s">
        <v>181</v>
      </c>
      <c r="K65" s="63">
        <v>1000</v>
      </c>
      <c r="L65" s="35"/>
      <c r="M65" s="35">
        <f t="shared" si="5"/>
        <v>1000</v>
      </c>
      <c r="N65" s="35">
        <v>1000</v>
      </c>
      <c r="O65" s="35">
        <f>N65-M65</f>
        <v>0</v>
      </c>
      <c r="P65" s="35"/>
      <c r="Q65" s="75"/>
      <c r="R65" s="75"/>
      <c r="S65" s="75">
        <f t="shared" si="1"/>
        <v>0</v>
      </c>
      <c r="T65" s="75"/>
      <c r="U65" s="75">
        <f t="shared" si="0"/>
        <v>0</v>
      </c>
      <c r="V65" s="48"/>
      <c r="W65" s="48"/>
      <c r="X65" s="48"/>
      <c r="Y65" s="48"/>
      <c r="AA65" s="62"/>
    </row>
    <row r="66" spans="1:250" s="15" customFormat="1" ht="27" customHeight="1">
      <c r="A66" s="49"/>
      <c r="B66" s="49"/>
      <c r="C66" s="49"/>
      <c r="D66" s="49"/>
      <c r="E66" s="26"/>
      <c r="F66" s="49"/>
      <c r="G66" s="49"/>
      <c r="H66" s="57"/>
      <c r="I66" s="22" t="s">
        <v>71</v>
      </c>
      <c r="J66" s="57" t="s">
        <v>181</v>
      </c>
      <c r="K66" s="63">
        <v>1</v>
      </c>
      <c r="L66" s="35"/>
      <c r="M66" s="35">
        <f>K66+L66</f>
        <v>1</v>
      </c>
      <c r="N66" s="35">
        <v>1</v>
      </c>
      <c r="O66" s="35">
        <f>N66-M66</f>
        <v>0</v>
      </c>
      <c r="P66" s="35"/>
      <c r="Q66" s="75"/>
      <c r="R66" s="75"/>
      <c r="S66" s="75">
        <f t="shared" si="1"/>
        <v>0</v>
      </c>
      <c r="T66" s="75"/>
      <c r="U66" s="75">
        <f t="shared" si="0"/>
        <v>0</v>
      </c>
      <c r="V66" s="48"/>
      <c r="W66" s="48"/>
      <c r="X66" s="48"/>
      <c r="Y66" s="48"/>
      <c r="AA66" s="62"/>
    </row>
    <row r="67" spans="1:250" s="15" customFormat="1" ht="27" customHeight="1">
      <c r="A67" s="49"/>
      <c r="B67" s="49"/>
      <c r="C67" s="49"/>
      <c r="D67" s="49"/>
      <c r="E67" s="26"/>
      <c r="F67" s="49"/>
      <c r="G67" s="49"/>
      <c r="H67" s="57"/>
      <c r="I67" s="22" t="s">
        <v>72</v>
      </c>
      <c r="J67" s="57"/>
      <c r="K67" s="63">
        <v>2</v>
      </c>
      <c r="L67" s="35"/>
      <c r="M67" s="35">
        <f>K67+L67</f>
        <v>2</v>
      </c>
      <c r="N67" s="35">
        <v>2</v>
      </c>
      <c r="O67" s="35">
        <f>N67-M67</f>
        <v>0</v>
      </c>
      <c r="P67" s="35"/>
      <c r="Q67" s="75"/>
      <c r="R67" s="75"/>
      <c r="S67" s="75">
        <f t="shared" si="1"/>
        <v>0</v>
      </c>
      <c r="T67" s="75"/>
      <c r="U67" s="75">
        <f t="shared" si="0"/>
        <v>0</v>
      </c>
      <c r="V67" s="48"/>
      <c r="W67" s="48"/>
      <c r="X67" s="48"/>
      <c r="Y67" s="48"/>
      <c r="AA67" s="62"/>
    </row>
    <row r="68" spans="1:250" ht="12" customHeight="1">
      <c r="A68" s="27"/>
      <c r="B68" s="27"/>
      <c r="C68" s="27"/>
      <c r="D68" s="27"/>
      <c r="E68" s="27"/>
      <c r="F68" s="27"/>
      <c r="G68" s="27"/>
      <c r="H68" s="27"/>
      <c r="I68" s="27"/>
      <c r="J68" s="27"/>
      <c r="K68" s="27"/>
      <c r="L68" s="27"/>
      <c r="M68" s="27"/>
      <c r="N68" s="27"/>
      <c r="O68" s="27"/>
      <c r="P68" s="27"/>
      <c r="Q68" s="75"/>
      <c r="R68" s="75"/>
      <c r="S68" s="75">
        <f t="shared" si="1"/>
        <v>0</v>
      </c>
      <c r="T68" s="75"/>
      <c r="U68" s="75">
        <f t="shared" si="0"/>
        <v>0</v>
      </c>
      <c r="V68" s="48"/>
      <c r="W68" s="48"/>
      <c r="X68" s="48"/>
      <c r="Y68" s="48"/>
      <c r="IP68" s="3"/>
    </row>
    <row r="69" spans="1:250" ht="16.5" customHeight="1">
      <c r="A69" s="27" t="s">
        <v>228</v>
      </c>
      <c r="B69" s="27"/>
      <c r="C69" s="27"/>
      <c r="D69" s="27"/>
      <c r="E69" s="27"/>
      <c r="F69" s="27"/>
      <c r="G69" s="27"/>
      <c r="H69" s="27"/>
      <c r="I69" s="27"/>
      <c r="J69" s="27"/>
      <c r="K69" s="27"/>
      <c r="L69" s="27"/>
      <c r="M69" s="27"/>
      <c r="N69" s="27"/>
      <c r="O69" s="27"/>
      <c r="P69" s="27"/>
      <c r="Q69" s="75"/>
      <c r="R69" s="75"/>
      <c r="S69" s="75">
        <f t="shared" si="1"/>
        <v>0</v>
      </c>
      <c r="T69" s="75"/>
      <c r="U69" s="75">
        <f t="shared" si="0"/>
        <v>0</v>
      </c>
      <c r="V69" s="48"/>
      <c r="W69" s="48"/>
      <c r="X69" s="48"/>
      <c r="Y69" s="48"/>
      <c r="IP69" s="3"/>
    </row>
    <row r="70" spans="1:250" s="15" customFormat="1" ht="336.75" customHeight="1">
      <c r="A70" s="35"/>
      <c r="B70" s="35"/>
      <c r="C70" s="35">
        <v>1098</v>
      </c>
      <c r="D70" s="35" t="s">
        <v>8</v>
      </c>
      <c r="E70" s="35">
        <v>1</v>
      </c>
      <c r="F70" s="35"/>
      <c r="G70" s="35"/>
      <c r="H70" s="57" t="s">
        <v>99</v>
      </c>
      <c r="I70" s="35" t="s">
        <v>100</v>
      </c>
      <c r="J70" s="57"/>
      <c r="K70" s="35"/>
      <c r="L70" s="35"/>
      <c r="M70" s="35"/>
      <c r="N70" s="35"/>
      <c r="O70" s="35"/>
      <c r="P70" s="35"/>
      <c r="Q70" s="75">
        <v>0</v>
      </c>
      <c r="R70" s="75">
        <v>93002</v>
      </c>
      <c r="S70" s="75">
        <f t="shared" si="1"/>
        <v>93002</v>
      </c>
      <c r="T70" s="75">
        <v>52775.968000000001</v>
      </c>
      <c r="U70" s="75">
        <f t="shared" si="0"/>
        <v>-40226.031999999999</v>
      </c>
      <c r="V70" s="48" t="s">
        <v>250</v>
      </c>
      <c r="W70" s="48" t="s">
        <v>241</v>
      </c>
      <c r="X70" s="48"/>
      <c r="Y70" s="48" t="s">
        <v>96</v>
      </c>
    </row>
    <row r="71" spans="1:250" s="15" customFormat="1" ht="31.5" customHeight="1">
      <c r="A71" s="49"/>
      <c r="B71" s="49"/>
      <c r="C71" s="49"/>
      <c r="D71" s="49"/>
      <c r="E71" s="26"/>
      <c r="F71" s="49"/>
      <c r="G71" s="49"/>
      <c r="H71" s="57"/>
      <c r="I71" s="60" t="s">
        <v>97</v>
      </c>
      <c r="J71" s="57" t="s">
        <v>230</v>
      </c>
      <c r="K71" s="35"/>
      <c r="L71" s="35"/>
      <c r="M71" s="35"/>
      <c r="N71" s="35"/>
      <c r="O71" s="35"/>
      <c r="P71" s="60" t="s">
        <v>107</v>
      </c>
      <c r="Q71" s="75"/>
      <c r="R71" s="75"/>
      <c r="S71" s="75">
        <f t="shared" si="1"/>
        <v>0</v>
      </c>
      <c r="T71" s="75"/>
      <c r="U71" s="75">
        <f t="shared" ref="U71:U133" si="6">T71-S71</f>
        <v>0</v>
      </c>
      <c r="V71" s="48"/>
      <c r="W71" s="48"/>
      <c r="X71" s="48"/>
      <c r="Y71" s="48"/>
    </row>
    <row r="72" spans="1:250" s="15" customFormat="1" ht="40.5" customHeight="1">
      <c r="A72" s="49"/>
      <c r="B72" s="49"/>
      <c r="C72" s="49"/>
      <c r="D72" s="49"/>
      <c r="E72" s="26"/>
      <c r="F72" s="49"/>
      <c r="G72" s="49"/>
      <c r="H72" s="57"/>
      <c r="I72" s="60"/>
      <c r="J72" s="57" t="s">
        <v>232</v>
      </c>
      <c r="K72" s="35"/>
      <c r="L72" s="35"/>
      <c r="M72" s="35"/>
      <c r="N72" s="35"/>
      <c r="O72" s="35"/>
      <c r="P72" s="64"/>
      <c r="Q72" s="75"/>
      <c r="R72" s="75"/>
      <c r="S72" s="75">
        <f>Q72+R72</f>
        <v>0</v>
      </c>
      <c r="T72" s="75"/>
      <c r="U72" s="75">
        <f t="shared" si="6"/>
        <v>0</v>
      </c>
      <c r="V72" s="48"/>
      <c r="W72" s="48"/>
      <c r="X72" s="48"/>
      <c r="Y72" s="48"/>
    </row>
    <row r="73" spans="1:250" s="15" customFormat="1" ht="30.75" customHeight="1">
      <c r="A73" s="49"/>
      <c r="B73" s="49"/>
      <c r="C73" s="49"/>
      <c r="D73" s="49"/>
      <c r="E73" s="26"/>
      <c r="F73" s="49"/>
      <c r="G73" s="49"/>
      <c r="H73" s="57"/>
      <c r="I73" s="60" t="s">
        <v>231</v>
      </c>
      <c r="J73" s="57"/>
      <c r="K73" s="22" t="s">
        <v>98</v>
      </c>
      <c r="L73" s="35"/>
      <c r="M73" s="35"/>
      <c r="N73" s="35"/>
      <c r="O73" s="35"/>
      <c r="P73" s="35"/>
      <c r="Q73" s="75"/>
      <c r="R73" s="75"/>
      <c r="S73" s="75">
        <f>Q73+R73</f>
        <v>0</v>
      </c>
      <c r="T73" s="75"/>
      <c r="U73" s="75">
        <f t="shared" si="6"/>
        <v>0</v>
      </c>
      <c r="V73" s="48"/>
      <c r="W73" s="48"/>
      <c r="X73" s="48"/>
      <c r="Y73" s="48"/>
    </row>
    <row r="74" spans="1:250" s="44" customFormat="1" ht="88.5" customHeight="1">
      <c r="A74" s="35">
        <v>104020</v>
      </c>
      <c r="B74" s="35">
        <v>1</v>
      </c>
      <c r="C74" s="35">
        <v>1146</v>
      </c>
      <c r="D74" s="35" t="s">
        <v>8</v>
      </c>
      <c r="E74" s="35" t="s">
        <v>32</v>
      </c>
      <c r="F74" s="35"/>
      <c r="G74" s="35"/>
      <c r="H74" s="57" t="s">
        <v>30</v>
      </c>
      <c r="I74" s="35" t="s">
        <v>31</v>
      </c>
      <c r="J74" s="57"/>
      <c r="K74" s="35"/>
      <c r="L74" s="35"/>
      <c r="M74" s="35"/>
      <c r="N74" s="35"/>
      <c r="O74" s="35"/>
      <c r="P74" s="35"/>
      <c r="Q74" s="75">
        <v>249812.9</v>
      </c>
      <c r="R74" s="75">
        <v>-17793.400000000001</v>
      </c>
      <c r="S74" s="75">
        <f>Q74+R74</f>
        <v>232019.5</v>
      </c>
      <c r="T74" s="75">
        <v>203896.65299999999</v>
      </c>
      <c r="U74" s="75">
        <f t="shared" si="6"/>
        <v>-28122.847000000009</v>
      </c>
      <c r="V74" s="48" t="s">
        <v>168</v>
      </c>
      <c r="W74" s="48" t="s">
        <v>229</v>
      </c>
      <c r="X74" s="48"/>
      <c r="Y74" s="48" t="s">
        <v>96</v>
      </c>
    </row>
    <row r="75" spans="1:250" s="44" customFormat="1" ht="71.25" customHeight="1">
      <c r="A75" s="35"/>
      <c r="B75" s="35"/>
      <c r="C75" s="35"/>
      <c r="D75" s="35"/>
      <c r="E75" s="61" t="s">
        <v>185</v>
      </c>
      <c r="F75" s="35"/>
      <c r="G75" s="35"/>
      <c r="H75" s="57"/>
      <c r="I75" s="60" t="s">
        <v>245</v>
      </c>
      <c r="J75" s="57" t="s">
        <v>230</v>
      </c>
      <c r="K75" s="35">
        <v>2</v>
      </c>
      <c r="L75" s="35"/>
      <c r="M75" s="35">
        <f>SUM(K75:L75)</f>
        <v>2</v>
      </c>
      <c r="N75" s="35">
        <v>2</v>
      </c>
      <c r="O75" s="35">
        <f>+N75-M75</f>
        <v>0</v>
      </c>
      <c r="P75" s="35" t="s">
        <v>127</v>
      </c>
      <c r="Q75" s="75"/>
      <c r="R75" s="75"/>
      <c r="S75" s="75"/>
      <c r="T75" s="75"/>
      <c r="U75" s="75">
        <f t="shared" si="6"/>
        <v>0</v>
      </c>
      <c r="V75" s="48"/>
      <c r="W75" s="48"/>
      <c r="X75" s="48"/>
      <c r="Y75" s="48"/>
      <c r="Z75" s="65"/>
      <c r="AJ75" s="66"/>
      <c r="AK75" s="66"/>
      <c r="AL75" s="66"/>
      <c r="AM75" s="66"/>
      <c r="AN75" s="66"/>
    </row>
    <row r="76" spans="1:250" s="44" customFormat="1" ht="51" customHeight="1">
      <c r="A76" s="35"/>
      <c r="B76" s="35"/>
      <c r="C76" s="35"/>
      <c r="D76" s="35"/>
      <c r="E76" s="61" t="s">
        <v>186</v>
      </c>
      <c r="F76" s="35"/>
      <c r="G76" s="35"/>
      <c r="H76" s="57"/>
      <c r="I76" s="60" t="s">
        <v>19</v>
      </c>
      <c r="J76" s="57" t="s">
        <v>232</v>
      </c>
      <c r="K76" s="35"/>
      <c r="L76" s="35"/>
      <c r="M76" s="35"/>
      <c r="N76" s="35"/>
      <c r="O76" s="35"/>
      <c r="P76" s="35"/>
      <c r="Q76" s="75"/>
      <c r="R76" s="75"/>
      <c r="S76" s="75">
        <f>Q76+R76</f>
        <v>0</v>
      </c>
      <c r="T76" s="75"/>
      <c r="U76" s="75">
        <f t="shared" si="6"/>
        <v>0</v>
      </c>
      <c r="V76" s="48"/>
      <c r="W76" s="48"/>
      <c r="X76" s="48"/>
      <c r="Y76" s="48"/>
      <c r="Z76" s="65"/>
      <c r="AJ76" s="66"/>
      <c r="AK76" s="66"/>
      <c r="AL76" s="66"/>
      <c r="AM76" s="66"/>
      <c r="AN76" s="66"/>
    </row>
    <row r="77" spans="1:250" s="44" customFormat="1" ht="30" customHeight="1">
      <c r="A77" s="35"/>
      <c r="B77" s="35"/>
      <c r="C77" s="35"/>
      <c r="D77" s="35"/>
      <c r="E77" s="61" t="s">
        <v>187</v>
      </c>
      <c r="F77" s="35"/>
      <c r="G77" s="35"/>
      <c r="H77" s="57"/>
      <c r="I77" s="109" t="s">
        <v>231</v>
      </c>
      <c r="J77" s="110"/>
      <c r="K77" s="35" t="s">
        <v>240</v>
      </c>
      <c r="L77" s="35"/>
      <c r="M77" s="35"/>
      <c r="N77" s="35"/>
      <c r="O77" s="35"/>
      <c r="P77" s="35"/>
      <c r="Q77" s="75"/>
      <c r="R77" s="75"/>
      <c r="S77" s="75">
        <f>Q77+R77</f>
        <v>0</v>
      </c>
      <c r="T77" s="75"/>
      <c r="U77" s="75">
        <f t="shared" si="6"/>
        <v>0</v>
      </c>
      <c r="V77" s="48"/>
      <c r="W77" s="48"/>
      <c r="X77" s="48"/>
      <c r="Y77" s="48"/>
      <c r="Z77" s="65"/>
      <c r="AJ77" s="66"/>
      <c r="AK77" s="66"/>
      <c r="AL77" s="66"/>
      <c r="AM77" s="66"/>
      <c r="AN77" s="66"/>
    </row>
    <row r="78" spans="1:250" s="44" customFormat="1" ht="85.5" customHeight="1">
      <c r="A78" s="35">
        <v>104020</v>
      </c>
      <c r="B78" s="35">
        <v>1</v>
      </c>
      <c r="C78" s="35">
        <v>1163</v>
      </c>
      <c r="D78" s="35" t="s">
        <v>8</v>
      </c>
      <c r="E78" s="35" t="s">
        <v>12</v>
      </c>
      <c r="F78" s="35"/>
      <c r="G78" s="35"/>
      <c r="H78" s="57" t="s">
        <v>33</v>
      </c>
      <c r="I78" s="35" t="s">
        <v>34</v>
      </c>
      <c r="J78" s="57"/>
      <c r="K78" s="35"/>
      <c r="L78" s="35"/>
      <c r="M78" s="35"/>
      <c r="N78" s="35"/>
      <c r="O78" s="35"/>
      <c r="P78" s="35" t="s">
        <v>135</v>
      </c>
      <c r="Q78" s="75">
        <v>550000</v>
      </c>
      <c r="R78" s="75">
        <v>236712</v>
      </c>
      <c r="S78" s="75">
        <f>Q78+R78</f>
        <v>786712</v>
      </c>
      <c r="T78" s="75">
        <v>774062.51</v>
      </c>
      <c r="U78" s="75">
        <f t="shared" si="6"/>
        <v>-12649.489999999991</v>
      </c>
      <c r="V78" s="48" t="s">
        <v>169</v>
      </c>
      <c r="W78" s="48" t="s">
        <v>229</v>
      </c>
      <c r="X78" s="48"/>
      <c r="Y78" s="48" t="s">
        <v>96</v>
      </c>
    </row>
    <row r="79" spans="1:250" s="44" customFormat="1" ht="25.5">
      <c r="A79" s="35"/>
      <c r="B79" s="35"/>
      <c r="C79" s="35"/>
      <c r="D79" s="35"/>
      <c r="E79" s="61" t="s">
        <v>185</v>
      </c>
      <c r="F79" s="35"/>
      <c r="G79" s="35"/>
      <c r="H79" s="57"/>
      <c r="I79" s="60" t="s">
        <v>245</v>
      </c>
      <c r="J79" s="57" t="s">
        <v>230</v>
      </c>
      <c r="K79" s="35">
        <v>3</v>
      </c>
      <c r="L79" s="35">
        <v>2</v>
      </c>
      <c r="M79" s="35">
        <f>SUM(K79:L79)</f>
        <v>5</v>
      </c>
      <c r="N79" s="35">
        <v>5</v>
      </c>
      <c r="O79" s="35">
        <f>+N79-M79</f>
        <v>0</v>
      </c>
      <c r="P79" s="35" t="s">
        <v>127</v>
      </c>
      <c r="Q79" s="75"/>
      <c r="R79" s="75"/>
      <c r="S79" s="75"/>
      <c r="T79" s="75"/>
      <c r="U79" s="75">
        <f t="shared" si="6"/>
        <v>0</v>
      </c>
      <c r="V79" s="48"/>
      <c r="W79" s="48"/>
      <c r="X79" s="48"/>
      <c r="Y79" s="48"/>
      <c r="Z79" s="65"/>
      <c r="AJ79" s="66"/>
      <c r="AK79" s="66"/>
      <c r="AL79" s="66"/>
      <c r="AM79" s="66"/>
      <c r="AN79" s="66"/>
    </row>
    <row r="80" spans="1:250" s="44" customFormat="1" ht="43.5" customHeight="1">
      <c r="A80" s="35"/>
      <c r="B80" s="35"/>
      <c r="C80" s="35"/>
      <c r="D80" s="35"/>
      <c r="E80" s="61" t="s">
        <v>186</v>
      </c>
      <c r="F80" s="35"/>
      <c r="G80" s="35"/>
      <c r="H80" s="57"/>
      <c r="I80" s="60" t="s">
        <v>244</v>
      </c>
      <c r="J80" s="57" t="s">
        <v>232</v>
      </c>
      <c r="K80" s="35"/>
      <c r="L80" s="35"/>
      <c r="M80" s="35"/>
      <c r="N80" s="35"/>
      <c r="O80" s="35"/>
      <c r="P80" s="35"/>
      <c r="Q80" s="75"/>
      <c r="R80" s="75"/>
      <c r="S80" s="75"/>
      <c r="T80" s="75"/>
      <c r="U80" s="75">
        <f t="shared" si="6"/>
        <v>0</v>
      </c>
      <c r="V80" s="48"/>
      <c r="W80" s="48"/>
      <c r="X80" s="48"/>
      <c r="Y80" s="48"/>
      <c r="Z80" s="65"/>
      <c r="AJ80" s="66"/>
      <c r="AK80" s="66"/>
      <c r="AL80" s="66"/>
      <c r="AM80" s="66"/>
      <c r="AN80" s="66"/>
    </row>
    <row r="81" spans="1:40" s="44" customFormat="1" ht="23.25" customHeight="1">
      <c r="A81" s="35"/>
      <c r="B81" s="35"/>
      <c r="C81" s="35"/>
      <c r="D81" s="35"/>
      <c r="E81" s="61" t="s">
        <v>187</v>
      </c>
      <c r="F81" s="35"/>
      <c r="G81" s="35"/>
      <c r="H81" s="57"/>
      <c r="I81" s="107" t="s">
        <v>231</v>
      </c>
      <c r="J81" s="108"/>
      <c r="K81" s="35" t="s">
        <v>240</v>
      </c>
      <c r="L81" s="35"/>
      <c r="M81" s="35"/>
      <c r="N81" s="35"/>
      <c r="O81" s="35"/>
      <c r="P81" s="35"/>
      <c r="Q81" s="75"/>
      <c r="R81" s="75"/>
      <c r="S81" s="75">
        <f t="shared" ref="S81:S114" si="7">Q81+R81</f>
        <v>0</v>
      </c>
      <c r="T81" s="75"/>
      <c r="U81" s="75">
        <f t="shared" si="6"/>
        <v>0</v>
      </c>
      <c r="V81" s="48"/>
      <c r="W81" s="48"/>
      <c r="X81" s="48"/>
      <c r="Y81" s="48"/>
      <c r="Z81" s="65"/>
      <c r="AJ81" s="66"/>
      <c r="AK81" s="66"/>
      <c r="AL81" s="66"/>
      <c r="AM81" s="66"/>
      <c r="AN81" s="66"/>
    </row>
    <row r="82" spans="1:40" s="44" customFormat="1" ht="129" customHeight="1">
      <c r="A82" s="35">
        <v>104020</v>
      </c>
      <c r="B82" s="35">
        <v>1</v>
      </c>
      <c r="C82" s="35">
        <v>1168</v>
      </c>
      <c r="D82" s="35" t="s">
        <v>8</v>
      </c>
      <c r="E82" s="35" t="s">
        <v>9</v>
      </c>
      <c r="F82" s="35"/>
      <c r="G82" s="35"/>
      <c r="H82" s="57" t="s">
        <v>35</v>
      </c>
      <c r="I82" s="35" t="s">
        <v>36</v>
      </c>
      <c r="J82" s="57"/>
      <c r="K82" s="35"/>
      <c r="L82" s="35"/>
      <c r="M82" s="35"/>
      <c r="N82" s="35"/>
      <c r="O82" s="35"/>
      <c r="P82" s="35"/>
      <c r="Q82" s="75">
        <v>70000</v>
      </c>
      <c r="R82" s="75">
        <v>0</v>
      </c>
      <c r="S82" s="75">
        <f t="shared" si="7"/>
        <v>70000</v>
      </c>
      <c r="T82" s="75">
        <v>9368.9290000000001</v>
      </c>
      <c r="U82" s="75">
        <f t="shared" si="6"/>
        <v>-60631.070999999996</v>
      </c>
      <c r="V82" s="48" t="s">
        <v>248</v>
      </c>
      <c r="W82" s="48" t="s">
        <v>229</v>
      </c>
      <c r="X82" s="48"/>
      <c r="Y82" s="48" t="s">
        <v>96</v>
      </c>
    </row>
    <row r="83" spans="1:40" s="44" customFormat="1" ht="30" customHeight="1">
      <c r="A83" s="35"/>
      <c r="B83" s="35"/>
      <c r="C83" s="35"/>
      <c r="D83" s="35"/>
      <c r="E83" s="61" t="s">
        <v>185</v>
      </c>
      <c r="F83" s="35"/>
      <c r="G83" s="35"/>
      <c r="H83" s="57"/>
      <c r="I83" s="60" t="s">
        <v>245</v>
      </c>
      <c r="J83" s="57" t="s">
        <v>230</v>
      </c>
      <c r="K83" s="35">
        <v>1</v>
      </c>
      <c r="L83" s="35">
        <v>0</v>
      </c>
      <c r="M83" s="35">
        <f>SUM(K83:L83)</f>
        <v>1</v>
      </c>
      <c r="N83" s="35">
        <v>1</v>
      </c>
      <c r="O83" s="35">
        <f>+N83-M83</f>
        <v>0</v>
      </c>
      <c r="P83" s="35"/>
      <c r="Q83" s="75"/>
      <c r="R83" s="75"/>
      <c r="S83" s="75">
        <f t="shared" si="7"/>
        <v>0</v>
      </c>
      <c r="T83" s="75"/>
      <c r="U83" s="75">
        <f t="shared" si="6"/>
        <v>0</v>
      </c>
      <c r="V83" s="48"/>
      <c r="W83" s="48"/>
      <c r="X83" s="48"/>
      <c r="Y83" s="48"/>
      <c r="Z83" s="65"/>
      <c r="AJ83" s="66"/>
      <c r="AK83" s="66"/>
      <c r="AL83" s="66"/>
      <c r="AM83" s="66"/>
      <c r="AN83" s="66"/>
    </row>
    <row r="84" spans="1:40" s="44" customFormat="1" ht="51" customHeight="1">
      <c r="A84" s="35"/>
      <c r="B84" s="35"/>
      <c r="C84" s="35"/>
      <c r="D84" s="35"/>
      <c r="E84" s="61" t="s">
        <v>186</v>
      </c>
      <c r="F84" s="35"/>
      <c r="G84" s="35"/>
      <c r="H84" s="57"/>
      <c r="I84" s="60" t="s">
        <v>18</v>
      </c>
      <c r="J84" s="57" t="s">
        <v>232</v>
      </c>
      <c r="K84" s="35"/>
      <c r="L84" s="35"/>
      <c r="M84" s="35"/>
      <c r="N84" s="35"/>
      <c r="O84" s="35"/>
      <c r="P84" s="35"/>
      <c r="Q84" s="75"/>
      <c r="R84" s="75"/>
      <c r="S84" s="75">
        <f t="shared" si="7"/>
        <v>0</v>
      </c>
      <c r="T84" s="75"/>
      <c r="U84" s="75">
        <f t="shared" si="6"/>
        <v>0</v>
      </c>
      <c r="V84" s="48"/>
      <c r="W84" s="48"/>
      <c r="X84" s="48"/>
      <c r="Y84" s="48"/>
      <c r="Z84" s="65"/>
      <c r="AJ84" s="66"/>
      <c r="AK84" s="66"/>
      <c r="AL84" s="66"/>
      <c r="AM84" s="66"/>
      <c r="AN84" s="66"/>
    </row>
    <row r="85" spans="1:40" s="44" customFormat="1" ht="23.25" customHeight="1">
      <c r="A85" s="35"/>
      <c r="B85" s="35"/>
      <c r="C85" s="35"/>
      <c r="D85" s="35"/>
      <c r="E85" s="61" t="s">
        <v>187</v>
      </c>
      <c r="F85" s="35"/>
      <c r="G85" s="35"/>
      <c r="H85" s="57"/>
      <c r="I85" s="107" t="s">
        <v>231</v>
      </c>
      <c r="J85" s="108"/>
      <c r="K85" s="35" t="s">
        <v>240</v>
      </c>
      <c r="L85" s="35"/>
      <c r="M85" s="35"/>
      <c r="N85" s="35"/>
      <c r="O85" s="35"/>
      <c r="P85" s="35"/>
      <c r="Q85" s="75"/>
      <c r="R85" s="75"/>
      <c r="S85" s="75">
        <f t="shared" si="7"/>
        <v>0</v>
      </c>
      <c r="T85" s="75"/>
      <c r="U85" s="75">
        <f t="shared" si="6"/>
        <v>0</v>
      </c>
      <c r="V85" s="48"/>
      <c r="W85" s="48"/>
      <c r="X85" s="48"/>
      <c r="Y85" s="48"/>
      <c r="Z85" s="65"/>
      <c r="AJ85" s="66"/>
      <c r="AK85" s="66"/>
      <c r="AL85" s="66"/>
      <c r="AM85" s="66"/>
      <c r="AN85" s="66"/>
    </row>
    <row r="86" spans="1:40" s="44" customFormat="1" ht="51" customHeight="1">
      <c r="A86" s="35">
        <v>104020</v>
      </c>
      <c r="B86" s="35">
        <v>1</v>
      </c>
      <c r="C86" s="35">
        <v>1098</v>
      </c>
      <c r="D86" s="35" t="s">
        <v>8</v>
      </c>
      <c r="E86" s="35" t="s">
        <v>12</v>
      </c>
      <c r="F86" s="35"/>
      <c r="G86" s="35"/>
      <c r="H86" s="57" t="s">
        <v>115</v>
      </c>
      <c r="I86" s="35" t="s">
        <v>116</v>
      </c>
      <c r="J86" s="57"/>
      <c r="K86" s="35"/>
      <c r="L86" s="35"/>
      <c r="M86" s="35"/>
      <c r="N86" s="35"/>
      <c r="O86" s="35"/>
      <c r="P86" s="35"/>
      <c r="Q86" s="75"/>
      <c r="R86" s="75">
        <v>4609194.3</v>
      </c>
      <c r="S86" s="75">
        <f t="shared" si="7"/>
        <v>4609194.3</v>
      </c>
      <c r="T86" s="75">
        <v>4609194.24</v>
      </c>
      <c r="U86" s="75">
        <f t="shared" si="6"/>
        <v>-5.9999999590218067E-2</v>
      </c>
      <c r="V86" s="48"/>
      <c r="W86" s="48" t="s">
        <v>229</v>
      </c>
      <c r="X86" s="48"/>
      <c r="Y86" s="48" t="s">
        <v>96</v>
      </c>
    </row>
    <row r="87" spans="1:40" s="44" customFormat="1" ht="28.5" customHeight="1">
      <c r="A87" s="35"/>
      <c r="B87" s="35"/>
      <c r="C87" s="35"/>
      <c r="D87" s="35"/>
      <c r="E87" s="61" t="s">
        <v>185</v>
      </c>
      <c r="F87" s="35"/>
      <c r="G87" s="35"/>
      <c r="H87" s="57"/>
      <c r="I87" s="60" t="s">
        <v>245</v>
      </c>
      <c r="J87" s="57" t="s">
        <v>230</v>
      </c>
      <c r="K87" s="35">
        <v>0</v>
      </c>
      <c r="L87" s="35">
        <v>270</v>
      </c>
      <c r="M87" s="35">
        <f>SUM(K87:L87)</f>
        <v>270</v>
      </c>
      <c r="N87" s="35">
        <v>270</v>
      </c>
      <c r="O87" s="35">
        <f>+N87-M87</f>
        <v>0</v>
      </c>
      <c r="P87" s="35" t="s">
        <v>117</v>
      </c>
      <c r="Q87" s="75"/>
      <c r="R87" s="75"/>
      <c r="S87" s="75">
        <f t="shared" si="7"/>
        <v>0</v>
      </c>
      <c r="T87" s="75"/>
      <c r="U87" s="75">
        <f t="shared" si="6"/>
        <v>0</v>
      </c>
      <c r="V87" s="48"/>
      <c r="W87" s="48"/>
      <c r="X87" s="48"/>
      <c r="Y87" s="48"/>
      <c r="Z87" s="65"/>
      <c r="AJ87" s="66"/>
      <c r="AK87" s="66"/>
      <c r="AL87" s="66"/>
      <c r="AM87" s="66"/>
      <c r="AN87" s="66"/>
    </row>
    <row r="88" spans="1:40" s="44" customFormat="1" ht="51" customHeight="1">
      <c r="A88" s="35"/>
      <c r="B88" s="35"/>
      <c r="C88" s="35"/>
      <c r="D88" s="35"/>
      <c r="E88" s="61" t="s">
        <v>186</v>
      </c>
      <c r="F88" s="35"/>
      <c r="G88" s="35"/>
      <c r="H88" s="57"/>
      <c r="I88" s="60" t="s">
        <v>18</v>
      </c>
      <c r="J88" s="57" t="s">
        <v>232</v>
      </c>
      <c r="K88" s="35"/>
      <c r="L88" s="35"/>
      <c r="M88" s="35"/>
      <c r="N88" s="35"/>
      <c r="O88" s="35"/>
      <c r="P88" s="35"/>
      <c r="Q88" s="75"/>
      <c r="R88" s="75"/>
      <c r="S88" s="75">
        <f t="shared" si="7"/>
        <v>0</v>
      </c>
      <c r="T88" s="75"/>
      <c r="U88" s="75">
        <f t="shared" si="6"/>
        <v>0</v>
      </c>
      <c r="V88" s="48"/>
      <c r="W88" s="48"/>
      <c r="X88" s="48"/>
      <c r="Y88" s="48"/>
      <c r="Z88" s="65"/>
      <c r="AJ88" s="66"/>
      <c r="AK88" s="66"/>
      <c r="AL88" s="66"/>
      <c r="AM88" s="66"/>
      <c r="AN88" s="66"/>
    </row>
    <row r="89" spans="1:40" s="44" customFormat="1" ht="26.25" customHeight="1">
      <c r="A89" s="35"/>
      <c r="B89" s="35"/>
      <c r="C89" s="35"/>
      <c r="D89" s="35"/>
      <c r="E89" s="61" t="s">
        <v>187</v>
      </c>
      <c r="F89" s="35"/>
      <c r="G89" s="35"/>
      <c r="H89" s="57"/>
      <c r="I89" s="107" t="s">
        <v>231</v>
      </c>
      <c r="J89" s="108"/>
      <c r="K89" s="35" t="s">
        <v>240</v>
      </c>
      <c r="L89" s="35"/>
      <c r="M89" s="35"/>
      <c r="N89" s="35"/>
      <c r="O89" s="35"/>
      <c r="P89" s="35"/>
      <c r="Q89" s="75"/>
      <c r="R89" s="75"/>
      <c r="S89" s="75">
        <f t="shared" si="7"/>
        <v>0</v>
      </c>
      <c r="T89" s="75"/>
      <c r="U89" s="75">
        <f t="shared" si="6"/>
        <v>0</v>
      </c>
      <c r="V89" s="48"/>
      <c r="W89" s="48"/>
      <c r="X89" s="48"/>
      <c r="Y89" s="48"/>
      <c r="Z89" s="65"/>
      <c r="AJ89" s="66"/>
      <c r="AK89" s="66"/>
      <c r="AL89" s="66"/>
      <c r="AM89" s="66"/>
      <c r="AN89" s="66"/>
    </row>
    <row r="90" spans="1:40" s="44" customFormat="1" ht="110.25" customHeight="1">
      <c r="A90" s="35">
        <v>104020</v>
      </c>
      <c r="B90" s="35">
        <v>1</v>
      </c>
      <c r="C90" s="35">
        <v>1098</v>
      </c>
      <c r="D90" s="35" t="s">
        <v>8</v>
      </c>
      <c r="E90" s="35">
        <v>3</v>
      </c>
      <c r="F90" s="35"/>
      <c r="G90" s="35"/>
      <c r="H90" s="57" t="s">
        <v>115</v>
      </c>
      <c r="I90" s="35" t="s">
        <v>132</v>
      </c>
      <c r="J90" s="57"/>
      <c r="K90" s="35"/>
      <c r="L90" s="35"/>
      <c r="M90" s="35"/>
      <c r="N90" s="35"/>
      <c r="O90" s="35"/>
      <c r="P90" s="35"/>
      <c r="Q90" s="75"/>
      <c r="R90" s="75">
        <v>12000</v>
      </c>
      <c r="S90" s="75">
        <f t="shared" si="7"/>
        <v>12000</v>
      </c>
      <c r="T90" s="75">
        <v>11999.987999999999</v>
      </c>
      <c r="U90" s="75">
        <f t="shared" si="6"/>
        <v>-1.2000000000625732E-2</v>
      </c>
      <c r="V90" s="48"/>
      <c r="W90" s="48" t="s">
        <v>229</v>
      </c>
      <c r="X90" s="48"/>
      <c r="Y90" s="48" t="s">
        <v>96</v>
      </c>
    </row>
    <row r="91" spans="1:40" s="44" customFormat="1" ht="29.25" customHeight="1">
      <c r="A91" s="35"/>
      <c r="B91" s="35"/>
      <c r="C91" s="35"/>
      <c r="D91" s="35"/>
      <c r="E91" s="61" t="s">
        <v>185</v>
      </c>
      <c r="F91" s="35"/>
      <c r="G91" s="35"/>
      <c r="H91" s="57"/>
      <c r="I91" s="60" t="s">
        <v>245</v>
      </c>
      <c r="J91" s="57" t="s">
        <v>230</v>
      </c>
      <c r="K91" s="35">
        <v>0</v>
      </c>
      <c r="L91" s="35">
        <v>230</v>
      </c>
      <c r="M91" s="35">
        <v>230</v>
      </c>
      <c r="N91" s="35">
        <v>230</v>
      </c>
      <c r="O91" s="35">
        <f>+N91-M91</f>
        <v>0</v>
      </c>
      <c r="P91" s="35" t="s">
        <v>133</v>
      </c>
      <c r="Q91" s="75"/>
      <c r="R91" s="75"/>
      <c r="S91" s="75">
        <f t="shared" si="7"/>
        <v>0</v>
      </c>
      <c r="T91" s="75"/>
      <c r="U91" s="75">
        <f t="shared" si="6"/>
        <v>0</v>
      </c>
      <c r="V91" s="48"/>
      <c r="W91" s="48"/>
      <c r="X91" s="48"/>
      <c r="Y91" s="48"/>
      <c r="Z91" s="65"/>
      <c r="AJ91" s="66"/>
      <c r="AK91" s="66"/>
      <c r="AL91" s="66"/>
      <c r="AM91" s="66"/>
      <c r="AN91" s="66"/>
    </row>
    <row r="92" spans="1:40" s="44" customFormat="1" ht="51" customHeight="1">
      <c r="A92" s="35"/>
      <c r="B92" s="35"/>
      <c r="C92" s="35"/>
      <c r="D92" s="35"/>
      <c r="E92" s="61" t="s">
        <v>186</v>
      </c>
      <c r="F92" s="35"/>
      <c r="G92" s="35"/>
      <c r="H92" s="57"/>
      <c r="I92" s="60" t="s">
        <v>18</v>
      </c>
      <c r="J92" s="57" t="s">
        <v>232</v>
      </c>
      <c r="K92" s="35"/>
      <c r="L92" s="35"/>
      <c r="M92" s="35"/>
      <c r="N92" s="35"/>
      <c r="O92" s="35"/>
      <c r="P92" s="35"/>
      <c r="Q92" s="75"/>
      <c r="R92" s="75"/>
      <c r="S92" s="75">
        <f t="shared" si="7"/>
        <v>0</v>
      </c>
      <c r="T92" s="75"/>
      <c r="U92" s="75">
        <f t="shared" si="6"/>
        <v>0</v>
      </c>
      <c r="V92" s="48"/>
      <c r="W92" s="48"/>
      <c r="X92" s="48"/>
      <c r="Y92" s="48"/>
      <c r="Z92" s="65"/>
      <c r="AJ92" s="66"/>
      <c r="AK92" s="66"/>
      <c r="AL92" s="66"/>
      <c r="AM92" s="66"/>
      <c r="AN92" s="66"/>
    </row>
    <row r="93" spans="1:40" s="44" customFormat="1" ht="23.25" customHeight="1">
      <c r="A93" s="35"/>
      <c r="B93" s="35"/>
      <c r="C93" s="35"/>
      <c r="D93" s="35"/>
      <c r="E93" s="61" t="s">
        <v>187</v>
      </c>
      <c r="F93" s="35"/>
      <c r="G93" s="35"/>
      <c r="H93" s="57"/>
      <c r="I93" s="107" t="s">
        <v>231</v>
      </c>
      <c r="J93" s="108"/>
      <c r="K93" s="35" t="s">
        <v>240</v>
      </c>
      <c r="L93" s="35"/>
      <c r="M93" s="35"/>
      <c r="N93" s="35"/>
      <c r="O93" s="35"/>
      <c r="P93" s="35"/>
      <c r="Q93" s="75"/>
      <c r="R93" s="75"/>
      <c r="S93" s="75">
        <f t="shared" si="7"/>
        <v>0</v>
      </c>
      <c r="T93" s="75"/>
      <c r="U93" s="75">
        <f t="shared" si="6"/>
        <v>0</v>
      </c>
      <c r="V93" s="48"/>
      <c r="W93" s="48"/>
      <c r="X93" s="48"/>
      <c r="Y93" s="48"/>
      <c r="Z93" s="65"/>
      <c r="AJ93" s="66"/>
      <c r="AK93" s="66"/>
      <c r="AL93" s="66"/>
      <c r="AM93" s="66"/>
      <c r="AN93" s="66"/>
    </row>
    <row r="94" spans="1:40" ht="93.75" customHeight="1">
      <c r="A94" s="57">
        <v>104020</v>
      </c>
      <c r="B94" s="57">
        <v>1</v>
      </c>
      <c r="C94" s="57">
        <v>1168</v>
      </c>
      <c r="D94" s="58" t="s">
        <v>8</v>
      </c>
      <c r="E94" s="59" t="s">
        <v>9</v>
      </c>
      <c r="F94" s="35"/>
      <c r="G94" s="35"/>
      <c r="H94" s="57" t="s">
        <v>35</v>
      </c>
      <c r="I94" s="60" t="s">
        <v>36</v>
      </c>
      <c r="J94" s="57"/>
      <c r="K94" s="35"/>
      <c r="L94" s="60"/>
      <c r="M94" s="1">
        <f>SUM(K94:L94)</f>
        <v>0</v>
      </c>
      <c r="N94" s="60"/>
      <c r="O94" s="60"/>
      <c r="P94" s="35"/>
      <c r="Q94" s="75">
        <v>0</v>
      </c>
      <c r="R94" s="75">
        <v>0</v>
      </c>
      <c r="S94" s="75">
        <f t="shared" si="7"/>
        <v>0</v>
      </c>
      <c r="T94" s="75">
        <v>0</v>
      </c>
      <c r="U94" s="75">
        <f t="shared" si="6"/>
        <v>0</v>
      </c>
      <c r="V94" s="48"/>
      <c r="W94" s="48" t="s">
        <v>229</v>
      </c>
      <c r="X94" s="48"/>
      <c r="Y94" s="48" t="s">
        <v>29</v>
      </c>
    </row>
    <row r="95" spans="1:40" ht="30" customHeight="1">
      <c r="A95" s="1"/>
      <c r="B95" s="1"/>
      <c r="C95" s="1"/>
      <c r="D95" s="1"/>
      <c r="E95" s="18" t="s">
        <v>185</v>
      </c>
      <c r="F95" s="1"/>
      <c r="G95" s="1"/>
      <c r="H95" s="28"/>
      <c r="I95" s="2" t="s">
        <v>245</v>
      </c>
      <c r="J95" s="28" t="s">
        <v>230</v>
      </c>
      <c r="K95" s="1">
        <v>0</v>
      </c>
      <c r="L95" s="1">
        <v>0</v>
      </c>
      <c r="M95" s="1">
        <f>SUM(K95:L95)</f>
        <v>0</v>
      </c>
      <c r="N95" s="1">
        <v>0</v>
      </c>
      <c r="O95" s="1">
        <f>+N95-M95</f>
        <v>0</v>
      </c>
      <c r="P95" s="1"/>
      <c r="Q95" s="75"/>
      <c r="R95" s="75"/>
      <c r="S95" s="75">
        <f t="shared" si="7"/>
        <v>0</v>
      </c>
      <c r="T95" s="75"/>
      <c r="U95" s="75">
        <f t="shared" si="6"/>
        <v>0</v>
      </c>
      <c r="V95" s="48"/>
      <c r="W95" s="48"/>
      <c r="X95" s="48"/>
      <c r="Y95" s="48"/>
      <c r="Z95" s="20"/>
      <c r="AI95" s="21"/>
      <c r="AJ95" s="21"/>
      <c r="AK95" s="21"/>
      <c r="AL95" s="21"/>
      <c r="AM95" s="21"/>
    </row>
    <row r="96" spans="1:40" ht="51" customHeight="1">
      <c r="A96" s="1"/>
      <c r="B96" s="1"/>
      <c r="C96" s="1"/>
      <c r="D96" s="1"/>
      <c r="E96" s="18" t="s">
        <v>186</v>
      </c>
      <c r="F96" s="1"/>
      <c r="G96" s="1"/>
      <c r="H96" s="28"/>
      <c r="I96" s="2" t="s">
        <v>18</v>
      </c>
      <c r="J96" s="28" t="s">
        <v>232</v>
      </c>
      <c r="K96" s="1"/>
      <c r="L96" s="1"/>
      <c r="M96" s="1">
        <f>SUM(K96:L96)</f>
        <v>0</v>
      </c>
      <c r="N96" s="1"/>
      <c r="O96" s="1"/>
      <c r="P96" s="1"/>
      <c r="Q96" s="75"/>
      <c r="R96" s="75"/>
      <c r="S96" s="75">
        <f t="shared" si="7"/>
        <v>0</v>
      </c>
      <c r="T96" s="75"/>
      <c r="U96" s="75">
        <f t="shared" si="6"/>
        <v>0</v>
      </c>
      <c r="V96" s="48"/>
      <c r="W96" s="48"/>
      <c r="X96" s="48"/>
      <c r="Y96" s="48"/>
      <c r="Z96" s="20"/>
      <c r="AI96" s="21"/>
      <c r="AJ96" s="21"/>
      <c r="AK96" s="21"/>
      <c r="AL96" s="21"/>
      <c r="AM96" s="21"/>
    </row>
    <row r="97" spans="1:251" ht="23.25" customHeight="1">
      <c r="A97" s="1"/>
      <c r="B97" s="1"/>
      <c r="C97" s="1"/>
      <c r="D97" s="1"/>
      <c r="E97" s="18" t="s">
        <v>187</v>
      </c>
      <c r="F97" s="1"/>
      <c r="G97" s="1"/>
      <c r="H97" s="28"/>
      <c r="I97" s="107" t="s">
        <v>231</v>
      </c>
      <c r="J97" s="108"/>
      <c r="K97" s="1" t="s">
        <v>240</v>
      </c>
      <c r="L97" s="1"/>
      <c r="M97" s="1">
        <f>SUM(K97:L97)</f>
        <v>0</v>
      </c>
      <c r="N97" s="1"/>
      <c r="O97" s="1"/>
      <c r="P97" s="1"/>
      <c r="Q97" s="75"/>
      <c r="R97" s="75"/>
      <c r="S97" s="75">
        <f t="shared" si="7"/>
        <v>0</v>
      </c>
      <c r="T97" s="75"/>
      <c r="U97" s="75">
        <f t="shared" si="6"/>
        <v>0</v>
      </c>
      <c r="V97" s="48"/>
      <c r="W97" s="48"/>
      <c r="X97" s="48"/>
      <c r="Y97" s="48"/>
      <c r="Z97" s="20"/>
      <c r="AI97" s="21"/>
      <c r="AJ97" s="21"/>
      <c r="AK97" s="21"/>
      <c r="AL97" s="21"/>
      <c r="AM97" s="21"/>
    </row>
    <row r="98" spans="1:251" s="44" customFormat="1" ht="27" customHeight="1">
      <c r="A98" s="42" t="s">
        <v>108</v>
      </c>
      <c r="B98" s="42"/>
      <c r="C98" s="42"/>
      <c r="D98" s="42"/>
      <c r="E98" s="42"/>
      <c r="F98" s="42"/>
      <c r="G98" s="42"/>
      <c r="H98" s="42"/>
      <c r="I98" s="42"/>
      <c r="J98" s="42"/>
      <c r="K98" s="42"/>
      <c r="L98" s="42"/>
      <c r="M98" s="42"/>
      <c r="N98" s="42"/>
      <c r="O98" s="42"/>
      <c r="P98" s="42"/>
      <c r="Q98" s="75"/>
      <c r="R98" s="75"/>
      <c r="S98" s="75">
        <f t="shared" si="7"/>
        <v>0</v>
      </c>
      <c r="T98" s="75"/>
      <c r="U98" s="75">
        <f t="shared" si="6"/>
        <v>0</v>
      </c>
      <c r="V98" s="48"/>
      <c r="W98" s="48"/>
      <c r="X98" s="48"/>
      <c r="Y98" s="48"/>
      <c r="IQ98" s="45"/>
    </row>
    <row r="99" spans="1:251" s="44" customFormat="1" ht="27" customHeight="1">
      <c r="A99" s="104" t="s">
        <v>109</v>
      </c>
      <c r="B99" s="105"/>
      <c r="C99" s="105"/>
      <c r="D99" s="105"/>
      <c r="E99" s="105"/>
      <c r="F99" s="105"/>
      <c r="G99" s="105"/>
      <c r="H99" s="106"/>
      <c r="I99" s="42"/>
      <c r="J99" s="42"/>
      <c r="K99" s="42"/>
      <c r="L99" s="42"/>
      <c r="M99" s="42"/>
      <c r="N99" s="42"/>
      <c r="O99" s="42"/>
      <c r="P99" s="42"/>
      <c r="Q99" s="75"/>
      <c r="R99" s="75"/>
      <c r="S99" s="75">
        <f t="shared" si="7"/>
        <v>0</v>
      </c>
      <c r="T99" s="75"/>
      <c r="U99" s="75">
        <f t="shared" si="6"/>
        <v>0</v>
      </c>
      <c r="V99" s="48"/>
      <c r="W99" s="48"/>
      <c r="X99" s="48"/>
      <c r="Y99" s="48"/>
      <c r="IQ99" s="45"/>
    </row>
    <row r="100" spans="1:251" s="44" customFormat="1" ht="27" customHeight="1">
      <c r="A100" s="42" t="s">
        <v>110</v>
      </c>
      <c r="B100" s="42"/>
      <c r="C100" s="42"/>
      <c r="D100" s="42"/>
      <c r="E100" s="42"/>
      <c r="F100" s="42"/>
      <c r="G100" s="42"/>
      <c r="H100" s="42"/>
      <c r="I100" s="42"/>
      <c r="J100" s="42"/>
      <c r="K100" s="42"/>
      <c r="L100" s="42"/>
      <c r="M100" s="42"/>
      <c r="N100" s="42"/>
      <c r="O100" s="42"/>
      <c r="P100" s="42"/>
      <c r="Q100" s="75"/>
      <c r="R100" s="75"/>
      <c r="S100" s="75">
        <f t="shared" si="7"/>
        <v>0</v>
      </c>
      <c r="T100" s="75"/>
      <c r="U100" s="75">
        <f t="shared" si="6"/>
        <v>0</v>
      </c>
      <c r="V100" s="48"/>
      <c r="W100" s="48"/>
      <c r="X100" s="48"/>
      <c r="Y100" s="48"/>
      <c r="IQ100" s="45"/>
    </row>
    <row r="101" spans="1:251" ht="126.75" customHeight="1">
      <c r="A101" s="57">
        <v>104020</v>
      </c>
      <c r="B101" s="57">
        <v>1</v>
      </c>
      <c r="C101" s="57">
        <v>1136</v>
      </c>
      <c r="D101" s="58" t="s">
        <v>53</v>
      </c>
      <c r="E101" s="59" t="s">
        <v>9</v>
      </c>
      <c r="F101" s="35"/>
      <c r="G101" s="35"/>
      <c r="H101" s="57" t="s">
        <v>111</v>
      </c>
      <c r="I101" s="60" t="s">
        <v>112</v>
      </c>
      <c r="J101" s="57"/>
      <c r="K101" s="35"/>
      <c r="L101" s="60"/>
      <c r="M101" s="60"/>
      <c r="N101" s="60"/>
      <c r="O101" s="60"/>
      <c r="P101" s="35"/>
      <c r="Q101" s="75">
        <v>0</v>
      </c>
      <c r="R101" s="75">
        <v>386233.59999999998</v>
      </c>
      <c r="S101" s="75">
        <f t="shared" si="7"/>
        <v>386233.59999999998</v>
      </c>
      <c r="T101" s="75">
        <v>376623.87</v>
      </c>
      <c r="U101" s="75">
        <f t="shared" si="6"/>
        <v>-9609.7299999999814</v>
      </c>
      <c r="V101" s="48" t="s">
        <v>153</v>
      </c>
      <c r="W101" s="48" t="s">
        <v>229</v>
      </c>
      <c r="X101" s="48"/>
      <c r="Y101" s="48" t="s">
        <v>96</v>
      </c>
    </row>
    <row r="102" spans="1:251" s="44" customFormat="1" ht="30.75" customHeight="1">
      <c r="A102" s="57"/>
      <c r="B102" s="57"/>
      <c r="C102" s="57"/>
      <c r="D102" s="57"/>
      <c r="E102" s="67" t="s">
        <v>185</v>
      </c>
      <c r="F102" s="59"/>
      <c r="G102" s="59"/>
      <c r="H102" s="57"/>
      <c r="I102" s="60" t="s">
        <v>233</v>
      </c>
      <c r="J102" s="57" t="s">
        <v>181</v>
      </c>
      <c r="K102" s="1">
        <v>0</v>
      </c>
      <c r="L102" s="1">
        <v>1</v>
      </c>
      <c r="M102" s="1">
        <f>SUM(K102:L102)</f>
        <v>1</v>
      </c>
      <c r="N102" s="1">
        <v>1</v>
      </c>
      <c r="O102" s="1">
        <f>+N102-M102</f>
        <v>0</v>
      </c>
      <c r="P102" s="60" t="s">
        <v>113</v>
      </c>
      <c r="Q102" s="75"/>
      <c r="R102" s="75"/>
      <c r="S102" s="75">
        <f t="shared" si="7"/>
        <v>0</v>
      </c>
      <c r="T102" s="75"/>
      <c r="U102" s="75">
        <f t="shared" si="6"/>
        <v>0</v>
      </c>
      <c r="V102" s="48"/>
      <c r="W102" s="48"/>
      <c r="X102" s="48"/>
      <c r="Y102" s="48"/>
    </row>
    <row r="103" spans="1:251" s="44" customFormat="1" ht="46.5" customHeight="1">
      <c r="A103" s="57"/>
      <c r="B103" s="57"/>
      <c r="C103" s="57"/>
      <c r="D103" s="57"/>
      <c r="E103" s="67" t="s">
        <v>186</v>
      </c>
      <c r="F103" s="59"/>
      <c r="G103" s="59"/>
      <c r="H103" s="57"/>
      <c r="I103" s="60" t="s">
        <v>114</v>
      </c>
      <c r="J103" s="57"/>
      <c r="K103" s="35"/>
      <c r="L103" s="60"/>
      <c r="M103" s="35"/>
      <c r="N103" s="35"/>
      <c r="O103" s="60"/>
      <c r="P103" s="35"/>
      <c r="Q103" s="75"/>
      <c r="R103" s="75"/>
      <c r="S103" s="75">
        <f t="shared" si="7"/>
        <v>0</v>
      </c>
      <c r="T103" s="75"/>
      <c r="U103" s="75">
        <f t="shared" si="6"/>
        <v>0</v>
      </c>
      <c r="V103" s="48"/>
      <c r="W103" s="48"/>
      <c r="X103" s="48"/>
      <c r="Y103" s="48"/>
    </row>
    <row r="104" spans="1:251" s="44" customFormat="1" ht="59.25" customHeight="1">
      <c r="A104" s="60">
        <v>104020</v>
      </c>
      <c r="B104" s="60">
        <v>1</v>
      </c>
      <c r="C104" s="60">
        <v>1001</v>
      </c>
      <c r="D104" s="60" t="s">
        <v>53</v>
      </c>
      <c r="E104" s="60">
        <v>1</v>
      </c>
      <c r="F104" s="60"/>
      <c r="G104" s="60"/>
      <c r="H104" s="57" t="s">
        <v>124</v>
      </c>
      <c r="I104" s="60" t="s">
        <v>137</v>
      </c>
      <c r="J104" s="57"/>
      <c r="K104" s="60"/>
      <c r="L104" s="60">
        <v>1</v>
      </c>
      <c r="M104" s="60">
        <v>1</v>
      </c>
      <c r="N104" s="60">
        <v>1</v>
      </c>
      <c r="O104" s="60"/>
      <c r="P104" s="60"/>
      <c r="Q104" s="75">
        <v>0</v>
      </c>
      <c r="R104" s="75">
        <v>600</v>
      </c>
      <c r="S104" s="75">
        <f t="shared" si="7"/>
        <v>600</v>
      </c>
      <c r="T104" s="75">
        <v>595</v>
      </c>
      <c r="U104" s="75">
        <f t="shared" si="6"/>
        <v>-5</v>
      </c>
      <c r="V104" s="48" t="s">
        <v>141</v>
      </c>
      <c r="W104" s="48" t="s">
        <v>229</v>
      </c>
      <c r="X104" s="48"/>
      <c r="Y104" s="48" t="s">
        <v>96</v>
      </c>
    </row>
    <row r="105" spans="1:251" s="44" customFormat="1" ht="38.25" customHeight="1">
      <c r="A105" s="57"/>
      <c r="B105" s="57"/>
      <c r="C105" s="57"/>
      <c r="D105" s="57"/>
      <c r="E105" s="67" t="s">
        <v>185</v>
      </c>
      <c r="F105" s="59"/>
      <c r="G105" s="59"/>
      <c r="H105" s="57"/>
      <c r="I105" s="60" t="s">
        <v>233</v>
      </c>
      <c r="J105" s="57" t="s">
        <v>181</v>
      </c>
      <c r="K105" s="35">
        <v>0</v>
      </c>
      <c r="L105" s="35">
        <v>1</v>
      </c>
      <c r="M105" s="35">
        <f>SUM(K105:L105)</f>
        <v>1</v>
      </c>
      <c r="N105" s="35">
        <v>1</v>
      </c>
      <c r="O105" s="35">
        <f>+N105-M105</f>
        <v>0</v>
      </c>
      <c r="P105" s="60" t="s">
        <v>127</v>
      </c>
      <c r="Q105" s="75"/>
      <c r="R105" s="75"/>
      <c r="S105" s="75">
        <f t="shared" si="7"/>
        <v>0</v>
      </c>
      <c r="T105" s="75"/>
      <c r="U105" s="75">
        <f t="shared" si="6"/>
        <v>0</v>
      </c>
      <c r="V105" s="48"/>
      <c r="W105" s="48"/>
      <c r="X105" s="48"/>
      <c r="Y105" s="48"/>
    </row>
    <row r="106" spans="1:251" s="44" customFormat="1" ht="47.25" customHeight="1">
      <c r="A106" s="57"/>
      <c r="B106" s="57"/>
      <c r="C106" s="57"/>
      <c r="D106" s="57"/>
      <c r="E106" s="67" t="s">
        <v>186</v>
      </c>
      <c r="F106" s="59"/>
      <c r="G106" s="59"/>
      <c r="H106" s="57"/>
      <c r="I106" s="60" t="s">
        <v>114</v>
      </c>
      <c r="J106" s="57"/>
      <c r="K106" s="35"/>
      <c r="L106" s="60"/>
      <c r="M106" s="35"/>
      <c r="N106" s="35"/>
      <c r="O106" s="60"/>
      <c r="P106" s="35"/>
      <c r="Q106" s="75"/>
      <c r="R106" s="75"/>
      <c r="S106" s="75">
        <f t="shared" si="7"/>
        <v>0</v>
      </c>
      <c r="T106" s="75"/>
      <c r="U106" s="75">
        <f t="shared" si="6"/>
        <v>0</v>
      </c>
      <c r="V106" s="48"/>
      <c r="W106" s="48"/>
      <c r="X106" s="48"/>
      <c r="Y106" s="48"/>
    </row>
    <row r="107" spans="1:251" s="44" customFormat="1" ht="89.25" customHeight="1">
      <c r="A107" s="60">
        <v>104020</v>
      </c>
      <c r="B107" s="60">
        <v>1</v>
      </c>
      <c r="C107" s="60">
        <v>1001</v>
      </c>
      <c r="D107" s="60" t="s">
        <v>53</v>
      </c>
      <c r="E107" s="60" t="s">
        <v>9</v>
      </c>
      <c r="F107" s="60"/>
      <c r="G107" s="60"/>
      <c r="H107" s="57" t="s">
        <v>124</v>
      </c>
      <c r="I107" s="60" t="s">
        <v>125</v>
      </c>
      <c r="J107" s="57"/>
      <c r="K107" s="60"/>
      <c r="L107" s="60"/>
      <c r="M107" s="60"/>
      <c r="N107" s="60"/>
      <c r="O107" s="60"/>
      <c r="P107" s="60"/>
      <c r="Q107" s="75">
        <v>0</v>
      </c>
      <c r="R107" s="75">
        <v>773000</v>
      </c>
      <c r="S107" s="75">
        <f t="shared" si="7"/>
        <v>773000</v>
      </c>
      <c r="T107" s="75">
        <v>759120.59900000005</v>
      </c>
      <c r="U107" s="75">
        <f t="shared" si="6"/>
        <v>-13879.400999999954</v>
      </c>
      <c r="V107" s="48" t="s">
        <v>166</v>
      </c>
      <c r="W107" s="48" t="s">
        <v>229</v>
      </c>
      <c r="X107" s="48"/>
      <c r="Y107" s="48" t="s">
        <v>96</v>
      </c>
    </row>
    <row r="108" spans="1:251" s="44" customFormat="1" ht="32.25" customHeight="1">
      <c r="A108" s="57"/>
      <c r="B108" s="57"/>
      <c r="C108" s="57"/>
      <c r="D108" s="57"/>
      <c r="E108" s="67" t="s">
        <v>185</v>
      </c>
      <c r="F108" s="59"/>
      <c r="G108" s="59"/>
      <c r="H108" s="57"/>
      <c r="I108" s="60" t="s">
        <v>233</v>
      </c>
      <c r="J108" s="57" t="s">
        <v>181</v>
      </c>
      <c r="K108" s="35">
        <v>0</v>
      </c>
      <c r="L108" s="35">
        <v>1</v>
      </c>
      <c r="M108" s="35">
        <f>SUM(K108:L108)</f>
        <v>1</v>
      </c>
      <c r="N108" s="35">
        <v>1</v>
      </c>
      <c r="O108" s="35">
        <f>+N108-M108</f>
        <v>0</v>
      </c>
      <c r="P108" s="60" t="s">
        <v>126</v>
      </c>
      <c r="Q108" s="75"/>
      <c r="R108" s="75"/>
      <c r="S108" s="75">
        <f t="shared" si="7"/>
        <v>0</v>
      </c>
      <c r="T108" s="75"/>
      <c r="U108" s="75">
        <f t="shared" si="6"/>
        <v>0</v>
      </c>
      <c r="V108" s="48"/>
      <c r="W108" s="48"/>
      <c r="X108" s="48"/>
      <c r="Y108" s="48"/>
    </row>
    <row r="109" spans="1:251" s="44" customFormat="1" ht="45.75" customHeight="1">
      <c r="A109" s="57"/>
      <c r="B109" s="57"/>
      <c r="C109" s="57"/>
      <c r="D109" s="57"/>
      <c r="E109" s="67" t="s">
        <v>186</v>
      </c>
      <c r="F109" s="59"/>
      <c r="G109" s="59"/>
      <c r="H109" s="57"/>
      <c r="I109" s="60" t="s">
        <v>114</v>
      </c>
      <c r="J109" s="57"/>
      <c r="K109" s="35"/>
      <c r="L109" s="60"/>
      <c r="M109" s="35"/>
      <c r="N109" s="35"/>
      <c r="O109" s="60"/>
      <c r="P109" s="35"/>
      <c r="Q109" s="75"/>
      <c r="R109" s="75"/>
      <c r="S109" s="75">
        <f t="shared" si="7"/>
        <v>0</v>
      </c>
      <c r="T109" s="75"/>
      <c r="U109" s="75">
        <f t="shared" si="6"/>
        <v>0</v>
      </c>
      <c r="V109" s="48"/>
      <c r="W109" s="48"/>
      <c r="X109" s="48"/>
      <c r="Y109" s="48"/>
    </row>
    <row r="110" spans="1:251" ht="29.25" customHeight="1">
      <c r="A110" s="27" t="s">
        <v>224</v>
      </c>
      <c r="B110" s="27"/>
      <c r="C110" s="27"/>
      <c r="D110" s="27"/>
      <c r="E110" s="27"/>
      <c r="F110" s="27"/>
      <c r="G110" s="27"/>
      <c r="H110" s="27"/>
      <c r="I110" s="27"/>
      <c r="J110" s="27"/>
      <c r="K110" s="27"/>
      <c r="L110" s="27"/>
      <c r="M110" s="27"/>
      <c r="N110" s="27"/>
      <c r="O110" s="27"/>
      <c r="P110" s="27"/>
      <c r="Q110" s="75"/>
      <c r="R110" s="75"/>
      <c r="S110" s="75">
        <f t="shared" si="7"/>
        <v>0</v>
      </c>
      <c r="T110" s="75"/>
      <c r="U110" s="75">
        <f t="shared" si="6"/>
        <v>0</v>
      </c>
      <c r="V110" s="48"/>
      <c r="W110" s="48"/>
      <c r="X110" s="48"/>
      <c r="Y110" s="48"/>
    </row>
    <row r="111" spans="1:251" ht="119.25" customHeight="1">
      <c r="A111" s="57">
        <v>104020</v>
      </c>
      <c r="B111" s="57">
        <v>1</v>
      </c>
      <c r="C111" s="57">
        <v>1045</v>
      </c>
      <c r="D111" s="58" t="s">
        <v>10</v>
      </c>
      <c r="E111" s="59" t="s">
        <v>11</v>
      </c>
      <c r="F111" s="35"/>
      <c r="G111" s="35"/>
      <c r="H111" s="57" t="s">
        <v>27</v>
      </c>
      <c r="I111" s="60" t="s">
        <v>20</v>
      </c>
      <c r="J111" s="57"/>
      <c r="K111" s="35"/>
      <c r="L111" s="60"/>
      <c r="M111" s="60"/>
      <c r="N111" s="60"/>
      <c r="O111" s="60"/>
      <c r="P111" s="35"/>
      <c r="Q111" s="75">
        <v>261057.1</v>
      </c>
      <c r="R111" s="75">
        <v>13816.7</v>
      </c>
      <c r="S111" s="75">
        <f t="shared" si="7"/>
        <v>274873.8</v>
      </c>
      <c r="T111" s="75">
        <v>274873.7</v>
      </c>
      <c r="U111" s="75">
        <f t="shared" si="6"/>
        <v>-9.9999999976716936E-2</v>
      </c>
      <c r="V111" s="48" t="s">
        <v>154</v>
      </c>
      <c r="W111" s="48" t="s">
        <v>229</v>
      </c>
      <c r="X111" s="48"/>
      <c r="Y111" s="48" t="s">
        <v>96</v>
      </c>
    </row>
    <row r="112" spans="1:251" ht="30.75" customHeight="1">
      <c r="A112" s="28"/>
      <c r="B112" s="28"/>
      <c r="C112" s="28"/>
      <c r="D112" s="28"/>
      <c r="E112" s="29" t="s">
        <v>185</v>
      </c>
      <c r="F112" s="1"/>
      <c r="G112" s="1"/>
      <c r="H112" s="28"/>
      <c r="I112" s="2" t="s">
        <v>233</v>
      </c>
      <c r="J112" s="28" t="s">
        <v>181</v>
      </c>
      <c r="K112" s="1">
        <v>1</v>
      </c>
      <c r="L112" s="1">
        <v>0</v>
      </c>
      <c r="M112" s="1">
        <f>SUM(K112:L112)</f>
        <v>1</v>
      </c>
      <c r="N112" s="1">
        <v>1</v>
      </c>
      <c r="O112" s="1">
        <f>+N112-M112</f>
        <v>0</v>
      </c>
      <c r="P112" s="1"/>
      <c r="Q112" s="75"/>
      <c r="R112" s="75"/>
      <c r="S112" s="75">
        <f t="shared" si="7"/>
        <v>0</v>
      </c>
      <c r="T112" s="75"/>
      <c r="U112" s="75">
        <f t="shared" si="6"/>
        <v>0</v>
      </c>
      <c r="V112" s="48"/>
      <c r="W112" s="48"/>
      <c r="X112" s="48"/>
      <c r="Y112" s="48"/>
    </row>
    <row r="113" spans="1:40" ht="70.5" customHeight="1">
      <c r="A113" s="28"/>
      <c r="B113" s="28"/>
      <c r="C113" s="28"/>
      <c r="D113" s="28"/>
      <c r="E113" s="29" t="s">
        <v>186</v>
      </c>
      <c r="F113" s="1"/>
      <c r="G113" s="1"/>
      <c r="H113" s="28"/>
      <c r="I113" s="2" t="s">
        <v>3</v>
      </c>
      <c r="J113" s="28"/>
      <c r="K113" s="1"/>
      <c r="L113" s="2"/>
      <c r="M113" s="1"/>
      <c r="N113" s="1"/>
      <c r="O113" s="2"/>
      <c r="P113" s="1"/>
      <c r="Q113" s="75"/>
      <c r="R113" s="75"/>
      <c r="S113" s="75">
        <f t="shared" si="7"/>
        <v>0</v>
      </c>
      <c r="T113" s="75"/>
      <c r="U113" s="75">
        <f t="shared" si="6"/>
        <v>0</v>
      </c>
      <c r="V113" s="48"/>
      <c r="W113" s="48"/>
      <c r="X113" s="48"/>
      <c r="Y113" s="48"/>
    </row>
    <row r="114" spans="1:40" s="44" customFormat="1" ht="239.25" customHeight="1">
      <c r="A114" s="58">
        <v>104020</v>
      </c>
      <c r="B114" s="58">
        <v>1</v>
      </c>
      <c r="C114" s="58">
        <v>1146</v>
      </c>
      <c r="D114" s="58" t="s">
        <v>10</v>
      </c>
      <c r="E114" s="58" t="s">
        <v>12</v>
      </c>
      <c r="F114" s="58"/>
      <c r="G114" s="58"/>
      <c r="H114" s="68" t="s">
        <v>223</v>
      </c>
      <c r="I114" s="68" t="s">
        <v>37</v>
      </c>
      <c r="J114" s="58"/>
      <c r="K114" s="58" t="s">
        <v>236</v>
      </c>
      <c r="L114" s="58"/>
      <c r="M114" s="58"/>
      <c r="N114" s="58"/>
      <c r="O114" s="58"/>
      <c r="P114" s="58" t="s">
        <v>136</v>
      </c>
      <c r="Q114" s="75">
        <v>2487459.7000000002</v>
      </c>
      <c r="R114" s="75">
        <v>-309571.7</v>
      </c>
      <c r="S114" s="75">
        <f t="shared" si="7"/>
        <v>2177888</v>
      </c>
      <c r="T114" s="75">
        <v>2005721.871</v>
      </c>
      <c r="U114" s="75">
        <f t="shared" si="6"/>
        <v>-172166.12899999996</v>
      </c>
      <c r="V114" s="48" t="s">
        <v>249</v>
      </c>
      <c r="W114" s="48" t="s">
        <v>229</v>
      </c>
      <c r="X114" s="48" t="s">
        <v>179</v>
      </c>
      <c r="Y114" s="48" t="s">
        <v>96</v>
      </c>
    </row>
    <row r="115" spans="1:40" s="44" customFormat="1" ht="57.75" customHeight="1">
      <c r="A115" s="57"/>
      <c r="B115" s="57"/>
      <c r="C115" s="57"/>
      <c r="D115" s="57"/>
      <c r="E115" s="69" t="s">
        <v>185</v>
      </c>
      <c r="F115" s="35"/>
      <c r="G115" s="35"/>
      <c r="H115" s="57"/>
      <c r="I115" s="60" t="s">
        <v>233</v>
      </c>
      <c r="J115" s="57" t="s">
        <v>181</v>
      </c>
      <c r="K115" s="35">
        <v>13</v>
      </c>
      <c r="L115" s="35">
        <v>2</v>
      </c>
      <c r="M115" s="35">
        <f>SUM(K115:L115)</f>
        <v>15</v>
      </c>
      <c r="N115" s="35">
        <v>15</v>
      </c>
      <c r="O115" s="35">
        <f>+-[2]Sheet3!$AG$23</f>
        <v>0</v>
      </c>
      <c r="P115" s="35" t="s">
        <v>128</v>
      </c>
      <c r="Q115" s="75"/>
      <c r="R115" s="75"/>
      <c r="S115" s="75"/>
      <c r="T115" s="75"/>
      <c r="U115" s="75">
        <f t="shared" si="6"/>
        <v>0</v>
      </c>
      <c r="V115" s="48"/>
      <c r="W115" s="48"/>
      <c r="X115" s="48"/>
      <c r="Y115" s="48"/>
    </row>
    <row r="116" spans="1:40" s="44" customFormat="1" ht="66.75" customHeight="1">
      <c r="A116" s="57"/>
      <c r="B116" s="57"/>
      <c r="C116" s="57"/>
      <c r="D116" s="57"/>
      <c r="E116" s="69" t="s">
        <v>186</v>
      </c>
      <c r="F116" s="35"/>
      <c r="G116" s="35"/>
      <c r="H116" s="93"/>
      <c r="I116" s="60" t="s">
        <v>4</v>
      </c>
      <c r="J116" s="57"/>
      <c r="K116" s="35"/>
      <c r="L116" s="60"/>
      <c r="M116" s="35"/>
      <c r="N116" s="35"/>
      <c r="O116" s="60"/>
      <c r="P116" s="35"/>
      <c r="Q116" s="75"/>
      <c r="R116" s="75"/>
      <c r="S116" s="75"/>
      <c r="T116" s="75"/>
      <c r="U116" s="75">
        <f t="shared" si="6"/>
        <v>0</v>
      </c>
      <c r="V116" s="48"/>
      <c r="W116" s="48"/>
      <c r="X116" s="48"/>
      <c r="Y116" s="48"/>
    </row>
    <row r="117" spans="1:40" s="44" customFormat="1" ht="99" customHeight="1">
      <c r="A117" s="58">
        <v>104020</v>
      </c>
      <c r="B117" s="58">
        <v>1</v>
      </c>
      <c r="C117" s="58">
        <v>1150</v>
      </c>
      <c r="D117" s="58" t="s">
        <v>10</v>
      </c>
      <c r="E117" s="58" t="s">
        <v>9</v>
      </c>
      <c r="F117" s="58"/>
      <c r="G117" s="58"/>
      <c r="H117" s="68" t="s">
        <v>38</v>
      </c>
      <c r="I117" s="68" t="s">
        <v>39</v>
      </c>
      <c r="J117" s="58"/>
      <c r="K117" s="58"/>
      <c r="L117" s="58"/>
      <c r="M117" s="58"/>
      <c r="N117" s="58"/>
      <c r="O117" s="58"/>
      <c r="P117" s="58"/>
      <c r="Q117" s="75">
        <v>950000</v>
      </c>
      <c r="R117" s="75">
        <v>0</v>
      </c>
      <c r="S117" s="75">
        <f t="shared" ref="S117:S133" si="8">Q117+R117</f>
        <v>950000</v>
      </c>
      <c r="T117" s="75">
        <v>949999.87</v>
      </c>
      <c r="U117" s="75">
        <f t="shared" si="6"/>
        <v>-0.13000000000465661</v>
      </c>
      <c r="V117" s="48" t="s">
        <v>154</v>
      </c>
      <c r="W117" s="48" t="s">
        <v>241</v>
      </c>
      <c r="X117" s="48"/>
      <c r="Y117" s="48" t="s">
        <v>96</v>
      </c>
    </row>
    <row r="118" spans="1:40" s="44" customFormat="1" ht="46.5" customHeight="1">
      <c r="A118" s="35"/>
      <c r="B118" s="35"/>
      <c r="C118" s="35"/>
      <c r="D118" s="35"/>
      <c r="E118" s="67" t="s">
        <v>185</v>
      </c>
      <c r="F118" s="35"/>
      <c r="G118" s="35"/>
      <c r="H118" s="57"/>
      <c r="I118" s="60" t="s">
        <v>233</v>
      </c>
      <c r="J118" s="57" t="s">
        <v>181</v>
      </c>
      <c r="K118" s="35">
        <v>1</v>
      </c>
      <c r="L118" s="35">
        <v>0</v>
      </c>
      <c r="M118" s="35">
        <f>SUM(K118:L118)</f>
        <v>1</v>
      </c>
      <c r="N118" s="35">
        <v>1</v>
      </c>
      <c r="O118" s="35">
        <f>+N118-M118</f>
        <v>0</v>
      </c>
      <c r="P118" s="60"/>
      <c r="Q118" s="75"/>
      <c r="R118" s="75"/>
      <c r="S118" s="75">
        <f t="shared" si="8"/>
        <v>0</v>
      </c>
      <c r="T118" s="75"/>
      <c r="U118" s="75">
        <f t="shared" si="6"/>
        <v>0</v>
      </c>
      <c r="V118" s="48"/>
      <c r="W118" s="48"/>
      <c r="X118" s="48"/>
      <c r="Y118" s="48"/>
      <c r="AJ118" s="66"/>
      <c r="AK118" s="66"/>
      <c r="AL118" s="66"/>
      <c r="AM118" s="66"/>
      <c r="AN118" s="66"/>
    </row>
    <row r="119" spans="1:40" s="44" customFormat="1" ht="56.25" customHeight="1">
      <c r="A119" s="35"/>
      <c r="B119" s="35"/>
      <c r="C119" s="35"/>
      <c r="D119" s="35"/>
      <c r="E119" s="67" t="s">
        <v>186</v>
      </c>
      <c r="F119" s="35"/>
      <c r="G119" s="35"/>
      <c r="H119" s="57"/>
      <c r="I119" s="60" t="s">
        <v>24</v>
      </c>
      <c r="J119" s="57"/>
      <c r="K119" s="70"/>
      <c r="L119" s="35"/>
      <c r="M119" s="35"/>
      <c r="N119" s="35"/>
      <c r="O119" s="35"/>
      <c r="P119" s="35"/>
      <c r="Q119" s="75"/>
      <c r="R119" s="75"/>
      <c r="S119" s="75">
        <f t="shared" si="8"/>
        <v>0</v>
      </c>
      <c r="T119" s="75"/>
      <c r="U119" s="75">
        <f t="shared" si="6"/>
        <v>0</v>
      </c>
      <c r="V119" s="48"/>
      <c r="W119" s="48"/>
      <c r="X119" s="48"/>
      <c r="Y119" s="48"/>
      <c r="AJ119" s="66"/>
      <c r="AK119" s="66"/>
      <c r="AL119" s="66"/>
      <c r="AM119" s="66"/>
      <c r="AN119" s="66"/>
    </row>
    <row r="120" spans="1:40" s="44" customFormat="1" ht="100.5" customHeight="1">
      <c r="A120" s="58">
        <v>104020</v>
      </c>
      <c r="B120" s="58">
        <v>1</v>
      </c>
      <c r="C120" s="58">
        <v>1168</v>
      </c>
      <c r="D120" s="58" t="s">
        <v>10</v>
      </c>
      <c r="E120" s="58" t="s">
        <v>22</v>
      </c>
      <c r="F120" s="58"/>
      <c r="G120" s="58"/>
      <c r="H120" s="68" t="s">
        <v>21</v>
      </c>
      <c r="I120" s="68" t="s">
        <v>23</v>
      </c>
      <c r="J120" s="58"/>
      <c r="K120" s="58"/>
      <c r="L120" s="58"/>
      <c r="M120" s="58"/>
      <c r="N120" s="58"/>
      <c r="O120" s="58"/>
      <c r="P120" s="58"/>
      <c r="Q120" s="75">
        <v>215000</v>
      </c>
      <c r="R120" s="75">
        <v>0</v>
      </c>
      <c r="S120" s="75">
        <f t="shared" si="8"/>
        <v>215000</v>
      </c>
      <c r="T120" s="75">
        <v>214412.2</v>
      </c>
      <c r="U120" s="75">
        <f t="shared" si="6"/>
        <v>-587.79999999998836</v>
      </c>
      <c r="V120" s="48" t="s">
        <v>154</v>
      </c>
      <c r="W120" s="48" t="s">
        <v>241</v>
      </c>
      <c r="X120" s="48"/>
      <c r="Y120" s="48" t="s">
        <v>96</v>
      </c>
    </row>
    <row r="121" spans="1:40" s="44" customFormat="1" ht="54" customHeight="1">
      <c r="A121" s="35"/>
      <c r="B121" s="35"/>
      <c r="C121" s="35"/>
      <c r="D121" s="35"/>
      <c r="E121" s="67" t="s">
        <v>185</v>
      </c>
      <c r="F121" s="35"/>
      <c r="G121" s="35"/>
      <c r="H121" s="57"/>
      <c r="I121" s="60" t="s">
        <v>233</v>
      </c>
      <c r="J121" s="57" t="s">
        <v>181</v>
      </c>
      <c r="K121" s="35">
        <v>2</v>
      </c>
      <c r="L121" s="35">
        <v>0</v>
      </c>
      <c r="M121" s="35">
        <f>SUM(K121:L121)</f>
        <v>2</v>
      </c>
      <c r="N121" s="35">
        <v>2</v>
      </c>
      <c r="O121" s="35">
        <f>+N121-M121</f>
        <v>0</v>
      </c>
      <c r="P121" s="60" t="s">
        <v>129</v>
      </c>
      <c r="Q121" s="75"/>
      <c r="R121" s="75"/>
      <c r="S121" s="75">
        <f t="shared" si="8"/>
        <v>0</v>
      </c>
      <c r="T121" s="75"/>
      <c r="U121" s="75">
        <f t="shared" si="6"/>
        <v>0</v>
      </c>
      <c r="V121" s="48"/>
      <c r="W121" s="48"/>
      <c r="X121" s="48"/>
      <c r="Y121" s="48"/>
      <c r="AJ121" s="66"/>
      <c r="AK121" s="66"/>
      <c r="AL121" s="66"/>
      <c r="AM121" s="66"/>
      <c r="AN121" s="66"/>
    </row>
    <row r="122" spans="1:40" s="44" customFormat="1" ht="54.75" customHeight="1">
      <c r="A122" s="35"/>
      <c r="B122" s="35"/>
      <c r="C122" s="35"/>
      <c r="D122" s="35"/>
      <c r="E122" s="67" t="s">
        <v>186</v>
      </c>
      <c r="F122" s="35"/>
      <c r="G122" s="35"/>
      <c r="H122" s="57"/>
      <c r="I122" s="60" t="s">
        <v>24</v>
      </c>
      <c r="J122" s="57"/>
      <c r="K122" s="70"/>
      <c r="L122" s="35"/>
      <c r="M122" s="35"/>
      <c r="N122" s="35"/>
      <c r="O122" s="35"/>
      <c r="P122" s="35"/>
      <c r="Q122" s="75"/>
      <c r="R122" s="75"/>
      <c r="S122" s="75">
        <f t="shared" si="8"/>
        <v>0</v>
      </c>
      <c r="T122" s="75"/>
      <c r="U122" s="75">
        <f t="shared" si="6"/>
        <v>0</v>
      </c>
      <c r="V122" s="48"/>
      <c r="W122" s="48"/>
      <c r="X122" s="48"/>
      <c r="Y122" s="48"/>
      <c r="AJ122" s="66"/>
      <c r="AK122" s="66"/>
      <c r="AL122" s="66"/>
      <c r="AM122" s="66"/>
      <c r="AN122" s="66"/>
    </row>
    <row r="123" spans="1:40" s="44" customFormat="1" ht="81" customHeight="1">
      <c r="A123" s="58">
        <v>104020</v>
      </c>
      <c r="B123" s="58">
        <v>1</v>
      </c>
      <c r="C123" s="58">
        <v>1046</v>
      </c>
      <c r="D123" s="58" t="s">
        <v>10</v>
      </c>
      <c r="E123" s="58" t="s">
        <v>12</v>
      </c>
      <c r="F123" s="58"/>
      <c r="G123" s="58"/>
      <c r="H123" s="58" t="s">
        <v>40</v>
      </c>
      <c r="I123" s="68" t="s">
        <v>130</v>
      </c>
      <c r="J123" s="58"/>
      <c r="K123" s="58"/>
      <c r="L123" s="58"/>
      <c r="M123" s="58"/>
      <c r="N123" s="58"/>
      <c r="O123" s="58"/>
      <c r="P123" s="58"/>
      <c r="Q123" s="75">
        <v>0</v>
      </c>
      <c r="R123" s="75">
        <v>53989</v>
      </c>
      <c r="S123" s="75">
        <f t="shared" si="8"/>
        <v>53989</v>
      </c>
      <c r="T123" s="75">
        <v>53740.266000000003</v>
      </c>
      <c r="U123" s="75">
        <f t="shared" si="6"/>
        <v>-248.73399999999674</v>
      </c>
      <c r="V123" s="48" t="s">
        <v>131</v>
      </c>
      <c r="W123" s="48" t="s">
        <v>241</v>
      </c>
      <c r="X123" s="48"/>
      <c r="Y123" s="48" t="s">
        <v>96</v>
      </c>
    </row>
    <row r="124" spans="1:40" s="44" customFormat="1" ht="39" customHeight="1">
      <c r="A124" s="35"/>
      <c r="B124" s="35"/>
      <c r="C124" s="35"/>
      <c r="D124" s="35"/>
      <c r="E124" s="67" t="s">
        <v>185</v>
      </c>
      <c r="F124" s="35"/>
      <c r="G124" s="35"/>
      <c r="H124" s="57"/>
      <c r="I124" s="60" t="s">
        <v>233</v>
      </c>
      <c r="J124" s="57" t="s">
        <v>181</v>
      </c>
      <c r="K124" s="35">
        <v>0</v>
      </c>
      <c r="L124" s="35">
        <v>1</v>
      </c>
      <c r="M124" s="35">
        <f>SUM(K124:L124)</f>
        <v>1</v>
      </c>
      <c r="N124" s="35">
        <v>1</v>
      </c>
      <c r="O124" s="35">
        <f>+N124-M124</f>
        <v>0</v>
      </c>
      <c r="P124" s="60" t="s">
        <v>131</v>
      </c>
      <c r="Q124" s="75"/>
      <c r="R124" s="75"/>
      <c r="S124" s="75">
        <f t="shared" si="8"/>
        <v>0</v>
      </c>
      <c r="T124" s="75"/>
      <c r="U124" s="75">
        <f t="shared" si="6"/>
        <v>0</v>
      </c>
      <c r="V124" s="48"/>
      <c r="W124" s="48"/>
      <c r="X124" s="48"/>
      <c r="Y124" s="48"/>
      <c r="AJ124" s="66"/>
      <c r="AK124" s="66"/>
      <c r="AL124" s="66"/>
      <c r="AM124" s="66"/>
      <c r="AN124" s="66"/>
    </row>
    <row r="125" spans="1:40" s="44" customFormat="1" ht="58.5" customHeight="1">
      <c r="A125" s="35"/>
      <c r="B125" s="35"/>
      <c r="C125" s="35"/>
      <c r="D125" s="35"/>
      <c r="E125" s="67" t="s">
        <v>186</v>
      </c>
      <c r="F125" s="35"/>
      <c r="G125" s="35"/>
      <c r="H125" s="57"/>
      <c r="I125" s="60" t="s">
        <v>24</v>
      </c>
      <c r="J125" s="57"/>
      <c r="K125" s="70"/>
      <c r="L125" s="35"/>
      <c r="M125" s="35"/>
      <c r="N125" s="35"/>
      <c r="O125" s="35"/>
      <c r="P125" s="35"/>
      <c r="Q125" s="75"/>
      <c r="R125" s="75"/>
      <c r="S125" s="75">
        <f t="shared" si="8"/>
        <v>0</v>
      </c>
      <c r="T125" s="75"/>
      <c r="U125" s="75">
        <f t="shared" si="6"/>
        <v>0</v>
      </c>
      <c r="V125" s="48"/>
      <c r="W125" s="48"/>
      <c r="X125" s="48"/>
      <c r="Y125" s="48"/>
      <c r="AJ125" s="66"/>
      <c r="AK125" s="66"/>
      <c r="AL125" s="66"/>
      <c r="AM125" s="66"/>
      <c r="AN125" s="66"/>
    </row>
    <row r="126" spans="1:40" ht="45" customHeight="1">
      <c r="A126" s="1"/>
      <c r="B126" s="1"/>
      <c r="C126" s="1"/>
      <c r="D126" s="1"/>
      <c r="E126" s="30" t="s">
        <v>185</v>
      </c>
      <c r="F126" s="1"/>
      <c r="G126" s="1"/>
      <c r="H126" s="28"/>
      <c r="I126" s="2" t="s">
        <v>233</v>
      </c>
      <c r="J126" s="28" t="s">
        <v>181</v>
      </c>
      <c r="K126" s="35">
        <v>0</v>
      </c>
      <c r="L126" s="1">
        <v>1</v>
      </c>
      <c r="M126" s="1">
        <f>SUM(K126:L126)</f>
        <v>1</v>
      </c>
      <c r="N126" s="1">
        <v>1</v>
      </c>
      <c r="O126" s="1">
        <f>+N126-M126</f>
        <v>0</v>
      </c>
      <c r="P126" s="60" t="s">
        <v>46</v>
      </c>
      <c r="Q126" s="75"/>
      <c r="R126" s="75"/>
      <c r="S126" s="75">
        <f t="shared" si="8"/>
        <v>0</v>
      </c>
      <c r="T126" s="75"/>
      <c r="U126" s="75">
        <f t="shared" si="6"/>
        <v>0</v>
      </c>
      <c r="V126" s="48"/>
      <c r="W126" s="48"/>
      <c r="X126" s="48"/>
      <c r="Y126" s="48"/>
      <c r="AI126" s="21"/>
      <c r="AJ126" s="21"/>
      <c r="AK126" s="21"/>
      <c r="AL126" s="21"/>
      <c r="AM126" s="21"/>
    </row>
    <row r="127" spans="1:40" ht="51" customHeight="1">
      <c r="A127" s="1"/>
      <c r="B127" s="1"/>
      <c r="C127" s="1"/>
      <c r="D127" s="1"/>
      <c r="E127" s="30" t="s">
        <v>186</v>
      </c>
      <c r="F127" s="1"/>
      <c r="G127" s="1"/>
      <c r="H127" s="28"/>
      <c r="I127" s="2" t="s">
        <v>24</v>
      </c>
      <c r="J127" s="28"/>
      <c r="K127" s="22"/>
      <c r="L127" s="1"/>
      <c r="M127" s="1"/>
      <c r="N127" s="1"/>
      <c r="O127" s="1"/>
      <c r="P127" s="1"/>
      <c r="Q127" s="75"/>
      <c r="R127" s="75"/>
      <c r="S127" s="75">
        <f t="shared" si="8"/>
        <v>0</v>
      </c>
      <c r="T127" s="75"/>
      <c r="U127" s="75">
        <f t="shared" si="6"/>
        <v>0</v>
      </c>
      <c r="V127" s="48"/>
      <c r="W127" s="48"/>
      <c r="X127" s="48"/>
      <c r="Y127" s="48"/>
      <c r="AI127" s="21"/>
      <c r="AJ127" s="21"/>
      <c r="AK127" s="21"/>
      <c r="AL127" s="21"/>
      <c r="AM127" s="21"/>
    </row>
    <row r="128" spans="1:40" ht="83.25" customHeight="1">
      <c r="A128" s="57">
        <v>104020</v>
      </c>
      <c r="B128" s="57">
        <v>1</v>
      </c>
      <c r="C128" s="57">
        <v>1168</v>
      </c>
      <c r="D128" s="58" t="s">
        <v>10</v>
      </c>
      <c r="E128" s="59" t="s">
        <v>43</v>
      </c>
      <c r="F128" s="35"/>
      <c r="G128" s="35"/>
      <c r="H128" s="57" t="s">
        <v>44</v>
      </c>
      <c r="I128" s="60" t="s">
        <v>45</v>
      </c>
      <c r="J128" s="57"/>
      <c r="K128" s="35"/>
      <c r="L128" s="60"/>
      <c r="M128" s="60"/>
      <c r="N128" s="60"/>
      <c r="O128" s="60"/>
      <c r="P128" s="35"/>
      <c r="Q128" s="75">
        <v>0</v>
      </c>
      <c r="R128" s="75">
        <v>37500.400000000001</v>
      </c>
      <c r="S128" s="75">
        <f t="shared" si="8"/>
        <v>37500.400000000001</v>
      </c>
      <c r="T128" s="75">
        <v>36749.629999999997</v>
      </c>
      <c r="U128" s="75">
        <f t="shared" si="6"/>
        <v>-750.77000000000407</v>
      </c>
      <c r="V128" s="48" t="s">
        <v>159</v>
      </c>
      <c r="W128" s="48" t="s">
        <v>241</v>
      </c>
      <c r="X128" s="48"/>
      <c r="Y128" s="48" t="s">
        <v>96</v>
      </c>
    </row>
    <row r="129" spans="1:39" ht="45" customHeight="1">
      <c r="A129" s="1"/>
      <c r="B129" s="1"/>
      <c r="C129" s="1"/>
      <c r="D129" s="1"/>
      <c r="E129" s="30" t="s">
        <v>185</v>
      </c>
      <c r="F129" s="1"/>
      <c r="G129" s="1"/>
      <c r="H129" s="28"/>
      <c r="I129" s="2" t="s">
        <v>233</v>
      </c>
      <c r="J129" s="28" t="s">
        <v>181</v>
      </c>
      <c r="K129" s="35">
        <v>0</v>
      </c>
      <c r="L129" s="1">
        <v>1</v>
      </c>
      <c r="M129" s="1">
        <f>SUM(K129:L129)</f>
        <v>1</v>
      </c>
      <c r="N129" s="1">
        <v>1</v>
      </c>
      <c r="O129" s="1">
        <f>+N129-M129</f>
        <v>0</v>
      </c>
      <c r="P129" s="60" t="s">
        <v>46</v>
      </c>
      <c r="Q129" s="75"/>
      <c r="R129" s="75"/>
      <c r="S129" s="75">
        <f t="shared" si="8"/>
        <v>0</v>
      </c>
      <c r="T129" s="75"/>
      <c r="U129" s="75">
        <f t="shared" si="6"/>
        <v>0</v>
      </c>
      <c r="V129" s="48"/>
      <c r="W129" s="48"/>
      <c r="X129" s="48"/>
      <c r="Y129" s="48"/>
      <c r="AI129" s="21"/>
      <c r="AJ129" s="21"/>
      <c r="AK129" s="21"/>
      <c r="AL129" s="21"/>
      <c r="AM129" s="21"/>
    </row>
    <row r="130" spans="1:39" ht="46.5" customHeight="1">
      <c r="A130" s="1"/>
      <c r="B130" s="1"/>
      <c r="C130" s="1"/>
      <c r="D130" s="1"/>
      <c r="E130" s="30" t="s">
        <v>186</v>
      </c>
      <c r="F130" s="1"/>
      <c r="G130" s="1"/>
      <c r="H130" s="28"/>
      <c r="I130" s="2" t="s">
        <v>24</v>
      </c>
      <c r="J130" s="28"/>
      <c r="K130" s="22"/>
      <c r="L130" s="1"/>
      <c r="M130" s="1"/>
      <c r="N130" s="1"/>
      <c r="O130" s="1"/>
      <c r="P130" s="1"/>
      <c r="Q130" s="75"/>
      <c r="R130" s="75"/>
      <c r="S130" s="75">
        <f t="shared" si="8"/>
        <v>0</v>
      </c>
      <c r="T130" s="75"/>
      <c r="U130" s="75">
        <f t="shared" si="6"/>
        <v>0</v>
      </c>
      <c r="V130" s="48"/>
      <c r="W130" s="48"/>
      <c r="X130" s="48"/>
      <c r="Y130" s="48"/>
      <c r="AI130" s="21"/>
      <c r="AJ130" s="21"/>
      <c r="AK130" s="21"/>
      <c r="AL130" s="21"/>
      <c r="AM130" s="21"/>
    </row>
    <row r="131" spans="1:39" ht="63" customHeight="1">
      <c r="A131" s="57">
        <v>104020</v>
      </c>
      <c r="B131" s="57">
        <v>1</v>
      </c>
      <c r="C131" s="57">
        <v>1046</v>
      </c>
      <c r="D131" s="58" t="s">
        <v>10</v>
      </c>
      <c r="E131" s="59" t="s">
        <v>12</v>
      </c>
      <c r="F131" s="35"/>
      <c r="G131" s="35"/>
      <c r="H131" s="57" t="s">
        <v>40</v>
      </c>
      <c r="I131" s="60" t="s">
        <v>41</v>
      </c>
      <c r="J131" s="57"/>
      <c r="K131" s="35"/>
      <c r="L131" s="60"/>
      <c r="M131" s="60"/>
      <c r="N131" s="60"/>
      <c r="O131" s="60"/>
      <c r="P131" s="35"/>
      <c r="Q131" s="75">
        <v>0</v>
      </c>
      <c r="R131" s="75">
        <v>12794</v>
      </c>
      <c r="S131" s="75">
        <f t="shared" si="8"/>
        <v>12794</v>
      </c>
      <c r="T131" s="75">
        <v>11920.495999999999</v>
      </c>
      <c r="U131" s="75">
        <f t="shared" si="6"/>
        <v>-873.50400000000081</v>
      </c>
      <c r="V131" s="48" t="s">
        <v>158</v>
      </c>
      <c r="W131" s="48" t="s">
        <v>241</v>
      </c>
      <c r="X131" s="48"/>
      <c r="Y131" s="48" t="s">
        <v>96</v>
      </c>
    </row>
    <row r="132" spans="1:39" s="44" customFormat="1" ht="45" customHeight="1">
      <c r="A132" s="35"/>
      <c r="B132" s="35"/>
      <c r="C132" s="35"/>
      <c r="D132" s="35"/>
      <c r="E132" s="67" t="s">
        <v>185</v>
      </c>
      <c r="F132" s="35"/>
      <c r="G132" s="35"/>
      <c r="H132" s="57"/>
      <c r="I132" s="60" t="s">
        <v>233</v>
      </c>
      <c r="J132" s="57" t="s">
        <v>181</v>
      </c>
      <c r="K132" s="35">
        <v>0</v>
      </c>
      <c r="L132" s="35">
        <v>1</v>
      </c>
      <c r="M132" s="35">
        <f>SUM(K132:L132)</f>
        <v>1</v>
      </c>
      <c r="N132" s="35">
        <v>1</v>
      </c>
      <c r="O132" s="35">
        <f>+N132-M132</f>
        <v>0</v>
      </c>
      <c r="P132" s="60" t="s">
        <v>42</v>
      </c>
      <c r="Q132" s="75"/>
      <c r="R132" s="75"/>
      <c r="S132" s="75">
        <f t="shared" si="8"/>
        <v>0</v>
      </c>
      <c r="T132" s="75"/>
      <c r="U132" s="75">
        <f t="shared" si="6"/>
        <v>0</v>
      </c>
      <c r="V132" s="48"/>
      <c r="W132" s="48"/>
      <c r="X132" s="48"/>
      <c r="Y132" s="48"/>
      <c r="AI132" s="66"/>
      <c r="AJ132" s="66"/>
      <c r="AK132" s="66"/>
      <c r="AL132" s="66"/>
      <c r="AM132" s="66"/>
    </row>
    <row r="133" spans="1:39" s="44" customFormat="1" ht="53.25" customHeight="1">
      <c r="A133" s="35"/>
      <c r="B133" s="35"/>
      <c r="C133" s="35"/>
      <c r="D133" s="35"/>
      <c r="E133" s="67" t="s">
        <v>186</v>
      </c>
      <c r="F133" s="35"/>
      <c r="G133" s="35"/>
      <c r="H133" s="57"/>
      <c r="I133" s="60" t="s">
        <v>24</v>
      </c>
      <c r="J133" s="57"/>
      <c r="K133" s="70"/>
      <c r="L133" s="35"/>
      <c r="M133" s="35"/>
      <c r="N133" s="35"/>
      <c r="O133" s="35"/>
      <c r="P133" s="58"/>
      <c r="Q133" s="75"/>
      <c r="R133" s="75"/>
      <c r="S133" s="75">
        <f t="shared" si="8"/>
        <v>0</v>
      </c>
      <c r="T133" s="75"/>
      <c r="U133" s="75">
        <f t="shared" si="6"/>
        <v>0</v>
      </c>
      <c r="V133" s="48"/>
      <c r="W133" s="48"/>
      <c r="X133" s="48"/>
      <c r="Y133" s="48"/>
      <c r="AI133" s="66"/>
      <c r="AJ133" s="66"/>
      <c r="AK133" s="66"/>
      <c r="AL133" s="66"/>
      <c r="AM133" s="66"/>
    </row>
    <row r="134" spans="1:39">
      <c r="A134" s="1"/>
      <c r="B134" s="1"/>
      <c r="C134" s="1"/>
      <c r="D134" s="1"/>
      <c r="E134" s="18"/>
      <c r="F134" s="1"/>
      <c r="G134" s="1"/>
      <c r="H134" s="28"/>
      <c r="I134" s="2"/>
      <c r="J134" s="28"/>
      <c r="K134" s="1"/>
      <c r="L134" s="2"/>
      <c r="M134" s="2"/>
      <c r="N134" s="2"/>
      <c r="O134" s="2"/>
      <c r="P134" s="1"/>
      <c r="Q134" s="75"/>
      <c r="R134" s="75"/>
      <c r="S134" s="75"/>
      <c r="T134" s="75"/>
      <c r="U134" s="75"/>
      <c r="V134" s="48"/>
      <c r="W134" s="48"/>
      <c r="X134" s="48"/>
      <c r="Y134" s="48"/>
    </row>
    <row r="135" spans="1:39" ht="51.75" customHeight="1">
      <c r="A135" s="57">
        <v>104020</v>
      </c>
      <c r="B135" s="57">
        <v>1</v>
      </c>
      <c r="C135" s="57">
        <v>1046</v>
      </c>
      <c r="D135" s="58" t="s">
        <v>10</v>
      </c>
      <c r="E135" s="59" t="s">
        <v>9</v>
      </c>
      <c r="F135" s="35"/>
      <c r="G135" s="35"/>
      <c r="H135" s="57" t="s">
        <v>40</v>
      </c>
      <c r="I135" s="60" t="s">
        <v>170</v>
      </c>
      <c r="J135" s="57"/>
      <c r="K135" s="35"/>
      <c r="L135" s="60"/>
      <c r="M135" s="60"/>
      <c r="N135" s="60"/>
      <c r="O135" s="60"/>
      <c r="P135" s="35"/>
      <c r="Q135" s="75">
        <v>0</v>
      </c>
      <c r="R135" s="75">
        <v>50000</v>
      </c>
      <c r="S135" s="75">
        <f>Q135+R135</f>
        <v>50000</v>
      </c>
      <c r="T135" s="75">
        <v>50000</v>
      </c>
      <c r="U135" s="75">
        <f t="shared" ref="U135:U147" si="9">T135-S135</f>
        <v>0</v>
      </c>
      <c r="V135" s="48" t="s">
        <v>158</v>
      </c>
      <c r="W135" s="48" t="s">
        <v>241</v>
      </c>
      <c r="X135" s="48"/>
      <c r="Y135" s="48" t="s">
        <v>96</v>
      </c>
    </row>
    <row r="136" spans="1:39" s="44" customFormat="1" ht="45" customHeight="1">
      <c r="A136" s="35"/>
      <c r="B136" s="35"/>
      <c r="C136" s="35"/>
      <c r="D136" s="35"/>
      <c r="E136" s="67" t="s">
        <v>185</v>
      </c>
      <c r="F136" s="35"/>
      <c r="G136" s="35"/>
      <c r="H136" s="57"/>
      <c r="I136" s="60" t="s">
        <v>233</v>
      </c>
      <c r="J136" s="57" t="s">
        <v>181</v>
      </c>
      <c r="K136" s="35">
        <v>0</v>
      </c>
      <c r="L136" s="35">
        <v>1</v>
      </c>
      <c r="M136" s="35">
        <f>SUM(K136:L136)</f>
        <v>1</v>
      </c>
      <c r="N136" s="35">
        <v>1</v>
      </c>
      <c r="O136" s="35">
        <f>+N136-M136</f>
        <v>0</v>
      </c>
      <c r="P136" s="60" t="s">
        <v>134</v>
      </c>
      <c r="Q136" s="75"/>
      <c r="R136" s="75"/>
      <c r="S136" s="75">
        <f t="shared" ref="S136:S147" si="10">Q136+R136</f>
        <v>0</v>
      </c>
      <c r="T136" s="75"/>
      <c r="U136" s="75">
        <f t="shared" si="9"/>
        <v>0</v>
      </c>
      <c r="V136" s="48"/>
      <c r="W136" s="48"/>
      <c r="X136" s="48"/>
      <c r="Y136" s="48"/>
      <c r="AI136" s="66"/>
      <c r="AJ136" s="66"/>
      <c r="AK136" s="66"/>
      <c r="AL136" s="66"/>
      <c r="AM136" s="66"/>
    </row>
    <row r="137" spans="1:39" s="44" customFormat="1" ht="53.25" customHeight="1">
      <c r="A137" s="35"/>
      <c r="B137" s="35"/>
      <c r="C137" s="35"/>
      <c r="D137" s="35"/>
      <c r="E137" s="67" t="s">
        <v>186</v>
      </c>
      <c r="F137" s="35"/>
      <c r="G137" s="35"/>
      <c r="H137" s="57"/>
      <c r="I137" s="60" t="s">
        <v>24</v>
      </c>
      <c r="J137" s="57"/>
      <c r="K137" s="70"/>
      <c r="L137" s="35"/>
      <c r="M137" s="35"/>
      <c r="N137" s="35"/>
      <c r="O137" s="35"/>
      <c r="P137" s="35"/>
      <c r="Q137" s="75"/>
      <c r="R137" s="75"/>
      <c r="S137" s="75">
        <f t="shared" si="10"/>
        <v>0</v>
      </c>
      <c r="T137" s="75"/>
      <c r="U137" s="75">
        <f t="shared" si="9"/>
        <v>0</v>
      </c>
      <c r="V137" s="48"/>
      <c r="W137" s="48"/>
      <c r="X137" s="48"/>
      <c r="Y137" s="48"/>
      <c r="AI137" s="66"/>
      <c r="AJ137" s="66"/>
      <c r="AK137" s="66"/>
      <c r="AL137" s="66"/>
      <c r="AM137" s="66"/>
    </row>
    <row r="138" spans="1:39" ht="111" customHeight="1">
      <c r="A138" s="57">
        <v>104020</v>
      </c>
      <c r="B138" s="57">
        <v>1</v>
      </c>
      <c r="C138" s="58">
        <v>1168</v>
      </c>
      <c r="D138" s="58" t="s">
        <v>10</v>
      </c>
      <c r="E138" s="59" t="s">
        <v>144</v>
      </c>
      <c r="F138" s="35"/>
      <c r="G138" s="35"/>
      <c r="H138" s="57" t="s">
        <v>142</v>
      </c>
      <c r="I138" s="60" t="s">
        <v>143</v>
      </c>
      <c r="J138" s="57"/>
      <c r="K138" s="35"/>
      <c r="L138" s="60"/>
      <c r="M138" s="60"/>
      <c r="N138" s="60"/>
      <c r="O138" s="60"/>
      <c r="P138" s="35"/>
      <c r="Q138" s="75">
        <v>0</v>
      </c>
      <c r="R138" s="75">
        <v>450</v>
      </c>
      <c r="S138" s="75">
        <f t="shared" si="10"/>
        <v>450</v>
      </c>
      <c r="T138" s="75">
        <v>240</v>
      </c>
      <c r="U138" s="75">
        <f t="shared" si="9"/>
        <v>-210</v>
      </c>
      <c r="V138" s="48" t="s">
        <v>247</v>
      </c>
      <c r="W138" s="48" t="s">
        <v>241</v>
      </c>
      <c r="X138" s="48"/>
      <c r="Y138" s="48" t="s">
        <v>96</v>
      </c>
    </row>
    <row r="139" spans="1:39" s="44" customFormat="1" ht="35.25" customHeight="1">
      <c r="A139" s="35"/>
      <c r="B139" s="35"/>
      <c r="C139" s="35"/>
      <c r="D139" s="35"/>
      <c r="E139" s="67" t="s">
        <v>185</v>
      </c>
      <c r="F139" s="35"/>
      <c r="G139" s="35"/>
      <c r="H139" s="57"/>
      <c r="I139" s="60" t="s">
        <v>233</v>
      </c>
      <c r="J139" s="57" t="s">
        <v>181</v>
      </c>
      <c r="K139" s="35">
        <v>0</v>
      </c>
      <c r="L139" s="35">
        <v>1</v>
      </c>
      <c r="M139" s="35">
        <f>SUM(K139:L139)</f>
        <v>1</v>
      </c>
      <c r="N139" s="35">
        <v>1</v>
      </c>
      <c r="O139" s="35">
        <f>+N139-M139</f>
        <v>0</v>
      </c>
      <c r="P139" s="60" t="s">
        <v>145</v>
      </c>
      <c r="Q139" s="75"/>
      <c r="R139" s="75"/>
      <c r="S139" s="75">
        <f t="shared" si="10"/>
        <v>0</v>
      </c>
      <c r="T139" s="75"/>
      <c r="U139" s="75">
        <f t="shared" si="9"/>
        <v>0</v>
      </c>
      <c r="V139" s="48"/>
      <c r="W139" s="48"/>
      <c r="X139" s="48"/>
      <c r="Y139" s="48"/>
      <c r="AI139" s="66"/>
      <c r="AJ139" s="66"/>
      <c r="AK139" s="66"/>
      <c r="AL139" s="66"/>
      <c r="AM139" s="66"/>
    </row>
    <row r="140" spans="1:39" s="44" customFormat="1" ht="42" customHeight="1">
      <c r="A140" s="35"/>
      <c r="B140" s="35"/>
      <c r="C140" s="35"/>
      <c r="D140" s="35"/>
      <c r="E140" s="67" t="s">
        <v>186</v>
      </c>
      <c r="F140" s="35"/>
      <c r="G140" s="35"/>
      <c r="H140" s="57"/>
      <c r="I140" s="60" t="s">
        <v>24</v>
      </c>
      <c r="J140" s="57"/>
      <c r="K140" s="70"/>
      <c r="L140" s="35"/>
      <c r="M140" s="35"/>
      <c r="N140" s="35"/>
      <c r="O140" s="35"/>
      <c r="P140" s="58"/>
      <c r="Q140" s="75"/>
      <c r="R140" s="75"/>
      <c r="S140" s="75">
        <f t="shared" si="10"/>
        <v>0</v>
      </c>
      <c r="T140" s="75"/>
      <c r="U140" s="75">
        <f t="shared" si="9"/>
        <v>0</v>
      </c>
      <c r="V140" s="48"/>
      <c r="W140" s="48"/>
      <c r="X140" s="48"/>
      <c r="Y140" s="48"/>
      <c r="AI140" s="66"/>
      <c r="AJ140" s="66"/>
      <c r="AK140" s="66"/>
      <c r="AL140" s="66"/>
      <c r="AM140" s="66"/>
    </row>
    <row r="141" spans="1:39" ht="102.75" customHeight="1">
      <c r="A141" s="57">
        <v>104020</v>
      </c>
      <c r="B141" s="57">
        <v>1</v>
      </c>
      <c r="C141" s="58">
        <v>1045</v>
      </c>
      <c r="D141" s="58" t="s">
        <v>10</v>
      </c>
      <c r="E141" s="59" t="s">
        <v>146</v>
      </c>
      <c r="F141" s="35"/>
      <c r="G141" s="35"/>
      <c r="H141" s="57" t="s">
        <v>147</v>
      </c>
      <c r="I141" s="60" t="s">
        <v>148</v>
      </c>
      <c r="J141" s="57"/>
      <c r="K141" s="35"/>
      <c r="L141" s="60"/>
      <c r="M141" s="60"/>
      <c r="N141" s="60"/>
      <c r="O141" s="60"/>
      <c r="P141" s="35"/>
      <c r="Q141" s="75">
        <v>0</v>
      </c>
      <c r="R141" s="75">
        <v>737.8</v>
      </c>
      <c r="S141" s="75">
        <f t="shared" si="10"/>
        <v>737.8</v>
      </c>
      <c r="T141" s="75">
        <v>720.3</v>
      </c>
      <c r="U141" s="75">
        <f t="shared" si="9"/>
        <v>-17.5</v>
      </c>
      <c r="V141" s="48" t="s">
        <v>154</v>
      </c>
      <c r="W141" s="48" t="s">
        <v>241</v>
      </c>
      <c r="X141" s="48"/>
      <c r="Y141" s="48" t="s">
        <v>96</v>
      </c>
    </row>
    <row r="142" spans="1:39" s="44" customFormat="1" ht="33.75" customHeight="1">
      <c r="A142" s="35"/>
      <c r="B142" s="35"/>
      <c r="C142" s="35"/>
      <c r="D142" s="35"/>
      <c r="E142" s="67" t="s">
        <v>185</v>
      </c>
      <c r="F142" s="35"/>
      <c r="G142" s="35"/>
      <c r="H142" s="57"/>
      <c r="I142" s="60" t="s">
        <v>233</v>
      </c>
      <c r="J142" s="57" t="s">
        <v>181</v>
      </c>
      <c r="K142" s="35">
        <v>0</v>
      </c>
      <c r="L142" s="35">
        <v>1</v>
      </c>
      <c r="M142" s="35">
        <f>SUM(K142:L142)</f>
        <v>1</v>
      </c>
      <c r="N142" s="35">
        <v>1</v>
      </c>
      <c r="O142" s="35">
        <f>+N142-M142</f>
        <v>0</v>
      </c>
      <c r="P142" s="60" t="s">
        <v>149</v>
      </c>
      <c r="Q142" s="75"/>
      <c r="R142" s="75"/>
      <c r="S142" s="75">
        <f t="shared" si="10"/>
        <v>0</v>
      </c>
      <c r="T142" s="75"/>
      <c r="U142" s="75">
        <f t="shared" si="9"/>
        <v>0</v>
      </c>
      <c r="V142" s="48"/>
      <c r="W142" s="48"/>
      <c r="X142" s="48"/>
      <c r="Y142" s="48"/>
      <c r="AI142" s="66"/>
      <c r="AJ142" s="66"/>
      <c r="AK142" s="66"/>
      <c r="AL142" s="66"/>
      <c r="AM142" s="66"/>
    </row>
    <row r="143" spans="1:39" s="44" customFormat="1" ht="43.5" customHeight="1">
      <c r="A143" s="35"/>
      <c r="B143" s="35"/>
      <c r="C143" s="35"/>
      <c r="D143" s="35"/>
      <c r="E143" s="67" t="s">
        <v>186</v>
      </c>
      <c r="F143" s="35"/>
      <c r="G143" s="35"/>
      <c r="H143" s="57"/>
      <c r="I143" s="60" t="s">
        <v>24</v>
      </c>
      <c r="J143" s="57"/>
      <c r="K143" s="70"/>
      <c r="L143" s="35"/>
      <c r="M143" s="35"/>
      <c r="N143" s="35"/>
      <c r="O143" s="35"/>
      <c r="P143" s="58"/>
      <c r="Q143" s="75"/>
      <c r="R143" s="75"/>
      <c r="S143" s="75">
        <f t="shared" si="10"/>
        <v>0</v>
      </c>
      <c r="T143" s="75"/>
      <c r="U143" s="75">
        <f t="shared" si="9"/>
        <v>0</v>
      </c>
      <c r="V143" s="48"/>
      <c r="W143" s="48"/>
      <c r="X143" s="48"/>
      <c r="Y143" s="48"/>
      <c r="AI143" s="66"/>
      <c r="AJ143" s="66"/>
      <c r="AK143" s="66"/>
      <c r="AL143" s="66"/>
      <c r="AM143" s="66"/>
    </row>
    <row r="144" spans="1:39" ht="112.5" customHeight="1">
      <c r="A144" s="57">
        <v>104020</v>
      </c>
      <c r="B144" s="57">
        <v>1</v>
      </c>
      <c r="C144" s="58">
        <v>1146</v>
      </c>
      <c r="D144" s="58" t="s">
        <v>79</v>
      </c>
      <c r="E144" s="59" t="s">
        <v>150</v>
      </c>
      <c r="F144" s="35"/>
      <c r="G144" s="35"/>
      <c r="H144" s="57" t="s">
        <v>151</v>
      </c>
      <c r="I144" s="60" t="s">
        <v>171</v>
      </c>
      <c r="J144" s="57"/>
      <c r="K144" s="35"/>
      <c r="L144" s="60"/>
      <c r="M144" s="60"/>
      <c r="N144" s="60"/>
      <c r="O144" s="60"/>
      <c r="P144" s="35"/>
      <c r="Q144" s="75">
        <v>0</v>
      </c>
      <c r="R144" s="75">
        <v>2676</v>
      </c>
      <c r="S144" s="75">
        <f t="shared" si="10"/>
        <v>2676</v>
      </c>
      <c r="T144" s="75">
        <v>2581</v>
      </c>
      <c r="U144" s="75">
        <f t="shared" si="9"/>
        <v>-95</v>
      </c>
      <c r="V144" s="48" t="s">
        <v>154</v>
      </c>
      <c r="W144" s="48" t="s">
        <v>241</v>
      </c>
      <c r="X144" s="48"/>
      <c r="Y144" s="48" t="s">
        <v>96</v>
      </c>
    </row>
    <row r="145" spans="1:39" s="44" customFormat="1" ht="38.25" customHeight="1">
      <c r="A145" s="35"/>
      <c r="B145" s="35"/>
      <c r="C145" s="35"/>
      <c r="D145" s="35"/>
      <c r="E145" s="67" t="s">
        <v>185</v>
      </c>
      <c r="F145" s="35"/>
      <c r="G145" s="35"/>
      <c r="H145" s="57"/>
      <c r="I145" s="60" t="s">
        <v>233</v>
      </c>
      <c r="J145" s="57" t="s">
        <v>181</v>
      </c>
      <c r="K145" s="35">
        <v>0</v>
      </c>
      <c r="L145" s="35">
        <v>1</v>
      </c>
      <c r="M145" s="35">
        <f>SUM(K145:L145)</f>
        <v>1</v>
      </c>
      <c r="N145" s="35">
        <v>1</v>
      </c>
      <c r="O145" s="35">
        <f>+N145-M145</f>
        <v>0</v>
      </c>
      <c r="P145" s="60" t="s">
        <v>152</v>
      </c>
      <c r="Q145" s="75"/>
      <c r="R145" s="75"/>
      <c r="S145" s="75"/>
      <c r="T145" s="75"/>
      <c r="U145" s="75">
        <f t="shared" si="9"/>
        <v>0</v>
      </c>
      <c r="V145" s="48"/>
      <c r="W145" s="48"/>
      <c r="X145" s="48"/>
      <c r="Y145" s="48"/>
      <c r="AI145" s="66"/>
      <c r="AJ145" s="66"/>
      <c r="AK145" s="66"/>
      <c r="AL145" s="66"/>
      <c r="AM145" s="66"/>
    </row>
    <row r="146" spans="1:39" s="44" customFormat="1" ht="47.25" customHeight="1">
      <c r="A146" s="35"/>
      <c r="B146" s="35"/>
      <c r="C146" s="35"/>
      <c r="D146" s="35"/>
      <c r="E146" s="67" t="s">
        <v>186</v>
      </c>
      <c r="F146" s="35"/>
      <c r="G146" s="35"/>
      <c r="H146" s="57"/>
      <c r="I146" s="60" t="s">
        <v>24</v>
      </c>
      <c r="J146" s="57"/>
      <c r="K146" s="70"/>
      <c r="L146" s="35"/>
      <c r="M146" s="35"/>
      <c r="N146" s="35"/>
      <c r="O146" s="35"/>
      <c r="P146" s="58"/>
      <c r="Q146" s="75"/>
      <c r="R146" s="75"/>
      <c r="S146" s="75"/>
      <c r="T146" s="75"/>
      <c r="U146" s="75">
        <f t="shared" si="9"/>
        <v>0</v>
      </c>
      <c r="V146" s="48"/>
      <c r="W146" s="48"/>
      <c r="X146" s="48"/>
      <c r="Y146" s="48"/>
      <c r="AI146" s="66"/>
      <c r="AJ146" s="66"/>
      <c r="AK146" s="66"/>
      <c r="AL146" s="66"/>
      <c r="AM146" s="66"/>
    </row>
    <row r="147" spans="1:39" s="44" customFormat="1" ht="76.5" customHeight="1">
      <c r="A147" s="57"/>
      <c r="B147" s="57"/>
      <c r="C147" s="57">
        <v>1101</v>
      </c>
      <c r="D147" s="57" t="s">
        <v>156</v>
      </c>
      <c r="E147" s="57" t="s">
        <v>9</v>
      </c>
      <c r="F147" s="57"/>
      <c r="G147" s="57"/>
      <c r="H147" s="57" t="s">
        <v>172</v>
      </c>
      <c r="I147" s="60" t="s">
        <v>157</v>
      </c>
      <c r="J147" s="57"/>
      <c r="K147" s="57"/>
      <c r="L147" s="57"/>
      <c r="M147" s="57"/>
      <c r="N147" s="57"/>
      <c r="O147" s="57"/>
      <c r="P147" s="57"/>
      <c r="Q147" s="75"/>
      <c r="R147" s="75">
        <v>1210700</v>
      </c>
      <c r="S147" s="75">
        <f t="shared" si="10"/>
        <v>1210700</v>
      </c>
      <c r="T147" s="75">
        <v>1210700</v>
      </c>
      <c r="U147" s="75">
        <f t="shared" si="9"/>
        <v>0</v>
      </c>
      <c r="V147" s="48" t="s">
        <v>154</v>
      </c>
      <c r="W147" s="48"/>
      <c r="X147" s="48"/>
      <c r="Y147" s="48"/>
      <c r="AI147" s="66"/>
      <c r="AJ147" s="66"/>
      <c r="AK147" s="66"/>
      <c r="AL147" s="66"/>
      <c r="AM147" s="66"/>
    </row>
    <row r="148" spans="1:39">
      <c r="X148" s="8"/>
      <c r="Y148" s="71"/>
    </row>
    <row r="149" spans="1:39">
      <c r="X149" s="8"/>
      <c r="Y149" s="71"/>
    </row>
    <row r="150" spans="1:39">
      <c r="X150" s="8"/>
      <c r="Y150" s="71"/>
    </row>
    <row r="151" spans="1:39">
      <c r="X151" s="8"/>
      <c r="Y151" s="71"/>
    </row>
    <row r="152" spans="1:39">
      <c r="X152" s="8"/>
      <c r="Y152" s="71"/>
    </row>
    <row r="153" spans="1:39">
      <c r="X153" s="8"/>
      <c r="Y153" s="71"/>
    </row>
    <row r="154" spans="1:39">
      <c r="X154" s="8"/>
      <c r="Y154" s="71"/>
    </row>
    <row r="155" spans="1:39">
      <c r="X155" s="8"/>
      <c r="Y155" s="71"/>
    </row>
    <row r="156" spans="1:39">
      <c r="X156" s="8"/>
      <c r="Y156" s="71"/>
    </row>
    <row r="157" spans="1:39">
      <c r="X157" s="8"/>
      <c r="Y157" s="71"/>
    </row>
    <row r="158" spans="1:39">
      <c r="X158" s="8"/>
      <c r="Y158" s="71"/>
    </row>
    <row r="159" spans="1:39">
      <c r="X159" s="8"/>
      <c r="Y159" s="71"/>
    </row>
    <row r="160" spans="1:39">
      <c r="X160" s="71"/>
      <c r="Y160" s="71"/>
    </row>
    <row r="161" spans="24:25">
      <c r="X161" s="71"/>
      <c r="Y161" s="71"/>
    </row>
    <row r="162" spans="24:25">
      <c r="X162" s="71"/>
      <c r="Y162" s="71"/>
    </row>
    <row r="163" spans="24:25">
      <c r="X163" s="71"/>
      <c r="Y163" s="71"/>
    </row>
    <row r="164" spans="24:25">
      <c r="X164" s="71"/>
      <c r="Y164" s="71"/>
    </row>
    <row r="165" spans="24:25">
      <c r="X165" s="71"/>
      <c r="Y165" s="71"/>
    </row>
    <row r="166" spans="24:25">
      <c r="X166" s="71"/>
      <c r="Y166" s="71"/>
    </row>
    <row r="167" spans="24:25">
      <c r="X167" s="71"/>
      <c r="Y167" s="71"/>
    </row>
    <row r="168" spans="24:25">
      <c r="X168" s="71"/>
      <c r="Y168" s="71"/>
    </row>
    <row r="169" spans="24:25">
      <c r="X169" s="71"/>
      <c r="Y169" s="71"/>
    </row>
    <row r="170" spans="24:25">
      <c r="X170" s="71"/>
      <c r="Y170" s="71"/>
    </row>
    <row r="171" spans="24:25">
      <c r="X171" s="71"/>
      <c r="Y171" s="71"/>
    </row>
    <row r="172" spans="24:25">
      <c r="X172" s="71"/>
      <c r="Y172" s="71"/>
    </row>
    <row r="173" spans="24:25">
      <c r="X173" s="71"/>
      <c r="Y173" s="71"/>
    </row>
    <row r="174" spans="24:25">
      <c r="X174" s="71"/>
      <c r="Y174" s="71"/>
    </row>
    <row r="175" spans="24:25">
      <c r="X175" s="71"/>
      <c r="Y175" s="71"/>
    </row>
    <row r="176" spans="24:25">
      <c r="X176" s="71"/>
      <c r="Y176" s="71"/>
    </row>
    <row r="177" spans="24:25">
      <c r="X177" s="71"/>
      <c r="Y177" s="71"/>
    </row>
    <row r="178" spans="24:25">
      <c r="X178" s="71"/>
      <c r="Y178" s="71"/>
    </row>
    <row r="179" spans="24:25">
      <c r="X179" s="71"/>
      <c r="Y179" s="71"/>
    </row>
    <row r="180" spans="24:25">
      <c r="X180" s="71"/>
      <c r="Y180" s="71"/>
    </row>
    <row r="181" spans="24:25">
      <c r="X181" s="71"/>
      <c r="Y181" s="71"/>
    </row>
    <row r="182" spans="24:25">
      <c r="X182" s="71"/>
      <c r="Y182" s="71"/>
    </row>
    <row r="183" spans="24:25">
      <c r="X183" s="71"/>
      <c r="Y183" s="71"/>
    </row>
    <row r="184" spans="24:25">
      <c r="X184" s="71"/>
      <c r="Y184" s="71"/>
    </row>
    <row r="185" spans="24:25">
      <c r="X185" s="71"/>
      <c r="Y185" s="71"/>
    </row>
    <row r="186" spans="24:25">
      <c r="X186" s="71"/>
      <c r="Y186" s="71"/>
    </row>
    <row r="187" spans="24:25">
      <c r="X187" s="71"/>
      <c r="Y187" s="71"/>
    </row>
    <row r="188" spans="24:25">
      <c r="X188" s="71"/>
      <c r="Y188" s="71"/>
    </row>
    <row r="189" spans="24:25">
      <c r="X189" s="71"/>
      <c r="Y189" s="71"/>
    </row>
    <row r="190" spans="24:25">
      <c r="X190" s="71"/>
      <c r="Y190" s="71"/>
    </row>
    <row r="191" spans="24:25">
      <c r="X191" s="71"/>
      <c r="Y191" s="71"/>
    </row>
    <row r="192" spans="24:25">
      <c r="X192" s="71"/>
      <c r="Y192" s="71"/>
    </row>
    <row r="193" spans="24:25">
      <c r="X193" s="71"/>
      <c r="Y193" s="71"/>
    </row>
    <row r="194" spans="24:25">
      <c r="X194" s="71"/>
      <c r="Y194" s="71"/>
    </row>
    <row r="195" spans="24:25">
      <c r="X195" s="71"/>
      <c r="Y195" s="71"/>
    </row>
    <row r="196" spans="24:25">
      <c r="X196" s="71"/>
      <c r="Y196" s="71"/>
    </row>
    <row r="197" spans="24:25">
      <c r="X197" s="71"/>
      <c r="Y197" s="71"/>
    </row>
    <row r="198" spans="24:25">
      <c r="X198" s="71"/>
      <c r="Y198" s="71"/>
    </row>
    <row r="199" spans="24:25">
      <c r="X199" s="71"/>
      <c r="Y199" s="71"/>
    </row>
    <row r="200" spans="24:25">
      <c r="X200" s="71"/>
      <c r="Y200" s="71"/>
    </row>
    <row r="201" spans="24:25">
      <c r="X201" s="71"/>
      <c r="Y201" s="71"/>
    </row>
    <row r="202" spans="24:25">
      <c r="X202" s="71"/>
      <c r="Y202" s="71"/>
    </row>
    <row r="203" spans="24:25">
      <c r="X203" s="71"/>
      <c r="Y203" s="71"/>
    </row>
    <row r="204" spans="24:25">
      <c r="X204" s="71"/>
      <c r="Y204" s="71"/>
    </row>
    <row r="205" spans="24:25">
      <c r="X205" s="71"/>
      <c r="Y205" s="71"/>
    </row>
    <row r="206" spans="24:25">
      <c r="X206" s="71"/>
      <c r="Y206" s="71"/>
    </row>
    <row r="207" spans="24:25">
      <c r="X207" s="71"/>
      <c r="Y207" s="71"/>
    </row>
    <row r="208" spans="24:25">
      <c r="X208" s="71"/>
      <c r="Y208" s="71"/>
    </row>
    <row r="209" spans="24:25">
      <c r="X209" s="71"/>
      <c r="Y209" s="71"/>
    </row>
    <row r="210" spans="24:25">
      <c r="X210" s="71"/>
      <c r="Y210" s="71"/>
    </row>
    <row r="211" spans="24:25">
      <c r="X211" s="71"/>
      <c r="Y211" s="71"/>
    </row>
    <row r="212" spans="24:25">
      <c r="X212" s="71"/>
      <c r="Y212" s="71"/>
    </row>
    <row r="213" spans="24:25">
      <c r="X213" s="71"/>
      <c r="Y213" s="71"/>
    </row>
    <row r="214" spans="24:25">
      <c r="X214" s="71"/>
      <c r="Y214" s="71"/>
    </row>
    <row r="215" spans="24:25">
      <c r="X215" s="71"/>
      <c r="Y215" s="71"/>
    </row>
    <row r="216" spans="24:25">
      <c r="X216" s="71"/>
      <c r="Y216" s="71"/>
    </row>
    <row r="217" spans="24:25">
      <c r="X217" s="71"/>
      <c r="Y217" s="71"/>
    </row>
    <row r="218" spans="24:25">
      <c r="X218" s="71"/>
      <c r="Y218" s="71"/>
    </row>
    <row r="219" spans="24:25">
      <c r="X219" s="71"/>
      <c r="Y219" s="71"/>
    </row>
    <row r="220" spans="24:25">
      <c r="X220" s="71"/>
      <c r="Y220" s="71"/>
    </row>
    <row r="221" spans="24:25">
      <c r="X221" s="71"/>
      <c r="Y221" s="71"/>
    </row>
    <row r="222" spans="24:25">
      <c r="X222" s="71"/>
      <c r="Y222" s="71"/>
    </row>
    <row r="223" spans="24:25">
      <c r="X223" s="71"/>
      <c r="Y223" s="71"/>
    </row>
    <row r="224" spans="24:25">
      <c r="X224" s="71"/>
      <c r="Y224" s="71"/>
    </row>
    <row r="225" spans="24:25">
      <c r="X225" s="71"/>
      <c r="Y225" s="71"/>
    </row>
    <row r="226" spans="24:25">
      <c r="X226" s="71"/>
      <c r="Y226" s="71"/>
    </row>
    <row r="227" spans="24:25">
      <c r="X227" s="71"/>
      <c r="Y227" s="71"/>
    </row>
    <row r="228" spans="24:25">
      <c r="X228" s="71"/>
      <c r="Y228" s="71"/>
    </row>
    <row r="229" spans="24:25">
      <c r="X229" s="71"/>
      <c r="Y229" s="71"/>
    </row>
    <row r="230" spans="24:25">
      <c r="X230" s="71"/>
      <c r="Y230" s="71"/>
    </row>
    <row r="231" spans="24:25">
      <c r="X231" s="71"/>
      <c r="Y231" s="71"/>
    </row>
    <row r="232" spans="24:25">
      <c r="X232" s="71"/>
      <c r="Y232" s="71"/>
    </row>
    <row r="233" spans="24:25">
      <c r="X233" s="71"/>
      <c r="Y233" s="71"/>
    </row>
    <row r="234" spans="24:25">
      <c r="X234" s="71"/>
      <c r="Y234" s="71"/>
    </row>
    <row r="235" spans="24:25">
      <c r="X235" s="71"/>
      <c r="Y235" s="71"/>
    </row>
    <row r="236" spans="24:25">
      <c r="X236" s="71"/>
      <c r="Y236" s="71"/>
    </row>
    <row r="237" spans="24:25">
      <c r="X237" s="71"/>
      <c r="Y237" s="71"/>
    </row>
    <row r="238" spans="24:25">
      <c r="X238" s="71"/>
      <c r="Y238" s="71"/>
    </row>
    <row r="239" spans="24:25">
      <c r="X239" s="71"/>
      <c r="Y239" s="71"/>
    </row>
    <row r="240" spans="24:25">
      <c r="X240" s="71"/>
      <c r="Y240" s="71"/>
    </row>
    <row r="241" spans="24:25">
      <c r="X241" s="71"/>
      <c r="Y241" s="71"/>
    </row>
    <row r="242" spans="24:25">
      <c r="X242" s="71"/>
      <c r="Y242" s="71"/>
    </row>
    <row r="243" spans="24:25">
      <c r="X243" s="71"/>
      <c r="Y243" s="71"/>
    </row>
    <row r="244" spans="24:25">
      <c r="X244" s="71"/>
      <c r="Y244" s="71"/>
    </row>
    <row r="245" spans="24:25">
      <c r="X245" s="71"/>
      <c r="Y245" s="71"/>
    </row>
    <row r="246" spans="24:25">
      <c r="X246" s="71"/>
      <c r="Y246" s="71"/>
    </row>
    <row r="247" spans="24:25">
      <c r="X247" s="71"/>
      <c r="Y247" s="71"/>
    </row>
    <row r="248" spans="24:25">
      <c r="X248" s="71"/>
      <c r="Y248" s="71"/>
    </row>
    <row r="249" spans="24:25">
      <c r="X249" s="71"/>
      <c r="Y249" s="71"/>
    </row>
    <row r="250" spans="24:25">
      <c r="X250" s="71"/>
      <c r="Y250" s="71"/>
    </row>
    <row r="251" spans="24:25">
      <c r="X251" s="71"/>
      <c r="Y251" s="71"/>
    </row>
    <row r="252" spans="24:25">
      <c r="X252" s="71"/>
      <c r="Y252" s="71"/>
    </row>
    <row r="253" spans="24:25">
      <c r="X253" s="71"/>
      <c r="Y253" s="71"/>
    </row>
    <row r="254" spans="24:25">
      <c r="X254" s="71"/>
      <c r="Y254" s="71"/>
    </row>
    <row r="255" spans="24:25">
      <c r="X255" s="71"/>
      <c r="Y255" s="71"/>
    </row>
    <row r="256" spans="24:25">
      <c r="X256" s="24"/>
      <c r="Y256" s="25"/>
    </row>
  </sheetData>
  <mergeCells count="27">
    <mergeCell ref="A50:I50"/>
    <mergeCell ref="I97:J97"/>
    <mergeCell ref="I81:J81"/>
    <mergeCell ref="I85:J85"/>
    <mergeCell ref="I93:J93"/>
    <mergeCell ref="W1:Y1"/>
    <mergeCell ref="K1:P1"/>
    <mergeCell ref="Q1:V1"/>
    <mergeCell ref="J1:J2"/>
    <mergeCell ref="A46:I46"/>
    <mergeCell ref="A49:I49"/>
    <mergeCell ref="B1:B2"/>
    <mergeCell ref="C1:E1"/>
    <mergeCell ref="F1:F2"/>
    <mergeCell ref="G1:G2"/>
    <mergeCell ref="H1:H2"/>
    <mergeCell ref="I1:I2"/>
    <mergeCell ref="A31:I31"/>
    <mergeCell ref="D2:E2"/>
    <mergeCell ref="A99:H99"/>
    <mergeCell ref="I89:J89"/>
    <mergeCell ref="I77:J77"/>
    <mergeCell ref="A32:I32"/>
    <mergeCell ref="A44:I44"/>
    <mergeCell ref="A45:I45"/>
    <mergeCell ref="A51:I51"/>
    <mergeCell ref="A1:A2"/>
  </mergeCells>
  <phoneticPr fontId="8" type="noConversion"/>
  <dataValidations count="48">
    <dataValidation type="custom" allowBlank="1" showInputMessage="1" showErrorMessage="1" sqref="L8:O8">
      <formula1>IF(OR($M10="",ISBLANK($M10),$M10="ù³Ý³Ï³Ï³Ý", $M10="ß³Ñ³éáõÝ»ñÇ ù³Ý³ÏÁ", $M10="³ÏïÇíÇ Í³é³ÛáõÃÛ³Ý Ï³ÝË³ï»ëíáÕ Å³ÙÏ»ïÁ", $M10="í³ñÏ ëï³óáÕ ³ÝÓ³Ýó ù³Ý³ÏÁ",$M10="í³ñÏ ëï³óáÕ Ï³½Ù³Ï»ñåáõÃÛáõÝÝ»ñÇ ù³Ý³ÏÁ"),ISNUMBER(L8),TRUE)</formula1>
    </dataValidation>
    <dataValidation type="custom" allowBlank="1" showInputMessage="1" showErrorMessage="1" sqref="O52:O54 L47:O48 L70:N73 L52:L67 O60:O67 N52:N67 K7:O7 M53:M67 O70 L9:O9 O72:O73">
      <formula1>IF(OR($O7="",ISBLANK($O7),$O7="ù³Ý³Ï³Ï³Ý", $O7="ß³Ñ³éáõÝ»ñÇ ù³Ý³ÏÁ", $O7="³ÏïÇíÇ Í³é³ÛáõÃÛ³Ý Ï³ÝË³ï»ëíáÕ Å³ÙÏ»ïÁ", $O7="í³ñÏ ëï³óáÕ ³ÝÓ³Ýó ù³Ý³ÏÁ",$O7="í³ñÏ ëï³óáÕ Ï³½Ù³Ï»ñåáõÃÛáõÝÝ»ñÇ ù³Ý³ÏÁ"),ISNUMBER(K7),TRUE)</formula1>
    </dataValidation>
    <dataValidation type="custom" allowBlank="1" showInputMessage="1" showErrorMessage="1" sqref="K47:K48 K52:K67 K9 K70:K73">
      <formula1>IF(OR($O9="",ISBLANK($O9),$O9="ù³Ý³Ï³Ï³Ý", $O9="ß³Ñ³éáõÝ»ñÇ ù³Ý³ÏÁ", $O9="³ÏïÇíÇ Í³é³ÛáõÃÛ³Ý Ï³ÝË³ï»ëíáÕ Å³ÙÏ»ïÁ", $O9="³ÏïÇíÇ ï³ñÇùÁ"),ISNUMBER(K9),TRUE)</formula1>
    </dataValidation>
    <dataValidation type="custom" allowBlank="1" showInputMessage="1" showErrorMessage="1" sqref="K101:K109 K111:K133 K74:K76 K78:K88 K90:K97 K135:K147">
      <formula1>IF(OR($J74="",ISBLANK($J74),$J74="ù³Ý³Ï³Ï³Ý", $J74="ß³Ñ³éáõÝ»ñÇ ù³Ý³ÏÁ", $J74="³ÏïÇíÇ Í³é³ÛáõÃÛ³Ý Ï³ÝË³ï»ëíáÕ Å³ÙÏ»ïÁ", $J74="³ÏïÇíÇ ï³ñÇùÁ"),ISNUMBER(K74),TRUE)</formula1>
    </dataValidation>
    <dataValidation type="custom" allowBlank="1" showInputMessage="1" showErrorMessage="1" sqref="M33 O111 L84:O85 M35:N37 M95:N95 L94:L95 M94:O94 O127:O128 O130:O131 L86:L87 M87:N87 O133 M40:N42 L102:N102 L111:N133 M86:O86 L109:O109 L108:N108 M78:O78 L78:L79 M79:N79 L80:O81 L82:L83 M83:N83 M82:O82 L74:L75 M75:N75 M74:O74 O122:O123 O113:O114 O119:O120 O116:O117 O125 L90:L91 L92:O93 M90:O90 M91:N91 L96:O97 L105:N105 O135 L103:O103 L106:O106 O137:O138 O140:O141 O143:O144 L76:O76 L88:O88 L135:N147 O146:O147">
      <formula1>IF(OR($J33="",ISBLANK($J33),$J33="ù³Ý³Ï³Ï³Ý", $J33="ß³Ñ³éáõÝ»ñÇ ù³Ý³ÏÁ", $J33="³ÏïÇíÇ Í³é³ÛáõÃÛ³Ý Ï³ÝË³ï»ëíáÕ Å³ÙÏ»ïÁ", $J33="í³ñÏ ëï³óáÕ ³ÝÓ³Ýó ù³Ý³ÏÁ",$J33="í³ñÏ ëï³óáÕ Ï³½Ù³Ï»ñåáõÃÛáõÝÝ»ñÇ ù³Ý³ÏÁ"),ISNUMBER(L33),TRUE)</formula1>
    </dataValidation>
    <dataValidation type="custom" allowBlank="1" showInputMessage="1" showErrorMessage="1" sqref="K77 K89">
      <formula1>IF(OR(#REF!="",ISBLANK(#REF!),#REF!="ù³Ý³Ï³Ï³Ý",#REF!= "ß³Ñ³éáõÝ»ñÇ ù³Ý³ÏÁ",#REF!= "³ÏïÇíÇ Í³é³ÛáõÃÛ³Ý Ï³ÝË³ï»ëíáÕ Å³ÙÏ»ïÁ",#REF!= "³ÏïÇíÇ ï³ñÇùÁ"),ISNUMBER(K77),TRUE)</formula1>
    </dataValidation>
    <dataValidation type="custom" allowBlank="1" showInputMessage="1" showErrorMessage="1" sqref="L89:O89 L77:O77">
      <formula1>IF(OR(#REF!="",ISBLANK(#REF!),#REF!="ù³Ý³Ï³Ï³Ý",#REF!= "ß³Ñ³éáõÝ»ñÇ ù³Ý³ÏÁ",#REF!= "³ÏïÇíÇ Í³é³ÛáõÃÛ³Ý Ï³ÝË³ï»ëíáÕ Å³ÙÏ»ïÁ",#REF!= "í³ñÏ ëï³óáÕ ³ÝÓ³Ýó ù³Ý³ÏÁ",#REF!="í³ñÏ ëï³óáÕ Ï³½Ù³Ï»ñåáõÃÛáõÝÝ»ñÇ ù³Ý³ÏÁ"),ISNUMBER(L77),TRUE)</formula1>
    </dataValidation>
    <dataValidation type="list" allowBlank="1" showInputMessage="1" showErrorMessage="1" sqref="J147 J135:J137">
      <formula1>$AM$110:$AM$147</formula1>
    </dataValidation>
    <dataValidation type="list" allowBlank="1" showInputMessage="1" showErrorMessage="1" sqref="F147:G147 F135:G137">
      <formula1>$AL$110:$AL$147</formula1>
    </dataValidation>
    <dataValidation type="list" allowBlank="1" showInputMessage="1" showErrorMessage="1" sqref="C136:C137">
      <formula1>$AI$110:$AI$147</formula1>
    </dataValidation>
    <dataValidation type="list" allowBlank="1" showInputMessage="1" showErrorMessage="1" sqref="C145:C146 C132:C133 C142:C143 C139:C140">
      <formula1>$AI$122:$AI$147</formula1>
    </dataValidation>
    <dataValidation type="list" allowBlank="1" showInputMessage="1" showErrorMessage="1" sqref="F138:G146 F131:G133">
      <formula1>$AL$122:$AL$147</formula1>
    </dataValidation>
    <dataValidation type="list" allowBlank="1" showInputMessage="1" showErrorMessage="1" sqref="J138:J146 J131:J133">
      <formula1>$AM$122:$AM$147</formula1>
    </dataValidation>
    <dataValidation type="whole" allowBlank="1" showInputMessage="1" showErrorMessage="1" sqref="D124:D127 D142:D143 D139:D140 D136:D137 D112:D113 D132:D133 D129:D130 D108:D109 D118:D119 D115:D116 D121:D122 D102:D103 D105:D106 D145:D146">
      <formula1>0</formula1>
      <formula2>9</formula2>
    </dataValidation>
    <dataValidation type="list" allowBlank="1" showInputMessage="1" showErrorMessage="1" sqref="J70:J72">
      <formula1>$AR$118:$AR$147</formula1>
    </dataValidation>
    <dataValidation type="list" allowBlank="1" showInputMessage="1" showErrorMessage="1" sqref="B70:B73">
      <formula1>$AA$4:$AA$5</formula1>
    </dataValidation>
    <dataValidation type="list" allowBlank="1" showInputMessage="1" showErrorMessage="1" sqref="D70:D73">
      <formula1>$AA$11:$AA$23</formula1>
    </dataValidation>
    <dataValidation type="list" allowBlank="1" showInputMessage="1" showErrorMessage="1" sqref="J47:J48">
      <formula1>#REF!</formula1>
    </dataValidation>
    <dataValidation type="whole" allowBlank="1" showInputMessage="1" showErrorMessage="1" sqref="D59 E7:E21 E26:E28 E59:E67 E52:E57 E47:E48 E70:E73">
      <formula1>1</formula1>
      <formula2>999</formula2>
    </dataValidation>
    <dataValidation type="list" allowBlank="1" showInputMessage="1" showErrorMessage="1" sqref="D52:D58 D47:D48 D60:D67">
      <formula1>$AA$47:$AA$57</formula1>
    </dataValidation>
    <dataValidation type="list" allowBlank="1" showInputMessage="1" showErrorMessage="1" sqref="J52:J67 J9 J7">
      <formula1>#REF!</formula1>
    </dataValidation>
    <dataValidation type="list" allowBlank="1" showInputMessage="1" showErrorMessage="1" sqref="G52:G67 G7:G21 G26:G28 G47:G48 G70:G73">
      <formula1>#REF!</formula1>
    </dataValidation>
    <dataValidation type="whole" allowBlank="1" showInputMessage="1" showErrorMessage="1" sqref="C52:C67 C7:C21 C26:C28 C47:C48 C70:C73">
      <formula1>1000</formula1>
      <formula2>9999</formula2>
    </dataValidation>
    <dataValidation type="list" allowBlank="1" showInputMessage="1" showErrorMessage="1" sqref="B52:B67 B47:B48">
      <formula1>$AA$38:$AA$43</formula1>
    </dataValidation>
    <dataValidation type="list" allowBlank="1" showInputMessage="1" showErrorMessage="1" sqref="C124:C125">
      <formula1>$AJ$56:$AJ$83</formula1>
    </dataValidation>
    <dataValidation type="list" allowBlank="1" showInputMessage="1" showErrorMessage="1" sqref="J123:J125">
      <formula1>$AN$56:$AN$83</formula1>
    </dataValidation>
    <dataValidation type="list" allowBlank="1" showInputMessage="1" showErrorMessage="1" sqref="F123:G125">
      <formula1>$AM$56:$AM$83</formula1>
    </dataValidation>
    <dataValidation type="list" allowBlank="1" showInputMessage="1" showErrorMessage="1" sqref="C121:C122 C115:C116">
      <formula1>$AJ$46:$AJ$58</formula1>
    </dataValidation>
    <dataValidation type="list" allowBlank="1" showInputMessage="1" showErrorMessage="1" sqref="J117:J119">
      <formula1>$AN$63:$AN$63</formula1>
    </dataValidation>
    <dataValidation type="list" allowBlank="1" showInputMessage="1" showErrorMessage="1" sqref="F117:G119">
      <formula1>$AM$63:$AM$63</formula1>
    </dataValidation>
    <dataValidation type="list" allowBlank="1" showInputMessage="1" showErrorMessage="1" sqref="C118:C119">
      <formula1>$AJ$63:$AJ$63</formula1>
    </dataValidation>
    <dataValidation type="list" allowBlank="1" showInputMessage="1" showErrorMessage="1" sqref="F120:G122 F114:G116 F74:G93">
      <formula1>$AM$46:$AM$58</formula1>
    </dataValidation>
    <dataValidation type="list" allowBlank="1" showInputMessage="1" showErrorMessage="1" sqref="J104:J109">
      <formula1>$AN$59:$AN$95</formula1>
    </dataValidation>
    <dataValidation type="list" allowBlank="1" showInputMessage="1" showErrorMessage="1" sqref="F107:G107 F104:G104">
      <formula1>$AM$59:$AM$95</formula1>
    </dataValidation>
    <dataValidation type="list" allowBlank="1" showInputMessage="1" showErrorMessage="1" sqref="C108:C109 C105:C106">
      <formula1>$AJ$59:$AJ$95</formula1>
    </dataValidation>
    <dataValidation type="list" allowBlank="1" showInputMessage="1" showErrorMessage="1" sqref="J120:J122 J114:J116 J40:J43 J82:J84 J86:J88 J74:J76 J78:J80 J90:J92">
      <formula1>$AN$46:$AN$58</formula1>
    </dataValidation>
    <dataValidation type="list" allowBlank="1" showInputMessage="1" showErrorMessage="1" sqref="F101:G101">
      <formula1>$AM$58:$AM$93</formula1>
    </dataValidation>
    <dataValidation type="list" allowBlank="1" showInputMessage="1" showErrorMessage="1" sqref="J101:J103">
      <formula1>$AN$58:$AN$93</formula1>
    </dataValidation>
    <dataValidation type="list" allowBlank="1" showInputMessage="1" showErrorMessage="1" sqref="C102:C103">
      <formula1>$AJ$58:$AJ$93</formula1>
    </dataValidation>
    <dataValidation type="list" allowBlank="1" showInputMessage="1" showErrorMessage="1" sqref="B108:B109 B135:B147 B111:B133 B102:B103 B105:B106">
      <formula1>#REF!</formula1>
    </dataValidation>
    <dataValidation type="list" allowBlank="1" showInputMessage="1" showErrorMessage="1" sqref="J126:J130 J111:J113 J33 J35:J38 J94:J96">
      <formula1>$AM$110:$AM$124</formula1>
    </dataValidation>
    <dataValidation type="list" allowBlank="1" showInputMessage="1" showErrorMessage="1" sqref="F111:G113 F94:G97 F126:G130">
      <formula1>$AL$110:$AL$124</formula1>
    </dataValidation>
    <dataValidation type="decimal" allowBlank="1" showInputMessage="1" showErrorMessage="1" sqref="S110:T110 T72:T98 T135:T145 S111:S145 T111:T133 S71:S78 S147:T147 R75 R115 R60:T60 T47:T48 R52:R56 Q38 Q43:Q45 S9:S37 T52:T59 T43:T45 T9:T21 S70:T70 Q7:Q9 T26:T32 S69 S4:T7 S39:S59 Q135:Q147 T101:T109 S80:S109 Q53:Q59 S38:T38 Q61:Q63 R8:T8 R68:S68 Q65:Q68 Q48:Q49 S61:S67 T61:T63 R44:R45 Q76:Q97 Q70:Q74 Q111:Q133 Q101:Q109 T65:T68">
      <formula1>0</formula1>
      <formula2>9999999999</formula2>
    </dataValidation>
    <dataValidation type="list" allowBlank="1" showInputMessage="1" showErrorMessage="1" sqref="C126:C127 C112:C113 C129:C130">
      <formula1>$AI$110:$AI$124</formula1>
    </dataValidation>
    <dataValidation type="list" allowBlank="1" showInputMessage="1" showErrorMessage="1" sqref="L30:L31 J12:J29 J10">
      <formula1>$I$961:$I$974</formula1>
    </dataValidation>
    <dataValidation type="list" allowBlank="1" showInputMessage="1" showErrorMessage="1" sqref="D7:D21 D26:D28">
      <formula1>$AA$16:$AA$34</formula1>
    </dataValidation>
    <dataValidation type="list" allowBlank="1" showInputMessage="1" showErrorMessage="1" sqref="B7:B21 B26:B28">
      <formula1>$AA$11:$AA$12</formula1>
    </dataValidation>
    <dataValidation type="list" allowBlank="1" showInputMessage="1" showErrorMessage="1" sqref="J11">
      <formula1>$I$961:$I$973</formula1>
    </dataValidation>
  </dataValidations>
  <pageMargins left="0.2" right="0.19" top="0.26" bottom="0.33" header="0.17" footer="0.2"/>
  <pageSetup paperSize="9" scale="64" firstPageNumber="2277" orientation="landscape" useFirstPageNumber="1" verticalDpi="0" r:id="rId1"/>
  <headerFooter>
    <oddFooter>&amp;L&amp;"GHEA Grapalat,Regular"&amp;8Հայաստանի Հանրապետության ֆինանսների նախարարություն&amp;R&amp;"GHEA Grapalat,Regular"&amp;8&amp;F &amp;P էջ</oddFooter>
  </headerFooter>
  <rowBreaks count="1" manualBreakCount="1">
    <brk id="13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Հաշվետ</vt:lpstr>
      <vt:lpstr>Report</vt:lpstr>
      <vt:lpstr>Report!Print_Area</vt:lpstr>
      <vt:lpstr>Հաշվետ!Print_Area</vt:lpstr>
      <vt:lpstr>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Mirzoyan Armine</dc:creator>
  <cp:lastModifiedBy>Kristina Gevorgyan</cp:lastModifiedBy>
  <cp:lastPrinted>2016-04-19T11:02:03Z</cp:lastPrinted>
  <dcterms:created xsi:type="dcterms:W3CDTF">2007-06-08T11:55:52Z</dcterms:created>
  <dcterms:modified xsi:type="dcterms:W3CDTF">2016-06-23T06:53:50Z</dcterms:modified>
</cp:coreProperties>
</file>