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2120" windowHeight="9105" activeTab="2"/>
  </bookViews>
  <sheets>
    <sheet name="22-1" sheetId="3" r:id="rId1"/>
    <sheet name="22-2" sheetId="8" r:id="rId2"/>
    <sheet name="22-3" sheetId="7" r:id="rId3"/>
  </sheets>
  <definedNames>
    <definedName name="_xlnm._FilterDatabase" localSheetId="1" hidden="1">'22-2'!$A$7:$J$572</definedName>
    <definedName name="_xlnm.Print_Area" localSheetId="0">'22-1'!$A$1:$E$31</definedName>
    <definedName name="_xlnm.Print_Area" localSheetId="1">'22-2'!$A$1:$J$576</definedName>
    <definedName name="_xlnm.Print_Area" localSheetId="2">'22-3'!$A$1:$I$52</definedName>
    <definedName name="_xlnm.Print_Titles" localSheetId="0">'22-1'!$8:$8</definedName>
    <definedName name="_xlnm.Print_Titles" localSheetId="1">'22-2'!$7:$7</definedName>
    <definedName name="_xlnm.Print_Titles" localSheetId="2">'22-3'!$8:$8</definedName>
  </definedNames>
  <calcPr calcId="145621" fullCalcOnLoad="1"/>
</workbook>
</file>

<file path=xl/calcChain.xml><?xml version="1.0" encoding="utf-8"?>
<calcChain xmlns="http://schemas.openxmlformats.org/spreadsheetml/2006/main">
  <c r="F37" i="7" l="1"/>
  <c r="G528" i="8"/>
  <c r="G535" i="8"/>
  <c r="G473" i="8"/>
  <c r="G503" i="8"/>
  <c r="G472" i="8" s="1"/>
  <c r="G246" i="8" s="1"/>
  <c r="G245" i="8" s="1"/>
  <c r="G555" i="8"/>
  <c r="G554" i="8" s="1"/>
  <c r="G571" i="8"/>
  <c r="I556" i="8"/>
  <c r="I557" i="8"/>
  <c r="J557" i="8" s="1"/>
  <c r="I558" i="8"/>
  <c r="I559" i="8"/>
  <c r="J559" i="8" s="1"/>
  <c r="I560" i="8"/>
  <c r="I561" i="8"/>
  <c r="J561" i="8" s="1"/>
  <c r="I562" i="8"/>
  <c r="I563" i="8"/>
  <c r="J563" i="8" s="1"/>
  <c r="I564" i="8"/>
  <c r="I565" i="8"/>
  <c r="J565" i="8" s="1"/>
  <c r="I566" i="8"/>
  <c r="I567" i="8"/>
  <c r="J567" i="8" s="1"/>
  <c r="I568" i="8"/>
  <c r="I569" i="8"/>
  <c r="J569" i="8" s="1"/>
  <c r="I570" i="8"/>
  <c r="I571" i="8"/>
  <c r="H555" i="8"/>
  <c r="H571" i="8"/>
  <c r="H554" i="8" s="1"/>
  <c r="G231" i="8"/>
  <c r="H45" i="7"/>
  <c r="F35" i="7"/>
  <c r="H29" i="7"/>
  <c r="I29" i="7" s="1"/>
  <c r="F21" i="7"/>
  <c r="F20" i="7"/>
  <c r="G217" i="8"/>
  <c r="G99" i="8"/>
  <c r="G96" i="8"/>
  <c r="G91" i="8"/>
  <c r="I80" i="8"/>
  <c r="H81" i="8"/>
  <c r="I81" i="8"/>
  <c r="J81" i="8" s="1"/>
  <c r="I85" i="8"/>
  <c r="H80" i="8"/>
  <c r="H86" i="8"/>
  <c r="G85" i="8"/>
  <c r="G86" i="8" s="1"/>
  <c r="G72" i="8"/>
  <c r="G79" i="8" s="1"/>
  <c r="G38" i="8" s="1"/>
  <c r="G33" i="8" s="1"/>
  <c r="G219" i="8"/>
  <c r="G9" i="8"/>
  <c r="G8" i="8" s="1"/>
  <c r="G32" i="8"/>
  <c r="H28" i="7"/>
  <c r="H72" i="8"/>
  <c r="I72" i="8"/>
  <c r="H100" i="8"/>
  <c r="I100" i="8" s="1"/>
  <c r="H101" i="8"/>
  <c r="H102" i="8"/>
  <c r="H103" i="8"/>
  <c r="H217" i="8" s="1"/>
  <c r="H104" i="8"/>
  <c r="I104" i="8" s="1"/>
  <c r="J104" i="8" s="1"/>
  <c r="H105" i="8"/>
  <c r="H106" i="8"/>
  <c r="H107" i="8"/>
  <c r="I107" i="8" s="1"/>
  <c r="J107" i="8" s="1"/>
  <c r="H108" i="8"/>
  <c r="I108" i="8" s="1"/>
  <c r="J108" i="8" s="1"/>
  <c r="H109" i="8"/>
  <c r="H110" i="8"/>
  <c r="H111" i="8"/>
  <c r="I111" i="8" s="1"/>
  <c r="J111" i="8" s="1"/>
  <c r="H112" i="8"/>
  <c r="I112" i="8" s="1"/>
  <c r="J112" i="8" s="1"/>
  <c r="H113" i="8"/>
  <c r="H114" i="8"/>
  <c r="H115" i="8"/>
  <c r="I115" i="8" s="1"/>
  <c r="J115" i="8" s="1"/>
  <c r="H116" i="8"/>
  <c r="I116" i="8" s="1"/>
  <c r="J116" i="8" s="1"/>
  <c r="H117" i="8"/>
  <c r="H118" i="8"/>
  <c r="H119" i="8"/>
  <c r="I119" i="8" s="1"/>
  <c r="J119" i="8" s="1"/>
  <c r="H120" i="8"/>
  <c r="I120" i="8" s="1"/>
  <c r="J120" i="8" s="1"/>
  <c r="I101" i="8"/>
  <c r="J101" i="8" s="1"/>
  <c r="I102" i="8"/>
  <c r="I105" i="8"/>
  <c r="J105" i="8" s="1"/>
  <c r="I106" i="8"/>
  <c r="I109" i="8"/>
  <c r="J109" i="8" s="1"/>
  <c r="I110" i="8"/>
  <c r="I113" i="8"/>
  <c r="J113" i="8" s="1"/>
  <c r="I114" i="8"/>
  <c r="I117" i="8"/>
  <c r="J117" i="8" s="1"/>
  <c r="I118" i="8"/>
  <c r="H96" i="8"/>
  <c r="I92" i="8"/>
  <c r="I96" i="8" s="1"/>
  <c r="H98" i="8"/>
  <c r="H99" i="8" s="1"/>
  <c r="H39" i="8"/>
  <c r="I39" i="8" s="1"/>
  <c r="H40" i="8"/>
  <c r="I40" i="8"/>
  <c r="H91" i="8"/>
  <c r="H219" i="8"/>
  <c r="H34" i="8"/>
  <c r="H36" i="8"/>
  <c r="J36" i="8" s="1"/>
  <c r="H220" i="8"/>
  <c r="I87" i="8"/>
  <c r="I88" i="8"/>
  <c r="J88" i="8" s="1"/>
  <c r="I89" i="8"/>
  <c r="I90" i="8"/>
  <c r="J90" i="8" s="1"/>
  <c r="I219" i="8"/>
  <c r="I34" i="8"/>
  <c r="I36" i="8"/>
  <c r="I220" i="8"/>
  <c r="J220" i="8" s="1"/>
  <c r="J97" i="8"/>
  <c r="H473" i="8"/>
  <c r="H472" i="8" s="1"/>
  <c r="H503" i="8"/>
  <c r="H528" i="8"/>
  <c r="H535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9" i="8"/>
  <c r="J329" i="8" s="1"/>
  <c r="I330" i="8"/>
  <c r="I331" i="8"/>
  <c r="J331" i="8" s="1"/>
  <c r="I332" i="8"/>
  <c r="I333" i="8"/>
  <c r="J333" i="8" s="1"/>
  <c r="I334" i="8"/>
  <c r="I335" i="8"/>
  <c r="J335" i="8" s="1"/>
  <c r="I336" i="8"/>
  <c r="I337" i="8"/>
  <c r="J337" i="8" s="1"/>
  <c r="I338" i="8"/>
  <c r="I339" i="8"/>
  <c r="J339" i="8" s="1"/>
  <c r="I394" i="8"/>
  <c r="I395" i="8"/>
  <c r="J395" i="8" s="1"/>
  <c r="I396" i="8"/>
  <c r="I397" i="8"/>
  <c r="J397" i="8" s="1"/>
  <c r="I398" i="8"/>
  <c r="I399" i="8"/>
  <c r="J399" i="8" s="1"/>
  <c r="I400" i="8"/>
  <c r="I401" i="8"/>
  <c r="J401" i="8" s="1"/>
  <c r="I402" i="8"/>
  <c r="I403" i="8"/>
  <c r="J403" i="8" s="1"/>
  <c r="I404" i="8"/>
  <c r="I405" i="8"/>
  <c r="J405" i="8" s="1"/>
  <c r="I407" i="8"/>
  <c r="I408" i="8"/>
  <c r="I413" i="8"/>
  <c r="I414" i="8"/>
  <c r="I415" i="8"/>
  <c r="I416" i="8"/>
  <c r="I417" i="8"/>
  <c r="I418" i="8"/>
  <c r="I419" i="8"/>
  <c r="I420" i="8"/>
  <c r="I421" i="8"/>
  <c r="I422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4" i="8"/>
  <c r="I455" i="8"/>
  <c r="J455" i="8" s="1"/>
  <c r="I456" i="8"/>
  <c r="I457" i="8"/>
  <c r="J457" i="8" s="1"/>
  <c r="I458" i="8"/>
  <c r="I459" i="8"/>
  <c r="J459" i="8" s="1"/>
  <c r="I460" i="8"/>
  <c r="I461" i="8"/>
  <c r="J461" i="8" s="1"/>
  <c r="I462" i="8"/>
  <c r="I529" i="8"/>
  <c r="I528" i="8" s="1"/>
  <c r="J528" i="8" s="1"/>
  <c r="I530" i="8"/>
  <c r="I531" i="8"/>
  <c r="I532" i="8"/>
  <c r="I533" i="8"/>
  <c r="I534" i="8"/>
  <c r="I536" i="8"/>
  <c r="I535" i="8" s="1"/>
  <c r="J535" i="8" s="1"/>
  <c r="I537" i="8"/>
  <c r="I538" i="8"/>
  <c r="I539" i="8"/>
  <c r="I540" i="8"/>
  <c r="I541" i="8"/>
  <c r="I542" i="8"/>
  <c r="I543" i="8"/>
  <c r="I544" i="8"/>
  <c r="I545" i="8"/>
  <c r="I546" i="8"/>
  <c r="I547" i="8"/>
  <c r="I548" i="8"/>
  <c r="G241" i="8"/>
  <c r="G240" i="8" s="1"/>
  <c r="G239" i="8" s="1"/>
  <c r="G243" i="8"/>
  <c r="H241" i="8"/>
  <c r="H240" i="8" s="1"/>
  <c r="H239" i="8" s="1"/>
  <c r="H243" i="8"/>
  <c r="I241" i="8"/>
  <c r="I240" i="8" s="1"/>
  <c r="I243" i="8"/>
  <c r="H9" i="8"/>
  <c r="I9" i="8"/>
  <c r="I8" i="8" s="1"/>
  <c r="J8" i="8" s="1"/>
  <c r="H8" i="8"/>
  <c r="J9" i="8"/>
  <c r="J11" i="8"/>
  <c r="J13" i="8"/>
  <c r="J14" i="8"/>
  <c r="J15" i="8"/>
  <c r="J17" i="8"/>
  <c r="J19" i="8"/>
  <c r="J21" i="8"/>
  <c r="J23" i="8"/>
  <c r="J24" i="8"/>
  <c r="J26" i="8"/>
  <c r="J28" i="8"/>
  <c r="J31" i="8"/>
  <c r="H32" i="8"/>
  <c r="G34" i="8"/>
  <c r="G36" i="8"/>
  <c r="G220" i="8"/>
  <c r="J35" i="8"/>
  <c r="J37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80" i="8"/>
  <c r="J82" i="8"/>
  <c r="J83" i="8"/>
  <c r="J84" i="8"/>
  <c r="J85" i="8"/>
  <c r="J87" i="8"/>
  <c r="J89" i="8"/>
  <c r="J93" i="8"/>
  <c r="J94" i="8"/>
  <c r="J95" i="8"/>
  <c r="J216" i="8"/>
  <c r="J102" i="8"/>
  <c r="J106" i="8"/>
  <c r="J110" i="8"/>
  <c r="J114" i="8"/>
  <c r="J118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8" i="8"/>
  <c r="J219" i="8"/>
  <c r="J221" i="8"/>
  <c r="G223" i="8"/>
  <c r="G222" i="8"/>
  <c r="H223" i="8"/>
  <c r="H222" i="8"/>
  <c r="I223" i="8"/>
  <c r="I222" i="8"/>
  <c r="J222" i="8" s="1"/>
  <c r="J223" i="8"/>
  <c r="J224" i="8"/>
  <c r="J225" i="8"/>
  <c r="G227" i="8"/>
  <c r="G226" i="8"/>
  <c r="H227" i="8"/>
  <c r="H226" i="8"/>
  <c r="I227" i="8"/>
  <c r="I226" i="8"/>
  <c r="J226" i="8" s="1"/>
  <c r="J227" i="8"/>
  <c r="J228" i="8"/>
  <c r="J229" i="8"/>
  <c r="G230" i="8"/>
  <c r="H231" i="8"/>
  <c r="H230" i="8" s="1"/>
  <c r="I231" i="8"/>
  <c r="I230" i="8" s="1"/>
  <c r="J232" i="8"/>
  <c r="J233" i="8"/>
  <c r="J234" i="8"/>
  <c r="J235" i="8"/>
  <c r="J236" i="8"/>
  <c r="G237" i="8"/>
  <c r="H237" i="8"/>
  <c r="J237" i="8" s="1"/>
  <c r="I237" i="8"/>
  <c r="J238" i="8"/>
  <c r="J241" i="8"/>
  <c r="J242" i="8"/>
  <c r="J243" i="8"/>
  <c r="J244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30" i="8"/>
  <c r="J332" i="8"/>
  <c r="J334" i="8"/>
  <c r="J336" i="8"/>
  <c r="J338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6" i="8"/>
  <c r="J398" i="8"/>
  <c r="J400" i="8"/>
  <c r="J402" i="8"/>
  <c r="J404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6" i="8"/>
  <c r="J458" i="8"/>
  <c r="J460" i="8"/>
  <c r="J462" i="8"/>
  <c r="J463" i="8"/>
  <c r="J464" i="8"/>
  <c r="J465" i="8"/>
  <c r="J466" i="8"/>
  <c r="J467" i="8"/>
  <c r="J468" i="8"/>
  <c r="J469" i="8"/>
  <c r="J470" i="8"/>
  <c r="J471" i="8"/>
  <c r="I473" i="8"/>
  <c r="J473" i="8"/>
  <c r="I474" i="8"/>
  <c r="J474" i="8"/>
  <c r="I475" i="8"/>
  <c r="J475" i="8"/>
  <c r="I476" i="8"/>
  <c r="J476" i="8"/>
  <c r="I477" i="8"/>
  <c r="J477" i="8"/>
  <c r="I478" i="8"/>
  <c r="J478" i="8"/>
  <c r="I479" i="8"/>
  <c r="J479" i="8"/>
  <c r="I480" i="8"/>
  <c r="J480" i="8"/>
  <c r="I481" i="8"/>
  <c r="J481" i="8"/>
  <c r="I482" i="8"/>
  <c r="J482" i="8"/>
  <c r="I483" i="8"/>
  <c r="J483" i="8"/>
  <c r="I484" i="8"/>
  <c r="J484" i="8"/>
  <c r="I485" i="8"/>
  <c r="J485" i="8"/>
  <c r="I486" i="8"/>
  <c r="J486" i="8"/>
  <c r="I487" i="8"/>
  <c r="J487" i="8"/>
  <c r="I488" i="8"/>
  <c r="J488" i="8"/>
  <c r="I489" i="8"/>
  <c r="J489" i="8"/>
  <c r="I490" i="8"/>
  <c r="J490" i="8"/>
  <c r="I491" i="8"/>
  <c r="J491" i="8"/>
  <c r="I492" i="8"/>
  <c r="J492" i="8"/>
  <c r="I493" i="8"/>
  <c r="J493" i="8"/>
  <c r="I494" i="8"/>
  <c r="J494" i="8"/>
  <c r="I495" i="8"/>
  <c r="J495" i="8"/>
  <c r="I496" i="8"/>
  <c r="J496" i="8"/>
  <c r="I497" i="8"/>
  <c r="J497" i="8"/>
  <c r="I498" i="8"/>
  <c r="J498" i="8"/>
  <c r="I499" i="8"/>
  <c r="J499" i="8"/>
  <c r="I500" i="8"/>
  <c r="J500" i="8"/>
  <c r="I501" i="8"/>
  <c r="J501" i="8"/>
  <c r="I502" i="8"/>
  <c r="J502" i="8"/>
  <c r="I504" i="8"/>
  <c r="I505" i="8"/>
  <c r="J505" i="8" s="1"/>
  <c r="I506" i="8"/>
  <c r="I507" i="8"/>
  <c r="J507" i="8" s="1"/>
  <c r="I508" i="8"/>
  <c r="I509" i="8"/>
  <c r="J509" i="8" s="1"/>
  <c r="I510" i="8"/>
  <c r="I511" i="8"/>
  <c r="J511" i="8" s="1"/>
  <c r="I512" i="8"/>
  <c r="I513" i="8"/>
  <c r="J513" i="8" s="1"/>
  <c r="I514" i="8"/>
  <c r="I515" i="8"/>
  <c r="J515" i="8" s="1"/>
  <c r="I516" i="8"/>
  <c r="I517" i="8"/>
  <c r="J517" i="8" s="1"/>
  <c r="I518" i="8"/>
  <c r="I519" i="8"/>
  <c r="I520" i="8"/>
  <c r="I521" i="8"/>
  <c r="I522" i="8"/>
  <c r="I523" i="8"/>
  <c r="I524" i="8"/>
  <c r="I525" i="8"/>
  <c r="I526" i="8"/>
  <c r="J504" i="8"/>
  <c r="J506" i="8"/>
  <c r="J508" i="8"/>
  <c r="J510" i="8"/>
  <c r="J512" i="8"/>
  <c r="J514" i="8"/>
  <c r="J516" i="8"/>
  <c r="J518" i="8"/>
  <c r="J520" i="8"/>
  <c r="J521" i="8"/>
  <c r="J522" i="8"/>
  <c r="J523" i="8"/>
  <c r="J524" i="8"/>
  <c r="J525" i="8"/>
  <c r="J526" i="8"/>
  <c r="I527" i="8"/>
  <c r="J527" i="8" s="1"/>
  <c r="J529" i="8"/>
  <c r="J530" i="8"/>
  <c r="J531" i="8"/>
  <c r="J532" i="8"/>
  <c r="J533" i="8"/>
  <c r="J534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3" i="8"/>
  <c r="J556" i="8"/>
  <c r="J558" i="8"/>
  <c r="J560" i="8"/>
  <c r="J562" i="8"/>
  <c r="J564" i="8"/>
  <c r="J566" i="8"/>
  <c r="J568" i="8"/>
  <c r="J570" i="8"/>
  <c r="J572" i="8"/>
  <c r="E27" i="3"/>
  <c r="E26" i="3"/>
  <c r="E25" i="3"/>
  <c r="E24" i="3"/>
  <c r="E23" i="3"/>
  <c r="D22" i="3"/>
  <c r="C22" i="3"/>
  <c r="E22" i="3"/>
  <c r="B22" i="3"/>
  <c r="D21" i="3"/>
  <c r="C21" i="3"/>
  <c r="E21" i="3"/>
  <c r="B21" i="3"/>
  <c r="E20" i="3"/>
  <c r="D19" i="3"/>
  <c r="E19" i="3" s="1"/>
  <c r="C19" i="3"/>
  <c r="B19" i="3"/>
  <c r="D18" i="3"/>
  <c r="E18" i="3" s="1"/>
  <c r="C18" i="3"/>
  <c r="B18" i="3"/>
  <c r="H10" i="7"/>
  <c r="H13" i="7"/>
  <c r="I13" i="7" s="1"/>
  <c r="H15" i="7"/>
  <c r="H18" i="7"/>
  <c r="H21" i="7"/>
  <c r="H20" i="7"/>
  <c r="I20" i="7" s="1"/>
  <c r="H25" i="7"/>
  <c r="H24" i="7"/>
  <c r="I24" i="7" s="1"/>
  <c r="G25" i="7"/>
  <c r="G24" i="7"/>
  <c r="G29" i="7"/>
  <c r="G28" i="7" s="1"/>
  <c r="I28" i="7" s="1"/>
  <c r="H35" i="7"/>
  <c r="H39" i="7"/>
  <c r="I39" i="7" s="1"/>
  <c r="H41" i="7"/>
  <c r="H43" i="7"/>
  <c r="I43" i="7" s="1"/>
  <c r="H47" i="7"/>
  <c r="G10" i="7"/>
  <c r="G13" i="7"/>
  <c r="G15" i="7"/>
  <c r="G12" i="7" s="1"/>
  <c r="G18" i="7"/>
  <c r="G21" i="7"/>
  <c r="G20" i="7" s="1"/>
  <c r="G35" i="7"/>
  <c r="I35" i="7" s="1"/>
  <c r="G39" i="7"/>
  <c r="G41" i="7"/>
  <c r="I41" i="7" s="1"/>
  <c r="G43" i="7"/>
  <c r="G47" i="7"/>
  <c r="I38" i="7"/>
  <c r="H37" i="7"/>
  <c r="I37" i="7" s="1"/>
  <c r="G37" i="7"/>
  <c r="F29" i="7"/>
  <c r="F28" i="7" s="1"/>
  <c r="I34" i="7"/>
  <c r="I33" i="7"/>
  <c r="I32" i="7"/>
  <c r="I31" i="7"/>
  <c r="I30" i="7"/>
  <c r="F25" i="7"/>
  <c r="F24" i="7" s="1"/>
  <c r="I27" i="7"/>
  <c r="I26" i="7"/>
  <c r="I23" i="7"/>
  <c r="I22" i="7"/>
  <c r="E17" i="3"/>
  <c r="D16" i="3"/>
  <c r="E16" i="3" s="1"/>
  <c r="C16" i="3"/>
  <c r="B16" i="3"/>
  <c r="C15" i="3"/>
  <c r="B15" i="3"/>
  <c r="E14" i="3"/>
  <c r="E13" i="3"/>
  <c r="E12" i="3"/>
  <c r="E11" i="3"/>
  <c r="D10" i="3"/>
  <c r="D9" i="3" s="1"/>
  <c r="C10" i="3"/>
  <c r="E10" i="3"/>
  <c r="B10" i="3"/>
  <c r="C9" i="3"/>
  <c r="B9" i="3"/>
  <c r="F10" i="7"/>
  <c r="F13" i="7"/>
  <c r="F15" i="7"/>
  <c r="F18" i="7"/>
  <c r="F39" i="7"/>
  <c r="F41" i="7"/>
  <c r="F43" i="7"/>
  <c r="F47" i="7"/>
  <c r="F45" i="7" s="1"/>
  <c r="I48" i="7"/>
  <c r="I46" i="7"/>
  <c r="I18" i="7"/>
  <c r="I19" i="7"/>
  <c r="I10" i="7"/>
  <c r="I25" i="7"/>
  <c r="I44" i="7"/>
  <c r="I42" i="7"/>
  <c r="I40" i="7"/>
  <c r="I36" i="7"/>
  <c r="I16" i="7"/>
  <c r="I14" i="7"/>
  <c r="I11" i="7"/>
  <c r="J96" i="8"/>
  <c r="G9" i="7"/>
  <c r="I17" i="7"/>
  <c r="H12" i="7"/>
  <c r="J39" i="8" l="1"/>
  <c r="I79" i="8"/>
  <c r="I45" i="7"/>
  <c r="I12" i="7"/>
  <c r="E9" i="3"/>
  <c r="D15" i="3"/>
  <c r="E15" i="3" s="1"/>
  <c r="H9" i="7"/>
  <c r="I9" i="7" s="1"/>
  <c r="J230" i="8"/>
  <c r="J100" i="8"/>
  <c r="F9" i="7"/>
  <c r="G45" i="7"/>
  <c r="I47" i="7"/>
  <c r="F12" i="7"/>
  <c r="J240" i="8"/>
  <c r="I239" i="8"/>
  <c r="J239" i="8" s="1"/>
  <c r="I472" i="8"/>
  <c r="H246" i="8"/>
  <c r="H245" i="8" s="1"/>
  <c r="I503" i="8"/>
  <c r="J503" i="8" s="1"/>
  <c r="I32" i="8"/>
  <c r="J32" i="8" s="1"/>
  <c r="H79" i="8"/>
  <c r="H38" i="8" s="1"/>
  <c r="H33" i="8" s="1"/>
  <c r="I98" i="8"/>
  <c r="I103" i="8"/>
  <c r="J103" i="8" s="1"/>
  <c r="I86" i="8"/>
  <c r="J86" i="8" s="1"/>
  <c r="I555" i="8"/>
  <c r="I15" i="7"/>
  <c r="J231" i="8"/>
  <c r="I91" i="8"/>
  <c r="J91" i="8" s="1"/>
  <c r="I21" i="7"/>
  <c r="J571" i="8"/>
  <c r="J92" i="8"/>
  <c r="J34" i="8"/>
  <c r="I99" i="8" l="1"/>
  <c r="J99" i="8" s="1"/>
  <c r="J98" i="8"/>
  <c r="J555" i="8"/>
  <c r="I554" i="8"/>
  <c r="J554" i="8" s="1"/>
  <c r="J79" i="8"/>
  <c r="I246" i="8"/>
  <c r="J472" i="8"/>
  <c r="I217" i="8"/>
  <c r="J217" i="8" s="1"/>
  <c r="J246" i="8" l="1"/>
  <c r="I245" i="8"/>
  <c r="J245" i="8" s="1"/>
  <c r="I38" i="8"/>
  <c r="J38" i="8" l="1"/>
  <c r="I33" i="8"/>
  <c r="J33" i="8" s="1"/>
</calcChain>
</file>

<file path=xl/sharedStrings.xml><?xml version="1.0" encoding="utf-8"?>
<sst xmlns="http://schemas.openxmlformats.org/spreadsheetml/2006/main" count="972" uniqueCount="690">
  <si>
    <t>Տարածաշրջանային հետազոտությունների կենտրոն</t>
  </si>
  <si>
    <t>ՀՀ ՏԿՆ «Հայաստանի ազգային արխիվ» ՊՈԱԿ</t>
  </si>
  <si>
    <t>ՀՀ ԿԳՆ «Երևանի պետական համալսարան» ՊՈԱԿ</t>
  </si>
  <si>
    <t>Մանրէների ազգային հավաքածուի՝ գենաֆոնդի պահպանման պետական աջակցություն</t>
  </si>
  <si>
    <t xml:space="preserve">ՀՀ ԳԱԱ «Վ.Համբարձումյանի անվ.  Բյուրականի աստղադիտարան» ՊՈԱԿ </t>
  </si>
  <si>
    <t>Տոմոգրաֆիայի խնդիրներ ուռուցիկ մարմինների համար եռաչափ դեպքում</t>
  </si>
  <si>
    <t>Սպեկտրալ գծում ճառագայթման տեղափոխման ինտեգրալ հավասարումը</t>
  </si>
  <si>
    <t>Կոմպակտ աստղառաջացման տիրույթների ուսումնասիրություն</t>
  </si>
  <si>
    <t>Աստղային շիթերը և նրանց կապը երիտասարդ աստղերում բռնկումային երևույթների հետ</t>
  </si>
  <si>
    <t>Մոտ և հեռու (z ~ 0.3–0.6) Տիեզերքի գերնոր աստղերի և դրանց ծնող գալակտիկաների հետազոտություններ</t>
  </si>
  <si>
    <t>Քվանտային էլեկտրոնային գազերի դիպերսիոն և տրանսպորտային հատկությունների որոշ արդիական խնդիրներ</t>
  </si>
  <si>
    <t>Նանոգրաֆիտային կառուցվածքների մագնիսականությունը ածխածնային միկրոգնդերում</t>
  </si>
  <si>
    <t>YAG:Ce:Er միաբյուրեղների հենքով բարձր էֆեկտիվությամբ մոտակա ինֆրակարմիր տիրույթի լազերներ; ուսումնասիրում և ստեղծում</t>
  </si>
  <si>
    <t>Մոլեկուլյար գոլորշիներից սելեկտիվ անդրադարձման հետազոտությունը</t>
  </si>
  <si>
    <t>ԸՆԴԱՄԵՆԸ-     ՀՀ  առողջապահության նախարարություն</t>
  </si>
  <si>
    <t>Երկու լազերային ճառագայթների դաշտում գերնեղ օպտիկական ռեզոնանսների ձևավորումը և կիրառումը</t>
  </si>
  <si>
    <t>Կանոնավոր ձևի պատշար քարի հանույթի անվավոր մեքենայի նախագծի մշակումը</t>
  </si>
  <si>
    <t>«Հայաստանի պետական ճարտարագիտական համալսարան (Պոլիտեխնիկ)» ՊՈԱԿ Գյումրու մասնաճյուղ</t>
  </si>
  <si>
    <t>Հայ ժողովրդական երաժշտական ստեղծագործության ուսումնասիրություն</t>
  </si>
  <si>
    <t>Պեստիցիդների եւ բույսերի պաշտպանության լաբորատորիայի  պահպանում եւ զարգացում</t>
  </si>
  <si>
    <t>Բույսերի գենոֆոնդի եւ սելեկցիայի լաբորատորիայի  պահպանում եւ զարգացում</t>
  </si>
  <si>
    <t>Էկոլոգիայի եւ օրգանական գյուղատնտեսության  պրոբլեմային լաբորատորիայի  պահպանում եւ զարգացում</t>
  </si>
  <si>
    <t>Սոնա Հարությունյան (Վենետիկի Կա Ֆոսկարի համալսարանի հայագիտության ամբիոնի դասախոս, բ.գ.դ.)</t>
  </si>
  <si>
    <t>Գերարագ օպտիկայի և ֆոտոնիկայի  լաբորատորիա</t>
  </si>
  <si>
    <t>«Անձ և սոցիալական միջավայր» ԳՀ լաբորատորիա</t>
  </si>
  <si>
    <t>Անասնաբուժության եւ անասնաբուժական սանիտարական փորձաքննության  պրոբլեմային լաբորատորիայի  պահպանում եւ զարգացում</t>
  </si>
  <si>
    <t>Գիտական և գիտատեխնիկական նպատակային-ծրագրային ֆինանսավորում - ընդամենը</t>
  </si>
  <si>
    <t>Հայաստանի «Դինամո» մարզական հասարակական կազմակերպություն</t>
  </si>
  <si>
    <t>«Հայաստանի ազգային օլիմպիական կոմիտե» իրավաբանական անձանց միություն</t>
  </si>
  <si>
    <t>Քվանտային մեխանիկայի նոր ինտեգրվող համակարգեր</t>
  </si>
  <si>
    <t>Փոփոխակնների անջատում, քվանտային սինգուլյար պոտենցիալներ և երկու և երեք չափանի Լոբաչևսկու և (անտի) դե-Սիտտերի տարածություններում Լիի հանրահաշվի կոնտրակցիաներ</t>
  </si>
  <si>
    <t>Երկրաչափությամբ ու տոպոլոգիայով պայմանավորված քվանտային երևույթներ և դրանց կիրառությունները կոսմոլոգիայում ու նանոֆիզիկայում</t>
  </si>
  <si>
    <t>Մակերևույթների մոդիֆիկացումը պղնձի ու ցինկի օքսիդներով և այդ համակարգերի մանրէասպան հատկությունների հետազոտումը</t>
  </si>
  <si>
    <t>Ոսկու թաքնված հիդրոջերմային հանքավայրերի լիթոերկրաքիմիական որոնումների մեթոդաբանության մշակումը</t>
  </si>
  <si>
    <t>Պորֆիրինների ազդեցությունը երկշերտ լիպիդային թաղանթի կայունության և հաղորդականության վրա</t>
  </si>
  <si>
    <t>ԴՆԹ-ի և պոլինուկլեոտիդների հետ նոր կենսաբանորեն ակտիվ մետաղապորֆիրինների կապման ընտրողականության հետազոտությունը</t>
  </si>
  <si>
    <t>Քեմոտրոֆ և Ֆոտոտրոֆ բակտերիաների կողմից ջրածնի արտադրության կենսատեխնոլոգիայի կատարելագործման ուղիները</t>
  </si>
  <si>
    <t>Արենի քարանձավային համալիրում հայտնաբերված հնագույն խաղողի մնացորդների համեմատական հնէագենետիկական ուսումնասիրությունը</t>
  </si>
  <si>
    <t>Նուկլեինաթթուների տրանսլոկացիայի կինետիկան և թերմոդինամիկան սպիտակուցային նանոանցքուղում սեկվենավորման դեպքում</t>
  </si>
  <si>
    <t>Հայաստանի հարավային շրջանների սնկերի, բույսերի, կենդանիների կենսաբազմազանության վրա մարդածին գործոնի ազդեցության գնահատումը</t>
  </si>
  <si>
    <t>Անձի տարածական կողմնորոշման ձևավորման առանձնահատկությունները արդի տեղեկատվական միջավայրում</t>
  </si>
  <si>
    <t>Մասնագիտական ինքնորոշման և կայացման հոգեբանական ուղղորդման տեխնոլոգիաները կրթական համակարգում</t>
  </si>
  <si>
    <t>Հայկական միգրացիոն ցանցերի ձևավորման և գործառնման առանձնահատկությունները</t>
  </si>
  <si>
    <t>Համշենահայերի իսլամացման քաղաքականությունն Օսմանյան կայսրությունում. փուլերը, մեթոդները, հետևանքները և ներկա վիճակը</t>
  </si>
  <si>
    <t>Պատմական Սյունիքը բրոնզի և երկաթի դարերում (ըստ նորագույն հնագիտական տվյալների)</t>
  </si>
  <si>
    <t>Արցախի Տիգրանակերտի պատմա-մշակութային կերպարի վերականգնման փորձ (2005-2014թթ. հնագիտական հետազոտության արդյունքների քննությամբ)</t>
  </si>
  <si>
    <t>Մենք և նրանք (ազգային հոգեկերտվածքների համեմատական վերլուծություն)</t>
  </si>
  <si>
    <t>Կրոնը Հայաստանի հասարակական կյանքում</t>
  </si>
  <si>
    <t>Դրվագներ հայ աստվածաբանական մտքի պատմությունից</t>
  </si>
  <si>
    <t>Հայոց Ցեղասպանությունից (1915-1923 թթ.) փրկված հայ արվեստի նմուշները Ռումինիայում</t>
  </si>
  <si>
    <t>Նոր եղանակով պ-ֆենիլենդիամիններից պոլիանիլիննների ու անիլինի օլիգոմերների սինթեզը և ուսումնասիրությունը</t>
  </si>
  <si>
    <t>Էլեկտրոն-ֆոնոն փոխազդեցությամբ և ռամանյան ցրումով մակածված սպինային անցումները գրֆենային և սիլիցիումային քվանտային կետերում</t>
  </si>
  <si>
    <t>ՀՀ Սյունիքի մարզի հանքարդյունաբերական շրջանների էկոլոգիապես խոցելի հողատարածքների աղտոտվածության գնահատումը կենսաբանական մեթոդներով և բարելավման ուղիները</t>
  </si>
  <si>
    <t>Ընդհանրությունը և վերջավոր չափի հետևանքները վիճակագրական մեխանիկայի երկչափ մոդելներում</t>
  </si>
  <si>
    <t xml:space="preserve"> «Երվանդ Քոչարի թանգարան» ՊՈԱԿ</t>
  </si>
  <si>
    <t>ԸՆԴԱՄԵՆԸ-                 ՀՀ կրթության և գիտության նախարարության գիտության պետական կոմիտե</t>
  </si>
  <si>
    <t>ԸՆԴԱՄԵՆԸ-                ՀՀ մշակույթի նախարարություն</t>
  </si>
  <si>
    <t>ԸՆԴԱՄԵՆԸ-               ՀՀ գիտությունների ազգային ակադեմիա</t>
  </si>
  <si>
    <t>ԸՆԴԱՄԵՆԸ -               ՀՀ Սփյուռքի նախարարություն</t>
  </si>
  <si>
    <t>««Քենդլ» սինքրոտրոնային հետազոտությունների ինստիտուտ» հիմնադրամին  պետական աջակցություն</t>
  </si>
  <si>
    <t>Համակցված ադապտիվ և ռոբաստ կառավարման մեթոդների մշակումը ռոբոտատեխնիկայի և մեխատրոնիկայի խնդիրներում</t>
  </si>
  <si>
    <t>Արևային էներգիայից ջրածին և էլեկտրաէներգիա արտադրող համակարգերում օգտագործվող բաղադրիչների սինթեզը և հատկությունների հետազոտումը</t>
  </si>
  <si>
    <t>Խորը ենթամիկրոնային տեխնոլոգիաներին բնորոշ իրողությունները հաշվի առնող ինտեգրալ սխեմաների ֆիզիկական նախագծման միջոցների մշակում</t>
  </si>
  <si>
    <t>Սահմանափակ շարժունությամբ զուգահեռ մանիպուլյատորների ապրոքսիմացիոն սինթեզի տեսական հիմունքների և հաշվողական մեթոդների մշակում</t>
  </si>
  <si>
    <t>Ածխաջրածիններ պարունակող մնացուկների բարձր ջերմաստիճանային քայքայմամբ դիզելային վառելիքի ստացման տեխնոլոգիական սխեմայի մշակում</t>
  </si>
  <si>
    <t>Մետաղապատված ալմաստային հատիկներով ալմաստային գործիքների համար նոր կապակցանյութերի ստացման տեխնոլոգիայի մշակումը և ներդրումն արտադրության մեջ</t>
  </si>
  <si>
    <t>Կապարատար երկրորդային հումքից մետաղական բաղադրիչների կորզման և դրանց հիմքով էլեկտրոդային համաձուլվածքների ստացման տեխնոլոգիաների մշակումը</t>
  </si>
  <si>
    <t>Էլեկտրոլիտ լուծույթների հաղորդականության ոչ կոնտակտային չափման նոր տվիչի մշակում և հետազոտում</t>
  </si>
  <si>
    <t>Մակերևութային պլազմոնիկ ալիքներ կրող բազմաշերտ նանոօպտիկական կառուցվածքների հիման վրա միկրոմասնիկների գերզգայուն վերլուծիչների համակարգչային մոդելավորումը</t>
  </si>
  <si>
    <t>Վնասակար նյութերի հեռահար ճանաչման օպտիկական դետեկտորի մշակումը</t>
  </si>
  <si>
    <t>Բազմաստիճան գծային էլեկտրամագնիսական արագացուցիչ</t>
  </si>
  <si>
    <t>Եռակալացված նախապատրաստվածքների ճնշմամբ մշակման գործընթացների հետազոտման ճարտարագիտական մեթոդների մշակում և համապատասխան լարվածադեֆորմացիոն վիճակների ուսումնասիրություն</t>
  </si>
  <si>
    <t>Փակ հասանելի բազմությունների համակարգերի հետազոտում և կիրառում</t>
  </si>
  <si>
    <t>Տրամաբանական համակարգերի հետազոտությունները և նրանց կիրառությունները ավտոմատացված թարգմանության ալգորիթմների կառուցման և էլեկտրոնային սխեմաների թեստավորման համար</t>
  </si>
  <si>
    <t>Կենսաչափական տվյալների մշակման նոր ալգորիթմներ և նրանց կիրառումը անվտանգության համակարգերում</t>
  </si>
  <si>
    <t>Որոշակի օբյեկտների ճշգրտված մաթեմատիկական-վիճակագրական մոդելների` ինֆորմացիայի տեսության եղանակներով ուսումնասիրություն և կիրառություններ</t>
  </si>
  <si>
    <t>«Հեքիաթային կիրճ» մանկական տուրիստական հանգստի կենտրոն ՍՊԸ</t>
  </si>
  <si>
    <t>«Աղբյուր ԼԱՎԱ» ՍՊԸ</t>
  </si>
  <si>
    <t>ՀՀ ԳԱԱ «Հնագիտության և ազգագրության ինստիտուտ» ՊՈԱԿ</t>
  </si>
  <si>
    <t>Աղյուսակ N 22-3</t>
  </si>
  <si>
    <t xml:space="preserve"> ՀՀ կրթության և գիտության նախարարության գիտության պետական կոմիտե</t>
  </si>
  <si>
    <t>«Գիտական կադրերի պատրաստում» - ընդամենը</t>
  </si>
  <si>
    <t>ՀՀ բարձրագույն կրթության հիմնախնդիրները եվրոպական բարձրագույն կրթության տարածքի ինտեգրման համատեքստում</t>
  </si>
  <si>
    <t xml:space="preserve"> ՀՀ կրթության և գիտության նախարարության  գիտության պետական կոմիտե - ընդամենը</t>
  </si>
  <si>
    <t>Սպինային և առաձգասպինային ալիքները մագնիսամեխանիկական շերտավոր պարբերական կառուցվածքներում</t>
  </si>
  <si>
    <t>Էլեկտրամագնիսաառաձգական կապակցված ալիքները անհամասեռ պյեզոէլեկտրիկ ալիքատարներում</t>
  </si>
  <si>
    <t>Պիրիմիդինի հիման վրա բիս-հետերոարիլ համակարգերի սինթեզներ մետաղների կատիոնների սելեկտիվ քեմոսենսորների ստացման նպատակով</t>
  </si>
  <si>
    <t>ՀՀ ԳԱԱ «Պատմության ինստիտուտ» ՊՈԱԿ</t>
  </si>
  <si>
    <t xml:space="preserve">ՀՀ ԳԱԱ «Պատմության ինստիտուտ» ՊՈԱԿ         </t>
  </si>
  <si>
    <t>ՀՀ ԿԳՆ «բարձրագույն որակավորման հանձնաժողով» գործակալություն (ԲՈՀ)</t>
  </si>
  <si>
    <t>ՀՀ ԳԱԱ «Մաթեմատիկայի ինստիտուտ» ՊՈԱԿ</t>
  </si>
  <si>
    <t>ՀՀ ԳԱԱ «Մեխանիկայի ինստիտուտ» ՊՈԱԿ</t>
  </si>
  <si>
    <t>ՀՀ ԳԱԱ «Ինֆորմատիկայի  և ավտոմատացման պրոբլեմների ինստիտուտ» ՊՈԱԿ</t>
  </si>
  <si>
    <t>ՀՀ ԳԱԱ «Ֆիզիկական հետազոտությունների  ինստիտուտ» ՊՈԱԿ</t>
  </si>
  <si>
    <t>ՀՀ ԳԱԱ «Ռադիոֆիզիկայի  և էլեկտրոնիկայի ինստիտուտ» ՊՈԱԿ</t>
  </si>
  <si>
    <t>ՀՀ ԳԱԱ «Երկրաբանական  գիտությունների  ինստիտուտ» ՊՈԱԿ</t>
  </si>
  <si>
    <t>ՀՀ ԳԱԱ «Բուսաբանության ինստիտուտ» ՊՈԱԿ</t>
  </si>
  <si>
    <t>ՀՀ ԳԱԱ «Հ. Բունիաթյանի անվ. կենսաքիմիայի  ինստիտուտ» ՊՈԱԿ</t>
  </si>
  <si>
    <t>ՀՀ ԳԱԱ «Լ. Օրբելու անվ. Ֆիզիոլոգիայի ինստիտուտ» ՊՈԱԿ</t>
  </si>
  <si>
    <t>ՀՀ ԳԱԱ «Մոլեկուլային կենսաբանության ինստիտուտ» ՊՈԱԿ</t>
  </si>
  <si>
    <t>ՀՀ ԳԱԱ «Էկոլոգանոոսֆերային հետազոտությունների կենտրոն» ՊՈԱԿ</t>
  </si>
  <si>
    <t>ՀՀ ԳԱԱ «Փորձաքննությունների ազգային բյուրո» ՊՈԱԿ</t>
  </si>
  <si>
    <t>«Միջազգային գիտատեխնիկական կենտրոնի» (ՄԳՏԿ) հայկական տարածաշրջանային բաժանմունք</t>
  </si>
  <si>
    <t xml:space="preserve">«ՀՀ գիտությունների ազգային ակադեմիա» ՈԱԿ </t>
  </si>
  <si>
    <t>ՀՀ ԳՆ «Սննդամթերքի անվտանգության ոլորտի ռիսկերի գնահատման և վերլուծության գիտական կենտրոն» ՊՈԱԿ</t>
  </si>
  <si>
    <t>ՀՀ ԳՆ «Երկրագործության գիտական կենտրոն» ՊՈԱԿ</t>
  </si>
  <si>
    <t>ՀՀ ԳՆ «Բանջարաբոստանային և տեխնիկական մշակաբույսերի գիտական կենտրոն» ՊՈԱԿ</t>
  </si>
  <si>
    <t>XX դարի ավանգարդ արվեստի ուսումնասիրման գիտական կենտրոն</t>
  </si>
  <si>
    <t xml:space="preserve"> ԵՊՀ օրգանական քիմիայի ամբիոնին կից «Օրգանական միացությունների հիմնական դասերի սինթեզի նոր մեթոդների մշակում» գիտահետազոտական լաբորատորիայի պահպանում և զարգացում</t>
  </si>
  <si>
    <t>«Նոր սերնդի պոտենցիալ դեղաբանորեն ակտիվ հետերոցիկլիկ տեղակայված օպտիկապես ակտիվ  a-ամինաթթուների ասիմետրիկ սինթեզ» լաբորատորիայի պահպանում և զարգացում</t>
  </si>
  <si>
    <t>ԵՊՀ անօրգանական քիմիայի ամբիոնի «Անօրգանական   պինդ - բյուրեղային և կոմպլեքսային բնույթի նոր կարևոր միացությունների ու նյութերի սինթեզ, հետազոտություն և կիրառություն» լաբորատորիայի պահպանում և զարգացում</t>
  </si>
  <si>
    <t>«Կառուցվածքային կենսաֆիզիկա» միջֆակուլտետային գիտահետազոտական լաբորատորիայի պահպանում և զարգացում</t>
  </si>
  <si>
    <t>«Սնկերի կենսաբանության և կենսատեխնոլոգիայի գիտահետազոտական լաբորատորիա»-ի պահպանում</t>
  </si>
  <si>
    <t>«Ենթաբջջային կառուցվածքների կենսաֆիզիկայի գիտահետազոտական լաբորատորիա»-ի պահպանում</t>
  </si>
  <si>
    <t>«Համեմատական և էվոլյուցիոն կենսաքիմիայի գիտահետազոտական լաբորատորիա»-ի պահպանում</t>
  </si>
  <si>
    <t>«Ընդհանուր կենսաբանության գիտահետազոտական լաբորատորիա»-ի պահպանում</t>
  </si>
  <si>
    <t>Սոցիոլոգիայի ֆակուլտետին կից «Կիրառական սոցիոլոգիայի լաբորատորիա»-ի պահպանում և զարգացում</t>
  </si>
  <si>
    <t>Մետաղ-օքսիդային կիսահաղորդիչների և բազմակոմպոնենտ միացությունների հիման վրա ճառագայթային էներգիայի փոխակերպիչների, տարբեր գազերի ու կենսաբանական նանոկառուցվածքային սենսորների և այլ սարքերի ստեղծում ու հետազոտում</t>
  </si>
  <si>
    <t>ՀՀ ԱՆ «Ճառագայթային բժշկության և այրվածքների գիտական կենտրոն» ՓԲԸ</t>
  </si>
  <si>
    <t>«Մարդու ինստիտուտ»  ՍՊԸ</t>
  </si>
  <si>
    <t>«Երիտասարդ գիտաշխատողների հետազոտությունների աջակցության ծրագիր - 2013»</t>
  </si>
  <si>
    <t>Որոշ դասերի ոչ կոմպակտ ոչ գծային օպերատորների  անշարժ կետերի գոյությունը</t>
  </si>
  <si>
    <t>Որոշ ազատ եզրով խնդիրների հետազոտությունը,  որոնք առաջանում են աճի ֆիզիկական մոդելներում *</t>
  </si>
  <si>
    <t>G-քվադրուպլեքների պոլիմորֆիզմի էներգետիկան</t>
  </si>
  <si>
    <t>Ածխածնային նանոխողովակների  էլեկտրոնային սպեկտրերը</t>
  </si>
  <si>
    <t>Կենսաբանական  ուղիների փոփոխությունների  վերլուծությունը մարդու բազմագործոն հիվանդությունների  ժամանակ</t>
  </si>
  <si>
    <t>Կոմպլիմենտի լեկտինային ուղու կարգավորիչները  մարդու շիզոֆրենիայի և իշեմիկ կաթվածի ժամանակ</t>
  </si>
  <si>
    <t>Մոնոցիտների ենթապոպուլյացիաների կողմից ցիտոկինների արտադրությունը  ի պատասխան տարբեր TLR լիգանդների*</t>
  </si>
  <si>
    <t>«Լազերային  դաշտերով ինդուկցված ոչգծային երևույթների ուսումնասիրությունը և լազերային նանոտեխնոլոգիաների կիրառություններ» լաբորատորիայի պահպանում և զարգացում</t>
  </si>
  <si>
    <t>«Հեռանկարային հետազոտությունների միջազգային կենտրոնի» պահպանում և զարգացում</t>
  </si>
  <si>
    <t xml:space="preserve">Գիտական կենտրոնների ստեղծում և տեխնոլոգիական հետազոտական համալսարանի պիլոտային ծրագրի իրականացում </t>
  </si>
  <si>
    <t>Գիտական հրատարակումների և գիտության մասսայականացման աջակցություն</t>
  </si>
  <si>
    <t xml:space="preserve">Միջազգային գիտական կառույցների անդամակցություն </t>
  </si>
  <si>
    <t>Գյուղատնտեսական կենդանիների  սելեկցիայի, գենետիկայի և կերակրման պրոբլեմային լաբորատորիայի  պահպանում եւ զարգացում</t>
  </si>
  <si>
    <t xml:space="preserve"> «Խ. Աբովյանի անվ. հայկական պետական մանկավարժական համալսարան» ՊՈԱԿ</t>
  </si>
  <si>
    <t>Փոխակերպվող հասարակությունում սովորողների հոգեբանական անվտանգության  ապահովման համակարգի մշակում</t>
  </si>
  <si>
    <t>Հայաստանի Հանրապետությունում բարձրագույն ուսումնական հաստատությունների սովորողների ֆինանսական աջակցության և սոցիալական հիմնախնդիրների  վերլուծություն</t>
  </si>
  <si>
    <t>Մանկության ժամանակակից  հիմնախնդիրների  ուսումնասիրման լաբորատորիայի  ստեղծում և պահպանում</t>
  </si>
  <si>
    <t>Փոխակերպական  հասարակության  հիմնախնդիրները. մեթոդաբանական  և մեթոդական տեսանկյուններ</t>
  </si>
  <si>
    <t>«Երևանի Վ. Բրյուսովի անվ. պետական լեզվաբանական համալսարան» ՊՈԱԿ</t>
  </si>
  <si>
    <t xml:space="preserve">Բժշկակենսաբանական միջազգային հետբուհական ուսումնական կենտրոն   (ԲԿՄՀՈՒԿ) </t>
  </si>
  <si>
    <t>Գորիսի պետական համալսարան</t>
  </si>
  <si>
    <t>Թոմսոն-Ռոյթերսի  և Շպրինգերի հետ համագործակցություն</t>
  </si>
  <si>
    <t>Գիտության կառավարման հետազոտական  կենտրոն</t>
  </si>
  <si>
    <t>Պետական տնտեսագիտական համալսարան</t>
  </si>
  <si>
    <t>ՀՀ ԿԳՆ  Երևանի Կոմիտասի անվ. պետական կոնսերվատորիա</t>
  </si>
  <si>
    <t>«Հայաստանի Հանրապետության պետական կառավարման ակադեմիա»  ՊՈԱԿ</t>
  </si>
  <si>
    <t xml:space="preserve"> «Հայաստանի ազգային արխիվ» ՊՈԱԿ</t>
  </si>
  <si>
    <t xml:space="preserve">ՀՀ էկոնոմիկայի նախարարություն -                      ընդամենը  </t>
  </si>
  <si>
    <t>«Չափագիտության ազգային ինստիտուտ» ՓԲԸ</t>
  </si>
  <si>
    <t>(CANDLE) նախագծի նախապատրաստական աշխատանքների համար</t>
  </si>
  <si>
    <t>«Մ. Մաշտոցի անվ. հին ձեռագրերի ինստիտուտ
(Մատենադարան)»  ՊՈԱԿ</t>
  </si>
  <si>
    <t xml:space="preserve"> «Երևանի պետական համալսարան» ՊՈԱԿ</t>
  </si>
  <si>
    <t>«ՀՀ ԳԱԱ Ցեղասպանության  թանգարան-ինստիտուտ» ՊՈԱԿ</t>
  </si>
  <si>
    <t xml:space="preserve">Բազմահամակարգչային համակարգերի ինֆորմացիայի փոխանակման օպտիմալ կառուցվածքների ստեղծում անալիտիկ հետազոտությունների հիման վրա </t>
  </si>
  <si>
    <t>Եվրոպական ուսումնասիրությունների  կենտրոնին պետական աջակցություն</t>
  </si>
  <si>
    <t>Թաղանթների ձևավորման գիտահետազոտական լաբորատորիա</t>
  </si>
  <si>
    <t xml:space="preserve">«Հայոց ցեղասպանության աշխարհաքաղաքական հիմքերը, հայկական հարցի էվոլյուցան» </t>
  </si>
  <si>
    <t xml:space="preserve">ՀՀ ԳԱԱ  «Արևելագիտության ինստիտուտ» ՊՈԱԿ  </t>
  </si>
  <si>
    <t xml:space="preserve">ՀՀ ԳԱԱ  «Փիլիսոփայության, սոցիոլոգիայի և իրավունքի ինստիտուտ» ՊՈԱԿ  </t>
  </si>
  <si>
    <t xml:space="preserve">«Գրական սփյուռք 2015» </t>
  </si>
  <si>
    <t xml:space="preserve">«Հայերի ունեզրկման գործընթացը Օսմանյան կայսրությունում, Քեմալական Թուրքիայում» </t>
  </si>
  <si>
    <t xml:space="preserve">«Ցեղասպանության 50-րդ տարելիցը և երկրորդ Հանրապետությունը» </t>
  </si>
  <si>
    <t xml:space="preserve">«Գրական արևմտահայերենի և ՀՀ տարածքում գործառող Կ ճյուղի բարբառների առնչությունները» </t>
  </si>
  <si>
    <t xml:space="preserve">«Արևմտահայերեն առցանց որոնողական համակարգի ստեղծում» </t>
  </si>
  <si>
    <t xml:space="preserve">«Հայոց ցեղասպանությունը և նյութական հատուցման խնդիրը» </t>
  </si>
  <si>
    <t xml:space="preserve">ԵՊՀ «Արևելագիտության ֆակուլտետ « ՊՈԱԿ  </t>
  </si>
  <si>
    <t>«Թուրքիայի հակահայկական քաղաքականությունը»</t>
  </si>
  <si>
    <t xml:space="preserve">ԵՊՀ «Իրավագիտության ֆակուլտետ « ՊՈԱԿ  </t>
  </si>
  <si>
    <t xml:space="preserve">Վիգեն Քոչարյանի «Հայոց ցեղասպանությունը միջազգային իրավական փաստաթղթերում գրքի անգլերեն տարբերակի մշակում և տպագրություն» </t>
  </si>
  <si>
    <t>ՀՀ ԿԳՆ «Հայաստանի պետական տնտեսագիտական համալսարան»  ՊՈԱԿ</t>
  </si>
  <si>
    <t>«Սփյուռքահայերի սոցիալ-մշակութային կարիքների ուսումնասիրում»</t>
  </si>
  <si>
    <t>«Բեյրութի Հայկազյան համալսարանի հայկական սփյուռքի ուսումնասիրության կենտրոն»</t>
  </si>
  <si>
    <t>«Հասարակական կարծիքի ուսումնասիրման կենտրոն»  ՓԲԸ</t>
  </si>
  <si>
    <t xml:space="preserve">«Հայերը սեփական և այլազգի միջավայրում. Խնդիրներ, հետազոտության փորձ և հեռանկարներ» </t>
  </si>
  <si>
    <t xml:space="preserve">«Ռուսաստանի հայ գաղթոջախների պատմություն (Հյուսիսային Կովկաս, Նոր Նախիջևան, Աստրախան, Ս.Պետերբուրգ, Մոսկվա)» </t>
  </si>
  <si>
    <t>«Սփյուռքի ներդրումները ՀՀ տնտեսության մեջ. Զարգացման հեռանկարներ»</t>
  </si>
  <si>
    <t>«Հայրենադարձության խթանման և ինտեգրման քաղաքականություն. Այլ երկրների փորձերի հիման վրա համեմատական վերլուծություն»</t>
  </si>
  <si>
    <t>Ռազմավարական հետազոտությունների գիտահետազոտական լաբորատորիա</t>
  </si>
  <si>
    <t>«Երևանի Մ. Հերացու անվ. պետական բժշկական համալսարան» ՊՈԱԿ</t>
  </si>
  <si>
    <t>Նոր ամֆիֆիլ մեզո-տեղակալված կատիոնային (մետաղա)պորֆիրինների սինթեզ և հակաքաղցկեղային ակտիվության ուսումնասիրում in vitro և in vivo</t>
  </si>
  <si>
    <t>Հայոց ցեզասպանության հոգենաբական տրավմայի միջսերնդային փոխանցում</t>
  </si>
  <si>
    <t>Ջրաաղային փոխանակության ցուցանիշների և որոշ հարմոնների փոխազդեցության մաթմոդելավորման և կենսաբանական ռիթմերի ձևավորման մեխանիզմները</t>
  </si>
  <si>
    <t>Թունաքիմիկատների ազդեցությունը գյուղական բնակչության օնկոհիվանդացության ու վերարտադրողական առողջության վրա և ռիսկերի նվազեցմանն ուղղված ռազմավարության մշակում</t>
  </si>
  <si>
    <t>Քոնդրոցիտների և պրեքոնդրոբլաստների նշանակությունը հոդային աճառի վերականգնման գործընթացում</t>
  </si>
  <si>
    <t>Սրտի վերաձևավորման նշանակությունը նախասրտերի շողացման ախտաբանության և բուժման գործընթացներում</t>
  </si>
  <si>
    <t>Կալցիումկարգավորիչ հորմոնների դերը սրտի գործունեության մեխանիզմներում</t>
  </si>
  <si>
    <t>Առողջապահական համակարգում բուժօգնության որակի կառավարման արդյունավետ տեխնոլոգիական մոտեցումների ներդրման գիտական հիմնավորումը</t>
  </si>
  <si>
    <t>ՀՀ ԶՈւ-ում արտահիվանդանոցային թոքաբորբերի հիվանդացությունը և Պնևմո-23 պատվաստած թոքաբորբերով հիվանդների հարմարվողականության գնահատականը` դրանց կանխարգելման համար</t>
  </si>
  <si>
    <t>Մետաղական կլաստերների ֆոտոիոնիզացիա</t>
  </si>
  <si>
    <t>ՀՀ ԿԳՆ Ռուս-Հայկական (Սլավոնական) համալսարան</t>
  </si>
  <si>
    <t>Առևտրային բանկերում կորպորատիվ կառավարման նոր հայեցակարգի մշակում` Բազել-3 պահանջների լույսի տակ</t>
  </si>
  <si>
    <t>Ֆինանսական միջնորդության ինստիտուտների կարգավորման համակարգի արդիականացումը ՀՀ-ում</t>
  </si>
  <si>
    <t>Արևմտահայ ընդարձակ կենսագրական բառարան</t>
  </si>
  <si>
    <t>Ոչ կոմպակտ օպերատորներով որոշ դասերի ոչ գծային ինտեգրալ և ինտեգրա–դիֆերենցիալ հավասարումներ կրիտիկական դեպքում</t>
  </si>
  <si>
    <t>Սիբիրախտի հարուցիչի համաճարակային օջախների հայտնաբերումը Հայաստանի Հանրապետությունում և պայքարի միջոցառումների կազմակերպումը</t>
  </si>
  <si>
    <t>Միջտնտեսային և ներտնտեսային ջրօգտագործման ավտոմատ կառավարման համակարգի մշակում և ներդրում ոռոգելի երկրագործության պայմաններում</t>
  </si>
  <si>
    <t>Կլիմայական փոփոխությունների ազդեցության ուսումնասիրությունը գյուղատնտեսական կենդանիների ինվազիոն հիվանդությունների համաճարակաբանությունում</t>
  </si>
  <si>
    <t xml:space="preserve"> «Հ. Պետրոսյանի անվ. հողագիտության, ագրոքիմիայի և մելիորացիայի գիտական կենտրոն» ՀԱԱՀ մասնաճյուղ</t>
  </si>
  <si>
    <t>Անապատացման հետևանքների մեղմման և հողերի բերրիության բարձրացման ուղիները Հայաստանի Հանրապետությունում</t>
  </si>
  <si>
    <t>ՀՀ ԾՄ աղտոտված տարածքների էկոհամակարգերի էկոլոգիատոքսիկոլոգիական վիճակի գնահատում և քարտեզագրում</t>
  </si>
  <si>
    <t>Ադապտիվ-լանդշաֆտային երկրագործությունը, որպես արդի պայմաններում լեռնային երկրագործության արդյունավետության բաձրացման հիմնական ուղղություն</t>
  </si>
  <si>
    <t>Ֆերիհեմոգլոբինով ներբջջային և արտաբջջային ՆԱԴPH- օքսիդազի արտազատման խթանման երևույթը և դրա ներդրումը կենսաքիմիայում և բժշկության մեջ</t>
  </si>
  <si>
    <t>«Գիտական և գիտատեխնիկական նպատակային-ծրագրային հետազոտություններ» ծրագրի շրջանակներում կատարվող Հատուկ գիտահետազոտական և փորձակոնստրուկտորական աշխատանքներ</t>
  </si>
  <si>
    <t>ՀՀ ԳԱԱ «Մ.Քոթանյանի անվ. տնտեսագիտության ինստիտուտ» ՊՈԱԿ</t>
  </si>
  <si>
    <t>Պետական պարտքի կառավարման հիմնախնդիրները և դրանց լուծման ուղիները Հայաստանի Հանրապետությունում</t>
  </si>
  <si>
    <t>ՀՀ ԳԱԱ «Արևելագիտության ինստիտուտ» ՊՈԱԿ</t>
  </si>
  <si>
    <t>Կիլիկյան Հայաստանը սահմանակից պետական միավորների ընկալումներում (ԺԲ-ԺԳ դդ.)</t>
  </si>
  <si>
    <t>Միջպետական պայմանագրերը Խեթական տերության և Հայասայի միջև</t>
  </si>
  <si>
    <t>Բարդ քիմիական ռեակցիոն համակարգերի մոդելավորումը</t>
  </si>
  <si>
    <t>Խաղողի կորիզներից ստացված էքստրատը լյարդի տոկսիկ ցիտոզի կանխարգելման  և բուժման գործում*</t>
  </si>
  <si>
    <t>Պարենային անվտանգության  ապահովման հիմնախնդիրները ՀՀ-ում</t>
  </si>
  <si>
    <t>Ռաշբայի և Դրեսելհաուսի սպին-ուղեծրային  փոխազդեցության ներգործությունը  պոլարոնային վիճակների և պոլարոնային տրոհման մեխանիզմների  վրա վյուրցիտային քվանտային կետերում</t>
  </si>
  <si>
    <t>Բետա-վոլաստոնիտի ստացումը ցածր ջերմաստիճաններում սերպենտիններից  կորզված սիլիկահողերից</t>
  </si>
  <si>
    <t>Սոցիալական ցանցերում դեռահասների և երիտասարդների միջանձային հաղորդակցման  հոգեբանական ռիսկերը</t>
  </si>
  <si>
    <t>Հոգեբանական  էվրիստիկ մեխանիզմները  սպառողի դրամային վարքագծում և դրանց հաղթահարումը</t>
  </si>
  <si>
    <t>Հայկական թեմատիկան ժամանակակից  թուրք գրականության մեջ (XX դ. երկրորդ կեսին - XXIդ. սկզբին )</t>
  </si>
  <si>
    <t>Տեքստի կատեգորիան ժամանակակից  ոճաբանության և լեզվագործաբանության գիտական հարացույցում</t>
  </si>
  <si>
    <t>Հայկական բնական քաղցր և “սառցե” գինիների պատրաստման տեխնոլոգիայի մշակումը</t>
  </si>
  <si>
    <t>Սպինային հետազոտությունները ՔԽԴ-ի շրջանակներում. Jlab-ի տվյալներից մինչև LHC Ֆենոմենոլոգիա</t>
  </si>
  <si>
    <t>ՀՀ ԿԳՆ «Ա. Ի. Ալիխանյանի անվ. ազգային գիտական լաբորատորիա (Երևանի ֆիզիկայի ինստիտուտ)» հիմնադրամ</t>
  </si>
  <si>
    <t>Ցածր չափանի և ռեկուրսիվ սպինային ցանցերի մագնիսական հարթակները, քվանտային խճճվածությունը և դինամիկ համակարգերի մեխանիզմը</t>
  </si>
  <si>
    <t>ՔՔԴ ուղղումները B մեզոնների հազվագյուտ տրոհումների համար ստանդարտ մոդելում և ՄՍՍՄ-ում</t>
  </si>
  <si>
    <t>Ծանր միջուկների ճեղքման հազվադեպ կանալների որոնումը</t>
  </si>
  <si>
    <t>Անգլալեզու հակահայկական  քարոզչական դիսկուրսի հետազոտությունների լաբորատորիա</t>
  </si>
  <si>
    <t>Քվանտային տեխնոլոգիաներ  և նոր նյութեր</t>
  </si>
  <si>
    <t>Մաթեմատիկական  հետազոտությունների կենտրոն</t>
  </si>
  <si>
    <t>Տարօրինակ քվարկները սպիտակ թզուկներում և նեյտրոնային աստղերում</t>
  </si>
  <si>
    <t>«Էլեկրամագնիսական համակարգեր» բազային գիտահետազոտական լաբորատորիա</t>
  </si>
  <si>
    <t>«Հիդրոտեխնիկայի» բազային գիտահետազոտական լաբորատորիա</t>
  </si>
  <si>
    <t>«Ռոբոտատեխնիկա» բազային գիտահետազոտական լաբորատորիա</t>
  </si>
  <si>
    <t>«Գյուղատնտեսական թունաքիմիկատների ստացում և որակի վերահսկում»  բազային գիտահետազոտական լաբորատորիա</t>
  </si>
  <si>
    <t>«Քիմիական  տեխնոլոգիաներ  և պոլիմերային նանոկոմպոզիտներ» բազային գիտահետազոտական լաբորատորիա</t>
  </si>
  <si>
    <t>«Միկրո- և նանոէլեկտրոնիկա» բազային գիտահետազոտական լաբորատորիա</t>
  </si>
  <si>
    <t>«Շփագիտություն»  բազային գիտահետազոտական լաբորատորիա</t>
  </si>
  <si>
    <t>«Համակարգային  վերլուծություն» բազային գիտահետազոտական լաբորատորիա</t>
  </si>
  <si>
    <t>Բրոմ պարունակող ամինաթթվային  կոմպլեքսների հետազոտումը C-ալկիլման ասիմետրիկ ռեակցիաներում:  β-բենզոիլֆենիլ տեղակալված ամինոպրոպիոնաթթվի օպտիկապես ակտիվ նոր ածանցյալների սինթեզ</t>
  </si>
  <si>
    <t>ՀՀ ԿԳՆ ՀԱԱՀ  «Հ.Պետրոսյանի անվան հողագիտության, ագրոքիմիայի և մեկիորացիայի գիտական կենտրոն» մասնաճյուղ</t>
  </si>
  <si>
    <t>«ՀՀ ԳԱԱ  Ցեղասպանության թանգարան-ինստիտուտ» ՊՈԱԿ</t>
  </si>
  <si>
    <t>«Մ.Մաշտոցի անվ. հին ձեռագրերի ինստիտուտ (Մատենադարան)» ՊՈԱԿ</t>
  </si>
  <si>
    <t xml:space="preserve">ՀՀ ԳԱԱ «Վ.Համբարձումյանի անվ. Բյուրականի աստղադիտարան» ՊՈԱԿ </t>
  </si>
  <si>
    <t xml:space="preserve">Գիտական աստիճանաշնորհման համակարգի պահպանում և  զարգացում  </t>
  </si>
  <si>
    <t>«Ֆոտոէլեկտրոնային սարքեր կապի օպտիկական համակարգերում» բազային գիտահետազոտական լաբորատորիա</t>
  </si>
  <si>
    <t>«Կիսահաղորդչային ֆոտոէլեկտրական  սարքեր»  բազային գիտահետազոտական լաբորատորիա</t>
  </si>
  <si>
    <t>«Էլեկտրամեխանիկա և էլեկտրառադիոնյութեր» բազային գիտահետազոտական լաբորատորիա</t>
  </si>
  <si>
    <t>«Էլեկտրատեխնոլոգիաներ» բազային գիտահետազոտական լաբորատորիա</t>
  </si>
  <si>
    <t>«Ռենտգենակառուցվածքային հետազոտություններ» բազային գիտահետազոտական լաբորատորիա</t>
  </si>
  <si>
    <t>«Մեքենայական  թարգմանության  քոմփյութերային համակարգեր» բազային գիտահետազոտական լաբորատորիա</t>
  </si>
  <si>
    <t>«Պոլիմերացման  պրոցեսների մակրոկինետիկա»  բազային գիտահետազոտական լաբորատորիա</t>
  </si>
  <si>
    <t>«Մեքենաշինական  տեխնոլոգիաներ»  բազային գիտահետազոտական լաբորատորիա</t>
  </si>
  <si>
    <t>«Նյութագիտություն  և մետալուրգիա» բազային գիտահետազոտական լաբորատորիա</t>
  </si>
  <si>
    <t>«Ավտոմատացված  համակարգեր և մոդելավորում»   բազային գիտահետազոտական լաբորատորիա</t>
  </si>
  <si>
    <t>Գիտահետազոտական աշխատանքների  ծառայությունների  և ինովացիոն հետազոտությունների կենտրոն</t>
  </si>
  <si>
    <t>«Հելիոտեխնիկա»  բազային գիտահետազոտական լաբորատորիա</t>
  </si>
  <si>
    <t>«Տեխնոլոգիական  չափումներ»  բազային գիտահետազոտական լաբորատորիա</t>
  </si>
  <si>
    <t xml:space="preserve"> «Հայաստանի պետական ճարտարագիտական համալսարան» ՊՈԱԿ-ի Գյումրիի մասնաճյուղ </t>
  </si>
  <si>
    <t>«Երևանի ճարտարապետության և շինարարության  պետական համալսարան» հիմնադրամ</t>
  </si>
  <si>
    <t>Բարձր սպինների փոխազդեցություն և ունիվերսալություն տրամաչափային/լարային տեսություններում</t>
  </si>
  <si>
    <t>Ամպրոպային Վերգետնյա Աճերի հետազոտությունները տարրական մասնիկների դետեկտորների, էլեկտրական և գեոմագնիսական դաշտի և օպտիկական գրանցիչների օգնությամբ</t>
  </si>
  <si>
    <t>N=2 սուպերսիմետրիկ Յանգ-Միլսի տեսություն կապը երկչափ կոնֆորմ դաշտի տեսության և ինտեգրվող մոդելների հետ</t>
  </si>
  <si>
    <t>Գերբարձր էներգիաների գամմա ճառագայթների աստղաֆիզիկա ՊՄՉԴ-ների օգնությամբ</t>
  </si>
  <si>
    <t>Եռաչափ և երկչափ ինտեգրվող մոդելներ. Քվանտային հաշվարկներ ու Կիտաևի մոդել</t>
  </si>
  <si>
    <t>Միկրոպոլյար առաձգական բարակ ձողերի, սալերի և թաղանթների երկրաչափական ոչ գծային տեսությունը</t>
  </si>
  <si>
    <t>ՀՀ ԿԳՆ Գյումրու Մ. Նալբանդյանի անվ. պետական մանկավարժական ինստիտուտ ՊՈԱԿ</t>
  </si>
  <si>
    <t>Էկոլոգիական հիմնախնդիրների ուսուցումը կրթական նոր տեխնոլոգիաների կիրառմամբ</t>
  </si>
  <si>
    <t>ՀՀ ԿԳՆ «Կրթության ազգային ինստիտուտ» ՓԲԸ</t>
  </si>
  <si>
    <t>Վարունգի հետերոզիսային հիբրիդների ստացումը ավանդական ընտրասերման և կենսատեխնոլոգիայի մեթոդների կիրառմամբ</t>
  </si>
  <si>
    <t>Աշնանացան ցորենի և գարու նոր սորտերի ընտրասերում, առաջնային սերմնաբուծություն արդյունավետ տեխնոլոգիաների մշակում և ներդրում</t>
  </si>
  <si>
    <t>ՀՀ տարբեր բնակլիմայական գոտիներում ծիրանենու և դեղձենու հիվանդությունների, վնասատուների դեմ էկոլոգիապես հիմնավորված պայքարի տեխնոլոգիաների մշակում և ներդրում</t>
  </si>
  <si>
    <t>Հայ ժողովրդի մասնակցությունը առաջին համաշխարհային պատերազմին</t>
  </si>
  <si>
    <t>Հայաստանի դպրոցներում ընթերցանության որակի և ընկալման մակարդակի հետազոտումը</t>
  </si>
  <si>
    <t>ՀՀ ԿԱ «Գնահատման և թեստավորման կենտրոն»</t>
  </si>
  <si>
    <t>Մագիստրանտների ուսուցման արդյունավետությունն ապահովող հոգեբանական գործոնների ուսումնասիրություն</t>
  </si>
  <si>
    <t>ՀՀ պետական կառավարման ակադեմիա</t>
  </si>
  <si>
    <t>Պղնձի` L-թիրոզինի ածանցյալ իզոմերային Շիֆֆի հիմքերի հետ մետաղօրգանական կոմպլեքսների ռադիոպաշտպանիչ ակտիվության հետազոտությունը</t>
  </si>
  <si>
    <t>Ծախսային ծրագիրը կատարող ՀՀ պետական կառավարման մարմնի և իրավաբանական անձ հանդիսացող սուբյեկտների անվանումները</t>
  </si>
  <si>
    <t>ՀՀ սպորտի և երիտասարդության հարցերի նախարարություն</t>
  </si>
  <si>
    <t>Ուսանողներին զեղչային գներով հանրակացարանային պայմանների տրամադրում</t>
  </si>
  <si>
    <t>ՀՀ կրթության և գիտության նախարարություն</t>
  </si>
  <si>
    <t>Դպրոցականների ամառային հանգստի կազմակերպում</t>
  </si>
  <si>
    <t>Տարեկան պլան*</t>
  </si>
  <si>
    <t>Տարեկան ճշտված պլան**</t>
  </si>
  <si>
    <t>Փաստ</t>
  </si>
  <si>
    <t xml:space="preserve">Կատարման % ճշտված պլանի նկատմամբ </t>
  </si>
  <si>
    <t>(հազար դրամ)</t>
  </si>
  <si>
    <t>Հաշվետվություն</t>
  </si>
  <si>
    <t>Հավելված N 1</t>
  </si>
  <si>
    <t>Բաժին</t>
  </si>
  <si>
    <t xml:space="preserve">խումբ </t>
  </si>
  <si>
    <t>դաս</t>
  </si>
  <si>
    <t>Ծախսային  ծրագիր</t>
  </si>
  <si>
    <t>Բազմաշերտ սալերի և թաղանթների ստատիկական ու դինամիկական վիճակների տարածական նոր դասի խնդիրների լուծումներ, հնարավոր կիրառություններ սեյսմոլոգիայում</t>
  </si>
  <si>
    <t>Բարակ սալերի և գլանային թաղանթների տատանումներն ու կայունությունը տարբեր բնույթի ֆիզիկական դաշտերի առկայությամբ</t>
  </si>
  <si>
    <t>Որոտան-Գորիս  դիատոմիտաբեր  ավազանի ֆոսֆորիտային ապարները և նրանց օգտագործման հնարավորությունները որպես ֆոսֆորային պարարտանյութեր</t>
  </si>
  <si>
    <t>Համապիտանի օդաթողման և օդատրման սարք</t>
  </si>
  <si>
    <t>Հոսանքահարումից  պաշտպանիչ սարքի մշակումը</t>
  </si>
  <si>
    <t>«Քենդլ» սինքրոտրոնային հետազոտությունների ինստիտուտ» հիմնադրամին  պետական աջակցություն</t>
  </si>
  <si>
    <t>Անօդաչու թռչող ապարատների ադապտիվ ինքնաղեկասարքի  և բարձր ճշտության գիրոկայունացված  հարթակի մշակումը և լաբորատոր նմուշի պատրաստումը</t>
  </si>
  <si>
    <t>Գյուղատնտեսական թունաքիմիկատների միկրո-էմուլսիոն  և միկրո-սուսպենզիոն պատրաստուկային  ձևերի ստեղծման տեխնոլոգիայի մշակում և նմուշների պատրաստում</t>
  </si>
  <si>
    <t>Ճնշման տվիչներում օգտագործելու համար պլատինից բարակ թաղանթային ջերմաստիճանային  տվիչների նախագծում և ստացման տեխնոլոգիական  պրոցեսների մշակում</t>
  </si>
  <si>
    <t>Տեխնոլոգիական  պրոցեսների մշակումը արագացուցչային տեխնիկայի ճշգրիտ հանգույցներ պատրաստելու համար</t>
  </si>
  <si>
    <t>Պլազմայի ռադիոհաճախային  իմպեդանսի բարձր հզորության արագագործ համաձայնեցնող  համակարգ</t>
  </si>
  <si>
    <t>Իմունախթանիչ  հակավիրուսային  պատրաստուկի  պիլոտային արտադրության  տեխնոլոգիա</t>
  </si>
  <si>
    <t>«Բարվա» ինովացիոն կենտրոն» ՍՊԸ</t>
  </si>
  <si>
    <t>«Երևանի կապի միջոցների գիտահետազոտական ինստիտուտ» ՓԲԸ</t>
  </si>
  <si>
    <t>ՀՀ ԿԳՆ ԳՊԿ «ՔԵՆԴԼ» սինքրոտրոնային հետազոտությունների ինստիտուտ» հիմնադրամ</t>
  </si>
  <si>
    <t>Խաղողի միջվազային տարածության մշակության մեքենայի արտադրական փորձարկումների  անցկացում և նախապատրաստում արտադրության  մեջ ներդրման համար</t>
  </si>
  <si>
    <t>Միջին և փոքրատոննաժ  50-ից ավելի օրգանական քիմիական միացությունների  սինթեզման ունիվերսալ բլոկ-մոդուլային տեխնոլոգիայի մշակում և պիլոտային կայանքի ստեղծում</t>
  </si>
  <si>
    <t>Երեք առանցքներով տատանումներ գրանցող սեյսմիկ դետեկտոր, որը գործելու է աննախադեպ լայն հնարավորություններ ընձեռնող sfco նոր տվիչի հիման վրա</t>
  </si>
  <si>
    <t>««ՔԵՆԴԼ»Սինքրոտրոնային հետազոտությունների ինստիտուտ» հիմնադրամի «AREAL» գծային արագացուցչի վրա իրականացվող թեմաներ</t>
  </si>
  <si>
    <t>Ուռուցքաբանության գերազանցության  կենտրոնի գիտական ուղղություների հետ առնչվող գիտական թեմաներ</t>
  </si>
  <si>
    <t>Շիրակի մարզի գիտական կազմակերպություններում իրականացվող գիտական հետազոտությունների աջակցության ծրագիր</t>
  </si>
  <si>
    <t>Նոր մրցույթ</t>
  </si>
  <si>
    <t>ՀՀ ԿԳՆ «Հայաստանի ազգային ագրարային համալսարան»
հիմնադրամ</t>
  </si>
  <si>
    <t>«Արիակ» կիրառական քիմիայի ինստիտուտ» ՓԲԸ</t>
  </si>
  <si>
    <t>«Փի Էս Այ» ճշգրիտ տվիչներ – սարքավորումներ  մշակող և արտադող» ՍՊԸ</t>
  </si>
  <si>
    <t>«Գիտական և  գիտատեխնիկական գործունեության պետական նպատակային-ծրագրային ֆինանսավորում» ծրագրի շրջանակներում  պետական աջակցություն Ճարտարապետության և շինարարության  Հայաստանի ազգային  համալսարանին  «ԼՂՀ  ջրային ռեսուրսների կառավարման և ջրային ենթակառուցվածքների շահագործման արդյունավետության բարձրացման ուղիները» ծրագրի իրականացման  համար</t>
  </si>
  <si>
    <t>«Ճարտարապետության և շինարարության
Հայաստանի ազգային  համալսարան»</t>
  </si>
  <si>
    <t>«Գիտական և գիտատեխնիկական նպատակային-ծրագրային հետազոտություններ» ծրագրի շրջանակներում  պետական աջակցություն    Մատենադարանին «Մատենադարանի մեծադիր ձեռագրերի, հազվագյուտ փաստաթղթերի  և հնատիպ գրքերի կոնսեվացման  ու գիտատեխնիկական մշակում»  ծրագրի իրականացման  համար</t>
  </si>
  <si>
    <t>«Մ. Մաշտոցի անվ. հին ձեռագրերի ինստիտուտ
(Մատենադարան)» ՊՈԱԿ</t>
  </si>
  <si>
    <t>Կոմպլեմենտի համակարգի B, H, և I գործոնների ֆունկցիոնալ կարգավիճակը հետտրավմատիկ  սփրեսային խանգարման ժամանակ</t>
  </si>
  <si>
    <t>Լեռնային Ղարաբաղի Հանրապետության  անասնապահության կերային ռեսուրսների գնահատումը և ռացիոնալ օգտագործումը (Թալիշի համայնքի օրինակով)</t>
  </si>
  <si>
    <t>ԼՂՀ կաթնամթերքներից  ընտրված կաթնաթթվային բակտերիաների  հակամանրէային  հատկությունները`  ընդդեմ մարդու և կենդանիների ախտածին մանրէների</t>
  </si>
  <si>
    <t>Էկոլոգաերկրաքիմիական հետազոտություններ Արցախի տարածքում</t>
  </si>
  <si>
    <t>Սիլիցիում-Գերմանիում նանոհետերո կառուցվածքների  որոշ օպտիկական հատկությունները</t>
  </si>
  <si>
    <t>Կիրառական արդյունքի ձեռքբերմանն ուղղված ծրագրեր</t>
  </si>
  <si>
    <t>ՀՀ Սյունիքի մարզի Կապան, Սիսիան, Գորիս քաղաքների սեյսմիկ ռիսկի գնահատում (կիրառական արդյունքների ներդրում)</t>
  </si>
  <si>
    <t>«Արցախի գիտական կենտրոն» ՊՈԱԿ</t>
  </si>
  <si>
    <t>«''Հայկական հանրագիտարան'' հրատարակչություն» ՊՈԱԿ-ի պահպանում</t>
  </si>
  <si>
    <t>«Գիտական և  գիտատեխնիկական գործունեության պետական նպատակային-ծրագրային ֆինանսավորում» ծրագրի շրջանակներում  պետական աջակցություն    ՀՀ մշակույթի  նախարարության    ՙՊատմամշակութային արգելոց-թանգարանների և պատմական միջավայրի պահպանության  ծառայություն՚ ՊՈԱԿ-ին «Մեծամոր պատմահնագիտական արգելոցի համակողմանի
ուսումնասիրության II փուլ (ուշ բրոնզեդարյան
դամբարանադաշտ)» ծրագրի իրականացման  համար</t>
  </si>
  <si>
    <t>«Գիտական և գիտատեխնիկական գործունեության պետական նպատակային-ծրագրային ֆինանսավորում» ծրագրի շրջանակներում  պետական աջակցություն «ՀՀ ԳԱԱ Հնագիտության  և ազգագրության  ինստիտուտ»  ՊՈԱԿ-ին
«Սեփական և այլազգի միջավայրում հայերի համեմատական հետազոտության  հիմնական ուղղությունները, ուսումնասիրության խնդիրների ու հեռանկարները»  ծրագրի իրականացման  համար</t>
  </si>
  <si>
    <t>«Գիտական և գիտատեխնիկական գործունեության պետական նպատակային-ծրագրային ֆինանսավորում» ծրագրի շրջանակներում  պետական աջակցություն «ՀՀ ԳԱԱ Պատմության ինստիտուտ» ՊՈԱԿ-ին «Հայոց պատմություն բազմահատորյակի հատոր 1-ին գիրք II-ի» ծրագրի իրականացման  համար</t>
  </si>
  <si>
    <t>«Գիտական և  գիտատեխնիկական գործունեության պետական նպատակային-ծրագրային ֆինանսավորում» ծրագրի շրջանակներում  պետական աջակցություն «ՙՀՀ ԳԱԱ Հ.Բունիաթյանի  անվ. կենսաքիմիայի  ինստիտուտ՚»  ՊՈԱԿ-ին
«ՙՀատուկ վտանգավոր ինֆեկցիոն հիվանդությունների կանխարգելման  և բուժման նոր դեղանյութերի  ստեղծում և ներդրում գյուղատնտեսության և առողջապահության պրակտիկայում»  ծրագրի իրականացման  համար</t>
  </si>
  <si>
    <t>ՀՀ ԳԱԱ «Էկոլոգոնոոսֆերային հետազոտությունների կենտրոն» ՊՈԱԿ</t>
  </si>
  <si>
    <t>«Գիտական և գիտատեխնիկական գործունեության պետական նպատակային-ծրագրային ֆինանսավորում» ծրագրի շրջանակներում  պետական աջակցություն «ՀՀ ԳԱԱ Մոլեկուլային կենսաբանության  ինստիտուտ»  ՊՈԱԿ-ին
«Իրանաբնակ  թյուրքախոս  էթնիկական  խմբերի
ծագումնաբանությունը և ազգային ինքնության  խնդիրները» ծրագրի իրականացման  համար</t>
  </si>
  <si>
    <t>«Գիտական և գիտատեխնիկական գործունեության պետական նպատակային-ծրագրային ֆինանսավորում» ծրագրի շրջանակներում  պետական աջակցություն «ՀՀ ԷԲՊՆ Ատոմային էլեկտրակայանների շահագործման  հայկական գիտահետազոտական ինստիտուտ»  ՊՈԱԿ-ին «ՋՋԷՌ ռեակտորով  ատոմային էներգաբլոկի  ԳՇԿ-ում ակուստիկ տատանումների առաջացման  երևույթի հետազոտման փորձարարական կայանքի ստեղծում» ծրագրի իրականացման համար</t>
  </si>
  <si>
    <t>«Գիտական և գիտատեխնիկական գործունեության պետական նպատակային-ծրագրային ֆինանսավորում» ծրագրի շրջանակներում  պետական աջակցություն «Հայ- ռուսական (սլավոնական)  համալսարանին»   «ՀՀ արտաքին միգրացիոն իրավիճակի եռամյա (2015-2017թթ.) մշտադիտարկում`  ընտրանքային  հետազոտության  միջոցով» ծրագրի իրականացման  համար</t>
  </si>
  <si>
    <t>ՀՀ ԿԳՆ «Հայ-ռուսական (սլավոնական)
համալսարան»</t>
  </si>
  <si>
    <t>«Գիտական և գիտատեխնիկական գործունեության պետական նպատակային-ծրագրային ֆինանսավորում» ծրագրի շրջանակներում  պետական աջակցություն «ՀՀ ԳԱԱ Կենդաբանության  և հիդրոէկոլոգիայի  գիտական կենտրոն» ՊՈԱԿ-ին «Կլիմայի  փոփոխման պայմաններում  Հայաստանի և Բելառուսի համար ազգային արժեք հանդիսացող քաղցրահամ ջրային էկոհամակարգերի  /Սևանա լիճ և Ախուրյան ջրամբար` Հայաստան, Նարոչ, Հարավային Վոլոս լճեր` Բելառուս / հետազոտում» ծրագրի իրականացման համար</t>
  </si>
  <si>
    <t>ՀՀ ԳԱԱ «Կենդաբանության և հիդրոէկոլոգիայի գիտական կենտրոն» ՊՈԱԿ</t>
  </si>
  <si>
    <t>ՀՀ ԿԱ «Նորավանք գիտակրթական հիմնադրամ»</t>
  </si>
  <si>
    <t>«ՀՀ մշակույթի  նախարարության
«Պատմամշակութային ժառանգության գիտահետազոտական կենտրոն» ՊՈԱԿ</t>
  </si>
  <si>
    <t>«Գիտական և գիտատեխնիկական գործունեության պետական նպատակային-ծրագրային ֆինանսավորում» ծրագրի շրջանակներում  պետական աջակցություն «ՀՀ ԿԱ Նորավանք գիտակրթական  հիմնադրամին» «Տեղեկատվական  անվտանգություն»  թեմայով ձեռնարկի ստեղծում» ծրագրի իրականացման  համար</t>
  </si>
  <si>
    <t xml:space="preserve"> «Հայաստանի պետական ճարտարագիտական համալսարան (Պոլիտեխնիկ)» ՊՈԱԿ</t>
  </si>
  <si>
    <t>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</t>
  </si>
  <si>
    <t>«Գիտական և գիտատեխնիկական գործունեության պետական նպատակային-ծրագրային ֆինանսավորում» ծրագրի շրջանակներում  պետական աջակցություն «ՀՀ մշակույթի  նախարարության  «Պատմամշակութային ժառանգության  գիտահետազոտական կենտրոն» ՊՈԱԿ-ին «Հայոց արքաների դամբարանների  հետազոտում» ծրագրի իրականացման  համար</t>
  </si>
  <si>
    <t>«Գիտական և  գիտատեխնիկական գործունեության պետական նպատակային-ծրագրային ֆինանսավորում» ծրագրի շրջանակներում  պետական աջակցություն  «ՀՀ ԳԱԱ ինֆորմատիկայի  և ավտոմատացման  պրոբլեմների ինստիտուտ» ՊՈԱԿ-ին «Ազգային հետազոտական էլեկտրոնային ենթակառուցվածքի կիրառում բնագիտական խնդիրների լուծման համար» ծրագրի իրականացման  համար</t>
  </si>
  <si>
    <t>Նոր կատիոնային պորֆիրինները որպես հեռանկարային հակաուռուցքային միջոցներ: Սինթեզը, ֆիզիկաքիմիական և կենսաբանական հատկությունների ուսումնասիրությունը</t>
  </si>
  <si>
    <t>Թթվածնի ատոմի տեղափոխման_ռեակցիաները կենսաբանական նշանակություն ունեցող ազոտի օքսիդների մետաղապորֆիրինային կոմպլեքսների մասնակցությամբ</t>
  </si>
  <si>
    <t>Փսիխոտրոպ հատկություններով զուգորդված նոր հակացնցումային միացության խորը հետազոտություն</t>
  </si>
  <si>
    <t>Խիտ միջավայրում մոլեկուլների սպին-սպինային փոխազդեցության տեսությունը եւ փորձնական հիմնավորումը</t>
  </si>
  <si>
    <t>ՀՀ ԳԱԱ  «Ա.Բ. Նալբանդյանի անվ. քիմիական ֆիզիկայի ինստիտուտ» ՊՈԱԿ</t>
  </si>
  <si>
    <t>Դիֆենիլսելենօքսիդի, սելենոֆենի և դրա ածանցյալների հակաօքսիդիչ ազդեցության քիմիական մեխանիզմը</t>
  </si>
  <si>
    <t>Mo-Cu նանոկոմպոզիցիոն նյութեր: Սինթեզ այրման ռեժիմում և բնութագրում</t>
  </si>
  <si>
    <t>«Հայկենսատեխնոլոգիա» գիտաարտադրական կենտրոն ՊՈԱԿ</t>
  </si>
  <si>
    <t>Չհագեցած ացետիլենային կապերով նոր օպտիկապես ակտիվ ոչ սպիտակուցային α-ամինաթթուների ասիմետրիկ սինթեզ</t>
  </si>
  <si>
    <t>Տեխնոլոգիական արժեք ունեցող ալֆա-ամիլազի և գլյուկոամիլազի գեների կլոնացում և համապատասխան ֆերմենտների բնութագրում</t>
  </si>
  <si>
    <t>Հիդանտոինազային բարձր ակտիվությամբ օժտված ռեկոմբինանտ շտամների կառուցումը, հիդանտոինազի անջատումն ու բնութագրումը</t>
  </si>
  <si>
    <t>«Pass-online» ծրագրի օգնությամբ պոտենցիալ կենսաբանորեն ակտիվ ոչ սպիտակուցային ամինաթթուներ պարունակող կարճ պեպտիդների որոնումը և հետագա նպատակային սինթեզը</t>
  </si>
  <si>
    <t>Կառուցվածքային ժառանգականության դերը հարավ-արևելյան Միջին-արաքսյան միջլեռնային գոգավորության երկրադինամիկական զարգացման մեջ սալերի տեկտոնիկայի տեսանկյունից</t>
  </si>
  <si>
    <t>Հայաստանի և Փոքր Կովկասի տարածաշրջանի ժամանակակից երկրադինամիկան և մայրցամաքային դեֆորմացիաների արագությունները երկրաբանական և GPS տվյալներով</t>
  </si>
  <si>
    <t>Արարատյան գոգավորության տարածաշրջանի հրաբխայնության կոնցեպտուալ մոդելի մշակում</t>
  </si>
  <si>
    <t>Գյումրի քաղաքի էկոլոգաերկրաքիմիական առանձնահատկությունների բացահայտում</t>
  </si>
  <si>
    <t>Անդրկովկասյան գյուրզայի և հայկական իժի թույնի դեզինտեգրինների անգիոստատիկ ակտիվությունը փորձարարական մելանոմայի աճի ժամանակ</t>
  </si>
  <si>
    <t>ՀՀ ԳԱԱ «Ս.Դավթյանի անվ. Հիդրոպոնիկայի պրոբլեմների ինստիտուտ» ՊՈԱԿ</t>
  </si>
  <si>
    <t>Մեղրախոտի գիտա-արտադրական փորձարկումը և ներդրումը ՀՀ-ում և ԼՂՀ-ում, դրանից պատրաստված կենսահավելման ֆիզիոլոգիական ազդեցության հավաստագրումը</t>
  </si>
  <si>
    <t>Բուրավետ կալիզիայի (Callisia fragrans Woodson) արդյունավետությունը, որակական առանձնահատկությունները և կենսատեխնոլոգիայի մշակումը անհող մշակույթի պայմաններում</t>
  </si>
  <si>
    <t>Սինապտիկ պլաստիկությունը կարգավորող տրանսկրիպցիոն գործոնների ուսումնասիրությունը շիզոֆրենիայի ժամանակ</t>
  </si>
  <si>
    <t>Մարդու հյուսվածքահամատեղելիության գլխավոր համալիրի շիզոֆրենիայի ժառանգական նախատրամադրվածության համար պատասխանատու գեները</t>
  </si>
  <si>
    <t>Էնդոգեն ազդակներով պայմանավորված նեյտրոֆիլների ակտիվացման մոլեկուլային մեխանիզմները աուտոբորբոքային և աուտոիմունային ախտաբանական վիճակներում</t>
  </si>
  <si>
    <t>Կալիումական անցուղու ծակոտու բնատուր հատկությունների և դրանց դերի ուսումնասիրությունը անցուղու լարում–կախյալ դարպասման գործընթացում</t>
  </si>
  <si>
    <t>Ծախսային  ծրագիրը կատարող  ՀՀ պետական կառավարման մարմինների և պետական աջակցություն ստացող իրավաբանական անձ հանդիսացող սուբյեկտների անվանումները</t>
  </si>
  <si>
    <t>Գերատեսչական  պատկանելություն</t>
  </si>
  <si>
    <t>02</t>
  </si>
  <si>
    <t>01</t>
  </si>
  <si>
    <t>04</t>
  </si>
  <si>
    <t>Գիտական և գիտատեխնիկական գործունեության հիմնարար և կարևորագույն նշանակություն ունեցող կիրառական հետազոտություններ</t>
  </si>
  <si>
    <t>ՀՀ Սփյուռքի նախարարություն  - ընդամենը</t>
  </si>
  <si>
    <t xml:space="preserve"> «Հայաստանի ազգային ագրարային համալսարան» հիմնադրամ</t>
  </si>
  <si>
    <t>Ուսումնական միջավայրի մոդելավորման և նախագծման հոգեբանական հիմնախնդիրները</t>
  </si>
  <si>
    <t>Գյուղատնտեսության մեքենայացման, էլեկտրիֆիկացման եւ ավտոմոբիլային  փոխադրումների ԳՀԻ</t>
  </si>
  <si>
    <t>Պարենամթերքի տեխնոլոգիաների, սննդի անվտանգության եւ կենսատեխնոլոգիաների ԳՀԻ</t>
  </si>
  <si>
    <t>Գիտական աստիճանաշնորհման համակարգի պահպանում և զարգացում</t>
  </si>
  <si>
    <t xml:space="preserve">ՀՀ կրթության և գիտության նախարարություն </t>
  </si>
  <si>
    <t>ՀՀ կառավարության աշխատակազմ -ընդամենը</t>
  </si>
  <si>
    <t>ՀՀ կառավարության աշխատակազմ</t>
  </si>
  <si>
    <t xml:space="preserve">      </t>
  </si>
  <si>
    <t xml:space="preserve">Ենթակառուցվածքի պահպանում և զարգացում </t>
  </si>
  <si>
    <t>Ենթակառուցվածքի պահպանում և զարգացում</t>
  </si>
  <si>
    <t>Միջազգային գիտատեխնիկական կենտրոնի գրասենյակի պահպանում</t>
  </si>
  <si>
    <t>ՀՀ Գիտությունների ազգային ակադեմիայի համակարգի գիտական գործուղումների իրականացում</t>
  </si>
  <si>
    <t>ՀՀ         առողջապահության նախարարություն</t>
  </si>
  <si>
    <t>ՀՀ          գյուղատնտեսության նախարարություն</t>
  </si>
  <si>
    <t>ԸՆԴԱՄԵՆԸ-    ՀՀ  գյուղատնտեսության նախարարություն</t>
  </si>
  <si>
    <t>ՀՀ մշակույթի նախարարություն</t>
  </si>
  <si>
    <t>Երևանի   քաղաքապետարան</t>
  </si>
  <si>
    <t>ԸՆԴԱՄԵՆԸ-  Երևանի   քաղաքապետարան</t>
  </si>
  <si>
    <t>ՀՀ կրթության և գիտության նախարարության գիտության պետական կոմիտե</t>
  </si>
  <si>
    <t>Տեսական ֆիզիկայի լաբորատորիայի ենթակառուցվածքի պահպանում</t>
  </si>
  <si>
    <t>Գիտահետազոտական սեկտորի պահպանում և զարգացում</t>
  </si>
  <si>
    <t>Լազերային ճառագայթման տարածում և ստացիոնար ու ոչ ստացիոնար փոխազդեցությունը մանրաթելերում, պլանար ալիքատարներում և ծավալային կառուցվածքներում: Դրանց հիման վրա օպտոէլեկտրոնային սարքերի և համակարգերի մշակում և ստեղծում</t>
  </si>
  <si>
    <t>Միկրո- և նանոկառուցվածքների ռենտգենադիֆրակցիոն և ցածրջերմաստիճանային տեսական և փորձարարական ուսումնասիրում: Հետազոտման նոր եղանակների մշակում:</t>
  </si>
  <si>
    <t>ՀՀ կրթության և գիտության նախարարության  - ընդամենը</t>
  </si>
  <si>
    <t>ՀՀ կրթության և գիտության նախարարության գիտության պետական կոմիտե -  ընդամենը</t>
  </si>
  <si>
    <t>Գիտական և գիտատեխնիկական                    նպատակային-ծրագրային հետազոտություններ</t>
  </si>
  <si>
    <t>«Երևանի պետական համալսարան» ՊՈԱԿ</t>
  </si>
  <si>
    <t>&lt;&lt;Հայաստանի  Հանրապետության  2015  թվականի  պետական  բյուջեի  մասին&gt;&gt;  Հայաստանի  Հանրապետության օրենքի N 1 հավելվածի 09 բաժնի 05 խմբի 01 դասի և 06 խմբի 01 դասի ծրագրերով նախատեսված հատկացումների բաշխման վերաբերյալ` ըստ առանձին իրավաբանական անձ հանդիսացող սուբյեկտների</t>
  </si>
  <si>
    <t>««Հայաստան» մարզական միություն» հասարակական կազմակերպություն</t>
  </si>
  <si>
    <t>««Սևան» ԳՄԸ» հասարակական կազմակերպություն</t>
  </si>
  <si>
    <t>«Հասմիկ ճամբար» ՍՊԸ</t>
  </si>
  <si>
    <t>«Լուսաբաց» մանկական առողջարարական ճամբար ՍՊԸ</t>
  </si>
  <si>
    <t>«Արագած ճամբար» ՍՊԸ</t>
  </si>
  <si>
    <t xml:space="preserve">*  Հաստատված է «Հայաստանի Հանրապետության 2015 թվականի պետական բյուջեի մասին» Հայաստանի Հանրապետության օրենքով:     </t>
  </si>
  <si>
    <t xml:space="preserve">&lt;&lt;Հայաստանի Հանրապետության 2015 թվականի պետական բյուջեի մասին&gt;&gt;  ՀՀ օրենքի N 1 հավելվածով  գիտական և գիտատեխնիկական գործունեության ծրագրերի գծով ծախսերի բաշխման վերաբերյալ` ըստ առանձին իրավաբանական անձ հանդիսացող սուբյեկտների </t>
  </si>
  <si>
    <t>ՀՀ Սփյուռքի նախարարություն -                         ընդամենը</t>
  </si>
  <si>
    <t>ՀՀ կառավարության աշխատակազմ -                   ընդամենը</t>
  </si>
  <si>
    <t>«Նորավանք» գիտակրթական հիմնադրամի պահպանում</t>
  </si>
  <si>
    <t xml:space="preserve">«Նորավանք» գիտակրթական հիմնադրամ </t>
  </si>
  <si>
    <t xml:space="preserve"> ՀՀ կրթության և գիտության նախարարության գիտության պետական կոմիտե -  ընդամենը</t>
  </si>
  <si>
    <t xml:space="preserve">ՀՀ էկոնոմիկայի նախարարություն -                  ընդամենը  </t>
  </si>
  <si>
    <t>Գիտական և գիտատեխնիկական գործունեության ենթակառուցվածքների պահպանում ու զարգացում</t>
  </si>
  <si>
    <t>«Ա.Ալիխանյանի անվ. ազգային գիտական լաբորատորիա (Երևանի ֆիզիկայի ինստիտուտ)» հիմնադրամի գիտական և գիտատեխնիկական գործունեության ենթակառուցվածքի պահպանում ու զարգացում և գիտական ներուժի արդիականացում</t>
  </si>
  <si>
    <t>Գիտական և գիտատեխնիկական գործունեության պայմանագրային (թեմատիկ) հետազոտություններ</t>
  </si>
  <si>
    <t>&lt;&lt;Հայաստանի Հանրապետության 2015 թվականի պետական բյուջեի մասին&gt;&gt; ՀՀ օրենքի N 1 հավելվածով  գիտական և գիտատեխնիկական գործունեության ծրագրերի գծով ծախսերի բաշխման վերաբերյալ` ըստ առանձին իրավաբանական անձ հանդիսացող սուբյեկտների</t>
  </si>
  <si>
    <t xml:space="preserve"> «Չափագիտության ազգային ինստիտուտ» ՓԲԸ</t>
  </si>
  <si>
    <t>Գիտության պետական կոմիտե</t>
  </si>
  <si>
    <t>(CANDLE)  նախագծի նախապատրաստական աշխատանքների համար</t>
  </si>
  <si>
    <t>«Ա. Ի. Ալիխանյանի անվ. ազգային գիտական լաբորատորիա»  հիմնադրամ</t>
  </si>
  <si>
    <t>Կենսաբանական և սինթետիկ մակրոմոլեկուլների կառուցվածքային կազմավորման և դինամիկայի ֆիզիկական սկզբունքներ</t>
  </si>
  <si>
    <t xml:space="preserve">Քաղաքակրթական, մշակութային, սոցիալ-տնտեսական, քաղաքագիտական և հեռանկարային հետազոտությունների կենտրոն </t>
  </si>
  <si>
    <t xml:space="preserve">Կիրառական երկրաբանության լաբորատորիա </t>
  </si>
  <si>
    <t>Գիտության ոլորտում ենթակառուցվածքի, նյութատեխնիկական բազայի արդիականացում</t>
  </si>
  <si>
    <t>Փորձագետների համակարգի ստեղծում և զարգացում</t>
  </si>
  <si>
    <t xml:space="preserve">Ենթամիլիմետրային ալիքների գիտահետազոտական լաբորատորիա </t>
  </si>
  <si>
    <t>Փորձարարական հետազոտության մեթոդների կատարելագործման և ներդրման օրինաչափությունները հոգեբանության կիրառական բնագավառներում</t>
  </si>
  <si>
    <t>Համակարգի գիտական գործուղումների իրականացում</t>
  </si>
  <si>
    <t>Միջազգային գիտական համագործակցություն</t>
  </si>
  <si>
    <t>Գիտական ոլորտում տեղեկատվական ցանցերի պահպանում և զարգացում</t>
  </si>
  <si>
    <t xml:space="preserve">ՀՀ ճարտարապետական և շինարարական համալիրների  կայուն զարգացման ուղիների բացահայտում, ճշգրտում, ներդրման առաջարկությունների և  հանձնարարականների մշակում` մշտական համակարգային մոնիտորինգի կիրառմամբ </t>
  </si>
  <si>
    <t>ՀՀ ջրային համակարգերի պահպանում, զարգացում և կատարելագործում</t>
  </si>
  <si>
    <t>Սյունիքի հայագիտական հետազոտությունների կենտրոն</t>
  </si>
  <si>
    <t>Ազգային արխիվի պահպանում</t>
  </si>
  <si>
    <t>Ազգային արժեք ներկայացնող գիտական օբյեկտների պահպանություն</t>
  </si>
  <si>
    <t>05</t>
  </si>
  <si>
    <t>Գիտական և գիտատեխնիկական նպատակային-ծրագրային հետազոտություններ</t>
  </si>
  <si>
    <t>ՀՀ պաշտպանության նախարարություն</t>
  </si>
  <si>
    <t xml:space="preserve"> Ծախսային  ծրագիրը կատարող  ՀՀ պետական կառավարման մարմինների և պետական աջակցություն ստացող իրավաբանական անձ հանդիսացող սուբյեկտների անվանումները</t>
  </si>
  <si>
    <t>Գիտաշխատողներին գիտական աստիճանների համար տրվող հավելավճարներ</t>
  </si>
  <si>
    <t>09</t>
  </si>
  <si>
    <t xml:space="preserve">Գիտական կադրերի պատրաստման գծով նպաստների տրամադրում </t>
  </si>
  <si>
    <t xml:space="preserve"> ՀՀ կրթության և գիտության նախարարության  գիտության պետական կոմիտե</t>
  </si>
  <si>
    <t>Ասպիրանտական և դոկտորանտական կրթաթոշակներ</t>
  </si>
  <si>
    <t>Ֆիզիկայի բնագավառում արդիական գիտական ներուժի ապահովում</t>
  </si>
  <si>
    <t xml:space="preserve">Հայագիտական հետազոտությունների ինստիտուտի պահպանում և զարգացում </t>
  </si>
  <si>
    <t>Հայաստանի դպրոցահասակ երեխաների առողջության վարքագծի հետազոտություն</t>
  </si>
  <si>
    <t>Արաբկիր բժշկական համալիրի «Երեխաների և դեռահասների առողջության ինստիտուտ» ՓԲԸ</t>
  </si>
  <si>
    <t>Շատրվանող հորատանցքերի կառավարման և ելքերի կարգավորման եղանակի մշակում, հաշվի առնելով ներհորատանցքային հիդրավլիկան</t>
  </si>
  <si>
    <t>Ակադեմիկոս Ի.Վ. Եղիազարյանի անվ. «Ջրային հիմնահարցերի և հիդրոտեխնիկայի ինստիտուտ»</t>
  </si>
  <si>
    <t>Սևանա լճի մակարդակի հեռանկարային բարձրացման ջրառեսուրսային ապահովման գիտատեխնիկական ուրվագծային հիմունքները</t>
  </si>
  <si>
    <t>Հայերը Միջին Արևելքի գենետիկական բնապատկերում</t>
  </si>
  <si>
    <t>Սյուրռեալիզմ հայկական դիմագծով</t>
  </si>
  <si>
    <t>«Բարձր արվեստ» կերպարվեստի կենտրոն</t>
  </si>
  <si>
    <t>Երիտասարդ գիտաշխատողների աջակցության ծրագրեր</t>
  </si>
  <si>
    <t>Արցախի հետ համագործակցության ծրագիր</t>
  </si>
  <si>
    <t>Բարձր արդյունավետությամբ աշխատողների հավելավճարներ</t>
  </si>
  <si>
    <t>«Գիտական և  գիտատեխնիկական գործունեության պետական նպատակային-ծրագրային ֆինանսավորում» ծրագրի շրջանակներում պետական աջակցություն ԵՊՀ-ին «Տեղեկատվական անվտանգության գիտահետազոտական կենտրոն» ծրագիրը իրականացնելու համար</t>
  </si>
  <si>
    <t>ՀՀ տարածքային
կառավարման
նախարարություն</t>
  </si>
  <si>
    <t>ՀՀ ԳԱԱ &lt;&lt;Օրգանական և դեղագործական քիմիայի գիտատեխնոլոգիական կենտրոն&gt;&gt; ՊՈԱԿ</t>
  </si>
  <si>
    <t>Բարձրագույն կրթության կառավարման համակարգային մոդելի մշակումը ինտեգրացիոն քաղաքականության համատեքստում (միջդիսցիպլինար հետազոտություն)</t>
  </si>
  <si>
    <t>ՀՀ ԷԲՊՆ Ատոմային էլեկտրակայանների շահագործման հայկական գիտահետազոտական ինստիտուտ» ՊՈԱԿ</t>
  </si>
  <si>
    <t>ՀՀ  գիտությունների ազգային ակադեմիա</t>
  </si>
  <si>
    <t xml:space="preserve"> ՀՀ կրթության և գիտության նախարարություն </t>
  </si>
  <si>
    <t xml:space="preserve">ՀՀ ԳԱԱ «Հնագիտության և ազգագրության ինստիտուտ» ՊՈԱԿ  </t>
  </si>
  <si>
    <t xml:space="preserve">«Արևելահայերենի և արևմտահայերենի տերմինաբանական զուգադիր քննություն» </t>
  </si>
  <si>
    <t xml:space="preserve">ՀՀ ԳԱԱ  «Լեզվի ինստիտուտ»  ՊՈԱԿ  </t>
  </si>
  <si>
    <t xml:space="preserve">«Համընդհանուր ցանցային լեզվի օգտագործմամբ հայերենի բառապաշարային տվյալների հենքի մշակում» </t>
  </si>
  <si>
    <t xml:space="preserve">ՀՀ ԳԱԱ  «Պատմության ինստիտուտ»  ՊՈԱԿ         </t>
  </si>
  <si>
    <t>ՀՀ ԿԳՆ «Երևանի պետական համալսարան»  ՊՈԱԿ</t>
  </si>
  <si>
    <t>ՀՀ ԿԳՆ «Խ. Աբովյանի անվան հայկական պետական մանկավարժական համալսարան»  ՊՈԱԿ</t>
  </si>
  <si>
    <t xml:space="preserve">«Նորավանք»   գիտակրթական հիմնադրամ </t>
  </si>
  <si>
    <t xml:space="preserve">ՀՀ ԳԱԱ  «Գրականության ինստիտուտ» ՊՈԱԿ  </t>
  </si>
  <si>
    <t>ՀՀ ԳԱԱ «Ինֆորմատիկայի  և ավտոմատացման պրոբլեմների ինստիտուտ»  ՊՈԱԿ</t>
  </si>
  <si>
    <t>«Հայկական կտակների իրավական դաշտի ուսումնասիրություն»</t>
  </si>
  <si>
    <t>«Սփյուռքահայ գրականության նվաճումները (1920-1960թթ.) և զարգացման միտումները»</t>
  </si>
  <si>
    <t>«Հայրենադարձության միտումների ուսումնասիրություն»</t>
  </si>
  <si>
    <t xml:space="preserve">«Վերադարձ Հայաստան»  հիմնադրամ </t>
  </si>
  <si>
    <t>«Լիբանանահայ համայնքի պատմություն»</t>
  </si>
  <si>
    <t xml:space="preserve">«Հայոց Ցեղասպանության թեման իտալական գրականության մեջ» </t>
  </si>
  <si>
    <t xml:space="preserve">«Հայագիտական կենտրոնները Սփյուռքում.Ներուժի գնահատումն» : «Սփյուռքի աշխարհաքաղաքական ընկալումները» :  </t>
  </si>
  <si>
    <t>ՀՀ ԿԳՆ «Բարձրագույն որակավորման հանձնաժողով» գործակալություն (ԲՈՀ)</t>
  </si>
  <si>
    <t>ՀՀ ԳԱԱ  «Ա. Բ. Նալբանդյանի անվ. քիմիական ֆիզիկայի ինստիտուտ» ՊՈԱԿ</t>
  </si>
  <si>
    <t>ՀՀ ԳԱԱ «Հայոց ցեղասպանության ինստիտուտ-թանգարան» ՊՈԱԿ</t>
  </si>
  <si>
    <t>«ՌԱՄԿ-ցանց Երևան» կենտրոնի  պահպանում և զարգացում</t>
  </si>
  <si>
    <t xml:space="preserve"> «Կուրորտոլոգիայի և ֆիզիկական բժշկության ԳՀԻ» ՓԲԸ</t>
  </si>
  <si>
    <t>««Զորաց քարեր» բնակատեղի» պատմամշակութային արգելոց մասնաճյուղի զարգացման ծրագիր (I փուլ)</t>
  </si>
  <si>
    <t>Վինդսերֆինգ մարզաձևին առնչվող ծառայություններ</t>
  </si>
  <si>
    <t>«Երևանի առագաստային ակումբ» ՀԿ</t>
  </si>
  <si>
    <t>«Զեյթուն ուսանողական ավան» հիմնադրամ</t>
  </si>
  <si>
    <t>Արտադպրոցական դաստիարակություն հասարակական կազմակերպությունների կողմից</t>
  </si>
  <si>
    <t>Աղյուսակ N 22-2</t>
  </si>
  <si>
    <t>ՀՀ Գիտությունների ազգային ակադեմիայի համակարգի ինստիտուտների գիտական սարքավորումների վերազինում, սպասարկում և գիտափորձերի իրականացման համար նյութերի ձեռքբերում</t>
  </si>
  <si>
    <t xml:space="preserve">Անձի հոգեբանական անվտանգության ապահովումը մասնագիտական գործունեության մեջ </t>
  </si>
  <si>
    <t xml:space="preserve">Նոր կրթական տեխնոլոգիաներ </t>
  </si>
  <si>
    <t>Եգիպտագիտության հայկական կենտրոն</t>
  </si>
  <si>
    <t>Մոլեկուլային փոխազդեցությունները կենսաբանական նշանակություն ունեցող համակարգերում</t>
  </si>
  <si>
    <t>Քվանտային երևույթների հետազոտման և մոդելավորման լաբորատորիա</t>
  </si>
  <si>
    <t>Շրջակա միջավայրի ոլորտների աղտոտվածության  և էկոլոգիական անվտանգության գնահատում  և կանխատեսում</t>
  </si>
  <si>
    <t>Գծային և ոչ գծային մոտարկումների ու դրանց կիրառման լաբորատորիա</t>
  </si>
  <si>
    <t>Դինամիկական համակարգերի և ազդանշանների մոդելավորում</t>
  </si>
  <si>
    <t>Մեխանիկայի տեսական հարցեր և կիրառություններ</t>
  </si>
  <si>
    <t>Էկոլոգիական իրավունքի գիտաուսումնական կենտրոն</t>
  </si>
  <si>
    <t>ՀՀ ԳԱԱ «Ֆիզիկայի կիրառական պրոբլեմների ինստիտուտ» ՊՈԱԿ</t>
  </si>
  <si>
    <t>ՀՀ ԳԱԱ «Ա.Նազարովի անվ. Երկրաֆիզիկայի և ինժեներային սեյսմբանության ինստիտուտ» ՊՈԱԿ</t>
  </si>
  <si>
    <t>ՀՀ ԳԱԱ «Օրգանական և դեղագործական քիմիայի գիտատեխնոլոգիական կենտրոն» ՊՈԱԿ</t>
  </si>
  <si>
    <t>ՀՀ ԳԱԱ «Մ.Մանվելյանի անվ. ընդհանուր և անօրգանական քիմիայի ինստիտուտ» ՊՈԱԿ</t>
  </si>
  <si>
    <t>ՀՀ ԳԱԱ «Կենդանաբանության և հիդրոէկոլոգիայի գիտական կենտրոն» ՊՈԱԿ</t>
  </si>
  <si>
    <t xml:space="preserve">ՀՀ ԳԱԱ «Արևելագիտության ինստիտուտ» ՊՈԱԿ      </t>
  </si>
  <si>
    <t xml:space="preserve">ՀՀ ԳԱԱ «Հնագիտության և ազգագրության ինստիտուտ» ՊՈԱԿ </t>
  </si>
  <si>
    <t>ՀՀ ԳԱԱ «Շիրակի հայագիտական հետազոտական կենտրոն» ՊՈԱԿ</t>
  </si>
  <si>
    <t>ՀՀ ԳԱԱ «Մ. Քոթանյանի անվ. տնտեսագիտության ինստիտուտ» ՊՈԱԿ</t>
  </si>
  <si>
    <t>ՀՀ ԳԱԱ «Փիլիսոփայության, սոցիոլոգիայի և իրավունքի ինստիտուտ» ՊՈԱԿ</t>
  </si>
  <si>
    <t xml:space="preserve">ՀՀ ԳԱԱ «Մ. Աբեղյանի անվ. գրականության ինստիտուտ» ՊՈԱԿ   </t>
  </si>
  <si>
    <t>ՀՀ ԳԱԱ «Հ. Աճառյանի անվ. լեզվի ինստիտուտ» ՊՈԱԿ</t>
  </si>
  <si>
    <t xml:space="preserve">ՀՀ ԳԱԱ «Արվեստի ինստիտուտ» ՊՈԱԿ      </t>
  </si>
  <si>
    <t xml:space="preserve"> ՀՀ ԳԱԱ «Հիդրոմեխանիկայի և վիբրոտեխնիկայի բաժին» ՓԲԸ</t>
  </si>
  <si>
    <t>«ՀՀ գիտությունների ազգային ակադեմիա» ՈԱԿ-ի նախագահության պահպանում</t>
  </si>
  <si>
    <t>Ակ. Վ.Հ. Համբարձումյանի անվ. միջազգային գիտական մրցանակի շնորհման և դրա հետ կապված աշխատանքների իրականացում</t>
  </si>
  <si>
    <t xml:space="preserve"> «Հայկենսատեխնոլոգիա» գիտաարտադրական կենտրոն» ՊՈԱԿ</t>
  </si>
  <si>
    <t>Հայագիտական  ուսումնասիրություններ ֆինանսավորող համահայկական  հիմնադրամ</t>
  </si>
  <si>
    <t>Հայագիտական  ուսումնասիրություններ ֆինանսավորող համահայկական  հիմնադրամի պահպանում և զարգացում</t>
  </si>
  <si>
    <t xml:space="preserve"> «Ռ. Յոլյանի անվ. արյունաբանական կենտրոն» ՓԲԸ</t>
  </si>
  <si>
    <t xml:space="preserve"> «Վնասվածքաբանության, օրթոպեդիայի, այրվածքների և թունաբանության ԳՀԻ» ՓԲԸ</t>
  </si>
  <si>
    <t xml:space="preserve"> «Ճառագայթային բժշկության և այրվածքների գիտական կենտրոն» ՓԲԸ</t>
  </si>
  <si>
    <t xml:space="preserve">2015թ.պայմանանագրային /թեմատիկ/ մրցույթ </t>
  </si>
  <si>
    <t>&lt;&lt;Գիտական և գիտատեխնիկական գործունեության  պայմանագրային /թեմատիկ/ ֆինանսավորման մրցույթ-2015թ.&gt;&gt;</t>
  </si>
  <si>
    <t>CYCLON -18/18 Ցիկլոտրոնի վրա իրականացվելիք գիտական թեմաներ</t>
  </si>
  <si>
    <t>Սրտաբանության գիտահետազոտական ինստիտուտ</t>
  </si>
  <si>
    <t>ՀՀ ԳԱԱ««Կենդաբանության և հիդրոէկոլոգիայի գիտական կենտրոն»ՊՈԱԿ</t>
  </si>
  <si>
    <t>ՀՀ ԳԱԱ «Փիլիսոփայության ,սոցիոլոգիայի և իրավունքի ինստիտուտ»ՊՈԱԿ</t>
  </si>
  <si>
    <t>ՀՀ ԱՆ «Ա.Ալեքսանյանի անվ.համաճարակաբանության,վիրուսաբանության և բժշկական մակաբուծաբանության ԳՀԻ» ՊՈԱԿ</t>
  </si>
  <si>
    <t>Շիրակի հայագիտական ՀԿ</t>
  </si>
  <si>
    <t>ՀՀ ԳԱԱ «ԻԿՐԱՆԵՏ-ՀԱՅԱՍՏԱՆ» կենտրոն</t>
  </si>
  <si>
    <t xml:space="preserve"> ՀՀ ԳԱԱ «Ֆիզիկայի կիրառական պրոբլեմների ինստիտուտ» ՊՈԱԿ</t>
  </si>
  <si>
    <t>Կենսաբանական ակտիվ նյութերի դերն օրգանիզմի ինտեգրատիվ գործունեության մեջ, առավել տարածված հիվանդությունների բուժման և կանխարգելման արդյունավետ միջոցառումների մշակում: Շրջակա միջավայրի և ազգաբնակչության առողջության վիճակի վրա կայուն քիմիական գործոնների ազդ</t>
  </si>
  <si>
    <t>«Ա. Ալիխանյանի անվան ազգային գիտական լաբորատորիա (Երևանի ֆիզիկայի ինստիտուտ)»հիմնադրամի գիտական և գիտատեխնիկական գործունեության ենթակառուցվածքի պահպանում ու զարգացում և գիտական ներուժի արդիականացում</t>
  </si>
  <si>
    <t>«Երիտասարդ գիտնականների  աջակցության ծրագիր»  հիմնադրամ</t>
  </si>
  <si>
    <t>«Գիտական և գիտատեխնիկական գործունեության  պետական նպատակային-ծրագրային ֆինանսավորում»  ծրագրի շրջանակներում  պետական աջակցություն «ՀՀ ԳԱԱ Էկոլոգոնոոսֆերային հետազոտությունների կենտրոն» ՊՈԱԿ-ին «Հայաստանի Հանրապետությունում արտադրված սննդամթերքում  պետիցիդների  մնացորդների մոնիթորինգ» ծրագրի իրականացման  համար</t>
  </si>
  <si>
    <t xml:space="preserve">«Էթնոս» էթնոմշակութային գիտական հետազոտությունների կենտրոն  </t>
  </si>
  <si>
    <t xml:space="preserve"> «Ա. Ալեքսանյանի անվ. համաճարակաբանության, վիրուսաբանության և բժշկական մակաբուծաբանության  ԳՀԻ» ՊՈԱԿ</t>
  </si>
  <si>
    <t xml:space="preserve"> «Ակուստիկայի գիտական կենտրոն» ՓԲԸ</t>
  </si>
  <si>
    <t xml:space="preserve"> «Տեխնիկական մշակաբույսերի փորձարարական կայան» ՊՓԲԸ</t>
  </si>
  <si>
    <t>«Երկրագործության գիտական կենտրոն» ՊՈԱԿ</t>
  </si>
  <si>
    <t>«Բանջարաբոստանային և տեխնիկական մշակաբույսերի գիտական կենտրոն» ՊՈԱԿ</t>
  </si>
  <si>
    <t xml:space="preserve"> «Պատմամշակութային ժառանգության գիտահետազոտական կենտրոն» ՊՈԱԿ</t>
  </si>
  <si>
    <t xml:space="preserve"> «Հուշարձանների վերականգնման կենտրոն» ՓԲԸ</t>
  </si>
  <si>
    <t>«Պատմամշակութային արգելոց-թանգարանների և պատմական միջավայրի պահպանության  ծառայություն» ՊՈԱԿ</t>
  </si>
  <si>
    <t xml:space="preserve"> «Քանաքեռ-Զեյթուն» բժշկական կենտրոն ՓԲԸ «Ն.Հակոբյանի անվ. ընդհանուր հիգիենայի և մասնագիտական հիվանդությունների» ԳՀԻ</t>
  </si>
  <si>
    <t xml:space="preserve"> «Սրտաբանության ԳՀԻ» ՓԲԸ</t>
  </si>
  <si>
    <t>Հակաուռուցքային և հակաօքսիդիչ բնական միացությունների համակցված ազդեցության ուսումնասիրությունը</t>
  </si>
  <si>
    <t>ԴՆԹ-ի տարբեր կառուցվածքներում փոփոխությունների ուսումնասիրությունը օնտոգենեզի ժամանակ և տարբեր բնական կենսաբանական ակտիվ միացությունների ազդեցությամբ</t>
  </si>
  <si>
    <t>Բարդ երկրաչափությամբ եւ տարբեր սահմանափակող պոտենցիալներով քվանտային նանոկառուցվածքների ֆիզիկական հատկությունների ուսումնասիրումը</t>
  </si>
  <si>
    <t>ՀՀ ԳԱԱ «Հ.Բունիաթյանի անվ. կենսաքիմիայի  ինստիտուտ» ՊՈԱԿ</t>
  </si>
  <si>
    <t>Կրաշ սինդրոմի արդյունքում առաջացած թունավոր պեպտիդների իմունաբանական վնասազերծումը</t>
  </si>
  <si>
    <t>Պիրիդոքսինի, ռիբոֆլավինի, նուկլեաթթվի, ինչպես նաև թիամինի ազդեցությունը բջջային պրոլիֆերատիվ պրոցեսների վրա գլխուղեղի կաթվածից հետո</t>
  </si>
  <si>
    <t>Պաթոլոգիական ֆիբրիլոգենեզի ընկճումը դեղաբույսերի թուրմերով եվ նրանց բաղադրիչներով</t>
  </si>
  <si>
    <t>Լոկալ ինքնությունը քաղաք Երևանում</t>
  </si>
  <si>
    <t>Տերաերցային լազերային, համասեռ էլեկտրական և մագնիսական դաշտերի միացյալ ազդեցությունը կիսահաղորդչային  նանոօղակների  և նանոբաժակաների  գծային և ոչ գծային օպտիկական հատկությունների  վրա*</t>
  </si>
  <si>
    <t>Պլազմոնային ճեղքային նանոանտենաների  տեսական և փորձարարական  հետազոտություն*</t>
  </si>
  <si>
    <t>Սպինային փոխազդեցությունները մագնիսական և ոչ մագիսական քվանտային օղակներով կառուցվածքներում  և դրանց կիրառությունները*</t>
  </si>
  <si>
    <t>Էկոլոգիապես մաքուր և շահագործման երկարացված ժամկետով բուսական յուղը ջրում ՔՀՀ-ի գերձայնային պատրաստման տեխնոլոգիայի մշակում</t>
  </si>
  <si>
    <t>Աստրոգլիայով միջնորդված իմուն ախտահարումները  և վարքային տեղաշարժերը փորձարարական  աուտիզմի պայմաններում</t>
  </si>
  <si>
    <t>Հակամիկրոբային  հատկություններով  հերնիոպրոթեզի կիրառման հնարավորությունը  որովայնի առաջային պատի բարդացած ճողվացքների բուժման ժամանակ</t>
  </si>
  <si>
    <t>ՀՀ-ի հուշարձան շենքերի և կառույցների պահպանման, վերականգման և ուժեղացման սկզբունքների մշակում</t>
  </si>
  <si>
    <t>Մեծ պայծառությամբ  ֆոտոնային փնջերի ստացում արագացուցիչների  միջոցով</t>
  </si>
  <si>
    <t>Ստրուկտուրայի  հետ փոխազդեցությամբ  պայմանավորված էներգետիկ մոդուլյացիան թանձրուկում և միկրո-խմբավորումը</t>
  </si>
  <si>
    <t>Թույլ և միջին աղակալած հողերի հետցանքային մելիորացիան աշնանացան ցորենի ֆոնի վրա</t>
  </si>
  <si>
    <t>Հայաստանում կենդանիների հատուկ վտանգավոր վարակիչ հիվանդությունների  համաճարակաբանակն հետազոտություն  և քարտեզագրում</t>
  </si>
  <si>
    <t>Հայաստանում տարածված մեղրատու մեղուների ցեղերի բարելավման ուղիները</t>
  </si>
  <si>
    <t>ՀՀ ԳԱԱ «Մաթեմատիկայի  ինստիտուտ» ՊՈԱԿ</t>
  </si>
  <si>
    <t>ՀՀ ԳԱԱ «Ինֆորմատիկայի  և ավտոմատացման  պրոբլեմների ինստիտուտ» ՊՈԱԿ</t>
  </si>
  <si>
    <t>ՀՀ ԳԱԱ «Ֆիզիկական հետազոտությունների ինստիտուտ» ՊՈԱԿ</t>
  </si>
  <si>
    <t>ՀՀ ԳԱԱ «Մոլեկուլային կենսաբանության  ինստիտուտ» ՊՈԱԿ</t>
  </si>
  <si>
    <t>ՀՀ ԳԱԱ «Ա.Բ. Նալբանդյանի անվան քիմիական ֆիզիկայի ինստիտուտ» ՊՈԱԿ</t>
  </si>
  <si>
    <t>ՀՀ ԳԱԱ «Հ. Բունիաթյանի անվան կենսաքիմիայի ինստիտուտ» ՊՈԱԿ</t>
  </si>
  <si>
    <t>ՀՀ ԳԱԱ «Մ. Մանվելյանի անվան ընդհանուր և անօրգանական  քիմիայի ինստիտուտ» ՊՈԱԿ</t>
  </si>
  <si>
    <t>ՀՀ ԳԱԱ «Մ. Քոթանյանի անվան տնտեսագիտության ինստիտուտ» ՊՈԱԿ</t>
  </si>
  <si>
    <t>ՀՀ ԿԳՆ «Հայաստանի պետական ճարտարագիտական համալսարան (Պոլիտեխնիկ)»  ՊՈԱԿ</t>
  </si>
  <si>
    <t>ՀՀ ԿԳՆ «Երևանի Մ. Հերացու անվան պետական բժշկական համալսարան» ՊՈԱԿ</t>
  </si>
  <si>
    <t>ՀՀ ԿԳՆ «Երևանի ճարտարապետությոն և շինարարության պետական համալսարան» ՊՈԱԿ</t>
  </si>
  <si>
    <t>ՀՀ ԿԳՆ ««Քենդլ» սինքրոտրոնային  հետազոտությունների ինստիտուտ» հիմնադրամ</t>
  </si>
  <si>
    <t>ՀՀ ԳՆ «Սննդամթերքի  անվտանգության  ոլորտի ռիսկերի գնահատման և վերլուծության գիտական կենտրոն» ՊՈԱԿ</t>
  </si>
  <si>
    <t>«Մուլտի Ագրո» գիտաարտադրական կենտրոն ՍՊԸ</t>
  </si>
  <si>
    <t>«Ասպիրանտների  և երիտասարդ հայցորդների հետազոտությունների աջակցության ծրագիր - 2013»</t>
  </si>
  <si>
    <t>Բլոխի հակահարթ ալիքների և կապակցված ֆոնոն-պոլարիտոնի ուսումնասիրությունը պիեզոէլեկտրիկ  և մագնիսաէլեկտրաառաձգական պարբերական կառուցվածքներում</t>
  </si>
  <si>
    <t>Գերսառը քվանտային գազերում մոլեկուլների ձևավորման կառավարումը STIRAP-ով</t>
  </si>
  <si>
    <t>Ներռեզոնանսային  երկրորդ հարմոնիկի գեներացմամբ կանաչ միկրոչիպ-լազերների հետազոտումը և ստեղծումը</t>
  </si>
  <si>
    <t>Ցիկլիկ և հետերոցիկլիկ կետոնների հիման վրա նոր կոնդենսված պիրիդինների սինթեզը և կենսաբանական ակտիվությունը</t>
  </si>
  <si>
    <t>Կվերցետին-3-ռուտինոզիդ∙3H2O-ի և հորթի թիմուսի ԴՆԹ-ի հետ փոխազդեցության,  հակառադիկալային  և հակաօքսիդիչ հատկությունների  ուսումնասիրությունը մոդելային կենսաբանական միջավայրում</t>
  </si>
  <si>
    <t>Նիկոլ Գալանտերյանի  օպերային ստեղծագործությունը</t>
  </si>
  <si>
    <t>Հեղուկի շերտի նանոմետրական  տատանումների  չափումը մետաղական ծածկույթով զոնդի միջոցով</t>
  </si>
  <si>
    <t>A-ԴՆԹ-ի հետ պորֆիրինի փոխազդեցության առանձնահատկությունները</t>
  </si>
  <si>
    <t>Բակտերիաների  FoF1_ԱԵՖ-ազի դերը էներգիայի ձևափոխության  գործընթացներում  C2-ի տարբեր աղբյուրների խմորման ընթացքում</t>
  </si>
  <si>
    <t>ՀՀ ԳԱԱ «Օրգանական և դեղագործական  քիմիայի գիտատեխնոլոգիական կենտրոն» ՊՈԱԿ</t>
  </si>
  <si>
    <t>Կովարիոգրամի  հաշվարկը մարմինների ենթադասերի համար</t>
  </si>
  <si>
    <t>Միկոտոքսինների գենաթունային էֆեկտների մոլեկուլային- բջջագենետիկական ուսումնասիրումը  մարդու բջիջներում և դրանց կանխարգելումը</t>
  </si>
  <si>
    <t>ԴՆԹ-ի վնասվածքների  ուսումնասիրությունը Հայաստանի աղտոտված տարածքներում  բնակվող մողեսների կենսացուցիչ տեսակների մոտ</t>
  </si>
  <si>
    <t>Հայաստանի Հանրապետության  բնակչության սոցիալական պաշտպանության  համակարգում տեղական ինքնակառավարման մարմինների դերակատարման  սոցիոլոգիական  մոդելավորում</t>
  </si>
  <si>
    <t>Ինքնավար էլեկտրական սնուցմամբ տաքացվող կոշիկի նախագծում</t>
  </si>
  <si>
    <t>Հագուստի ջերմապաշտպանիչ  հատկությունների  գնահատման տեղակայանք</t>
  </si>
  <si>
    <t>Գուլպեղենի վերջնամշակման  տեղակայանք</t>
  </si>
  <si>
    <t>Տրանսկրիպցիոն  գործոնների գենետիկական մուտացիաները իշեմիկ կաթվածի ժամանակ</t>
  </si>
  <si>
    <t>Lex mercatorua-ի կիրառման հիմնախնդիրները  միջազգային մասնավոր իրավունքում</t>
  </si>
  <si>
    <t>Խրոնիկ սրտային անբավարարության կլինիկալաբորատոր առանձնահատկությունները ռևմատոիդ արթրիտով հիվանդների շրջանում</t>
  </si>
  <si>
    <t>ՀՀ ԿԳՆ Ռուս-Հայկական  (Սլավոնական) համալսարան</t>
  </si>
  <si>
    <t>Անձի մասնագիտական  նույնականության  ձևավորումը
Հայաստանի կրթական համակարգում</t>
  </si>
  <si>
    <t>Սիբիրախտի համաճարակային  ռիսկերի գործոնների գնահատումը ՀՀ-ում</t>
  </si>
  <si>
    <t>«Հայաստանի ազգային ագրարային համալսարան»
հիմնադրամ</t>
  </si>
  <si>
    <t>Տնտեսական մրցակցության պաշտպանության  խնդիրները պետական գնումների գործընթացում</t>
  </si>
  <si>
    <t>ՀՀ ԿԳՆ «Հայաստանի պետական տնտեսագիտական համալսարան» ՊՈԱԿ</t>
  </si>
  <si>
    <t>Քաղաքավարի խոսքի կառուցվածքային  կաղապարները  և դրանց լեզվաոճական արտահայտչամիջոցները ժամանակակից ֆրանսերենում (հայերենի զուգորդությամբ)</t>
  </si>
  <si>
    <t>ՀՀ ԿԳՆ «Երևանի Վ. Բրյուսովի անվան պետական լեզվաբանական  համալսարան» ՊՈԱԿ</t>
  </si>
  <si>
    <t>Երիտասարդ գիտաշխատողների  աջակցության նոր ծրագրեր</t>
  </si>
  <si>
    <t>Հայաստանի պատմությունը հետիշխանական շրջանում (1350-1469 թթ.)` ըստ գրավոր աղբյուրների և դրամական վկայությունների (օտար աղբյուրների համեմատական վերլուծություն)</t>
  </si>
  <si>
    <t>Փորձագետի եզրակացությունը քաղաքացիական գործերով դատական վարույթի շրջանակներում</t>
  </si>
  <si>
    <t>Էթնիկական իրադրությունը Վանի թագավորությունում</t>
  </si>
  <si>
    <t>Սիլլոգե կիլիկյան հայկական դրամների (մաս IV). Սիլլոգե բյուզանդական դրամների (մաս IV). ՀՊԹ</t>
  </si>
  <si>
    <t>Միգրացիան ՀՀ ազգային փոքրամասնությունների շրջանում</t>
  </si>
  <si>
    <t>Սիրիայից Հայաստան ներգաղթած հայերի ադապտացման և ինտեգրման խնդիրների լուծման ուղիները</t>
  </si>
  <si>
    <t>Մոկսի հայոց բանահյուսական մշակույթը</t>
  </si>
  <si>
    <t>Հայաստանի եզդիների և քրդերի բուսաբուծական և հավաքչական ավանդույթները</t>
  </si>
  <si>
    <t>Խորհրդային Հայաստանի և ԼՂԻՄ-ի տարածքային-սահմանային կորուստները 1920-1930-ական թթ.</t>
  </si>
  <si>
    <t>Գեղարքունիքի մարզի բարբառային համապատկեր</t>
  </si>
  <si>
    <t>ՀՀ մշակույթի  նախարարության
«Պատմամշակութային արգելոց - թանգարանների և պատմական միջավայրի պահպանության ծառայություն» ՊՈԱԿ</t>
  </si>
  <si>
    <t>ՀՀ ԳԱԱ «Հ.Աճառյանի անվ. լեզվի ինստիտուտ» ՊՈԱԿ</t>
  </si>
  <si>
    <t>Հայ-ռուսական մշակութային առնչությունների պատմությունից. կերպարվեստ և երաժշտություն</t>
  </si>
  <si>
    <t>ՀՀ ԳԱԱ «Արվեստի ինստիտուտ» ՊՈԱԿ</t>
  </si>
  <si>
    <t>Հայաստանի Կարմիր Գրքում  ընդգրկված էնդեմիկ բուսատեսակների պալինոլեգիան և կարիոլոգիան</t>
  </si>
  <si>
    <t>Ուժեղ երկրաշարժերի օջախային և մերձօջախային գոտիներում սեյսմիկ ալիքների ձևավորման և տարածման գործընթացի հետազոտությունը</t>
  </si>
  <si>
    <t>ՀՀ ԳԱԱ «Ա.Նազարովի անվ. երկրաֆիզիկայի և ինժեներային սեյսմաբանության ինստիտուտ» ՊՈԱԿ</t>
  </si>
  <si>
    <t>Պարբերական որոշիչ առնչություններով խմբեր: Ներդրումներ և ավտոմորֆիզմներ</t>
  </si>
  <si>
    <t>R-ի վրա ըստ Ֆրանկլինի ընդհանուր համակարգի շարքերի զուգամիտության և այդ համակարգի բազիսության հարցեր</t>
  </si>
  <si>
    <t>Ֆունկցիոնալ տարբեր տարածություններում դասական համակարգերով վելուծությունների գումարման մեթոդներ, գործակիցներ և գրիդի ալգորիթմ</t>
  </si>
  <si>
    <t>Ղեկավարվող արատներով հեղուկ բյուրեղական ֆոտոնային կառուցվածքների օպտիկական հատկությունների փորձարարական ուսումնասիրումը</t>
  </si>
  <si>
    <t>Մասնիկ-հակամասնիկ զույգերի ծնումը և անիհիլացիան գերհզոր լազերային դաշտերում</t>
  </si>
  <si>
    <t>Տերահերցային ալիքների գեներացումը փուլային դիմակի միջոցով ձևավորված պարբերական ոչ գծային կառուցվածքներում</t>
  </si>
  <si>
    <t>Նոր կողմնորոշումային երևույթներ մաքուր և նանոմասնիկներով հարստացված հեղուկ բյուրեղներում և դրանց կիրառությունները ֆոտոնիկայում</t>
  </si>
  <si>
    <t>Թունավոր և պայթյունավտանգ գազերի նանոկառուցվածքային սենսորների ստեղծում և դրանցում ընթացող ֆիզիկական երևույթների հետազոտում</t>
  </si>
  <si>
    <t>Բազմաշերտ պլազմոնային նանոլազերներ և կոնաձև նանոանտենաներ</t>
  </si>
  <si>
    <t>ՀՀ էկոնոմիկայի
նախարարություն</t>
  </si>
  <si>
    <t>«Գիտական կադրերի պատրաստում» -             ընդամենը</t>
  </si>
  <si>
    <t>ԸՆԴԱՄԵՆԸ - ԳԻՏՈՒԹՅՈՒՆ</t>
  </si>
  <si>
    <t xml:space="preserve"> Հաշվետվություն</t>
  </si>
  <si>
    <t>Աղյուսակ N22-1</t>
  </si>
  <si>
    <t>Տարբեր տրամաբանությունների ասույթային հաշվի որոշ համակարգերում արտածումների բարդության տարբեր բնութագրիչների հետազոտում</t>
  </si>
  <si>
    <t>Գիտական և գիտատեխնիկական նպատակային-ծրագրային ֆինանսավորում -ընդամենը</t>
  </si>
  <si>
    <t xml:space="preserve">Նոր սորբենտներ` ջրերից ռադիոնուկլիդների և ծանր մետաղների հեռացման և որոշ արժեքավոր տարրերի կորզման համար </t>
  </si>
  <si>
    <t>Ըստ ժամանակի մոդուլացված դաշտով ղեկավարվող արհեստական ատոմական համակարգեր. կիրառությունները քվանտային համակարգիչներում և լազերային ֆիզիկայում</t>
  </si>
  <si>
    <t>Սեռպաժին ալկալոիդի կառուցվածքային համանման միացությունների ստացման եղանակների մշակում և կենսաբանական հատկությունների հետազոտում</t>
  </si>
  <si>
    <t>Հայաստանի Երրորդ Հանրապետության կայացման գործընթացի առանձնահատկությունները</t>
  </si>
  <si>
    <t>Ակնարկներ հայ եկեղեցու պատմության</t>
  </si>
  <si>
    <t xml:space="preserve">** Հաշվի են առնված հաշվետու ժամանակաշրջանում օրենսդրության համաձայն  կատարված փոփոխությունները:       </t>
  </si>
  <si>
    <t>Ռուս - հայկական  (Սլավոնական) համալսարանի կրիտիկական տեխնոլոգիաների գիտահետազոտական կենտրոնի պահպանում և զարգացում</t>
  </si>
  <si>
    <t>«Հայաստանի պետական ճարտարագիտական համալսարան (Պոլիտեխնիկ)» ՊՈԱԿ</t>
  </si>
  <si>
    <t>ԸՆԴԱՄԵՆԸ-  ՀՀ տարածքային
կառավարման
նախարարություն</t>
  </si>
  <si>
    <t>Գիտական  և գիտատեխնիկական գործունեության ենթակառուցվածքի պահպանում  և զարգացում</t>
  </si>
  <si>
    <t xml:space="preserve">Քվանտային էլեկտրոնիկայի և ինտեգրալային օպտիկայի նոր նյութերի լաբորատորիա </t>
  </si>
  <si>
    <t>Լեզվաբանական (լեզվական) միջմշակութային կրթության նարարարական լաբորատորիայի ստեղծում</t>
  </si>
  <si>
    <t>Գիտության և կրթության ազդեցությունը տնտեսական ու սոցիալական զարգացման վրա</t>
  </si>
  <si>
    <t>Ամբողջական պահանջարկի կառուցվածքային տեղաշարժերի վերլուծությունն ու կանխատեսումը ՀՀ-ում</t>
  </si>
  <si>
    <t>Երիտասարդ գիտնականների դպրոցների կազմակերպման աջակցություն</t>
  </si>
  <si>
    <t>Գիտական միջոցառումների կազմակերպման աջակցություն</t>
  </si>
  <si>
    <t>Երկրակեղևի սեյսմոգեն խզվածքներում տեղաշարժերի գրանցում և գեոդեզիական մոնիտորինգի իրականացում լազերային չափիչ գերճշգրիտ սարքերի կիրառմամբ</t>
  </si>
  <si>
    <t>ՀՀ ԿԳՆ «Երևանի ճարտարապետության և շինարարության պետական համալսարան» ՊՈԱԿ</t>
  </si>
  <si>
    <t>ՀՀ ԿԳՆ Բարձրագույն մասնագիտական կրթության պետական ուսումնական հաստատություն «Ռուս - հայկական  (Սլավոնական) համալսարան»</t>
  </si>
  <si>
    <t xml:space="preserve"> Գիտության պետական կոմիտե</t>
  </si>
  <si>
    <t xml:space="preserve"> «Երևանի ճարտարապետության և շինարարության պետական համալսարան» հիմնադրամ</t>
  </si>
  <si>
    <t>Ռուս - հայկական  (Սլավոնական) համալսարանի գիտահետազոտական կենտրոնի պահպանում</t>
  </si>
  <si>
    <t>Ռուս - հայկական (Սլավոնական) համալսարանի Իրավունքի և քաղաքականության ինստիտուտի «Ազգային անվտանգության ոլորտում ռազմավարական  հետազոտությունների լաբորատորիայի»  ստեղծում</t>
  </si>
  <si>
    <t xml:space="preserve">Երևանի Մ. Հերացու անվ. պետական բժշկական համալսարանի գիտահետազոտական կենտրոնի, որպես գիտական գործունեության ենթակառուցվածքի, պահպանում ու զարգացում </t>
  </si>
  <si>
    <t xml:space="preserve"> «Երևանի Մ. Հերացու անվ. պետական բժշկական համալսարան» ՊՈԱԿ</t>
  </si>
  <si>
    <t>«Ագրոկենսատեխնոլոգիայի գիտական կենտրոն» ՀԱԱՀ մասնաճյուղ</t>
  </si>
  <si>
    <t>ՀՀ ԿԳՆ «Հայաստանի ազգային ագրարային համալսարան» հիմնադրամ</t>
  </si>
  <si>
    <t>«Խաղողապտղագինեգործության գիտական կենտրոն» ՀԱԱՀ մասնաճյուղ</t>
  </si>
  <si>
    <t>Գիտական կենտրոնի ստեղծում և պահպանում</t>
  </si>
  <si>
    <t>Ագրարային քաղաքականության և տնտեսագիտության հետազոտական կենտրոնի պահպանում և զարգացում</t>
  </si>
  <si>
    <t>ՀՀ ԿԳՆ «Խ. Աբովյանի անվ. հայկական պետական մանկավարժական համալսարան» ՊՈԱԿ</t>
  </si>
  <si>
    <t>Մաթեմատիկայի դպրոցական դասընթացի գիտամանկավարժական և արժեքբանական հիմունքները կրթական մոր հարացույցի պայմաններում</t>
  </si>
  <si>
    <t>Ընդհանուր մեթոդաբանության և մանկավարժական նորարարության լաբորատորիա</t>
  </si>
  <si>
    <t>Հեռանկարային ուսումնասիրությունների ու նախաձեռնությունների կենտրոն</t>
  </si>
  <si>
    <r>
      <t>Կառավարչական գործունեության հոգեբանության</t>
    </r>
    <r>
      <rPr>
        <sz val="8"/>
        <rFont val="Arial"/>
        <charset val="204"/>
      </rPr>
      <t xml:space="preserve"> գ</t>
    </r>
    <r>
      <rPr>
        <sz val="8"/>
        <rFont val="GHEA Grapalat"/>
        <family val="3"/>
      </rPr>
      <t>իտահետազոտական լաբորատորիա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</si>
</sst>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94" formatCode="0.0"/>
    <numFmt numFmtId="195" formatCode="#,##0.0"/>
    <numFmt numFmtId="196" formatCode="_(* #,##0.0_);_(* \(#,##0.0\);_(* &quot;-&quot;??_);_(@_)"/>
    <numFmt numFmtId="198" formatCode="0.0%"/>
  </numFmts>
  <fonts count="37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 Armenian"/>
      <family val="2"/>
    </font>
    <font>
      <sz val="10"/>
      <name val="Helv"/>
      <charset val="204"/>
    </font>
    <font>
      <b/>
      <sz val="9"/>
      <name val="GHEA Grapalat"/>
      <family val="3"/>
    </font>
    <font>
      <b/>
      <sz val="8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i/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sz val="14"/>
      <name val="GHEA Grapalat"/>
      <family val="3"/>
    </font>
    <font>
      <sz val="10"/>
      <name val="Arial Armenian"/>
      <family val="2"/>
    </font>
    <font>
      <sz val="10"/>
      <color indexed="1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2"/>
      <color indexed="10"/>
      <name val="GHEA Grapalat"/>
      <family val="3"/>
    </font>
    <font>
      <sz val="8"/>
      <color indexed="8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"/>
      <color indexed="10"/>
      <name val="GHEA Grapalat"/>
      <family val="3"/>
    </font>
    <font>
      <b/>
      <i/>
      <sz val="9"/>
      <name val="GHEA Grapalat"/>
      <family val="3"/>
    </font>
    <font>
      <sz val="9"/>
      <name val="GHEA Grapalat"/>
      <family val="3"/>
    </font>
    <font>
      <sz val="10"/>
      <name val="Arial Armenian"/>
    </font>
    <font>
      <sz val="8"/>
      <name val="Arial"/>
      <charset val="204"/>
    </font>
    <font>
      <i/>
      <sz val="9"/>
      <name val="GHEA Grapalat"/>
      <family val="3"/>
    </font>
    <font>
      <b/>
      <i/>
      <sz val="9"/>
      <color indexed="10"/>
      <name val="GHEA Grapalat"/>
      <family val="3"/>
    </font>
    <font>
      <sz val="9"/>
      <color indexed="8"/>
      <name val="GHEA Grapalat"/>
      <family val="3"/>
    </font>
    <font>
      <b/>
      <i/>
      <sz val="8"/>
      <name val="GHEA Grapalat"/>
      <family val="3"/>
    </font>
    <font>
      <b/>
      <i/>
      <sz val="10"/>
      <color indexed="8"/>
      <name val="GHEA Grapalat"/>
      <family val="3"/>
    </font>
    <font>
      <i/>
      <sz val="8"/>
      <name val="GHEA Grapalat"/>
      <family val="3"/>
    </font>
    <font>
      <i/>
      <sz val="10"/>
      <name val="GHEA Grapalat"/>
      <family val="3"/>
    </font>
    <font>
      <sz val="11"/>
      <name val="Arial"/>
    </font>
    <font>
      <b/>
      <sz val="9"/>
      <color indexed="8"/>
      <name val="GHEA Grapalat"/>
      <family val="3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25" fillId="0" borderId="0"/>
    <xf numFmtId="0" fontId="5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</cellStyleXfs>
  <cellXfs count="405">
    <xf numFmtId="0" fontId="0" fillId="0" borderId="0" xfId="0"/>
    <xf numFmtId="0" fontId="9" fillId="0" borderId="0" xfId="3" applyFont="1" applyFill="1"/>
    <xf numFmtId="0" fontId="9" fillId="0" borderId="0" xfId="5" applyFont="1" applyFill="1" applyAlignment="1">
      <alignment horizontal="left" wrapText="1"/>
    </xf>
    <xf numFmtId="195" fontId="9" fillId="0" borderId="0" xfId="6" applyNumberFormat="1" applyFont="1"/>
    <xf numFmtId="3" fontId="9" fillId="0" borderId="0" xfId="6" applyNumberFormat="1" applyFont="1"/>
    <xf numFmtId="0" fontId="9" fillId="2" borderId="0" xfId="9" applyFont="1" applyFill="1"/>
    <xf numFmtId="0" fontId="11" fillId="2" borderId="0" xfId="9" applyFont="1" applyFill="1" applyAlignment="1">
      <alignment horizontal="center" vertical="center"/>
    </xf>
    <xf numFmtId="0" fontId="9" fillId="0" borderId="0" xfId="9" applyFont="1"/>
    <xf numFmtId="49" fontId="11" fillId="0" borderId="1" xfId="9" applyNumberFormat="1" applyFont="1" applyBorder="1" applyAlignment="1">
      <alignment horizontal="center" vertical="center"/>
    </xf>
    <xf numFmtId="49" fontId="11" fillId="0" borderId="2" xfId="9" applyNumberFormat="1" applyFont="1" applyBorder="1" applyAlignment="1">
      <alignment horizontal="center" vertical="center"/>
    </xf>
    <xf numFmtId="0" fontId="9" fillId="0" borderId="3" xfId="9" applyFont="1" applyBorder="1" applyAlignment="1">
      <alignment wrapText="1"/>
    </xf>
    <xf numFmtId="0" fontId="9" fillId="0" borderId="4" xfId="9" applyFont="1" applyBorder="1" applyAlignment="1">
      <alignment wrapText="1"/>
    </xf>
    <xf numFmtId="0" fontId="9" fillId="0" borderId="3" xfId="9" applyFont="1" applyBorder="1"/>
    <xf numFmtId="0" fontId="9" fillId="0" borderId="4" xfId="9" applyFont="1" applyBorder="1"/>
    <xf numFmtId="0" fontId="9" fillId="0" borderId="3" xfId="9" applyFont="1" applyBorder="1" applyAlignment="1"/>
    <xf numFmtId="0" fontId="9" fillId="0" borderId="4" xfId="9" applyFont="1" applyBorder="1" applyAlignment="1"/>
    <xf numFmtId="0" fontId="9" fillId="0" borderId="4" xfId="9" applyFont="1" applyFill="1" applyBorder="1"/>
    <xf numFmtId="0" fontId="11" fillId="0" borderId="0" xfId="9" applyFont="1" applyAlignment="1">
      <alignment horizontal="center" vertical="center"/>
    </xf>
    <xf numFmtId="196" fontId="9" fillId="0" borderId="0" xfId="9" applyNumberFormat="1" applyFont="1"/>
    <xf numFmtId="198" fontId="9" fillId="0" borderId="0" xfId="9" applyNumberFormat="1" applyFont="1"/>
    <xf numFmtId="0" fontId="9" fillId="2" borderId="0" xfId="9" applyFont="1" applyFill="1" applyAlignment="1">
      <alignment horizontal="center"/>
    </xf>
    <xf numFmtId="0" fontId="11" fillId="2" borderId="5" xfId="9" applyFont="1" applyFill="1" applyBorder="1" applyAlignment="1">
      <alignment horizontal="center" vertical="center"/>
    </xf>
    <xf numFmtId="194" fontId="9" fillId="2" borderId="0" xfId="9" applyNumberFormat="1" applyFont="1" applyFill="1" applyAlignment="1">
      <alignment horizontal="center"/>
    </xf>
    <xf numFmtId="49" fontId="11" fillId="0" borderId="4" xfId="9" applyNumberFormat="1" applyFont="1" applyBorder="1" applyAlignment="1">
      <alignment horizontal="center" vertical="center"/>
    </xf>
    <xf numFmtId="49" fontId="11" fillId="0" borderId="6" xfId="9" applyNumberFormat="1" applyFont="1" applyBorder="1" applyAlignment="1">
      <alignment horizontal="center" vertical="center"/>
    </xf>
    <xf numFmtId="0" fontId="6" fillId="0" borderId="7" xfId="9" applyFont="1" applyBorder="1" applyAlignment="1">
      <alignment horizontal="center" vertical="center" wrapText="1"/>
    </xf>
    <xf numFmtId="0" fontId="11" fillId="0" borderId="6" xfId="9" applyFont="1" applyBorder="1" applyAlignment="1">
      <alignment horizontal="center" vertical="center" wrapText="1"/>
    </xf>
    <xf numFmtId="0" fontId="24" fillId="0" borderId="8" xfId="9" applyFont="1" applyBorder="1" applyAlignment="1">
      <alignment horizontal="center" vertical="center" wrapText="1"/>
    </xf>
    <xf numFmtId="0" fontId="23" fillId="0" borderId="9" xfId="9" applyFont="1" applyBorder="1" applyAlignment="1">
      <alignment horizontal="center" vertical="center" wrapText="1"/>
    </xf>
    <xf numFmtId="0" fontId="11" fillId="0" borderId="6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49" fontId="21" fillId="0" borderId="4" xfId="9" applyNumberFormat="1" applyFont="1" applyBorder="1" applyAlignment="1">
      <alignment horizontal="center" vertical="center"/>
    </xf>
    <xf numFmtId="49" fontId="21" fillId="0" borderId="6" xfId="9" applyNumberFormat="1" applyFont="1" applyBorder="1" applyAlignment="1">
      <alignment horizontal="center" vertical="center"/>
    </xf>
    <xf numFmtId="0" fontId="9" fillId="0" borderId="0" xfId="9" applyFont="1" applyBorder="1"/>
    <xf numFmtId="2" fontId="9" fillId="0" borderId="0" xfId="9" applyNumberFormat="1" applyFont="1" applyAlignment="1">
      <alignment horizontal="center"/>
    </xf>
    <xf numFmtId="0" fontId="9" fillId="0" borderId="0" xfId="9" applyFont="1" applyAlignment="1">
      <alignment horizontal="center"/>
    </xf>
    <xf numFmtId="0" fontId="24" fillId="0" borderId="7" xfId="9" applyFont="1" applyBorder="1" applyAlignment="1">
      <alignment horizontal="center" vertical="center" wrapText="1"/>
    </xf>
    <xf numFmtId="194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9" applyFont="1" applyFill="1"/>
    <xf numFmtId="0" fontId="11" fillId="0" borderId="10" xfId="9" applyFont="1" applyFill="1" applyBorder="1" applyAlignment="1">
      <alignment horizontal="center" vertical="center" wrapText="1"/>
    </xf>
    <xf numFmtId="49" fontId="11" fillId="0" borderId="3" xfId="9" applyNumberFormat="1" applyFont="1" applyBorder="1" applyAlignment="1">
      <alignment horizontal="center" vertical="center"/>
    </xf>
    <xf numFmtId="49" fontId="21" fillId="0" borderId="3" xfId="9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0" fontId="9" fillId="0" borderId="3" xfId="9" applyFont="1" applyFill="1" applyBorder="1"/>
    <xf numFmtId="0" fontId="11" fillId="0" borderId="9" xfId="9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1" fillId="0" borderId="9" xfId="9" applyFont="1" applyFill="1" applyBorder="1" applyAlignment="1">
      <alignment horizontal="center" vertical="center" wrapText="1"/>
    </xf>
    <xf numFmtId="49" fontId="11" fillId="0" borderId="14" xfId="9" applyNumberFormat="1" applyFont="1" applyFill="1" applyBorder="1" applyAlignment="1">
      <alignment horizontal="center" vertical="center"/>
    </xf>
    <xf numFmtId="49" fontId="11" fillId="0" borderId="15" xfId="9" applyNumberFormat="1" applyFont="1" applyFill="1" applyBorder="1" applyAlignment="1">
      <alignment horizontal="center" vertical="center"/>
    </xf>
    <xf numFmtId="0" fontId="11" fillId="0" borderId="7" xfId="9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left" vertical="center" wrapText="1"/>
    </xf>
    <xf numFmtId="49" fontId="11" fillId="0" borderId="3" xfId="9" applyNumberFormat="1" applyFont="1" applyFill="1" applyBorder="1" applyAlignment="1">
      <alignment horizontal="center" vertical="center"/>
    </xf>
    <xf numFmtId="49" fontId="11" fillId="0" borderId="4" xfId="9" applyNumberFormat="1" applyFont="1" applyFill="1" applyBorder="1" applyAlignment="1">
      <alignment horizontal="center" vertical="center"/>
    </xf>
    <xf numFmtId="49" fontId="11" fillId="0" borderId="6" xfId="9" applyNumberFormat="1" applyFont="1" applyFill="1" applyBorder="1" applyAlignment="1">
      <alignment horizontal="center" vertical="center"/>
    </xf>
    <xf numFmtId="0" fontId="11" fillId="0" borderId="8" xfId="9" applyFont="1" applyBorder="1" applyAlignment="1">
      <alignment horizontal="center" vertical="center" wrapText="1"/>
    </xf>
    <xf numFmtId="0" fontId="24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vertical="center"/>
    </xf>
    <xf numFmtId="0" fontId="24" fillId="0" borderId="16" xfId="9" applyFont="1" applyFill="1" applyBorder="1" applyAlignment="1">
      <alignment horizontal="left" vertical="center" wrapText="1"/>
    </xf>
    <xf numFmtId="0" fontId="11" fillId="0" borderId="7" xfId="9" applyFont="1" applyBorder="1" applyAlignment="1">
      <alignment horizontal="center" vertical="center" wrapText="1"/>
    </xf>
    <xf numFmtId="0" fontId="9" fillId="0" borderId="7" xfId="9" applyFont="1" applyBorder="1" applyAlignment="1">
      <alignment horizontal="center" vertical="center" wrapText="1"/>
    </xf>
    <xf numFmtId="0" fontId="11" fillId="0" borderId="17" xfId="9" applyFont="1" applyBorder="1" applyAlignment="1">
      <alignment horizontal="center" vertical="center" wrapText="1"/>
    </xf>
    <xf numFmtId="0" fontId="11" fillId="2" borderId="0" xfId="9" applyFont="1" applyFill="1" applyAlignment="1">
      <alignment horizontal="right"/>
    </xf>
    <xf numFmtId="0" fontId="9" fillId="0" borderId="0" xfId="9" applyFont="1" applyAlignment="1">
      <alignment horizontal="right"/>
    </xf>
    <xf numFmtId="0" fontId="11" fillId="0" borderId="17" xfId="9" applyFont="1" applyBorder="1" applyAlignment="1">
      <alignment horizontal="center" vertical="center"/>
    </xf>
    <xf numFmtId="0" fontId="11" fillId="2" borderId="18" xfId="9" applyFont="1" applyFill="1" applyBorder="1" applyAlignment="1">
      <alignment horizontal="center" vertical="center" wrapText="1"/>
    </xf>
    <xf numFmtId="0" fontId="11" fillId="0" borderId="19" xfId="9" applyFont="1" applyBorder="1" applyAlignment="1">
      <alignment horizontal="center" vertical="center" wrapText="1"/>
    </xf>
    <xf numFmtId="0" fontId="11" fillId="0" borderId="0" xfId="9" applyFont="1"/>
    <xf numFmtId="0" fontId="24" fillId="0" borderId="20" xfId="9" applyFont="1" applyBorder="1" applyAlignment="1">
      <alignment horizontal="left" vertical="center" wrapText="1"/>
    </xf>
    <xf numFmtId="0" fontId="11" fillId="0" borderId="21" xfId="9" applyFont="1" applyBorder="1" applyAlignment="1">
      <alignment horizontal="center" vertical="center" wrapText="1"/>
    </xf>
    <xf numFmtId="195" fontId="0" fillId="0" borderId="0" xfId="6" applyNumberFormat="1" applyFont="1"/>
    <xf numFmtId="0" fontId="10" fillId="0" borderId="22" xfId="9" applyFont="1" applyBorder="1" applyAlignment="1">
      <alignment horizontal="left" vertical="center" wrapText="1"/>
    </xf>
    <xf numFmtId="0" fontId="24" fillId="0" borderId="8" xfId="9" applyFont="1" applyBorder="1" applyAlignment="1">
      <alignment horizontal="left" vertical="center" wrapText="1"/>
    </xf>
    <xf numFmtId="0" fontId="9" fillId="0" borderId="3" xfId="9" applyFont="1" applyFill="1" applyBorder="1" applyAlignment="1">
      <alignment wrapText="1"/>
    </xf>
    <xf numFmtId="0" fontId="9" fillId="0" borderId="4" xfId="9" applyFont="1" applyFill="1" applyBorder="1" applyAlignment="1">
      <alignment wrapText="1"/>
    </xf>
    <xf numFmtId="0" fontId="11" fillId="0" borderId="6" xfId="9" applyFont="1" applyFill="1" applyBorder="1" applyAlignment="1">
      <alignment horizontal="center" vertical="center"/>
    </xf>
    <xf numFmtId="0" fontId="11" fillId="0" borderId="0" xfId="9" applyFont="1" applyFill="1" applyAlignment="1">
      <alignment horizontal="center" vertical="center"/>
    </xf>
    <xf numFmtId="0" fontId="24" fillId="0" borderId="0" xfId="9" applyFont="1" applyFill="1" applyAlignment="1"/>
    <xf numFmtId="0" fontId="24" fillId="0" borderId="0" xfId="9" applyFont="1" applyFill="1"/>
    <xf numFmtId="0" fontId="16" fillId="0" borderId="0" xfId="9" applyFont="1" applyFill="1"/>
    <xf numFmtId="0" fontId="11" fillId="0" borderId="0" xfId="9" applyFont="1" applyFill="1" applyBorder="1" applyAlignment="1">
      <alignment horizontal="center" vertical="center"/>
    </xf>
    <xf numFmtId="0" fontId="11" fillId="0" borderId="17" xfId="9" applyFont="1" applyFill="1" applyBorder="1" applyAlignment="1">
      <alignment horizontal="center" vertical="center" wrapText="1"/>
    </xf>
    <xf numFmtId="0" fontId="11" fillId="0" borderId="18" xfId="9" applyFont="1" applyFill="1" applyBorder="1" applyAlignment="1">
      <alignment horizontal="center" vertical="center" wrapText="1"/>
    </xf>
    <xf numFmtId="0" fontId="11" fillId="0" borderId="23" xfId="9" applyFont="1" applyFill="1" applyBorder="1" applyAlignment="1">
      <alignment horizontal="center" vertical="center" wrapText="1"/>
    </xf>
    <xf numFmtId="0" fontId="11" fillId="0" borderId="0" xfId="9" applyFont="1" applyFill="1"/>
    <xf numFmtId="0" fontId="12" fillId="0" borderId="9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9" fillId="0" borderId="0" xfId="9" applyFont="1" applyFill="1" applyAlignment="1">
      <alignment wrapText="1"/>
    </xf>
    <xf numFmtId="0" fontId="24" fillId="0" borderId="2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6" fillId="0" borderId="9" xfId="9" applyFont="1" applyFill="1" applyBorder="1" applyAlignment="1">
      <alignment horizontal="center" vertical="center" wrapText="1"/>
    </xf>
    <xf numFmtId="49" fontId="11" fillId="0" borderId="22" xfId="9" applyNumberFormat="1" applyFont="1" applyFill="1" applyBorder="1" applyAlignment="1">
      <alignment horizontal="center" vertical="center"/>
    </xf>
    <xf numFmtId="0" fontId="9" fillId="0" borderId="25" xfId="9" applyFont="1" applyFill="1" applyBorder="1"/>
    <xf numFmtId="0" fontId="9" fillId="0" borderId="4" xfId="9" applyFont="1" applyFill="1" applyBorder="1" applyAlignment="1"/>
    <xf numFmtId="0" fontId="12" fillId="0" borderId="26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vertical="center" wrapText="1"/>
    </xf>
    <xf numFmtId="0" fontId="9" fillId="0" borderId="27" xfId="9" applyFont="1" applyFill="1" applyBorder="1" applyAlignment="1">
      <alignment horizontal="left" vertical="center" wrapText="1"/>
    </xf>
    <xf numFmtId="0" fontId="9" fillId="0" borderId="0" xfId="9" applyFont="1" applyFill="1" applyBorder="1"/>
    <xf numFmtId="0" fontId="12" fillId="0" borderId="9" xfId="0" applyFont="1" applyFill="1" applyBorder="1" applyAlignment="1">
      <alignment vertical="top" wrapText="1"/>
    </xf>
    <xf numFmtId="0" fontId="9" fillId="0" borderId="9" xfId="9" applyFont="1" applyFill="1" applyBorder="1" applyAlignment="1">
      <alignment horizontal="left" vertical="center" wrapText="1"/>
    </xf>
    <xf numFmtId="0" fontId="9" fillId="0" borderId="3" xfId="9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9" fillId="0" borderId="0" xfId="9" applyFont="1" applyFill="1" applyAlignment="1"/>
    <xf numFmtId="196" fontId="24" fillId="0" borderId="9" xfId="11" applyNumberFormat="1" applyFont="1" applyFill="1" applyBorder="1" applyAlignment="1">
      <alignment horizontal="center" vertical="center" wrapText="1"/>
    </xf>
    <xf numFmtId="0" fontId="11" fillId="0" borderId="9" xfId="9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4" xfId="0" applyFont="1" applyFill="1" applyBorder="1"/>
    <xf numFmtId="0" fontId="11" fillId="0" borderId="9" xfId="0" applyFont="1" applyFill="1" applyBorder="1" applyAlignment="1">
      <alignment vertical="top"/>
    </xf>
    <xf numFmtId="0" fontId="11" fillId="0" borderId="1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vertical="center" wrapText="1"/>
    </xf>
    <xf numFmtId="0" fontId="9" fillId="0" borderId="15" xfId="0" applyFont="1" applyFill="1" applyBorder="1"/>
    <xf numFmtId="0" fontId="9" fillId="0" borderId="14" xfId="0" applyFont="1" applyFill="1" applyBorder="1"/>
    <xf numFmtId="0" fontId="12" fillId="0" borderId="9" xfId="4" applyFont="1" applyFill="1" applyBorder="1" applyAlignment="1">
      <alignment vertical="top" wrapText="1"/>
    </xf>
    <xf numFmtId="0" fontId="9" fillId="0" borderId="15" xfId="9" applyFont="1" applyFill="1" applyBorder="1"/>
    <xf numFmtId="0" fontId="9" fillId="0" borderId="14" xfId="9" applyFont="1" applyFill="1" applyBorder="1"/>
    <xf numFmtId="0" fontId="11" fillId="0" borderId="10" xfId="9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0" fontId="6" fillId="0" borderId="10" xfId="9" applyFont="1" applyFill="1" applyBorder="1" applyAlignment="1">
      <alignment horizontal="left" vertical="center" wrapText="1"/>
    </xf>
    <xf numFmtId="0" fontId="24" fillId="0" borderId="9" xfId="9" applyFont="1" applyFill="1" applyBorder="1" applyAlignment="1">
      <alignment horizontal="left"/>
    </xf>
    <xf numFmtId="0" fontId="12" fillId="0" borderId="9" xfId="0" applyFont="1" applyFill="1" applyBorder="1" applyAlignment="1">
      <alignment wrapText="1"/>
    </xf>
    <xf numFmtId="0" fontId="12" fillId="0" borderId="10" xfId="0" applyFont="1" applyFill="1" applyBorder="1" applyAlignment="1">
      <alignment wrapText="1"/>
    </xf>
    <xf numFmtId="0" fontId="24" fillId="0" borderId="20" xfId="9" applyFont="1" applyFill="1" applyBorder="1" applyAlignment="1">
      <alignment horizontal="left"/>
    </xf>
    <xf numFmtId="0" fontId="12" fillId="0" borderId="24" xfId="0" applyFont="1" applyFill="1" applyBorder="1" applyAlignment="1">
      <alignment vertical="center" wrapText="1"/>
    </xf>
    <xf numFmtId="0" fontId="12" fillId="0" borderId="9" xfId="7" applyFont="1" applyFill="1" applyBorder="1" applyAlignment="1">
      <alignment vertical="center" wrapText="1"/>
    </xf>
    <xf numFmtId="0" fontId="12" fillId="0" borderId="9" xfId="4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24" fillId="0" borderId="9" xfId="9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24" fillId="0" borderId="10" xfId="9" applyFont="1" applyFill="1" applyBorder="1" applyAlignment="1">
      <alignment horizontal="left" vertical="center" wrapText="1"/>
    </xf>
    <xf numFmtId="194" fontId="12" fillId="0" borderId="24" xfId="0" applyNumberFormat="1" applyFont="1" applyFill="1" applyBorder="1" applyAlignment="1">
      <alignment horizontal="left" vertical="center" wrapText="1"/>
    </xf>
    <xf numFmtId="0" fontId="6" fillId="0" borderId="28" xfId="9" applyFont="1" applyFill="1" applyBorder="1" applyAlignment="1">
      <alignment horizontal="center" vertical="center" wrapText="1"/>
    </xf>
    <xf numFmtId="0" fontId="30" fillId="0" borderId="24" xfId="9" applyFont="1" applyFill="1" applyBorder="1" applyAlignment="1">
      <alignment horizontal="left" vertical="center" wrapText="1"/>
    </xf>
    <xf numFmtId="0" fontId="6" fillId="0" borderId="28" xfId="9" applyFont="1" applyFill="1" applyBorder="1" applyAlignment="1">
      <alignment horizontal="left" vertical="center" wrapText="1"/>
    </xf>
    <xf numFmtId="0" fontId="19" fillId="0" borderId="24" xfId="9" applyFont="1" applyFill="1" applyBorder="1" applyAlignment="1">
      <alignment horizontal="left" vertical="center" wrapText="1"/>
    </xf>
    <xf numFmtId="0" fontId="19" fillId="0" borderId="26" xfId="9" applyFont="1" applyFill="1" applyBorder="1" applyAlignment="1">
      <alignment horizontal="left" vertical="center" wrapText="1"/>
    </xf>
    <xf numFmtId="0" fontId="12" fillId="0" borderId="25" xfId="9" applyFont="1" applyFill="1" applyBorder="1" applyAlignment="1">
      <alignment horizontal="left" vertical="center" wrapText="1"/>
    </xf>
    <xf numFmtId="0" fontId="29" fillId="0" borderId="24" xfId="9" applyFont="1" applyFill="1" applyBorder="1" applyAlignment="1">
      <alignment horizontal="left" vertical="center" wrapText="1"/>
    </xf>
    <xf numFmtId="0" fontId="23" fillId="0" borderId="24" xfId="9" applyFont="1" applyFill="1" applyBorder="1" applyAlignment="1">
      <alignment horizontal="left" vertical="center" wrapText="1"/>
    </xf>
    <xf numFmtId="0" fontId="17" fillId="0" borderId="28" xfId="9" applyFont="1" applyFill="1" applyBorder="1" applyAlignment="1">
      <alignment horizontal="center" vertical="center" wrapText="1"/>
    </xf>
    <xf numFmtId="0" fontId="11" fillId="0" borderId="25" xfId="9" applyFont="1" applyFill="1" applyBorder="1" applyAlignment="1">
      <alignment horizontal="center" vertical="center" wrapText="1"/>
    </xf>
    <xf numFmtId="0" fontId="23" fillId="0" borderId="10" xfId="9" applyFont="1" applyFill="1" applyBorder="1" applyAlignment="1">
      <alignment vertical="top" wrapText="1"/>
    </xf>
    <xf numFmtId="0" fontId="24" fillId="0" borderId="9" xfId="9" applyFont="1" applyFill="1" applyBorder="1" applyAlignment="1">
      <alignment horizontal="center" vertical="center" wrapText="1"/>
    </xf>
    <xf numFmtId="0" fontId="6" fillId="0" borderId="20" xfId="9" applyFont="1" applyFill="1" applyBorder="1" applyAlignment="1">
      <alignment horizontal="center" vertical="center" wrapText="1"/>
    </xf>
    <xf numFmtId="0" fontId="28" fillId="0" borderId="9" xfId="9" applyFont="1" applyFill="1" applyBorder="1" applyAlignment="1">
      <alignment vertical="top" wrapText="1"/>
    </xf>
    <xf numFmtId="0" fontId="24" fillId="0" borderId="29" xfId="9" applyFont="1" applyFill="1" applyBorder="1" applyAlignment="1">
      <alignment horizontal="left"/>
    </xf>
    <xf numFmtId="0" fontId="20" fillId="0" borderId="30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4" fillId="0" borderId="27" xfId="9" applyFont="1" applyFill="1" applyBorder="1" applyAlignment="1">
      <alignment horizontal="left"/>
    </xf>
    <xf numFmtId="49" fontId="9" fillId="0" borderId="31" xfId="0" applyNumberFormat="1" applyFont="1" applyFill="1" applyBorder="1" applyAlignment="1">
      <alignment horizontal="center" vertical="center"/>
    </xf>
    <xf numFmtId="0" fontId="9" fillId="0" borderId="0" xfId="9" applyFont="1" applyFill="1" applyAlignment="1">
      <alignment horizontal="right" indent="1"/>
    </xf>
    <xf numFmtId="0" fontId="11" fillId="0" borderId="0" xfId="9" applyFont="1" applyFill="1" applyAlignment="1">
      <alignment horizontal="right" indent="1"/>
    </xf>
    <xf numFmtId="0" fontId="16" fillId="0" borderId="0" xfId="9" applyFont="1" applyFill="1" applyAlignment="1">
      <alignment horizontal="right" indent="1"/>
    </xf>
    <xf numFmtId="198" fontId="9" fillId="0" borderId="0" xfId="9" applyNumberFormat="1" applyFont="1" applyFill="1" applyAlignment="1">
      <alignment horizontal="right" indent="1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vertical="center" wrapText="1"/>
    </xf>
    <xf numFmtId="0" fontId="30" fillId="0" borderId="24" xfId="0" applyFont="1" applyFill="1" applyBorder="1" applyAlignment="1">
      <alignment vertical="center" wrapText="1"/>
    </xf>
    <xf numFmtId="0" fontId="23" fillId="0" borderId="9" xfId="9" applyFont="1" applyFill="1" applyBorder="1" applyAlignment="1">
      <alignment horizontal="left"/>
    </xf>
    <xf numFmtId="0" fontId="10" fillId="0" borderId="0" xfId="9" applyFont="1" applyFill="1"/>
    <xf numFmtId="0" fontId="32" fillId="0" borderId="24" xfId="0" applyFont="1" applyFill="1" applyBorder="1" applyAlignment="1">
      <alignment vertical="center" wrapText="1"/>
    </xf>
    <xf numFmtId="0" fontId="27" fillId="0" borderId="9" xfId="9" applyFont="1" applyFill="1" applyBorder="1" applyAlignment="1">
      <alignment horizontal="left"/>
    </xf>
    <xf numFmtId="0" fontId="33" fillId="0" borderId="0" xfId="9" applyFont="1" applyFill="1"/>
    <xf numFmtId="0" fontId="11" fillId="0" borderId="0" xfId="9" applyFont="1" applyFill="1" applyAlignment="1">
      <alignment horizontal="left" vertical="center"/>
    </xf>
    <xf numFmtId="0" fontId="29" fillId="0" borderId="10" xfId="9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left" vertical="center" wrapText="1"/>
    </xf>
    <xf numFmtId="195" fontId="34" fillId="0" borderId="0" xfId="6" applyNumberFormat="1" applyFont="1"/>
    <xf numFmtId="195" fontId="16" fillId="0" borderId="0" xfId="6" applyNumberFormat="1" applyFont="1"/>
    <xf numFmtId="0" fontId="20" fillId="0" borderId="0" xfId="0" applyFont="1" applyFill="1" applyBorder="1" applyAlignment="1">
      <alignment vertical="center" wrapText="1"/>
    </xf>
    <xf numFmtId="0" fontId="12" fillId="0" borderId="28" xfId="9" applyFont="1" applyFill="1" applyBorder="1" applyAlignment="1">
      <alignment horizontal="center" vertical="center" wrapText="1"/>
    </xf>
    <xf numFmtId="0" fontId="23" fillId="0" borderId="22" xfId="9" applyFont="1" applyBorder="1" applyAlignment="1">
      <alignment horizontal="left" vertical="center" wrapText="1"/>
    </xf>
    <xf numFmtId="0" fontId="10" fillId="0" borderId="25" xfId="9" applyFont="1" applyBorder="1" applyAlignment="1">
      <alignment vertical="center" wrapText="1"/>
    </xf>
    <xf numFmtId="0" fontId="24" fillId="0" borderId="25" xfId="9" applyFont="1" applyBorder="1" applyAlignment="1">
      <alignment horizontal="center" vertical="center" wrapText="1"/>
    </xf>
    <xf numFmtId="0" fontId="10" fillId="0" borderId="25" xfId="9" applyFont="1" applyBorder="1" applyAlignment="1">
      <alignment horizontal="left" vertical="center" wrapText="1"/>
    </xf>
    <xf numFmtId="0" fontId="24" fillId="0" borderId="28" xfId="9" applyFont="1" applyBorder="1" applyAlignment="1">
      <alignment horizontal="center" vertical="center" wrapText="1"/>
    </xf>
    <xf numFmtId="0" fontId="23" fillId="0" borderId="22" xfId="9" applyFont="1" applyFill="1" applyBorder="1" applyAlignment="1">
      <alignment horizontal="center" vertical="center" wrapText="1"/>
    </xf>
    <xf numFmtId="0" fontId="27" fillId="0" borderId="22" xfId="9" applyFont="1" applyFill="1" applyBorder="1" applyAlignment="1">
      <alignment horizontal="center" vertical="center" wrapText="1"/>
    </xf>
    <xf numFmtId="0" fontId="27" fillId="0" borderId="25" xfId="9" applyFont="1" applyFill="1" applyBorder="1" applyAlignment="1">
      <alignment horizontal="center" vertical="center" wrapText="1"/>
    </xf>
    <xf numFmtId="0" fontId="10" fillId="0" borderId="25" xfId="9" applyFont="1" applyFill="1" applyBorder="1" applyAlignment="1">
      <alignment horizontal="left" vertical="center" wrapText="1"/>
    </xf>
    <xf numFmtId="0" fontId="11" fillId="0" borderId="28" xfId="9" applyFont="1" applyFill="1" applyBorder="1" applyAlignment="1">
      <alignment horizontal="center" vertical="center" wrapText="1"/>
    </xf>
    <xf numFmtId="0" fontId="23" fillId="0" borderId="25" xfId="9" applyFont="1" applyBorder="1" applyAlignment="1">
      <alignment horizontal="center" vertical="center" wrapText="1"/>
    </xf>
    <xf numFmtId="0" fontId="27" fillId="0" borderId="25" xfId="9" applyFont="1" applyBorder="1" applyAlignment="1">
      <alignment horizontal="center" vertical="center" wrapText="1"/>
    </xf>
    <xf numFmtId="0" fontId="10" fillId="0" borderId="25" xfId="9" applyFont="1" applyBorder="1" applyAlignment="1">
      <alignment horizontal="center" vertical="center" wrapText="1"/>
    </xf>
    <xf numFmtId="0" fontId="11" fillId="0" borderId="28" xfId="9" applyFont="1" applyFill="1" applyBorder="1" applyAlignment="1">
      <alignment horizontal="left" vertical="center" wrapText="1"/>
    </xf>
    <xf numFmtId="49" fontId="11" fillId="0" borderId="7" xfId="9" applyNumberFormat="1" applyFont="1" applyFill="1" applyBorder="1" applyAlignment="1">
      <alignment horizontal="center" vertical="center"/>
    </xf>
    <xf numFmtId="0" fontId="11" fillId="0" borderId="8" xfId="9" applyFont="1" applyFill="1" applyBorder="1" applyAlignment="1">
      <alignment horizontal="center" vertical="center"/>
    </xf>
    <xf numFmtId="0" fontId="9" fillId="0" borderId="32" xfId="9" applyFont="1" applyFill="1" applyBorder="1"/>
    <xf numFmtId="0" fontId="11" fillId="0" borderId="8" xfId="9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vertical="center" wrapText="1"/>
    </xf>
    <xf numFmtId="0" fontId="19" fillId="0" borderId="3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vertical="center" wrapText="1"/>
    </xf>
    <xf numFmtId="0" fontId="6" fillId="0" borderId="17" xfId="9" applyFont="1" applyFill="1" applyBorder="1" applyAlignment="1">
      <alignment horizontal="center" vertical="center" wrapText="1"/>
    </xf>
    <xf numFmtId="0" fontId="28" fillId="0" borderId="9" xfId="9" applyFont="1" applyFill="1" applyBorder="1" applyAlignment="1">
      <alignment horizontal="center" vertical="top" wrapText="1"/>
    </xf>
    <xf numFmtId="0" fontId="24" fillId="0" borderId="9" xfId="0" applyFont="1" applyFill="1" applyBorder="1" applyAlignment="1">
      <alignment horizontal="center" vertical="center" wrapText="1"/>
    </xf>
    <xf numFmtId="0" fontId="9" fillId="0" borderId="25" xfId="9" applyFont="1" applyFill="1" applyBorder="1" applyAlignment="1"/>
    <xf numFmtId="0" fontId="12" fillId="0" borderId="9" xfId="9" applyFont="1" applyFill="1" applyBorder="1" applyAlignment="1">
      <alignment horizontal="left" vertical="center" wrapText="1"/>
    </xf>
    <xf numFmtId="49" fontId="11" fillId="0" borderId="1" xfId="9" applyNumberFormat="1" applyFont="1" applyFill="1" applyBorder="1" applyAlignment="1">
      <alignment horizontal="center" vertical="center"/>
    </xf>
    <xf numFmtId="49" fontId="11" fillId="0" borderId="2" xfId="9" applyNumberFormat="1" applyFont="1" applyFill="1" applyBorder="1" applyAlignment="1">
      <alignment horizontal="center" vertical="center"/>
    </xf>
    <xf numFmtId="49" fontId="11" fillId="0" borderId="34" xfId="9" applyNumberFormat="1" applyFont="1" applyFill="1" applyBorder="1" applyAlignment="1">
      <alignment horizontal="center" vertical="center"/>
    </xf>
    <xf numFmtId="0" fontId="11" fillId="0" borderId="35" xfId="9" applyFont="1" applyFill="1" applyBorder="1" applyAlignment="1">
      <alignment horizontal="center" vertical="center" wrapText="1"/>
    </xf>
    <xf numFmtId="0" fontId="23" fillId="0" borderId="21" xfId="9" applyFont="1" applyFill="1" applyBorder="1" applyAlignment="1">
      <alignment vertical="center" wrapText="1"/>
    </xf>
    <xf numFmtId="0" fontId="24" fillId="0" borderId="35" xfId="9" applyFont="1" applyFill="1" applyBorder="1" applyAlignment="1">
      <alignment wrapText="1"/>
    </xf>
    <xf numFmtId="0" fontId="9" fillId="0" borderId="25" xfId="9" applyFont="1" applyFill="1" applyBorder="1" applyAlignment="1">
      <alignment wrapText="1"/>
    </xf>
    <xf numFmtId="0" fontId="6" fillId="0" borderId="27" xfId="9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11" fillId="0" borderId="7" xfId="9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1" fillId="0" borderId="9" xfId="7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24" fillId="0" borderId="25" xfId="9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24" fillId="0" borderId="36" xfId="9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49" fontId="9" fillId="0" borderId="37" xfId="0" applyNumberFormat="1" applyFont="1" applyFill="1" applyBorder="1" applyAlignment="1">
      <alignment horizontal="center" vertical="center"/>
    </xf>
    <xf numFmtId="49" fontId="9" fillId="0" borderId="38" xfId="0" applyNumberFormat="1" applyFont="1" applyFill="1" applyBorder="1" applyAlignment="1">
      <alignment horizontal="center" vertical="center"/>
    </xf>
    <xf numFmtId="0" fontId="24" fillId="0" borderId="39" xfId="9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left" vertical="center" wrapText="1"/>
    </xf>
    <xf numFmtId="49" fontId="11" fillId="0" borderId="34" xfId="9" applyNumberFormat="1" applyFont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95" fontId="0" fillId="0" borderId="0" xfId="6" applyNumberFormat="1" applyFont="1" applyAlignment="1">
      <alignment horizontal="center"/>
    </xf>
    <xf numFmtId="195" fontId="9" fillId="0" borderId="0" xfId="6" applyNumberFormat="1" applyFont="1" applyAlignment="1">
      <alignment horizontal="center"/>
    </xf>
    <xf numFmtId="0" fontId="24" fillId="0" borderId="15" xfId="9" applyFont="1" applyFill="1" applyBorder="1"/>
    <xf numFmtId="0" fontId="24" fillId="0" borderId="14" xfId="9" applyFont="1" applyFill="1" applyBorder="1"/>
    <xf numFmtId="0" fontId="6" fillId="0" borderId="7" xfId="9" applyFont="1" applyFill="1" applyBorder="1" applyAlignment="1">
      <alignment horizontal="center" vertical="center"/>
    </xf>
    <xf numFmtId="0" fontId="24" fillId="0" borderId="3" xfId="9" applyFont="1" applyFill="1" applyBorder="1"/>
    <xf numFmtId="0" fontId="24" fillId="0" borderId="4" xfId="9" applyFont="1" applyFill="1" applyBorder="1"/>
    <xf numFmtId="0" fontId="6" fillId="0" borderId="8" xfId="9" applyFont="1" applyFill="1" applyBorder="1" applyAlignment="1">
      <alignment horizontal="center" vertical="center"/>
    </xf>
    <xf numFmtId="0" fontId="6" fillId="0" borderId="9" xfId="9" applyFont="1" applyFill="1" applyBorder="1" applyAlignment="1">
      <alignment horizontal="left" vertical="center" wrapText="1"/>
    </xf>
    <xf numFmtId="0" fontId="24" fillId="0" borderId="3" xfId="0" applyFont="1" applyFill="1" applyBorder="1"/>
    <xf numFmtId="0" fontId="24" fillId="0" borderId="4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top"/>
    </xf>
    <xf numFmtId="0" fontId="24" fillId="0" borderId="9" xfId="9" applyFont="1" applyBorder="1" applyAlignment="1">
      <alignment horizontal="left" vertical="center" wrapText="1"/>
    </xf>
    <xf numFmtId="0" fontId="36" fillId="0" borderId="40" xfId="9" applyFont="1" applyBorder="1" applyAlignment="1">
      <alignment horizontal="center" vertical="center"/>
    </xf>
    <xf numFmtId="0" fontId="36" fillId="0" borderId="41" xfId="9" applyFont="1" applyBorder="1" applyAlignment="1">
      <alignment horizontal="center" vertical="center"/>
    </xf>
    <xf numFmtId="0" fontId="36" fillId="0" borderId="42" xfId="9" applyFont="1" applyBorder="1" applyAlignment="1">
      <alignment horizontal="center" vertical="center"/>
    </xf>
    <xf numFmtId="0" fontId="8" fillId="2" borderId="23" xfId="9" applyFont="1" applyFill="1" applyBorder="1" applyAlignment="1">
      <alignment horizontal="center" vertical="center" wrapText="1"/>
    </xf>
    <xf numFmtId="0" fontId="36" fillId="0" borderId="43" xfId="9" applyFont="1" applyBorder="1" applyAlignment="1">
      <alignment horizontal="center"/>
    </xf>
    <xf numFmtId="0" fontId="36" fillId="0" borderId="0" xfId="9" applyFont="1"/>
    <xf numFmtId="195" fontId="17" fillId="0" borderId="4" xfId="3" applyNumberFormat="1" applyFont="1" applyFill="1" applyBorder="1" applyAlignment="1">
      <alignment horizontal="center" vertical="center" wrapText="1"/>
    </xf>
    <xf numFmtId="195" fontId="9" fillId="0" borderId="4" xfId="6" applyNumberFormat="1" applyFont="1" applyBorder="1" applyAlignment="1">
      <alignment horizontal="center" vertical="center" wrapText="1"/>
    </xf>
    <xf numFmtId="198" fontId="17" fillId="0" borderId="4" xfId="3" applyNumberFormat="1" applyFont="1" applyFill="1" applyBorder="1" applyAlignment="1">
      <alignment horizontal="center" vertical="center" wrapText="1"/>
    </xf>
    <xf numFmtId="198" fontId="9" fillId="0" borderId="4" xfId="3" applyNumberFormat="1" applyFont="1" applyFill="1" applyBorder="1" applyAlignment="1">
      <alignment horizontal="center" vertical="center" wrapText="1"/>
    </xf>
    <xf numFmtId="198" fontId="11" fillId="0" borderId="35" xfId="10" applyNumberFormat="1" applyFont="1" applyFill="1" applyBorder="1" applyAlignment="1">
      <alignment horizontal="right" vertical="center" wrapText="1" indent="1"/>
    </xf>
    <xf numFmtId="198" fontId="11" fillId="0" borderId="9" xfId="10" applyNumberFormat="1" applyFont="1" applyFill="1" applyBorder="1" applyAlignment="1">
      <alignment horizontal="right" vertical="center" wrapText="1" indent="1"/>
    </xf>
    <xf numFmtId="198" fontId="9" fillId="0" borderId="9" xfId="8" applyNumberFormat="1" applyFont="1" applyFill="1" applyBorder="1" applyAlignment="1">
      <alignment horizontal="right" vertical="center" indent="1"/>
    </xf>
    <xf numFmtId="198" fontId="11" fillId="0" borderId="9" xfId="8" applyNumberFormat="1" applyFont="1" applyFill="1" applyBorder="1" applyAlignment="1">
      <alignment horizontal="right" vertical="center" indent="1"/>
    </xf>
    <xf numFmtId="198" fontId="9" fillId="0" borderId="9" xfId="10" applyNumberFormat="1" applyFont="1" applyFill="1" applyBorder="1" applyAlignment="1">
      <alignment horizontal="right" vertical="center" wrapText="1" indent="1"/>
    </xf>
    <xf numFmtId="198" fontId="6" fillId="0" borderId="9" xfId="10" applyNumberFormat="1" applyFont="1" applyFill="1" applyBorder="1" applyAlignment="1">
      <alignment horizontal="right" vertical="center" wrapText="1" indent="1"/>
    </xf>
    <xf numFmtId="198" fontId="10" fillId="0" borderId="9" xfId="10" applyNumberFormat="1" applyFont="1" applyFill="1" applyBorder="1" applyAlignment="1">
      <alignment horizontal="right" vertical="center" wrapText="1" indent="1"/>
    </xf>
    <xf numFmtId="198" fontId="9" fillId="0" borderId="29" xfId="10" applyNumberFormat="1" applyFont="1" applyFill="1" applyBorder="1" applyAlignment="1">
      <alignment horizontal="right" vertical="center" wrapText="1" indent="1"/>
    </xf>
    <xf numFmtId="198" fontId="9" fillId="0" borderId="0" xfId="11" applyNumberFormat="1" applyFont="1" applyFill="1" applyAlignment="1">
      <alignment horizontal="right" indent="1"/>
    </xf>
    <xf numFmtId="198" fontId="9" fillId="0" borderId="0" xfId="0" applyNumberFormat="1" applyFont="1" applyFill="1" applyBorder="1" applyAlignment="1">
      <alignment horizontal="right" vertical="center" wrapText="1" indent="1"/>
    </xf>
    <xf numFmtId="198" fontId="9" fillId="0" borderId="0" xfId="10" applyNumberFormat="1" applyFont="1" applyFill="1" applyBorder="1" applyAlignment="1">
      <alignment horizontal="right" vertical="center" wrapText="1" indent="1"/>
    </xf>
    <xf numFmtId="195" fontId="10" fillId="0" borderId="4" xfId="3" applyNumberFormat="1" applyFont="1" applyFill="1" applyBorder="1" applyAlignment="1">
      <alignment horizontal="center" vertical="center" wrapText="1"/>
    </xf>
    <xf numFmtId="198" fontId="10" fillId="0" borderId="4" xfId="3" applyNumberFormat="1" applyFont="1" applyFill="1" applyBorder="1" applyAlignment="1">
      <alignment horizontal="center" vertical="center" wrapText="1"/>
    </xf>
    <xf numFmtId="196" fontId="9" fillId="2" borderId="0" xfId="9" applyNumberFormat="1" applyFont="1" applyFill="1"/>
    <xf numFmtId="196" fontId="15" fillId="2" borderId="0" xfId="9" applyNumberFormat="1" applyFont="1" applyFill="1" applyAlignment="1">
      <alignment horizontal="center"/>
    </xf>
    <xf numFmtId="196" fontId="11" fillId="0" borderId="44" xfId="9" applyNumberFormat="1" applyFont="1" applyBorder="1" applyAlignment="1">
      <alignment horizontal="center" vertical="center" wrapText="1"/>
    </xf>
    <xf numFmtId="196" fontId="11" fillId="0" borderId="45" xfId="9" applyNumberFormat="1" applyFont="1" applyBorder="1" applyAlignment="1">
      <alignment horizontal="center" vertical="center" wrapText="1"/>
    </xf>
    <xf numFmtId="196" fontId="8" fillId="0" borderId="44" xfId="9" applyNumberFormat="1" applyFont="1" applyBorder="1" applyAlignment="1">
      <alignment horizontal="center" vertical="center" wrapText="1"/>
    </xf>
    <xf numFmtId="196" fontId="8" fillId="0" borderId="45" xfId="9" applyNumberFormat="1" applyFont="1" applyBorder="1" applyAlignment="1">
      <alignment horizontal="center" vertical="center" wrapText="1"/>
    </xf>
    <xf numFmtId="196" fontId="11" fillId="0" borderId="1" xfId="11" applyNumberFormat="1" applyFont="1" applyBorder="1" applyAlignment="1">
      <alignment horizontal="right" vertical="center" wrapText="1" indent="1"/>
    </xf>
    <xf numFmtId="196" fontId="11" fillId="0" borderId="2" xfId="12" applyNumberFormat="1" applyFont="1" applyFill="1" applyBorder="1" applyAlignment="1">
      <alignment horizontal="right" vertical="center" wrapText="1" indent="1"/>
    </xf>
    <xf numFmtId="196" fontId="23" fillId="0" borderId="3" xfId="12" applyNumberFormat="1" applyFont="1" applyBorder="1" applyAlignment="1">
      <alignment horizontal="right" vertical="center" wrapText="1" indent="1"/>
    </xf>
    <xf numFmtId="196" fontId="23" fillId="0" borderId="4" xfId="12" applyNumberFormat="1" applyFont="1" applyBorder="1" applyAlignment="1">
      <alignment horizontal="right" vertical="center" wrapText="1" indent="1"/>
    </xf>
    <xf numFmtId="196" fontId="11" fillId="0" borderId="3" xfId="12" applyNumberFormat="1" applyFont="1" applyFill="1" applyBorder="1" applyAlignment="1">
      <alignment horizontal="right" vertical="center" wrapText="1" indent="1"/>
    </xf>
    <xf numFmtId="196" fontId="11" fillId="0" borderId="4" xfId="12" applyNumberFormat="1" applyFont="1" applyFill="1" applyBorder="1" applyAlignment="1">
      <alignment horizontal="right" vertical="center" wrapText="1" indent="1"/>
    </xf>
    <xf numFmtId="196" fontId="23" fillId="0" borderId="3" xfId="12" applyNumberFormat="1" applyFont="1" applyFill="1" applyBorder="1" applyAlignment="1">
      <alignment horizontal="right" vertical="center" wrapText="1" indent="1"/>
    </xf>
    <xf numFmtId="196" fontId="23" fillId="0" borderId="4" xfId="12" applyNumberFormat="1" applyFont="1" applyFill="1" applyBorder="1" applyAlignment="1">
      <alignment horizontal="right" vertical="center" wrapText="1" indent="1"/>
    </xf>
    <xf numFmtId="196" fontId="24" fillId="0" borderId="3" xfId="12" applyNumberFormat="1" applyFont="1" applyFill="1" applyBorder="1" applyAlignment="1">
      <alignment horizontal="right" vertical="center" wrapText="1" indent="1"/>
    </xf>
    <xf numFmtId="196" fontId="24" fillId="0" borderId="4" xfId="12" applyNumberFormat="1" applyFont="1" applyFill="1" applyBorder="1" applyAlignment="1">
      <alignment horizontal="right" vertical="center" wrapText="1" indent="1"/>
    </xf>
    <xf numFmtId="196" fontId="9" fillId="0" borderId="3" xfId="11" applyNumberFormat="1" applyFont="1" applyFill="1" applyBorder="1" applyAlignment="1">
      <alignment horizontal="right" vertical="center" wrapText="1" indent="1"/>
    </xf>
    <xf numFmtId="196" fontId="9" fillId="0" borderId="4" xfId="11" applyNumberFormat="1" applyFont="1" applyFill="1" applyBorder="1" applyAlignment="1">
      <alignment horizontal="right" vertical="center" wrapText="1" indent="1"/>
    </xf>
    <xf numFmtId="196" fontId="6" fillId="0" borderId="4" xfId="12" applyNumberFormat="1" applyFont="1" applyFill="1" applyBorder="1" applyAlignment="1">
      <alignment horizontal="right" vertical="center" wrapText="1" indent="1"/>
    </xf>
    <xf numFmtId="196" fontId="11" fillId="0" borderId="3" xfId="11" applyNumberFormat="1" applyFont="1" applyFill="1" applyBorder="1" applyAlignment="1">
      <alignment horizontal="right" vertical="center" wrapText="1" indent="1"/>
    </xf>
    <xf numFmtId="196" fontId="11" fillId="0" borderId="4" xfId="11" applyNumberFormat="1" applyFont="1" applyFill="1" applyBorder="1" applyAlignment="1">
      <alignment horizontal="right" vertical="center" wrapText="1" indent="1"/>
    </xf>
    <xf numFmtId="196" fontId="24" fillId="0" borderId="0" xfId="0" applyNumberFormat="1" applyFont="1" applyFill="1" applyBorder="1" applyAlignment="1">
      <alignment vertical="center" wrapText="1"/>
    </xf>
    <xf numFmtId="198" fontId="8" fillId="0" borderId="46" xfId="9" applyNumberFormat="1" applyFont="1" applyBorder="1" applyAlignment="1">
      <alignment horizontal="right" vertical="center" wrapText="1" indent="1"/>
    </xf>
    <xf numFmtId="198" fontId="11" fillId="0" borderId="46" xfId="9" applyNumberFormat="1" applyFont="1" applyBorder="1" applyAlignment="1">
      <alignment horizontal="right" vertical="center" wrapText="1" indent="1"/>
    </xf>
    <xf numFmtId="198" fontId="23" fillId="0" borderId="6" xfId="9" applyNumberFormat="1" applyFont="1" applyBorder="1" applyAlignment="1">
      <alignment horizontal="right" vertical="center" wrapText="1" indent="1"/>
    </xf>
    <xf numFmtId="198" fontId="11" fillId="0" borderId="6" xfId="9" applyNumberFormat="1" applyFont="1" applyBorder="1" applyAlignment="1">
      <alignment horizontal="right" vertical="center" wrapText="1" indent="1"/>
    </xf>
    <xf numFmtId="198" fontId="24" fillId="0" borderId="6" xfId="9" applyNumberFormat="1" applyFont="1" applyBorder="1" applyAlignment="1">
      <alignment horizontal="right" vertical="center" wrapText="1" indent="1"/>
    </xf>
    <xf numFmtId="198" fontId="11" fillId="0" borderId="6" xfId="9" applyNumberFormat="1" applyFont="1" applyFill="1" applyBorder="1" applyAlignment="1">
      <alignment horizontal="right" vertical="center" wrapText="1" indent="1"/>
    </xf>
    <xf numFmtId="198" fontId="11" fillId="0" borderId="6" xfId="10" applyNumberFormat="1" applyFont="1" applyFill="1" applyBorder="1" applyAlignment="1">
      <alignment horizontal="right" vertical="center" wrapText="1" indent="1"/>
    </xf>
    <xf numFmtId="198" fontId="24" fillId="0" borderId="0" xfId="0" applyNumberFormat="1" applyFont="1" applyFill="1" applyBorder="1" applyAlignment="1">
      <alignment vertical="center" wrapText="1"/>
    </xf>
    <xf numFmtId="196" fontId="9" fillId="0" borderId="0" xfId="1" applyNumberFormat="1" applyFont="1" applyFill="1" applyAlignment="1">
      <alignment horizontal="right" indent="1"/>
    </xf>
    <xf numFmtId="196" fontId="16" fillId="0" borderId="0" xfId="1" applyNumberFormat="1" applyFont="1" applyFill="1" applyAlignment="1">
      <alignment horizontal="right" indent="1"/>
    </xf>
    <xf numFmtId="196" fontId="18" fillId="0" borderId="0" xfId="1" applyNumberFormat="1" applyFont="1" applyFill="1" applyAlignment="1">
      <alignment horizontal="right" indent="1"/>
    </xf>
    <xf numFmtId="196" fontId="11" fillId="0" borderId="18" xfId="1" applyNumberFormat="1" applyFont="1" applyFill="1" applyBorder="1" applyAlignment="1">
      <alignment horizontal="center" vertical="center" wrapText="1"/>
    </xf>
    <xf numFmtId="196" fontId="11" fillId="0" borderId="17" xfId="1" applyNumberFormat="1" applyFont="1" applyFill="1" applyBorder="1" applyAlignment="1">
      <alignment horizontal="center" vertical="center" wrapText="1"/>
    </xf>
    <xf numFmtId="196" fontId="11" fillId="0" borderId="47" xfId="1" applyNumberFormat="1" applyFont="1" applyFill="1" applyBorder="1" applyAlignment="1">
      <alignment horizontal="center" vertical="center" wrapText="1"/>
    </xf>
    <xf numFmtId="196" fontId="11" fillId="0" borderId="48" xfId="1" applyNumberFormat="1" applyFont="1" applyFill="1" applyBorder="1" applyAlignment="1">
      <alignment horizontal="right" vertical="center" wrapText="1" indent="1"/>
    </xf>
    <xf numFmtId="196" fontId="11" fillId="0" borderId="35" xfId="1" applyNumberFormat="1" applyFont="1" applyFill="1" applyBorder="1" applyAlignment="1">
      <alignment horizontal="right" vertical="center" wrapText="1" indent="1"/>
    </xf>
    <xf numFmtId="196" fontId="11" fillId="0" borderId="49" xfId="1" applyNumberFormat="1" applyFont="1" applyFill="1" applyBorder="1" applyAlignment="1">
      <alignment horizontal="right" vertical="center" wrapText="1" indent="1"/>
    </xf>
    <xf numFmtId="196" fontId="11" fillId="0" borderId="25" xfId="1" applyNumberFormat="1" applyFont="1" applyFill="1" applyBorder="1" applyAlignment="1">
      <alignment horizontal="right" vertical="center" wrapText="1" indent="1"/>
    </xf>
    <xf numFmtId="196" fontId="11" fillId="0" borderId="9" xfId="1" applyNumberFormat="1" applyFont="1" applyFill="1" applyBorder="1" applyAlignment="1">
      <alignment horizontal="right" vertical="center" wrapText="1" indent="1"/>
    </xf>
    <xf numFmtId="196" fontId="11" fillId="0" borderId="24" xfId="1" applyNumberFormat="1" applyFont="1" applyFill="1" applyBorder="1" applyAlignment="1">
      <alignment horizontal="right" vertical="center" wrapText="1" indent="1"/>
    </xf>
    <xf numFmtId="196" fontId="9" fillId="0" borderId="25" xfId="1" applyNumberFormat="1" applyFont="1" applyFill="1" applyBorder="1" applyAlignment="1">
      <alignment horizontal="right" vertical="center" wrapText="1" indent="1"/>
    </xf>
    <xf numFmtId="196" fontId="9" fillId="0" borderId="9" xfId="1" applyNumberFormat="1" applyFont="1" applyFill="1" applyBorder="1" applyAlignment="1">
      <alignment horizontal="right" vertical="center" wrapText="1" indent="1"/>
    </xf>
    <xf numFmtId="196" fontId="9" fillId="0" borderId="8" xfId="1" applyNumberFormat="1" applyFont="1" applyFill="1" applyBorder="1" applyAlignment="1">
      <alignment horizontal="right" vertical="center" wrapText="1" indent="1"/>
    </xf>
    <xf numFmtId="196" fontId="21" fillId="0" borderId="25" xfId="1" applyNumberFormat="1" applyFont="1" applyFill="1" applyBorder="1" applyAlignment="1">
      <alignment horizontal="right" vertical="center" wrapText="1" indent="1"/>
    </xf>
    <xf numFmtId="196" fontId="21" fillId="0" borderId="9" xfId="1" applyNumberFormat="1" applyFont="1" applyFill="1" applyBorder="1" applyAlignment="1">
      <alignment horizontal="right" vertical="center" wrapText="1" indent="1"/>
    </xf>
    <xf numFmtId="196" fontId="21" fillId="0" borderId="24" xfId="1" applyNumberFormat="1" applyFont="1" applyFill="1" applyBorder="1" applyAlignment="1">
      <alignment horizontal="right" vertical="center" wrapText="1" indent="1"/>
    </xf>
    <xf numFmtId="196" fontId="10" fillId="0" borderId="25" xfId="1" applyNumberFormat="1" applyFont="1" applyFill="1" applyBorder="1" applyAlignment="1">
      <alignment horizontal="right" vertical="center" wrapText="1" indent="1"/>
    </xf>
    <xf numFmtId="196" fontId="9" fillId="0" borderId="24" xfId="1" applyNumberFormat="1" applyFont="1" applyFill="1" applyBorder="1" applyAlignment="1">
      <alignment horizontal="right" vertical="center" wrapText="1" indent="1"/>
    </xf>
    <xf numFmtId="196" fontId="11" fillId="0" borderId="25" xfId="1" applyNumberFormat="1" applyFont="1" applyFill="1" applyBorder="1" applyAlignment="1">
      <alignment horizontal="right" vertical="center" wrapText="1" indent="1"/>
    </xf>
    <xf numFmtId="196" fontId="9" fillId="0" borderId="25" xfId="1" applyNumberFormat="1" applyFont="1" applyFill="1" applyBorder="1" applyAlignment="1">
      <alignment horizontal="right" vertical="center" wrapText="1" indent="1"/>
    </xf>
    <xf numFmtId="196" fontId="9" fillId="0" borderId="9" xfId="1" applyNumberFormat="1" applyFont="1" applyFill="1" applyBorder="1" applyAlignment="1">
      <alignment horizontal="right" vertical="center" wrapText="1" indent="1"/>
    </xf>
    <xf numFmtId="196" fontId="9" fillId="0" borderId="24" xfId="1" applyNumberFormat="1" applyFont="1" applyFill="1" applyBorder="1" applyAlignment="1">
      <alignment horizontal="right" vertical="center" wrapText="1" indent="1"/>
    </xf>
    <xf numFmtId="196" fontId="20" fillId="0" borderId="50" xfId="1" applyNumberFormat="1" applyFont="1" applyFill="1" applyBorder="1" applyAlignment="1">
      <alignment horizontal="right" vertical="center" wrapText="1" indent="1"/>
    </xf>
    <xf numFmtId="196" fontId="20" fillId="0" borderId="51" xfId="1" applyNumberFormat="1" applyFont="1" applyFill="1" applyBorder="1" applyAlignment="1">
      <alignment horizontal="right" vertical="center" wrapText="1" indent="1"/>
    </xf>
    <xf numFmtId="196" fontId="20" fillId="0" borderId="50" xfId="1" applyNumberFormat="1" applyFont="1" applyFill="1" applyBorder="1" applyAlignment="1">
      <alignment horizontal="right" vertical="center" wrapText="1" indent="1"/>
    </xf>
    <xf numFmtId="196" fontId="20" fillId="0" borderId="51" xfId="1" applyNumberFormat="1" applyFont="1" applyFill="1" applyBorder="1" applyAlignment="1">
      <alignment horizontal="right" vertical="center" wrapText="1" indent="1"/>
    </xf>
    <xf numFmtId="196" fontId="20" fillId="0" borderId="52" xfId="1" applyNumberFormat="1" applyFont="1" applyFill="1" applyBorder="1" applyAlignment="1">
      <alignment horizontal="right" vertical="center" wrapText="1" indent="1"/>
    </xf>
    <xf numFmtId="196" fontId="21" fillId="0" borderId="50" xfId="1" applyNumberFormat="1" applyFont="1" applyFill="1" applyBorder="1" applyAlignment="1">
      <alignment horizontal="right" vertical="center" wrapText="1" indent="1"/>
    </xf>
    <xf numFmtId="196" fontId="20" fillId="0" borderId="30" xfId="1" applyNumberFormat="1" applyFont="1" applyFill="1" applyBorder="1" applyAlignment="1">
      <alignment horizontal="right" vertical="center" wrapText="1" indent="1"/>
    </xf>
    <xf numFmtId="196" fontId="11" fillId="0" borderId="53" xfId="1" applyNumberFormat="1" applyFont="1" applyFill="1" applyBorder="1" applyAlignment="1">
      <alignment horizontal="right" vertical="center" wrapText="1" indent="1"/>
    </xf>
    <xf numFmtId="196" fontId="6" fillId="0" borderId="25" xfId="1" applyNumberFormat="1" applyFont="1" applyFill="1" applyBorder="1" applyAlignment="1">
      <alignment horizontal="right" vertical="center" wrapText="1" indent="1"/>
    </xf>
    <xf numFmtId="196" fontId="6" fillId="0" borderId="9" xfId="1" applyNumberFormat="1" applyFont="1" applyFill="1" applyBorder="1" applyAlignment="1">
      <alignment horizontal="right" vertical="center" wrapText="1" indent="1"/>
    </xf>
    <xf numFmtId="196" fontId="6" fillId="0" borderId="53" xfId="1" applyNumberFormat="1" applyFont="1" applyFill="1" applyBorder="1" applyAlignment="1">
      <alignment horizontal="right" vertical="center" wrapText="1" indent="1"/>
    </xf>
    <xf numFmtId="196" fontId="9" fillId="0" borderId="25" xfId="1" applyNumberFormat="1" applyFont="1" applyFill="1" applyBorder="1" applyAlignment="1">
      <alignment horizontal="right" vertical="center" indent="1"/>
    </xf>
    <xf numFmtId="196" fontId="9" fillId="0" borderId="9" xfId="1" applyNumberFormat="1" applyFont="1" applyFill="1" applyBorder="1" applyAlignment="1">
      <alignment horizontal="right" vertical="center" indent="1"/>
    </xf>
    <xf numFmtId="196" fontId="9" fillId="0" borderId="8" xfId="1" applyNumberFormat="1" applyFont="1" applyFill="1" applyBorder="1" applyAlignment="1">
      <alignment horizontal="right" vertical="center" indent="1"/>
    </xf>
    <xf numFmtId="196" fontId="9" fillId="0" borderId="53" xfId="1" applyNumberFormat="1" applyFont="1" applyFill="1" applyBorder="1" applyAlignment="1">
      <alignment horizontal="right" vertical="center" wrapText="1" indent="1"/>
    </xf>
    <xf numFmtId="196" fontId="35" fillId="0" borderId="50" xfId="1" applyNumberFormat="1" applyFont="1" applyFill="1" applyBorder="1" applyAlignment="1">
      <alignment horizontal="right" vertical="center" wrapText="1" indent="1"/>
    </xf>
    <xf numFmtId="196" fontId="31" fillId="0" borderId="50" xfId="1" applyNumberFormat="1" applyFont="1" applyFill="1" applyBorder="1" applyAlignment="1">
      <alignment horizontal="right" vertical="center" wrapText="1" indent="1"/>
    </xf>
    <xf numFmtId="196" fontId="10" fillId="0" borderId="9" xfId="1" applyNumberFormat="1" applyFont="1" applyFill="1" applyBorder="1" applyAlignment="1">
      <alignment horizontal="right" vertical="center" wrapText="1" indent="1"/>
    </xf>
    <xf numFmtId="196" fontId="10" fillId="0" borderId="53" xfId="1" applyNumberFormat="1" applyFont="1" applyFill="1" applyBorder="1" applyAlignment="1">
      <alignment horizontal="right" vertical="center" wrapText="1" indent="1"/>
    </xf>
    <xf numFmtId="196" fontId="20" fillId="0" borderId="54" xfId="1" applyNumberFormat="1" applyFont="1" applyFill="1" applyBorder="1" applyAlignment="1">
      <alignment horizontal="right" vertical="center" wrapText="1" indent="1"/>
    </xf>
    <xf numFmtId="196" fontId="9" fillId="0" borderId="29" xfId="1" applyNumberFormat="1" applyFont="1" applyFill="1" applyBorder="1" applyAlignment="1">
      <alignment horizontal="right" vertical="center" wrapText="1" indent="1"/>
    </xf>
    <xf numFmtId="196" fontId="9" fillId="0" borderId="55" xfId="1" applyNumberFormat="1" applyFont="1" applyFill="1" applyBorder="1" applyAlignment="1">
      <alignment horizontal="right" vertical="center" wrapText="1" indent="1"/>
    </xf>
    <xf numFmtId="196" fontId="9" fillId="0" borderId="0" xfId="1" applyNumberFormat="1" applyFont="1" applyFill="1" applyBorder="1" applyAlignment="1">
      <alignment horizontal="right" vertical="center" wrapText="1" indent="1"/>
    </xf>
    <xf numFmtId="196" fontId="24" fillId="0" borderId="0" xfId="1" applyNumberFormat="1" applyFont="1" applyFill="1"/>
    <xf numFmtId="196" fontId="15" fillId="0" borderId="0" xfId="1" applyNumberFormat="1" applyFont="1" applyFill="1" applyAlignment="1">
      <alignment horizontal="right" indent="1"/>
    </xf>
    <xf numFmtId="0" fontId="10" fillId="0" borderId="39" xfId="9" applyFont="1" applyFill="1" applyBorder="1" applyAlignment="1">
      <alignment horizontal="center" vertical="center" wrapText="1"/>
    </xf>
    <xf numFmtId="196" fontId="10" fillId="0" borderId="37" xfId="11" applyNumberFormat="1" applyFont="1" applyFill="1" applyBorder="1" applyAlignment="1">
      <alignment horizontal="right" vertical="center" wrapText="1" indent="1"/>
    </xf>
    <xf numFmtId="196" fontId="10" fillId="0" borderId="31" xfId="11" applyNumberFormat="1" applyFont="1" applyFill="1" applyBorder="1" applyAlignment="1">
      <alignment horizontal="right" vertical="center" wrapText="1" indent="1"/>
    </xf>
    <xf numFmtId="198" fontId="10" fillId="0" borderId="38" xfId="10" applyNumberFormat="1" applyFont="1" applyFill="1" applyBorder="1" applyAlignment="1">
      <alignment horizontal="right" vertical="center" wrapText="1" indent="1"/>
    </xf>
    <xf numFmtId="0" fontId="17" fillId="0" borderId="25" xfId="9" applyFont="1" applyFill="1" applyBorder="1" applyAlignment="1">
      <alignment horizontal="center" vertical="center" wrapText="1"/>
    </xf>
    <xf numFmtId="196" fontId="17" fillId="0" borderId="3" xfId="12" applyNumberFormat="1" applyFont="1" applyFill="1" applyBorder="1" applyAlignment="1">
      <alignment horizontal="right" vertical="center" wrapText="1" indent="1"/>
    </xf>
    <xf numFmtId="196" fontId="17" fillId="0" borderId="4" xfId="12" applyNumberFormat="1" applyFont="1" applyFill="1" applyBorder="1" applyAlignment="1">
      <alignment horizontal="right" vertical="center" wrapText="1" indent="1"/>
    </xf>
    <xf numFmtId="198" fontId="17" fillId="0" borderId="6" xfId="9" applyNumberFormat="1" applyFont="1" applyBorder="1" applyAlignment="1">
      <alignment horizontal="right" vertical="center" wrapText="1" indent="1"/>
    </xf>
    <xf numFmtId="196" fontId="17" fillId="0" borderId="3" xfId="11" applyNumberFormat="1" applyFont="1" applyFill="1" applyBorder="1" applyAlignment="1">
      <alignment horizontal="right" vertical="center" wrapText="1" indent="1"/>
    </xf>
    <xf numFmtId="198" fontId="17" fillId="0" borderId="6" xfId="9" applyNumberFormat="1" applyFont="1" applyFill="1" applyBorder="1" applyAlignment="1">
      <alignment horizontal="right" vertical="center" wrapText="1" indent="1"/>
    </xf>
    <xf numFmtId="0" fontId="9" fillId="2" borderId="3" xfId="9" applyFont="1" applyFill="1" applyBorder="1" applyAlignment="1">
      <alignment wrapText="1"/>
    </xf>
    <xf numFmtId="0" fontId="9" fillId="2" borderId="4" xfId="9" applyFont="1" applyFill="1" applyBorder="1" applyAlignment="1">
      <alignment wrapText="1"/>
    </xf>
    <xf numFmtId="0" fontId="11" fillId="2" borderId="6" xfId="9" applyFont="1" applyFill="1" applyBorder="1" applyAlignment="1">
      <alignment horizontal="center" vertical="center"/>
    </xf>
    <xf numFmtId="0" fontId="11" fillId="2" borderId="7" xfId="9" applyFont="1" applyFill="1" applyBorder="1" applyAlignment="1">
      <alignment horizontal="center" vertical="center" wrapText="1"/>
    </xf>
    <xf numFmtId="0" fontId="10" fillId="2" borderId="25" xfId="9" applyFont="1" applyFill="1" applyBorder="1" applyAlignment="1">
      <alignment horizontal="left" vertical="center" wrapText="1"/>
    </xf>
    <xf numFmtId="196" fontId="23" fillId="2" borderId="3" xfId="12" applyNumberFormat="1" applyFont="1" applyFill="1" applyBorder="1" applyAlignment="1">
      <alignment horizontal="right" vertical="center" wrapText="1" indent="1"/>
    </xf>
    <xf numFmtId="196" fontId="23" fillId="2" borderId="4" xfId="12" applyNumberFormat="1" applyFont="1" applyFill="1" applyBorder="1" applyAlignment="1">
      <alignment horizontal="right" vertical="center" wrapText="1" indent="1"/>
    </xf>
    <xf numFmtId="198" fontId="23" fillId="2" borderId="6" xfId="9" applyNumberFormat="1" applyFont="1" applyFill="1" applyBorder="1" applyAlignment="1">
      <alignment horizontal="right" vertical="center" wrapText="1" indent="1"/>
    </xf>
    <xf numFmtId="0" fontId="13" fillId="0" borderId="0" xfId="5" applyFont="1" applyFill="1" applyAlignment="1">
      <alignment horizontal="center" wrapText="1"/>
    </xf>
    <xf numFmtId="0" fontId="12" fillId="0" borderId="28" xfId="3" applyFont="1" applyFill="1" applyBorder="1" applyAlignment="1">
      <alignment horizontal="right"/>
    </xf>
    <xf numFmtId="0" fontId="8" fillId="0" borderId="0" xfId="5" applyNumberFormat="1" applyFont="1" applyFill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4" fillId="0" borderId="27" xfId="9" applyFont="1" applyFill="1" applyBorder="1" applyAlignment="1">
      <alignment horizontal="center" vertical="center" wrapText="1"/>
    </xf>
    <xf numFmtId="0" fontId="4" fillId="0" borderId="27" xfId="9" applyFont="1" applyFill="1" applyBorder="1" applyAlignment="1">
      <alignment horizontal="center" vertical="center" wrapText="1"/>
    </xf>
    <xf numFmtId="0" fontId="12" fillId="0" borderId="20" xfId="9" applyFont="1" applyFill="1" applyBorder="1" applyAlignment="1">
      <alignment horizontal="center" vertical="center" wrapText="1"/>
    </xf>
    <xf numFmtId="0" fontId="12" fillId="0" borderId="27" xfId="9" applyFont="1" applyFill="1" applyBorder="1" applyAlignment="1">
      <alignment horizontal="center" vertical="center" wrapText="1"/>
    </xf>
    <xf numFmtId="0" fontId="12" fillId="0" borderId="10" xfId="9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/>
    </xf>
    <xf numFmtId="0" fontId="29" fillId="0" borderId="20" xfId="9" applyFont="1" applyFill="1" applyBorder="1" applyAlignment="1">
      <alignment horizontal="center" vertical="center" wrapText="1"/>
    </xf>
    <xf numFmtId="0" fontId="29" fillId="0" borderId="27" xfId="9" applyFont="1" applyFill="1" applyBorder="1" applyAlignment="1">
      <alignment horizontal="center" vertical="center" wrapText="1"/>
    </xf>
    <xf numFmtId="0" fontId="29" fillId="0" borderId="10" xfId="9" applyFont="1" applyFill="1" applyBorder="1" applyAlignment="1">
      <alignment horizontal="center" vertical="center" wrapText="1"/>
    </xf>
    <xf numFmtId="0" fontId="8" fillId="0" borderId="0" xfId="9" applyFont="1" applyFill="1" applyAlignment="1">
      <alignment horizontal="center" vertical="center" wrapText="1"/>
    </xf>
    <xf numFmtId="0" fontId="24" fillId="0" borderId="20" xfId="9" applyFont="1" applyFill="1" applyBorder="1" applyAlignment="1">
      <alignment horizontal="center" vertical="center" wrapText="1"/>
    </xf>
    <xf numFmtId="0" fontId="24" fillId="0" borderId="10" xfId="9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4" fillId="0" borderId="10" xfId="9" applyFont="1" applyFill="1" applyBorder="1" applyAlignment="1">
      <alignment horizontal="center" vertical="center" wrapText="1"/>
    </xf>
    <xf numFmtId="0" fontId="17" fillId="0" borderId="0" xfId="9" applyFont="1" applyAlignment="1">
      <alignment horizontal="center" vertical="center" wrapText="1"/>
    </xf>
    <xf numFmtId="0" fontId="24" fillId="0" borderId="36" xfId="9" applyFont="1" applyBorder="1" applyAlignment="1">
      <alignment horizontal="center" vertical="center" wrapText="1"/>
    </xf>
    <xf numFmtId="0" fontId="24" fillId="0" borderId="22" xfId="9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</cellXfs>
  <cellStyles count="13">
    <cellStyle name="Comma" xfId="1" builtinId="3"/>
    <cellStyle name="Normal" xfId="0" builtinId="0"/>
    <cellStyle name="Normal_2006 migocarumner" xfId="2"/>
    <cellStyle name="Normal_2008orenqhavelvacnerkrt" xfId="3"/>
    <cellStyle name="Normal_Axjusak22-3,22-4_10" xfId="4"/>
    <cellStyle name="Normal_Flesh_Proforma revised_Geratsschakan plan 15.08.06_2007" xfId="5"/>
    <cellStyle name="Normal_havelvac 17" xfId="6"/>
    <cellStyle name="Normal_Sheet1" xfId="7"/>
    <cellStyle name="Percent" xfId="8" builtinId="5"/>
    <cellStyle name="Обычный 2" xfId="9"/>
    <cellStyle name="Процентный 2" xfId="10"/>
    <cellStyle name="Финансовый 2" xfId="11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zoomScaleSheetLayoutView="100" workbookViewId="0">
      <selection activeCell="A18" sqref="A18"/>
    </sheetView>
  </sheetViews>
  <sheetFormatPr defaultRowHeight="13.5"/>
  <cols>
    <col min="1" max="1" width="91.5703125" style="3" customWidth="1"/>
    <col min="2" max="4" width="15" style="3" customWidth="1"/>
    <col min="5" max="5" width="15" style="4" customWidth="1"/>
    <col min="6" max="6" width="16.85546875" style="3" customWidth="1"/>
    <col min="7" max="7" width="9.140625" style="3"/>
    <col min="8" max="8" width="11.7109375" style="3" bestFit="1" customWidth="1"/>
    <col min="9" max="16384" width="9.140625" style="3"/>
  </cols>
  <sheetData>
    <row r="1" spans="1:6" ht="13.5" customHeight="1">
      <c r="A1" s="2"/>
      <c r="E1" s="68" t="s">
        <v>286</v>
      </c>
    </row>
    <row r="2" spans="1:6" ht="13.5" customHeight="1">
      <c r="A2" s="2"/>
      <c r="E2" s="68" t="s">
        <v>652</v>
      </c>
    </row>
    <row r="3" spans="1:6" ht="21" customHeight="1">
      <c r="A3" s="375" t="s">
        <v>285</v>
      </c>
      <c r="B3" s="375"/>
      <c r="C3" s="375"/>
      <c r="D3" s="375"/>
      <c r="E3" s="375"/>
    </row>
    <row r="4" spans="1:6" ht="19.5" customHeight="1">
      <c r="E4" s="3"/>
    </row>
    <row r="5" spans="1:6" ht="53.25" customHeight="1">
      <c r="A5" s="377" t="s">
        <v>406</v>
      </c>
      <c r="B5" s="377"/>
      <c r="C5" s="377"/>
      <c r="D5" s="377"/>
      <c r="E5" s="377"/>
    </row>
    <row r="6" spans="1:6" ht="20.25" customHeight="1">
      <c r="A6" s="1"/>
      <c r="B6" s="1"/>
    </row>
    <row r="7" spans="1:6" ht="14.25" customHeight="1">
      <c r="A7" s="1"/>
      <c r="D7" s="376" t="s">
        <v>284</v>
      </c>
      <c r="E7" s="376"/>
    </row>
    <row r="8" spans="1:6" ht="42.75" customHeight="1">
      <c r="A8" s="239" t="s">
        <v>275</v>
      </c>
      <c r="B8" s="240" t="s">
        <v>280</v>
      </c>
      <c r="C8" s="240" t="s">
        <v>281</v>
      </c>
      <c r="D8" s="240" t="s">
        <v>282</v>
      </c>
      <c r="E8" s="240" t="s">
        <v>283</v>
      </c>
    </row>
    <row r="9" spans="1:6" s="176" customFormat="1" ht="33.75" customHeight="1">
      <c r="A9" s="174" t="s">
        <v>498</v>
      </c>
      <c r="B9" s="261">
        <f>B10</f>
        <v>777088.20000000007</v>
      </c>
      <c r="C9" s="261">
        <f>C10</f>
        <v>777088.20000000007</v>
      </c>
      <c r="D9" s="261">
        <f>D10</f>
        <v>777075.4</v>
      </c>
      <c r="E9" s="263">
        <f t="shared" ref="E9:E23" si="0">D9/C9</f>
        <v>0.99998352825329218</v>
      </c>
      <c r="F9" s="175"/>
    </row>
    <row r="10" spans="1:6" ht="18.75" customHeight="1">
      <c r="A10" s="54" t="s">
        <v>276</v>
      </c>
      <c r="B10" s="276">
        <f>SUM(B11:B14)</f>
        <v>777088.20000000007</v>
      </c>
      <c r="C10" s="276">
        <f>SUM(C11:C14)</f>
        <v>777088.20000000007</v>
      </c>
      <c r="D10" s="276">
        <f>SUM(D11:D14)</f>
        <v>777075.4</v>
      </c>
      <c r="E10" s="277">
        <f t="shared" si="0"/>
        <v>0.99998352825329218</v>
      </c>
      <c r="F10" s="76"/>
    </row>
    <row r="11" spans="1:6" ht="19.5" customHeight="1">
      <c r="A11" s="55" t="s">
        <v>407</v>
      </c>
      <c r="B11" s="262">
        <v>402200.4</v>
      </c>
      <c r="C11" s="262">
        <v>402200.4</v>
      </c>
      <c r="D11" s="262">
        <v>402200.4</v>
      </c>
      <c r="E11" s="264">
        <f t="shared" si="0"/>
        <v>1</v>
      </c>
    </row>
    <row r="12" spans="1:6" ht="19.5" customHeight="1">
      <c r="A12" s="55" t="s">
        <v>408</v>
      </c>
      <c r="B12" s="262">
        <v>244541.7</v>
      </c>
      <c r="C12" s="262">
        <v>244541.7</v>
      </c>
      <c r="D12" s="262">
        <v>244528.9</v>
      </c>
      <c r="E12" s="264">
        <f t="shared" si="0"/>
        <v>0.99994765718893741</v>
      </c>
    </row>
    <row r="13" spans="1:6" ht="19.5" customHeight="1">
      <c r="A13" s="55" t="s">
        <v>27</v>
      </c>
      <c r="B13" s="262">
        <v>94483.9</v>
      </c>
      <c r="C13" s="262">
        <v>94483.9</v>
      </c>
      <c r="D13" s="262">
        <v>94483.9</v>
      </c>
      <c r="E13" s="264">
        <f t="shared" si="0"/>
        <v>1</v>
      </c>
    </row>
    <row r="14" spans="1:6" ht="19.5" customHeight="1">
      <c r="A14" s="55" t="s">
        <v>28</v>
      </c>
      <c r="B14" s="262">
        <v>35862.199999999997</v>
      </c>
      <c r="C14" s="262">
        <v>35862.199999999997</v>
      </c>
      <c r="D14" s="262">
        <v>35862.199999999997</v>
      </c>
      <c r="E14" s="264">
        <f t="shared" si="0"/>
        <v>1</v>
      </c>
    </row>
    <row r="15" spans="1:6" s="176" customFormat="1" ht="33.75" customHeight="1">
      <c r="A15" s="174" t="s">
        <v>495</v>
      </c>
      <c r="B15" s="261">
        <f t="shared" ref="B15:D16" si="1">B16</f>
        <v>49273.7</v>
      </c>
      <c r="C15" s="261">
        <f t="shared" si="1"/>
        <v>49273.7</v>
      </c>
      <c r="D15" s="261">
        <f t="shared" si="1"/>
        <v>49273.7</v>
      </c>
      <c r="E15" s="263">
        <f t="shared" si="0"/>
        <v>1</v>
      </c>
      <c r="F15" s="175"/>
    </row>
    <row r="16" spans="1:6" ht="18.75" customHeight="1">
      <c r="A16" s="54" t="s">
        <v>276</v>
      </c>
      <c r="B16" s="276">
        <f t="shared" si="1"/>
        <v>49273.7</v>
      </c>
      <c r="C16" s="276">
        <f t="shared" si="1"/>
        <v>49273.7</v>
      </c>
      <c r="D16" s="276">
        <f t="shared" si="1"/>
        <v>49273.7</v>
      </c>
      <c r="E16" s="277">
        <f t="shared" si="0"/>
        <v>1</v>
      </c>
      <c r="F16" s="76"/>
    </row>
    <row r="17" spans="1:6" ht="19.5" customHeight="1">
      <c r="A17" s="55" t="s">
        <v>496</v>
      </c>
      <c r="B17" s="262">
        <v>49273.7</v>
      </c>
      <c r="C17" s="262">
        <v>49273.7</v>
      </c>
      <c r="D17" s="262">
        <v>49273.7</v>
      </c>
      <c r="E17" s="264">
        <f t="shared" si="0"/>
        <v>1</v>
      </c>
    </row>
    <row r="18" spans="1:6" s="176" customFormat="1" ht="33.75" customHeight="1">
      <c r="A18" s="174" t="s">
        <v>277</v>
      </c>
      <c r="B18" s="261">
        <f t="shared" ref="B18:D19" si="2">B19</f>
        <v>46986</v>
      </c>
      <c r="C18" s="261">
        <f t="shared" si="2"/>
        <v>46986</v>
      </c>
      <c r="D18" s="261">
        <f t="shared" si="2"/>
        <v>28974.7</v>
      </c>
      <c r="E18" s="263">
        <f t="shared" si="0"/>
        <v>0.6166666666666667</v>
      </c>
      <c r="F18" s="175"/>
    </row>
    <row r="19" spans="1:6" s="242" customFormat="1" ht="18.75" customHeight="1">
      <c r="A19" s="54" t="s">
        <v>278</v>
      </c>
      <c r="B19" s="276">
        <f t="shared" si="2"/>
        <v>46986</v>
      </c>
      <c r="C19" s="276">
        <f t="shared" si="2"/>
        <v>46986</v>
      </c>
      <c r="D19" s="276">
        <f t="shared" si="2"/>
        <v>28974.7</v>
      </c>
      <c r="E19" s="277">
        <f t="shared" si="0"/>
        <v>0.6166666666666667</v>
      </c>
      <c r="F19" s="241"/>
    </row>
    <row r="20" spans="1:6" ht="19.5" customHeight="1">
      <c r="A20" s="55" t="s">
        <v>497</v>
      </c>
      <c r="B20" s="262">
        <v>46986</v>
      </c>
      <c r="C20" s="262">
        <v>46986</v>
      </c>
      <c r="D20" s="262">
        <v>28974.7</v>
      </c>
      <c r="E20" s="264">
        <f t="shared" si="0"/>
        <v>0.6166666666666667</v>
      </c>
    </row>
    <row r="21" spans="1:6" s="176" customFormat="1" ht="33.75" customHeight="1">
      <c r="A21" s="174" t="s">
        <v>279</v>
      </c>
      <c r="B21" s="261">
        <f>B22</f>
        <v>449730</v>
      </c>
      <c r="C21" s="261">
        <f>C22</f>
        <v>449730</v>
      </c>
      <c r="D21" s="261">
        <f>D22</f>
        <v>449730</v>
      </c>
      <c r="E21" s="263">
        <f t="shared" si="0"/>
        <v>1</v>
      </c>
      <c r="F21" s="175"/>
    </row>
    <row r="22" spans="1:6" s="242" customFormat="1" ht="18.75" customHeight="1">
      <c r="A22" s="54" t="s">
        <v>278</v>
      </c>
      <c r="B22" s="276">
        <f>SUM(B23:B27)</f>
        <v>449730</v>
      </c>
      <c r="C22" s="276">
        <f>SUM(C23:C27)</f>
        <v>449730</v>
      </c>
      <c r="D22" s="276">
        <f>SUM(D23:D27)</f>
        <v>449730</v>
      </c>
      <c r="E22" s="277">
        <f t="shared" si="0"/>
        <v>1</v>
      </c>
      <c r="F22" s="241"/>
    </row>
    <row r="23" spans="1:6" ht="19.5" customHeight="1">
      <c r="A23" s="55" t="s">
        <v>409</v>
      </c>
      <c r="B23" s="262">
        <v>109434.3</v>
      </c>
      <c r="C23" s="262">
        <v>109434.3</v>
      </c>
      <c r="D23" s="262">
        <v>109434.3</v>
      </c>
      <c r="E23" s="264">
        <f t="shared" si="0"/>
        <v>1</v>
      </c>
    </row>
    <row r="24" spans="1:6" ht="19.5" customHeight="1">
      <c r="A24" s="55" t="s">
        <v>410</v>
      </c>
      <c r="B24" s="262">
        <v>104937</v>
      </c>
      <c r="C24" s="262">
        <v>104937</v>
      </c>
      <c r="D24" s="262">
        <v>104937</v>
      </c>
      <c r="E24" s="264">
        <f>D24/C24</f>
        <v>1</v>
      </c>
    </row>
    <row r="25" spans="1:6" ht="19.5" customHeight="1">
      <c r="A25" s="55" t="s">
        <v>411</v>
      </c>
      <c r="B25" s="262">
        <v>82450.5</v>
      </c>
      <c r="C25" s="262">
        <v>82450.5</v>
      </c>
      <c r="D25" s="262">
        <v>82450.5</v>
      </c>
      <c r="E25" s="264">
        <f>D25/C25</f>
        <v>1</v>
      </c>
    </row>
    <row r="26" spans="1:6" ht="19.5" customHeight="1">
      <c r="A26" s="55" t="s">
        <v>76</v>
      </c>
      <c r="B26" s="262">
        <v>77953.2</v>
      </c>
      <c r="C26" s="262">
        <v>77953.2</v>
      </c>
      <c r="D26" s="262">
        <v>77953.2</v>
      </c>
      <c r="E26" s="264">
        <f>D26/C26</f>
        <v>1</v>
      </c>
    </row>
    <row r="27" spans="1:6" ht="19.5" customHeight="1">
      <c r="A27" s="55" t="s">
        <v>77</v>
      </c>
      <c r="B27" s="262">
        <v>74955</v>
      </c>
      <c r="C27" s="262">
        <v>74955</v>
      </c>
      <c r="D27" s="262">
        <v>74955</v>
      </c>
      <c r="E27" s="264">
        <f>D27/C27</f>
        <v>1</v>
      </c>
    </row>
    <row r="30" spans="1:6" s="60" customFormat="1" ht="15" customHeight="1">
      <c r="A30" s="61" t="s">
        <v>412</v>
      </c>
      <c r="B30" s="62"/>
      <c r="C30" s="62"/>
      <c r="D30" s="62"/>
      <c r="E30" s="62"/>
    </row>
    <row r="31" spans="1:6" s="60" customFormat="1" ht="15" customHeight="1">
      <c r="A31" s="61" t="s">
        <v>660</v>
      </c>
      <c r="B31" s="62"/>
      <c r="C31" s="62"/>
      <c r="D31" s="62"/>
      <c r="E31" s="62"/>
    </row>
  </sheetData>
  <mergeCells count="3">
    <mergeCell ref="A3:E3"/>
    <mergeCell ref="D7:E7"/>
    <mergeCell ref="A5:E5"/>
  </mergeCells>
  <phoneticPr fontId="3" type="noConversion"/>
  <pageMargins left="0.8" right="0.37" top="0.26" bottom="0.33" header="0.17" footer="0.16"/>
  <pageSetup paperSize="9" scale="78" firstPageNumber="1249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0"/>
  <sheetViews>
    <sheetView topLeftCell="A355" zoomScaleNormal="100" zoomScaleSheetLayoutView="100" workbookViewId="0">
      <selection activeCell="E239" sqref="E239"/>
    </sheetView>
  </sheetViews>
  <sheetFormatPr defaultRowHeight="14.25"/>
  <cols>
    <col min="1" max="2" width="6.7109375" style="39" customWidth="1"/>
    <col min="3" max="3" width="7" style="82" customWidth="1"/>
    <col min="4" max="4" width="45.85546875" style="82" customWidth="1"/>
    <col min="5" max="5" width="44.85546875" style="83" customWidth="1"/>
    <col min="6" max="6" width="19.140625" style="84" customWidth="1"/>
    <col min="7" max="7" width="15.28515625" style="308" customWidth="1"/>
    <col min="8" max="9" width="16.28515625" style="308" customWidth="1"/>
    <col min="10" max="10" width="12.42578125" style="159" customWidth="1"/>
    <col min="11" max="16384" width="9.140625" style="39"/>
  </cols>
  <sheetData>
    <row r="1" spans="1:10">
      <c r="D1" s="172"/>
      <c r="J1" s="160" t="s">
        <v>286</v>
      </c>
    </row>
    <row r="2" spans="1:10" ht="14.25" customHeight="1">
      <c r="C2" s="388" t="s">
        <v>285</v>
      </c>
      <c r="D2" s="388"/>
      <c r="E2" s="388"/>
      <c r="F2" s="388"/>
      <c r="G2" s="388"/>
      <c r="H2" s="388"/>
      <c r="J2" s="160" t="s">
        <v>499</v>
      </c>
    </row>
    <row r="3" spans="1:10" ht="13.5" customHeight="1">
      <c r="A3" s="85"/>
      <c r="B3" s="85"/>
      <c r="C3" s="388"/>
      <c r="D3" s="388"/>
      <c r="E3" s="388"/>
      <c r="F3" s="388"/>
      <c r="G3" s="388"/>
      <c r="H3" s="388"/>
      <c r="I3" s="309"/>
      <c r="J3" s="161"/>
    </row>
    <row r="4" spans="1:10" ht="37.5" customHeight="1">
      <c r="A4" s="392" t="s">
        <v>423</v>
      </c>
      <c r="B4" s="392"/>
      <c r="C4" s="392"/>
      <c r="D4" s="392"/>
      <c r="E4" s="392"/>
      <c r="F4" s="392"/>
      <c r="G4" s="392"/>
      <c r="H4" s="392"/>
      <c r="I4" s="392"/>
      <c r="J4" s="392"/>
    </row>
    <row r="6" spans="1:10" ht="18.75" customHeight="1" thickBot="1">
      <c r="C6" s="86"/>
      <c r="D6" s="86"/>
      <c r="G6" s="310"/>
      <c r="H6" s="310"/>
      <c r="I6" s="310"/>
      <c r="J6" s="159" t="s">
        <v>284</v>
      </c>
    </row>
    <row r="7" spans="1:10" s="90" customFormat="1" ht="60" customHeight="1" thickBot="1">
      <c r="A7" s="87" t="s">
        <v>287</v>
      </c>
      <c r="B7" s="87" t="s">
        <v>288</v>
      </c>
      <c r="C7" s="87" t="s">
        <v>289</v>
      </c>
      <c r="D7" s="89" t="s">
        <v>290</v>
      </c>
      <c r="E7" s="88" t="s">
        <v>371</v>
      </c>
      <c r="F7" s="204" t="s">
        <v>372</v>
      </c>
      <c r="G7" s="311" t="s">
        <v>280</v>
      </c>
      <c r="H7" s="312" t="s">
        <v>281</v>
      </c>
      <c r="I7" s="313" t="s">
        <v>282</v>
      </c>
      <c r="J7" s="87" t="s">
        <v>283</v>
      </c>
    </row>
    <row r="8" spans="1:10" ht="68.25" customHeight="1">
      <c r="A8" s="209" t="s">
        <v>374</v>
      </c>
      <c r="B8" s="210" t="s">
        <v>375</v>
      </c>
      <c r="C8" s="211" t="s">
        <v>374</v>
      </c>
      <c r="D8" s="212" t="s">
        <v>376</v>
      </c>
      <c r="E8" s="213"/>
      <c r="F8" s="214"/>
      <c r="G8" s="314">
        <f>G9</f>
        <v>14400</v>
      </c>
      <c r="H8" s="315">
        <f>H9</f>
        <v>14400</v>
      </c>
      <c r="I8" s="316">
        <f>I9</f>
        <v>14400</v>
      </c>
      <c r="J8" s="265">
        <f>I8/H8</f>
        <v>1</v>
      </c>
    </row>
    <row r="9" spans="1:10" ht="25.5" customHeight="1">
      <c r="A9" s="215"/>
      <c r="B9" s="80"/>
      <c r="C9" s="196"/>
      <c r="D9" s="208"/>
      <c r="E9" s="188" t="s">
        <v>377</v>
      </c>
      <c r="F9" s="216"/>
      <c r="G9" s="317">
        <f>SUM(G10:G31)</f>
        <v>14400</v>
      </c>
      <c r="H9" s="318">
        <f>SUM(H10:H31)</f>
        <v>14400</v>
      </c>
      <c r="I9" s="319">
        <f>SUM(I10:I31)</f>
        <v>14400</v>
      </c>
      <c r="J9" s="266">
        <f>I9/H9</f>
        <v>1</v>
      </c>
    </row>
    <row r="10" spans="1:10" s="93" customFormat="1" ht="41.25" customHeight="1">
      <c r="A10" s="217"/>
      <c r="B10" s="218"/>
      <c r="C10" s="219"/>
      <c r="D10" s="91" t="s">
        <v>488</v>
      </c>
      <c r="E10" s="92" t="s">
        <v>479</v>
      </c>
      <c r="F10" s="395" t="s">
        <v>385</v>
      </c>
      <c r="G10" s="320">
        <v>2400</v>
      </c>
      <c r="H10" s="321">
        <v>0</v>
      </c>
      <c r="I10" s="322">
        <v>0</v>
      </c>
      <c r="J10" s="267">
        <v>0</v>
      </c>
    </row>
    <row r="11" spans="1:10" s="93" customFormat="1" ht="25.5" customHeight="1">
      <c r="A11" s="217"/>
      <c r="B11" s="218"/>
      <c r="C11" s="219"/>
      <c r="D11" s="91" t="s">
        <v>162</v>
      </c>
      <c r="E11" s="92" t="s">
        <v>479</v>
      </c>
      <c r="F11" s="396"/>
      <c r="G11" s="321">
        <v>0</v>
      </c>
      <c r="H11" s="321">
        <v>1200</v>
      </c>
      <c r="I11" s="322">
        <v>1200</v>
      </c>
      <c r="J11" s="267">
        <f>I11/H11</f>
        <v>1</v>
      </c>
    </row>
    <row r="12" spans="1:10" s="93" customFormat="1" ht="25.5" customHeight="1">
      <c r="A12" s="217"/>
      <c r="B12" s="218"/>
      <c r="C12" s="219"/>
      <c r="D12" s="91" t="s">
        <v>174</v>
      </c>
      <c r="E12" s="92" t="s">
        <v>472</v>
      </c>
      <c r="F12" s="395" t="s">
        <v>470</v>
      </c>
      <c r="G12" s="321">
        <v>1200</v>
      </c>
      <c r="H12" s="321">
        <v>0</v>
      </c>
      <c r="I12" s="322">
        <v>0</v>
      </c>
      <c r="J12" s="267">
        <v>0</v>
      </c>
    </row>
    <row r="13" spans="1:10" s="93" customFormat="1" ht="26.25" customHeight="1">
      <c r="A13" s="217"/>
      <c r="B13" s="218"/>
      <c r="C13" s="219"/>
      <c r="D13" s="91" t="s">
        <v>161</v>
      </c>
      <c r="E13" s="92" t="s">
        <v>158</v>
      </c>
      <c r="F13" s="397"/>
      <c r="G13" s="321">
        <v>0</v>
      </c>
      <c r="H13" s="321">
        <v>1200</v>
      </c>
      <c r="I13" s="322">
        <v>1200</v>
      </c>
      <c r="J13" s="267">
        <f>I13/H13</f>
        <v>1</v>
      </c>
    </row>
    <row r="14" spans="1:10" s="93" customFormat="1" ht="28.5" customHeight="1">
      <c r="A14" s="217"/>
      <c r="B14" s="218"/>
      <c r="C14" s="219"/>
      <c r="D14" s="91" t="s">
        <v>157</v>
      </c>
      <c r="E14" s="92" t="s">
        <v>159</v>
      </c>
      <c r="F14" s="397"/>
      <c r="G14" s="321">
        <v>0</v>
      </c>
      <c r="H14" s="321">
        <v>1200</v>
      </c>
      <c r="I14" s="322">
        <v>1200</v>
      </c>
      <c r="J14" s="267">
        <f>I14/H14</f>
        <v>1</v>
      </c>
    </row>
    <row r="15" spans="1:10" s="93" customFormat="1" ht="20.25" customHeight="1">
      <c r="A15" s="217"/>
      <c r="B15" s="218"/>
      <c r="C15" s="219"/>
      <c r="D15" s="91" t="s">
        <v>160</v>
      </c>
      <c r="E15" s="92" t="s">
        <v>480</v>
      </c>
      <c r="F15" s="397"/>
      <c r="G15" s="320">
        <v>1200</v>
      </c>
      <c r="H15" s="321">
        <v>1200</v>
      </c>
      <c r="I15" s="322">
        <v>1200</v>
      </c>
      <c r="J15" s="267">
        <f>I15/H15</f>
        <v>1</v>
      </c>
    </row>
    <row r="16" spans="1:10" s="93" customFormat="1" ht="27" customHeight="1">
      <c r="A16" s="217"/>
      <c r="B16" s="218"/>
      <c r="C16" s="219"/>
      <c r="D16" s="91" t="s">
        <v>473</v>
      </c>
      <c r="E16" s="92" t="s">
        <v>474</v>
      </c>
      <c r="F16" s="397"/>
      <c r="G16" s="320">
        <v>1200</v>
      </c>
      <c r="H16" s="321">
        <v>0</v>
      </c>
      <c r="I16" s="322">
        <v>0</v>
      </c>
      <c r="J16" s="267">
        <v>0</v>
      </c>
    </row>
    <row r="17" spans="1:10" s="93" customFormat="1" ht="24" customHeight="1">
      <c r="A17" s="217"/>
      <c r="B17" s="218"/>
      <c r="C17" s="219"/>
      <c r="D17" s="91" t="s">
        <v>163</v>
      </c>
      <c r="E17" s="92" t="s">
        <v>474</v>
      </c>
      <c r="F17" s="397"/>
      <c r="G17" s="321">
        <v>0</v>
      </c>
      <c r="H17" s="321">
        <v>1200</v>
      </c>
      <c r="I17" s="322">
        <v>1200</v>
      </c>
      <c r="J17" s="267">
        <f>I17/H17</f>
        <v>1</v>
      </c>
    </row>
    <row r="18" spans="1:10" s="93" customFormat="1" ht="28.5" customHeight="1">
      <c r="A18" s="217"/>
      <c r="B18" s="218"/>
      <c r="C18" s="219"/>
      <c r="D18" s="91" t="s">
        <v>475</v>
      </c>
      <c r="E18" s="92" t="s">
        <v>481</v>
      </c>
      <c r="F18" s="397"/>
      <c r="G18" s="321">
        <v>1200</v>
      </c>
      <c r="H18" s="321">
        <v>0</v>
      </c>
      <c r="I18" s="322">
        <v>0</v>
      </c>
      <c r="J18" s="267">
        <v>0</v>
      </c>
    </row>
    <row r="19" spans="1:10" s="93" customFormat="1" ht="27" customHeight="1">
      <c r="A19" s="217"/>
      <c r="B19" s="218"/>
      <c r="C19" s="219"/>
      <c r="D19" s="91" t="s">
        <v>164</v>
      </c>
      <c r="E19" s="92" t="s">
        <v>481</v>
      </c>
      <c r="F19" s="397"/>
      <c r="G19" s="321">
        <v>0</v>
      </c>
      <c r="H19" s="321">
        <v>1200</v>
      </c>
      <c r="I19" s="322">
        <v>1200</v>
      </c>
      <c r="J19" s="267">
        <f>I19/H19</f>
        <v>1</v>
      </c>
    </row>
    <row r="20" spans="1:10" s="93" customFormat="1" ht="37.5" customHeight="1">
      <c r="A20" s="217"/>
      <c r="B20" s="218"/>
      <c r="C20" s="219"/>
      <c r="D20" s="91" t="s">
        <v>175</v>
      </c>
      <c r="E20" s="92" t="s">
        <v>476</v>
      </c>
      <c r="F20" s="397"/>
      <c r="G20" s="321">
        <v>1200</v>
      </c>
      <c r="H20" s="321">
        <v>0</v>
      </c>
      <c r="I20" s="322">
        <v>0</v>
      </c>
      <c r="J20" s="267">
        <v>0</v>
      </c>
    </row>
    <row r="21" spans="1:10" s="93" customFormat="1" ht="24.75" customHeight="1">
      <c r="A21" s="217"/>
      <c r="B21" s="218"/>
      <c r="C21" s="219"/>
      <c r="D21" s="91" t="s">
        <v>165</v>
      </c>
      <c r="E21" s="92" t="s">
        <v>476</v>
      </c>
      <c r="F21" s="396"/>
      <c r="G21" s="321">
        <v>0</v>
      </c>
      <c r="H21" s="321">
        <v>1200</v>
      </c>
      <c r="I21" s="322">
        <v>1200</v>
      </c>
      <c r="J21" s="267">
        <f>I21/H21</f>
        <v>1</v>
      </c>
    </row>
    <row r="22" spans="1:10" s="93" customFormat="1" ht="47.25" customHeight="1">
      <c r="A22" s="217"/>
      <c r="B22" s="218"/>
      <c r="C22" s="219"/>
      <c r="D22" s="91" t="s">
        <v>482</v>
      </c>
      <c r="E22" s="92" t="s">
        <v>477</v>
      </c>
      <c r="F22" s="395" t="s">
        <v>383</v>
      </c>
      <c r="G22" s="320">
        <v>1200</v>
      </c>
      <c r="H22" s="321">
        <v>0</v>
      </c>
      <c r="I22" s="322">
        <v>0</v>
      </c>
      <c r="J22" s="267">
        <v>0</v>
      </c>
    </row>
    <row r="23" spans="1:10" s="93" customFormat="1" ht="22.5" customHeight="1">
      <c r="A23" s="217"/>
      <c r="B23" s="218"/>
      <c r="C23" s="219"/>
      <c r="D23" s="91" t="s">
        <v>167</v>
      </c>
      <c r="E23" s="220" t="s">
        <v>166</v>
      </c>
      <c r="F23" s="397"/>
      <c r="G23" s="321">
        <v>0</v>
      </c>
      <c r="H23" s="321">
        <v>1200</v>
      </c>
      <c r="I23" s="322">
        <v>1200</v>
      </c>
      <c r="J23" s="267">
        <f>I23/H23</f>
        <v>1</v>
      </c>
    </row>
    <row r="24" spans="1:10" s="93" customFormat="1" ht="37.5" customHeight="1">
      <c r="A24" s="217"/>
      <c r="B24" s="218"/>
      <c r="C24" s="219"/>
      <c r="D24" s="91" t="s">
        <v>169</v>
      </c>
      <c r="E24" s="220" t="s">
        <v>168</v>
      </c>
      <c r="F24" s="397"/>
      <c r="G24" s="321">
        <v>0</v>
      </c>
      <c r="H24" s="321">
        <v>1200</v>
      </c>
      <c r="I24" s="322">
        <v>1200</v>
      </c>
      <c r="J24" s="267">
        <f>I24/H24</f>
        <v>1</v>
      </c>
    </row>
    <row r="25" spans="1:10" s="93" customFormat="1" ht="30" customHeight="1">
      <c r="A25" s="217"/>
      <c r="B25" s="218"/>
      <c r="C25" s="219"/>
      <c r="D25" s="91" t="s">
        <v>483</v>
      </c>
      <c r="E25" s="92" t="s">
        <v>478</v>
      </c>
      <c r="F25" s="397"/>
      <c r="G25" s="320">
        <v>1200</v>
      </c>
      <c r="H25" s="321">
        <v>0</v>
      </c>
      <c r="I25" s="322">
        <v>0</v>
      </c>
      <c r="J25" s="267">
        <v>0</v>
      </c>
    </row>
    <row r="26" spans="1:10" s="93" customFormat="1" ht="27.75" customHeight="1">
      <c r="A26" s="217"/>
      <c r="B26" s="218"/>
      <c r="C26" s="219"/>
      <c r="D26" s="91" t="s">
        <v>176</v>
      </c>
      <c r="E26" s="92" t="s">
        <v>170</v>
      </c>
      <c r="F26" s="396"/>
      <c r="G26" s="321">
        <v>0</v>
      </c>
      <c r="H26" s="321">
        <v>1200</v>
      </c>
      <c r="I26" s="322">
        <v>1200</v>
      </c>
      <c r="J26" s="267">
        <f>I26/H26</f>
        <v>1</v>
      </c>
    </row>
    <row r="27" spans="1:10" s="93" customFormat="1" ht="21.75" customHeight="1">
      <c r="A27" s="217"/>
      <c r="B27" s="218"/>
      <c r="C27" s="219"/>
      <c r="D27" s="91" t="s">
        <v>484</v>
      </c>
      <c r="E27" s="92" t="s">
        <v>485</v>
      </c>
      <c r="F27" s="221"/>
      <c r="G27" s="320">
        <v>1200</v>
      </c>
      <c r="H27" s="321">
        <v>0</v>
      </c>
      <c r="I27" s="322">
        <v>0</v>
      </c>
      <c r="J27" s="267">
        <v>0</v>
      </c>
    </row>
    <row r="28" spans="1:10" s="93" customFormat="1" ht="38.25" customHeight="1">
      <c r="A28" s="217"/>
      <c r="B28" s="218"/>
      <c r="C28" s="219"/>
      <c r="D28" s="91" t="s">
        <v>177</v>
      </c>
      <c r="E28" s="92" t="s">
        <v>485</v>
      </c>
      <c r="F28" s="221"/>
      <c r="G28" s="321">
        <v>0</v>
      </c>
      <c r="H28" s="321">
        <v>1200</v>
      </c>
      <c r="I28" s="322">
        <v>1200</v>
      </c>
      <c r="J28" s="267">
        <f>I28/H28</f>
        <v>1</v>
      </c>
    </row>
    <row r="29" spans="1:10" s="93" customFormat="1" ht="28.5" customHeight="1">
      <c r="A29" s="217"/>
      <c r="B29" s="218"/>
      <c r="C29" s="219"/>
      <c r="D29" s="91" t="s">
        <v>486</v>
      </c>
      <c r="E29" s="92" t="s">
        <v>172</v>
      </c>
      <c r="F29" s="221"/>
      <c r="G29" s="321">
        <v>1200</v>
      </c>
      <c r="H29" s="321">
        <v>0</v>
      </c>
      <c r="I29" s="322">
        <v>0</v>
      </c>
      <c r="J29" s="267">
        <v>0</v>
      </c>
    </row>
    <row r="30" spans="1:10" s="93" customFormat="1" ht="29.25" customHeight="1">
      <c r="A30" s="217"/>
      <c r="B30" s="218"/>
      <c r="C30" s="219"/>
      <c r="D30" s="91" t="s">
        <v>487</v>
      </c>
      <c r="E30" s="222" t="s">
        <v>22</v>
      </c>
      <c r="F30" s="221"/>
      <c r="G30" s="320">
        <v>1200</v>
      </c>
      <c r="H30" s="321">
        <v>0</v>
      </c>
      <c r="I30" s="322">
        <v>0</v>
      </c>
      <c r="J30" s="267">
        <v>0</v>
      </c>
    </row>
    <row r="31" spans="1:10" s="93" customFormat="1" ht="26.25" customHeight="1">
      <c r="A31" s="217"/>
      <c r="B31" s="218"/>
      <c r="C31" s="219"/>
      <c r="D31" s="91" t="s">
        <v>171</v>
      </c>
      <c r="E31" s="92" t="s">
        <v>173</v>
      </c>
      <c r="F31" s="221"/>
      <c r="G31" s="320">
        <v>0</v>
      </c>
      <c r="H31" s="321">
        <v>1200</v>
      </c>
      <c r="I31" s="322">
        <v>1200</v>
      </c>
      <c r="J31" s="267">
        <f t="shared" ref="J31:J62" si="0">I31/H31</f>
        <v>1</v>
      </c>
    </row>
    <row r="32" spans="1:10" s="93" customFormat="1" ht="42" customHeight="1">
      <c r="A32" s="217"/>
      <c r="B32" s="218"/>
      <c r="C32" s="219"/>
      <c r="D32" s="223"/>
      <c r="E32" s="92"/>
      <c r="F32" s="96" t="s">
        <v>58</v>
      </c>
      <c r="G32" s="323">
        <f>G9</f>
        <v>14400</v>
      </c>
      <c r="H32" s="324">
        <f>H9</f>
        <v>14400</v>
      </c>
      <c r="I32" s="325">
        <f>I9</f>
        <v>14400</v>
      </c>
      <c r="J32" s="268">
        <f t="shared" si="0"/>
        <v>1</v>
      </c>
    </row>
    <row r="33" spans="1:10" s="93" customFormat="1" ht="46.5" customHeight="1">
      <c r="A33" s="97" t="s">
        <v>374</v>
      </c>
      <c r="B33" s="51" t="s">
        <v>375</v>
      </c>
      <c r="C33" s="193" t="s">
        <v>374</v>
      </c>
      <c r="D33" s="40" t="s">
        <v>420</v>
      </c>
      <c r="E33" s="140"/>
      <c r="F33" s="149"/>
      <c r="G33" s="326">
        <f>G34+G36+G38+G220</f>
        <v>7806606.5000000019</v>
      </c>
      <c r="H33" s="326">
        <f>H34+H36+H38+H220</f>
        <v>7800526.5</v>
      </c>
      <c r="I33" s="326">
        <f>I34+I36+I38+I220</f>
        <v>7766807.8000000007</v>
      </c>
      <c r="J33" s="268">
        <f t="shared" si="0"/>
        <v>0.99567738152033725</v>
      </c>
    </row>
    <row r="34" spans="1:10" s="93" customFormat="1" ht="22.5" customHeight="1">
      <c r="A34" s="98"/>
      <c r="B34" s="16"/>
      <c r="C34" s="194"/>
      <c r="D34" s="47"/>
      <c r="E34" s="192" t="s">
        <v>471</v>
      </c>
      <c r="F34" s="205"/>
      <c r="G34" s="317">
        <f>G35</f>
        <v>56240.7</v>
      </c>
      <c r="H34" s="318">
        <f>H35</f>
        <v>56240.7</v>
      </c>
      <c r="I34" s="319">
        <f>I35</f>
        <v>51599.839999999997</v>
      </c>
      <c r="J34" s="268">
        <f t="shared" si="0"/>
        <v>0.91748217927586251</v>
      </c>
    </row>
    <row r="35" spans="1:10" s="93" customFormat="1" ht="46.5" customHeight="1">
      <c r="A35" s="98"/>
      <c r="B35" s="16"/>
      <c r="C35" s="194"/>
      <c r="D35" s="91" t="s">
        <v>382</v>
      </c>
      <c r="E35" s="92" t="s">
        <v>489</v>
      </c>
      <c r="F35" s="206" t="s">
        <v>383</v>
      </c>
      <c r="G35" s="320">
        <v>56240.7</v>
      </c>
      <c r="H35" s="321">
        <v>56240.7</v>
      </c>
      <c r="I35" s="327">
        <v>51599.839999999997</v>
      </c>
      <c r="J35" s="269">
        <f t="shared" si="0"/>
        <v>0.91748217927586251</v>
      </c>
    </row>
    <row r="36" spans="1:10" s="93" customFormat="1" ht="23.25" customHeight="1">
      <c r="A36" s="207"/>
      <c r="B36" s="99"/>
      <c r="C36" s="194"/>
      <c r="D36" s="208"/>
      <c r="E36" s="192" t="s">
        <v>384</v>
      </c>
      <c r="F36" s="150"/>
      <c r="G36" s="317">
        <f>G37</f>
        <v>107355.9</v>
      </c>
      <c r="H36" s="318">
        <f>H37</f>
        <v>107355.9</v>
      </c>
      <c r="I36" s="319">
        <f>I37</f>
        <v>107355.9</v>
      </c>
      <c r="J36" s="268">
        <f t="shared" si="0"/>
        <v>1</v>
      </c>
    </row>
    <row r="37" spans="1:10" s="93" customFormat="1" ht="39" customHeight="1">
      <c r="A37" s="207"/>
      <c r="B37" s="99"/>
      <c r="C37" s="194"/>
      <c r="D37" s="91" t="s">
        <v>416</v>
      </c>
      <c r="E37" s="92" t="s">
        <v>417</v>
      </c>
      <c r="F37" s="206" t="s">
        <v>385</v>
      </c>
      <c r="G37" s="320">
        <v>107355.9</v>
      </c>
      <c r="H37" s="321">
        <v>107355.9</v>
      </c>
      <c r="I37" s="327">
        <v>107355.9</v>
      </c>
      <c r="J37" s="269">
        <f t="shared" si="0"/>
        <v>1</v>
      </c>
    </row>
    <row r="38" spans="1:10" s="93" customFormat="1" ht="33.75" customHeight="1">
      <c r="A38" s="98"/>
      <c r="B38" s="16"/>
      <c r="C38" s="194" t="s">
        <v>386</v>
      </c>
      <c r="D38" s="47"/>
      <c r="E38" s="192" t="s">
        <v>83</v>
      </c>
      <c r="F38" s="150"/>
      <c r="G38" s="328">
        <f>G79+G86+G91+G96+G99+G217+G219</f>
        <v>7593009.9000000022</v>
      </c>
      <c r="H38" s="328">
        <f>H79+H86+H91+H96+H99+H217+H219</f>
        <v>7586929.9000000004</v>
      </c>
      <c r="I38" s="328">
        <f>I79+I86+I91+I96+I99+I217+I219</f>
        <v>7557852.0600000005</v>
      </c>
      <c r="J38" s="268">
        <f t="shared" si="0"/>
        <v>0.99616737726810944</v>
      </c>
    </row>
    <row r="39" spans="1:10" s="93" customFormat="1" ht="25.5" customHeight="1">
      <c r="A39" s="98"/>
      <c r="B39" s="16"/>
      <c r="C39" s="194"/>
      <c r="D39" s="91" t="s">
        <v>387</v>
      </c>
      <c r="E39" s="92" t="s">
        <v>90</v>
      </c>
      <c r="F39" s="393" t="s">
        <v>470</v>
      </c>
      <c r="G39" s="329">
        <v>70850.100000000006</v>
      </c>
      <c r="H39" s="330">
        <f>G39</f>
        <v>70850.100000000006</v>
      </c>
      <c r="I39" s="331">
        <f>H39</f>
        <v>70850.100000000006</v>
      </c>
      <c r="J39" s="269">
        <f t="shared" si="0"/>
        <v>1</v>
      </c>
    </row>
    <row r="40" spans="1:10" s="93" customFormat="1" ht="26.25" customHeight="1">
      <c r="A40" s="98"/>
      <c r="B40" s="16"/>
      <c r="C40" s="194"/>
      <c r="D40" s="91" t="s">
        <v>387</v>
      </c>
      <c r="E40" s="92" t="s">
        <v>91</v>
      </c>
      <c r="F40" s="381"/>
      <c r="G40" s="320">
        <v>153458</v>
      </c>
      <c r="H40" s="330">
        <f>G40</f>
        <v>153458</v>
      </c>
      <c r="I40" s="331">
        <f>H40</f>
        <v>153458</v>
      </c>
      <c r="J40" s="269">
        <f t="shared" si="0"/>
        <v>1</v>
      </c>
    </row>
    <row r="41" spans="1:10" s="93" customFormat="1" ht="27" customHeight="1">
      <c r="A41" s="98"/>
      <c r="B41" s="16"/>
      <c r="C41" s="194"/>
      <c r="D41" s="91" t="s">
        <v>387</v>
      </c>
      <c r="E41" s="378" t="s">
        <v>92</v>
      </c>
      <c r="F41" s="381"/>
      <c r="G41" s="320">
        <v>200630</v>
      </c>
      <c r="H41" s="321">
        <v>200630</v>
      </c>
      <c r="I41" s="327">
        <v>200630</v>
      </c>
      <c r="J41" s="269">
        <f t="shared" si="0"/>
        <v>1</v>
      </c>
    </row>
    <row r="42" spans="1:10" s="93" customFormat="1" ht="27.75" customHeight="1">
      <c r="A42" s="98"/>
      <c r="B42" s="16"/>
      <c r="C42" s="194"/>
      <c r="D42" s="91" t="s">
        <v>437</v>
      </c>
      <c r="E42" s="380"/>
      <c r="F42" s="381"/>
      <c r="G42" s="320">
        <v>31500</v>
      </c>
      <c r="H42" s="321">
        <v>31500</v>
      </c>
      <c r="I42" s="327">
        <v>31500</v>
      </c>
      <c r="J42" s="269">
        <f t="shared" si="0"/>
        <v>1</v>
      </c>
    </row>
    <row r="43" spans="1:10" s="93" customFormat="1" ht="26.25" customHeight="1">
      <c r="A43" s="98"/>
      <c r="B43" s="16"/>
      <c r="C43" s="194"/>
      <c r="D43" s="91" t="s">
        <v>387</v>
      </c>
      <c r="E43" s="92" t="s">
        <v>93</v>
      </c>
      <c r="F43" s="381"/>
      <c r="G43" s="320">
        <v>173040.8</v>
      </c>
      <c r="H43" s="321">
        <v>173040.8</v>
      </c>
      <c r="I43" s="327">
        <v>173040.8</v>
      </c>
      <c r="J43" s="269">
        <f t="shared" si="0"/>
        <v>1</v>
      </c>
    </row>
    <row r="44" spans="1:10" s="93" customFormat="1" ht="26.25" customHeight="1">
      <c r="A44" s="98"/>
      <c r="B44" s="16"/>
      <c r="C44" s="194"/>
      <c r="D44" s="91" t="s">
        <v>387</v>
      </c>
      <c r="E44" s="92" t="s">
        <v>94</v>
      </c>
      <c r="F44" s="381"/>
      <c r="G44" s="320">
        <v>170587.8</v>
      </c>
      <c r="H44" s="321">
        <v>170587.8</v>
      </c>
      <c r="I44" s="327">
        <v>170587.8</v>
      </c>
      <c r="J44" s="269">
        <f t="shared" si="0"/>
        <v>1</v>
      </c>
    </row>
    <row r="45" spans="1:10" s="93" customFormat="1" ht="26.25" customHeight="1">
      <c r="A45" s="98"/>
      <c r="B45" s="16"/>
      <c r="C45" s="194"/>
      <c r="D45" s="91" t="s">
        <v>387</v>
      </c>
      <c r="E45" s="92" t="s">
        <v>511</v>
      </c>
      <c r="F45" s="381"/>
      <c r="G45" s="320">
        <v>247647.1</v>
      </c>
      <c r="H45" s="321">
        <v>247647.1</v>
      </c>
      <c r="I45" s="327">
        <v>247647.1</v>
      </c>
      <c r="J45" s="269">
        <f t="shared" si="0"/>
        <v>1</v>
      </c>
    </row>
    <row r="46" spans="1:10" s="93" customFormat="1" ht="26.25" customHeight="1">
      <c r="A46" s="98"/>
      <c r="B46" s="16"/>
      <c r="C46" s="194"/>
      <c r="D46" s="91" t="s">
        <v>387</v>
      </c>
      <c r="E46" s="92" t="s">
        <v>95</v>
      </c>
      <c r="F46" s="381"/>
      <c r="G46" s="320">
        <v>168148.5</v>
      </c>
      <c r="H46" s="321">
        <v>168148.5</v>
      </c>
      <c r="I46" s="327">
        <v>168148.5</v>
      </c>
      <c r="J46" s="269">
        <f t="shared" si="0"/>
        <v>1</v>
      </c>
    </row>
    <row r="47" spans="1:10" s="93" customFormat="1" ht="28.5" customHeight="1">
      <c r="A47" s="46"/>
      <c r="B47" s="16"/>
      <c r="C47" s="194"/>
      <c r="D47" s="91" t="s">
        <v>387</v>
      </c>
      <c r="E47" s="92" t="s">
        <v>512</v>
      </c>
      <c r="F47" s="381"/>
      <c r="G47" s="320">
        <v>93938.5</v>
      </c>
      <c r="H47" s="321">
        <v>93938.5</v>
      </c>
      <c r="I47" s="327">
        <v>93938.5</v>
      </c>
      <c r="J47" s="269">
        <f t="shared" si="0"/>
        <v>1</v>
      </c>
    </row>
    <row r="48" spans="1:10" s="93" customFormat="1" ht="28.5" customHeight="1">
      <c r="A48" s="46"/>
      <c r="B48" s="16"/>
      <c r="C48" s="194"/>
      <c r="D48" s="91" t="s">
        <v>387</v>
      </c>
      <c r="E48" s="92" t="s">
        <v>490</v>
      </c>
      <c r="F48" s="381"/>
      <c r="G48" s="320">
        <v>99166.1</v>
      </c>
      <c r="H48" s="321">
        <v>99166.1</v>
      </c>
      <c r="I48" s="327">
        <v>99166.1</v>
      </c>
      <c r="J48" s="269">
        <f t="shared" si="0"/>
        <v>1</v>
      </c>
    </row>
    <row r="49" spans="1:10" s="93" customFormat="1" ht="28.5" customHeight="1">
      <c r="A49" s="46"/>
      <c r="B49" s="16"/>
      <c r="C49" s="194"/>
      <c r="D49" s="101" t="s">
        <v>388</v>
      </c>
      <c r="E49" s="100" t="s">
        <v>513</v>
      </c>
      <c r="F49" s="381"/>
      <c r="G49" s="320">
        <v>294515.40000000002</v>
      </c>
      <c r="H49" s="321">
        <v>294515.40000000002</v>
      </c>
      <c r="I49" s="327">
        <v>294515.40000000002</v>
      </c>
      <c r="J49" s="269">
        <f t="shared" si="0"/>
        <v>1</v>
      </c>
    </row>
    <row r="50" spans="1:10" ht="28.5" customHeight="1">
      <c r="A50" s="46"/>
      <c r="B50" s="16"/>
      <c r="C50" s="194"/>
      <c r="D50" s="91" t="s">
        <v>388</v>
      </c>
      <c r="E50" s="92" t="s">
        <v>514</v>
      </c>
      <c r="F50" s="381"/>
      <c r="G50" s="320">
        <v>109351</v>
      </c>
      <c r="H50" s="321">
        <v>109351</v>
      </c>
      <c r="I50" s="327">
        <v>109351</v>
      </c>
      <c r="J50" s="269">
        <f t="shared" si="0"/>
        <v>1</v>
      </c>
    </row>
    <row r="51" spans="1:10" ht="28.5" customHeight="1">
      <c r="A51" s="46"/>
      <c r="B51" s="16"/>
      <c r="C51" s="194"/>
      <c r="D51" s="91" t="s">
        <v>388</v>
      </c>
      <c r="E51" s="92" t="s">
        <v>364</v>
      </c>
      <c r="F51" s="381"/>
      <c r="G51" s="320">
        <v>51149.599999999999</v>
      </c>
      <c r="H51" s="321">
        <v>51149.599999999999</v>
      </c>
      <c r="I51" s="327">
        <v>51149.599999999999</v>
      </c>
      <c r="J51" s="269">
        <f t="shared" si="0"/>
        <v>1</v>
      </c>
    </row>
    <row r="52" spans="1:10" ht="28.5" customHeight="1">
      <c r="A52" s="46"/>
      <c r="B52" s="16"/>
      <c r="C52" s="194"/>
      <c r="D52" s="101" t="s">
        <v>388</v>
      </c>
      <c r="E52" s="100" t="s">
        <v>96</v>
      </c>
      <c r="F52" s="381"/>
      <c r="G52" s="320">
        <v>120031.1</v>
      </c>
      <c r="H52" s="321">
        <v>120031.1</v>
      </c>
      <c r="I52" s="327">
        <v>120031.1</v>
      </c>
      <c r="J52" s="269">
        <f t="shared" si="0"/>
        <v>1</v>
      </c>
    </row>
    <row r="53" spans="1:10" ht="28.5" customHeight="1">
      <c r="A53" s="46"/>
      <c r="B53" s="16"/>
      <c r="C53" s="194"/>
      <c r="D53" s="101" t="s">
        <v>388</v>
      </c>
      <c r="E53" s="92" t="s">
        <v>515</v>
      </c>
      <c r="F53" s="381"/>
      <c r="G53" s="320">
        <v>126400.2</v>
      </c>
      <c r="H53" s="321">
        <v>126400.2</v>
      </c>
      <c r="I53" s="327">
        <v>126400.2</v>
      </c>
      <c r="J53" s="269">
        <f t="shared" si="0"/>
        <v>1</v>
      </c>
    </row>
    <row r="54" spans="1:10" ht="28.5" customHeight="1">
      <c r="A54" s="46"/>
      <c r="B54" s="16"/>
      <c r="C54" s="194"/>
      <c r="D54" s="91" t="s">
        <v>388</v>
      </c>
      <c r="E54" s="92" t="s">
        <v>97</v>
      </c>
      <c r="F54" s="381"/>
      <c r="G54" s="320">
        <v>154973</v>
      </c>
      <c r="H54" s="321">
        <v>154973</v>
      </c>
      <c r="I54" s="327">
        <v>154973</v>
      </c>
      <c r="J54" s="269">
        <f t="shared" si="0"/>
        <v>1</v>
      </c>
    </row>
    <row r="55" spans="1:10" ht="28.5" customHeight="1">
      <c r="A55" s="46"/>
      <c r="B55" s="16"/>
      <c r="C55" s="194"/>
      <c r="D55" s="91" t="s">
        <v>388</v>
      </c>
      <c r="E55" s="92" t="s">
        <v>98</v>
      </c>
      <c r="F55" s="381"/>
      <c r="G55" s="320">
        <v>123724.9</v>
      </c>
      <c r="H55" s="321">
        <v>123724.9</v>
      </c>
      <c r="I55" s="327">
        <v>123724.9</v>
      </c>
      <c r="J55" s="269">
        <f t="shared" si="0"/>
        <v>1</v>
      </c>
    </row>
    <row r="56" spans="1:10" ht="28.5" customHeight="1">
      <c r="A56" s="46"/>
      <c r="B56" s="16"/>
      <c r="C56" s="194"/>
      <c r="D56" s="91" t="s">
        <v>388</v>
      </c>
      <c r="E56" s="92" t="s">
        <v>99</v>
      </c>
      <c r="F56" s="381"/>
      <c r="G56" s="320">
        <v>152811</v>
      </c>
      <c r="H56" s="321">
        <v>152811</v>
      </c>
      <c r="I56" s="327">
        <v>152811</v>
      </c>
      <c r="J56" s="269">
        <f t="shared" si="0"/>
        <v>1</v>
      </c>
    </row>
    <row r="57" spans="1:10" ht="28.5" customHeight="1">
      <c r="A57" s="46"/>
      <c r="B57" s="16"/>
      <c r="C57" s="194"/>
      <c r="D57" s="91" t="s">
        <v>388</v>
      </c>
      <c r="E57" s="92" t="s">
        <v>100</v>
      </c>
      <c r="F57" s="381"/>
      <c r="G57" s="320">
        <v>99085.8</v>
      </c>
      <c r="H57" s="321">
        <v>99085.8</v>
      </c>
      <c r="I57" s="327">
        <v>99085.8</v>
      </c>
      <c r="J57" s="269">
        <f t="shared" si="0"/>
        <v>1</v>
      </c>
    </row>
    <row r="58" spans="1:10" ht="25.5" customHeight="1">
      <c r="A58" s="46"/>
      <c r="B58" s="16"/>
      <c r="C58" s="194"/>
      <c r="D58" s="91" t="s">
        <v>388</v>
      </c>
      <c r="E58" s="92" t="s">
        <v>88</v>
      </c>
      <c r="F58" s="381"/>
      <c r="G58" s="320">
        <v>149018.20000000001</v>
      </c>
      <c r="H58" s="321">
        <v>149018.20000000001</v>
      </c>
      <c r="I58" s="327">
        <v>149018.20000000001</v>
      </c>
      <c r="J58" s="269">
        <f t="shared" si="0"/>
        <v>1</v>
      </c>
    </row>
    <row r="59" spans="1:10" ht="25.5" customHeight="1">
      <c r="A59" s="46"/>
      <c r="B59" s="16"/>
      <c r="C59" s="194"/>
      <c r="D59" s="91" t="s">
        <v>388</v>
      </c>
      <c r="E59" s="138" t="s">
        <v>516</v>
      </c>
      <c r="F59" s="381"/>
      <c r="G59" s="320">
        <v>81402.100000000006</v>
      </c>
      <c r="H59" s="321">
        <v>81402.100000000006</v>
      </c>
      <c r="I59" s="327">
        <v>81402.100000000006</v>
      </c>
      <c r="J59" s="269">
        <f t="shared" si="0"/>
        <v>1</v>
      </c>
    </row>
    <row r="60" spans="1:10" ht="25.5" customHeight="1">
      <c r="A60" s="46"/>
      <c r="B60" s="16"/>
      <c r="C60" s="194"/>
      <c r="D60" s="101" t="s">
        <v>388</v>
      </c>
      <c r="E60" s="92" t="s">
        <v>517</v>
      </c>
      <c r="F60" s="381"/>
      <c r="G60" s="320">
        <v>326392</v>
      </c>
      <c r="H60" s="321">
        <v>326392</v>
      </c>
      <c r="I60" s="327">
        <v>326392</v>
      </c>
      <c r="J60" s="269">
        <f t="shared" si="0"/>
        <v>1</v>
      </c>
    </row>
    <row r="61" spans="1:10" ht="25.5" customHeight="1">
      <c r="A61" s="46"/>
      <c r="B61" s="16"/>
      <c r="C61" s="194"/>
      <c r="D61" s="91" t="s">
        <v>388</v>
      </c>
      <c r="E61" s="92" t="s">
        <v>491</v>
      </c>
      <c r="F61" s="381"/>
      <c r="G61" s="320">
        <v>10534.8</v>
      </c>
      <c r="H61" s="321">
        <v>10534.8</v>
      </c>
      <c r="I61" s="327">
        <v>10534.8</v>
      </c>
      <c r="J61" s="269">
        <f t="shared" si="0"/>
        <v>1</v>
      </c>
    </row>
    <row r="62" spans="1:10" ht="25.5" customHeight="1">
      <c r="A62" s="46"/>
      <c r="B62" s="16"/>
      <c r="C62" s="194"/>
      <c r="D62" s="91" t="s">
        <v>388</v>
      </c>
      <c r="E62" s="92" t="s">
        <v>518</v>
      </c>
      <c r="F62" s="381"/>
      <c r="G62" s="320">
        <v>26943.9</v>
      </c>
      <c r="H62" s="321">
        <v>26943.9</v>
      </c>
      <c r="I62" s="327">
        <v>26943.9</v>
      </c>
      <c r="J62" s="269">
        <f t="shared" si="0"/>
        <v>1</v>
      </c>
    </row>
    <row r="63" spans="1:10" ht="25.5" customHeight="1">
      <c r="A63" s="46"/>
      <c r="B63" s="16"/>
      <c r="C63" s="194"/>
      <c r="D63" s="91" t="s">
        <v>388</v>
      </c>
      <c r="E63" s="92" t="s">
        <v>519</v>
      </c>
      <c r="F63" s="381"/>
      <c r="G63" s="320">
        <v>138581.1</v>
      </c>
      <c r="H63" s="321">
        <v>138581.1</v>
      </c>
      <c r="I63" s="327">
        <v>138581.1</v>
      </c>
      <c r="J63" s="269">
        <f t="shared" ref="J63:J94" si="1">I63/H63</f>
        <v>1</v>
      </c>
    </row>
    <row r="64" spans="1:10" ht="25.5" customHeight="1">
      <c r="A64" s="46"/>
      <c r="B64" s="16"/>
      <c r="C64" s="194"/>
      <c r="D64" s="91" t="s">
        <v>388</v>
      </c>
      <c r="E64" s="92" t="s">
        <v>520</v>
      </c>
      <c r="F64" s="381"/>
      <c r="G64" s="320">
        <v>50291.199999999997</v>
      </c>
      <c r="H64" s="321">
        <v>50291.199999999997</v>
      </c>
      <c r="I64" s="327">
        <v>50291.199999999997</v>
      </c>
      <c r="J64" s="269">
        <f t="shared" si="1"/>
        <v>1</v>
      </c>
    </row>
    <row r="65" spans="1:10" ht="25.5" customHeight="1">
      <c r="A65" s="46"/>
      <c r="B65" s="16"/>
      <c r="C65" s="194"/>
      <c r="D65" s="91" t="s">
        <v>388</v>
      </c>
      <c r="E65" s="92" t="s">
        <v>521</v>
      </c>
      <c r="F65" s="381"/>
      <c r="G65" s="320">
        <v>59051</v>
      </c>
      <c r="H65" s="321">
        <v>59051</v>
      </c>
      <c r="I65" s="327">
        <v>59051</v>
      </c>
      <c r="J65" s="269">
        <f t="shared" si="1"/>
        <v>1</v>
      </c>
    </row>
    <row r="66" spans="1:10" ht="25.5" customHeight="1">
      <c r="A66" s="46"/>
      <c r="B66" s="16"/>
      <c r="C66" s="194"/>
      <c r="D66" s="91" t="s">
        <v>388</v>
      </c>
      <c r="E66" s="92" t="s">
        <v>522</v>
      </c>
      <c r="F66" s="381"/>
      <c r="G66" s="320">
        <v>76624.899999999994</v>
      </c>
      <c r="H66" s="321">
        <v>76624.899999999994</v>
      </c>
      <c r="I66" s="327">
        <v>76624.899999999994</v>
      </c>
      <c r="J66" s="269">
        <f t="shared" si="1"/>
        <v>1</v>
      </c>
    </row>
    <row r="67" spans="1:10" ht="25.5" customHeight="1">
      <c r="A67" s="46"/>
      <c r="B67" s="16"/>
      <c r="C67" s="194"/>
      <c r="D67" s="91" t="s">
        <v>388</v>
      </c>
      <c r="E67" s="138" t="s">
        <v>523</v>
      </c>
      <c r="F67" s="381"/>
      <c r="G67" s="320">
        <v>73136.399999999994</v>
      </c>
      <c r="H67" s="321">
        <v>73136.399999999994</v>
      </c>
      <c r="I67" s="327">
        <v>73136.399999999994</v>
      </c>
      <c r="J67" s="269">
        <f t="shared" si="1"/>
        <v>1</v>
      </c>
    </row>
    <row r="68" spans="1:10" ht="25.5" customHeight="1">
      <c r="A68" s="46"/>
      <c r="B68" s="16"/>
      <c r="C68" s="194"/>
      <c r="D68" s="91" t="s">
        <v>388</v>
      </c>
      <c r="E68" s="92" t="s">
        <v>524</v>
      </c>
      <c r="F68" s="381"/>
      <c r="G68" s="320">
        <v>4155.5</v>
      </c>
      <c r="H68" s="321">
        <v>4155.5</v>
      </c>
      <c r="I68" s="327">
        <v>4155.5</v>
      </c>
      <c r="J68" s="269">
        <f t="shared" si="1"/>
        <v>1</v>
      </c>
    </row>
    <row r="69" spans="1:10" ht="25.5" customHeight="1">
      <c r="A69" s="46"/>
      <c r="B69" s="16"/>
      <c r="C69" s="194"/>
      <c r="D69" s="91" t="s">
        <v>388</v>
      </c>
      <c r="E69" s="92" t="s">
        <v>101</v>
      </c>
      <c r="F69" s="381"/>
      <c r="G69" s="320">
        <v>198914.5</v>
      </c>
      <c r="H69" s="321">
        <v>198914.5</v>
      </c>
      <c r="I69" s="327">
        <v>198914.5</v>
      </c>
      <c r="J69" s="269">
        <f t="shared" si="1"/>
        <v>1</v>
      </c>
    </row>
    <row r="70" spans="1:10" ht="27.75" customHeight="1">
      <c r="A70" s="46"/>
      <c r="B70" s="16"/>
      <c r="C70" s="194"/>
      <c r="D70" s="91" t="s">
        <v>389</v>
      </c>
      <c r="E70" s="92" t="s">
        <v>102</v>
      </c>
      <c r="F70" s="381"/>
      <c r="G70" s="320">
        <v>9949.7999999999993</v>
      </c>
      <c r="H70" s="321">
        <v>9949.7999999999993</v>
      </c>
      <c r="I70" s="327">
        <v>9949.7999999999993</v>
      </c>
      <c r="J70" s="269">
        <f t="shared" si="1"/>
        <v>1</v>
      </c>
    </row>
    <row r="71" spans="1:10" ht="23.25" customHeight="1">
      <c r="A71" s="46"/>
      <c r="B71" s="16"/>
      <c r="C71" s="237"/>
      <c r="D71" s="101" t="s">
        <v>492</v>
      </c>
      <c r="F71" s="381"/>
      <c r="G71" s="320">
        <v>14052</v>
      </c>
      <c r="H71" s="321">
        <v>14052</v>
      </c>
      <c r="I71" s="327">
        <v>14052</v>
      </c>
      <c r="J71" s="269">
        <f t="shared" si="1"/>
        <v>1</v>
      </c>
    </row>
    <row r="72" spans="1:10" ht="30" customHeight="1">
      <c r="A72" s="46"/>
      <c r="B72" s="16"/>
      <c r="C72" s="197"/>
      <c r="D72" s="91" t="s">
        <v>525</v>
      </c>
      <c r="E72" s="378" t="s">
        <v>103</v>
      </c>
      <c r="F72" s="381"/>
      <c r="G72" s="320">
        <f>590405.6+0.1</f>
        <v>590405.69999999995</v>
      </c>
      <c r="H72" s="321">
        <f>584253.2+0.1+0.09</f>
        <v>584253.3899999999</v>
      </c>
      <c r="I72" s="327">
        <f>557101.4+0.1+0.05</f>
        <v>557101.55000000005</v>
      </c>
      <c r="J72" s="269">
        <f t="shared" si="1"/>
        <v>0.95352728719297652</v>
      </c>
    </row>
    <row r="73" spans="1:10" ht="29.25" customHeight="1">
      <c r="A73" s="46"/>
      <c r="B73" s="16"/>
      <c r="C73" s="197"/>
      <c r="D73" s="91" t="s">
        <v>390</v>
      </c>
      <c r="E73" s="379"/>
      <c r="F73" s="381"/>
      <c r="G73" s="332">
        <v>35772.300000000003</v>
      </c>
      <c r="H73" s="321">
        <v>35772.300000000003</v>
      </c>
      <c r="I73" s="327">
        <v>35772.300000000003</v>
      </c>
      <c r="J73" s="269">
        <f t="shared" si="1"/>
        <v>1</v>
      </c>
    </row>
    <row r="74" spans="1:10" ht="55.5" customHeight="1">
      <c r="A74" s="46"/>
      <c r="B74" s="16"/>
      <c r="C74" s="197"/>
      <c r="D74" s="91" t="s">
        <v>500</v>
      </c>
      <c r="E74" s="379"/>
      <c r="F74" s="381"/>
      <c r="G74" s="332">
        <v>98525.1</v>
      </c>
      <c r="H74" s="321">
        <v>98525.1</v>
      </c>
      <c r="I74" s="327">
        <v>98525.1</v>
      </c>
      <c r="J74" s="269">
        <f t="shared" si="1"/>
        <v>1</v>
      </c>
    </row>
    <row r="75" spans="1:10" ht="27.75" customHeight="1">
      <c r="A75" s="46"/>
      <c r="B75" s="16"/>
      <c r="C75" s="197"/>
      <c r="D75" s="91" t="s">
        <v>328</v>
      </c>
      <c r="E75" s="379"/>
      <c r="F75" s="381"/>
      <c r="G75" s="332">
        <v>29190.7</v>
      </c>
      <c r="H75" s="333">
        <v>29190.7</v>
      </c>
      <c r="I75" s="327">
        <v>29190.7</v>
      </c>
      <c r="J75" s="269">
        <f t="shared" si="1"/>
        <v>1</v>
      </c>
    </row>
    <row r="76" spans="1:10" ht="42.75" customHeight="1">
      <c r="A76" s="46"/>
      <c r="B76" s="16"/>
      <c r="C76" s="197"/>
      <c r="D76" s="91" t="s">
        <v>526</v>
      </c>
      <c r="E76" s="380"/>
      <c r="F76" s="381"/>
      <c r="G76" s="332">
        <v>14181.8</v>
      </c>
      <c r="H76" s="321">
        <v>14181.8</v>
      </c>
      <c r="I76" s="327">
        <v>14181.8</v>
      </c>
      <c r="J76" s="269">
        <f t="shared" si="1"/>
        <v>1</v>
      </c>
    </row>
    <row r="77" spans="1:10" ht="24.75" customHeight="1">
      <c r="A77" s="46"/>
      <c r="B77" s="16"/>
      <c r="C77" s="197"/>
      <c r="D77" s="91" t="s">
        <v>388</v>
      </c>
      <c r="E77" s="92" t="s">
        <v>527</v>
      </c>
      <c r="F77" s="381"/>
      <c r="G77" s="332">
        <v>250370</v>
      </c>
      <c r="H77" s="321">
        <v>250370</v>
      </c>
      <c r="I77" s="327">
        <v>250370</v>
      </c>
      <c r="J77" s="269">
        <f t="shared" si="1"/>
        <v>1</v>
      </c>
    </row>
    <row r="78" spans="1:10" ht="30.75" customHeight="1">
      <c r="A78" s="46"/>
      <c r="B78" s="154"/>
      <c r="C78" s="197"/>
      <c r="D78" s="91" t="s">
        <v>529</v>
      </c>
      <c r="E78" s="92" t="s">
        <v>528</v>
      </c>
      <c r="F78" s="394"/>
      <c r="G78" s="332">
        <v>50000</v>
      </c>
      <c r="H78" s="321">
        <v>50000</v>
      </c>
      <c r="I78" s="327">
        <v>50000</v>
      </c>
      <c r="J78" s="269">
        <f t="shared" si="1"/>
        <v>1</v>
      </c>
    </row>
    <row r="79" spans="1:10" ht="45" customHeight="1">
      <c r="A79" s="46"/>
      <c r="B79" s="80"/>
      <c r="C79" s="195"/>
      <c r="D79" s="47"/>
      <c r="E79" s="92"/>
      <c r="F79" s="96" t="s">
        <v>57</v>
      </c>
      <c r="G79" s="328">
        <f>SUM(G39:G78)</f>
        <v>4928501.8999999994</v>
      </c>
      <c r="H79" s="328">
        <f>SUM(H39:H78)</f>
        <v>4922349.5899999989</v>
      </c>
      <c r="I79" s="328">
        <f>SUM(I39:I78)</f>
        <v>4895197.7499999991</v>
      </c>
      <c r="J79" s="266">
        <f t="shared" si="1"/>
        <v>0.99448396756395352</v>
      </c>
    </row>
    <row r="80" spans="1:10" ht="24.75" customHeight="1">
      <c r="A80" s="79"/>
      <c r="B80" s="80"/>
      <c r="C80" s="197"/>
      <c r="D80" s="91" t="s">
        <v>388</v>
      </c>
      <c r="E80" s="92" t="s">
        <v>530</v>
      </c>
      <c r="F80" s="389" t="s">
        <v>391</v>
      </c>
      <c r="G80" s="334">
        <v>19147.25</v>
      </c>
      <c r="H80" s="335">
        <f>G80</f>
        <v>19147.25</v>
      </c>
      <c r="I80" s="336">
        <f>G80</f>
        <v>19147.25</v>
      </c>
      <c r="J80" s="269">
        <f t="shared" si="1"/>
        <v>1</v>
      </c>
    </row>
    <row r="81" spans="1:10" ht="27.75" customHeight="1">
      <c r="A81" s="79"/>
      <c r="B81" s="80"/>
      <c r="C81" s="197"/>
      <c r="D81" s="91" t="s">
        <v>388</v>
      </c>
      <c r="E81" s="92" t="s">
        <v>531</v>
      </c>
      <c r="F81" s="390"/>
      <c r="G81" s="332">
        <v>10793.2</v>
      </c>
      <c r="H81" s="333">
        <f>G81</f>
        <v>10793.2</v>
      </c>
      <c r="I81" s="336">
        <f>H81</f>
        <v>10793.2</v>
      </c>
      <c r="J81" s="269">
        <f t="shared" si="1"/>
        <v>1</v>
      </c>
    </row>
    <row r="82" spans="1:10" ht="27.75" customHeight="1">
      <c r="A82" s="79"/>
      <c r="B82" s="80"/>
      <c r="C82" s="197"/>
      <c r="D82" s="91" t="s">
        <v>388</v>
      </c>
      <c r="E82" s="92" t="s">
        <v>532</v>
      </c>
      <c r="F82" s="390"/>
      <c r="G82" s="332">
        <v>10300</v>
      </c>
      <c r="H82" s="333">
        <v>10300</v>
      </c>
      <c r="I82" s="336">
        <v>10300</v>
      </c>
      <c r="J82" s="269">
        <f t="shared" si="1"/>
        <v>1</v>
      </c>
    </row>
    <row r="83" spans="1:10" ht="24.75" customHeight="1">
      <c r="A83" s="79"/>
      <c r="B83" s="80"/>
      <c r="C83" s="197"/>
      <c r="D83" s="91" t="s">
        <v>388</v>
      </c>
      <c r="E83" s="92" t="s">
        <v>493</v>
      </c>
      <c r="F83" s="390"/>
      <c r="G83" s="332">
        <v>4497.2</v>
      </c>
      <c r="H83" s="333">
        <v>4497.2</v>
      </c>
      <c r="I83" s="336">
        <v>3264</v>
      </c>
      <c r="J83" s="269">
        <f t="shared" si="1"/>
        <v>0.72578493284710488</v>
      </c>
    </row>
    <row r="84" spans="1:10" ht="39.75" customHeight="1">
      <c r="A84" s="79"/>
      <c r="B84" s="80"/>
      <c r="C84" s="197"/>
      <c r="D84" s="91" t="s">
        <v>388</v>
      </c>
      <c r="E84" s="92" t="s">
        <v>548</v>
      </c>
      <c r="F84" s="390"/>
      <c r="G84" s="332">
        <v>35448.699999999997</v>
      </c>
      <c r="H84" s="333">
        <v>35448.699999999997</v>
      </c>
      <c r="I84" s="336">
        <v>35448.699999999997</v>
      </c>
      <c r="J84" s="269">
        <f t="shared" si="1"/>
        <v>1</v>
      </c>
    </row>
    <row r="85" spans="1:10" ht="26.25" customHeight="1">
      <c r="A85" s="79"/>
      <c r="B85" s="80"/>
      <c r="C85" s="197"/>
      <c r="D85" s="91" t="s">
        <v>388</v>
      </c>
      <c r="E85" s="92" t="s">
        <v>549</v>
      </c>
      <c r="F85" s="391"/>
      <c r="G85" s="332">
        <f>5536.85</f>
        <v>5536.85</v>
      </c>
      <c r="H85" s="333">
        <v>5424.86</v>
      </c>
      <c r="I85" s="336">
        <f>H85</f>
        <v>5424.86</v>
      </c>
      <c r="J85" s="269">
        <f t="shared" si="1"/>
        <v>1</v>
      </c>
    </row>
    <row r="86" spans="1:10" ht="47.25" customHeight="1">
      <c r="A86" s="79"/>
      <c r="B86" s="80"/>
      <c r="C86" s="196"/>
      <c r="D86" s="102"/>
      <c r="E86" s="142"/>
      <c r="F86" s="96" t="s">
        <v>14</v>
      </c>
      <c r="G86" s="328">
        <f>SUM(G80:G85)</f>
        <v>85723.199999999997</v>
      </c>
      <c r="H86" s="328">
        <f>SUM(H80:H85)</f>
        <v>85611.209999999992</v>
      </c>
      <c r="I86" s="328">
        <f>SUM(I80:I85)</f>
        <v>84378.01</v>
      </c>
      <c r="J86" s="266">
        <f>I86/H86</f>
        <v>0.98559534434801244</v>
      </c>
    </row>
    <row r="87" spans="1:10" ht="24" customHeight="1">
      <c r="A87" s="79"/>
      <c r="B87" s="80"/>
      <c r="C87" s="197"/>
      <c r="D87" s="91" t="s">
        <v>388</v>
      </c>
      <c r="E87" s="92" t="s">
        <v>550</v>
      </c>
      <c r="F87" s="389" t="s">
        <v>392</v>
      </c>
      <c r="G87" s="332">
        <v>7233.2</v>
      </c>
      <c r="H87" s="321">
        <v>7233.2</v>
      </c>
      <c r="I87" s="327">
        <f>H87</f>
        <v>7233.2</v>
      </c>
      <c r="J87" s="269">
        <f t="shared" si="1"/>
        <v>1</v>
      </c>
    </row>
    <row r="88" spans="1:10" ht="27.75" customHeight="1">
      <c r="A88" s="79"/>
      <c r="B88" s="80"/>
      <c r="C88" s="197"/>
      <c r="D88" s="91" t="s">
        <v>388</v>
      </c>
      <c r="E88" s="92" t="s">
        <v>104</v>
      </c>
      <c r="F88" s="382"/>
      <c r="G88" s="332">
        <v>64744.800000000003</v>
      </c>
      <c r="H88" s="321">
        <v>64744.800000000003</v>
      </c>
      <c r="I88" s="327">
        <f>H88</f>
        <v>64744.800000000003</v>
      </c>
      <c r="J88" s="269">
        <f t="shared" si="1"/>
        <v>1</v>
      </c>
    </row>
    <row r="89" spans="1:10" s="103" customFormat="1" ht="27" customHeight="1">
      <c r="A89" s="79"/>
      <c r="B89" s="80"/>
      <c r="C89" s="197"/>
      <c r="D89" s="91" t="s">
        <v>388</v>
      </c>
      <c r="E89" s="92" t="s">
        <v>551</v>
      </c>
      <c r="F89" s="382"/>
      <c r="G89" s="332">
        <v>24440.3</v>
      </c>
      <c r="H89" s="333">
        <v>24440.3</v>
      </c>
      <c r="I89" s="327">
        <f>H89</f>
        <v>24440.3</v>
      </c>
      <c r="J89" s="269">
        <f t="shared" si="1"/>
        <v>1</v>
      </c>
    </row>
    <row r="90" spans="1:10" s="103" customFormat="1" ht="32.25" customHeight="1">
      <c r="A90" s="79"/>
      <c r="B90" s="80"/>
      <c r="C90" s="197"/>
      <c r="D90" s="91" t="s">
        <v>388</v>
      </c>
      <c r="E90" s="92" t="s">
        <v>552</v>
      </c>
      <c r="F90" s="382"/>
      <c r="G90" s="332">
        <v>31717.1</v>
      </c>
      <c r="H90" s="321">
        <v>31717.1</v>
      </c>
      <c r="I90" s="327">
        <f>H90</f>
        <v>31717.1</v>
      </c>
      <c r="J90" s="269">
        <f t="shared" si="1"/>
        <v>1</v>
      </c>
    </row>
    <row r="91" spans="1:10" ht="46.5" customHeight="1">
      <c r="A91" s="79"/>
      <c r="B91" s="80"/>
      <c r="C91" s="196"/>
      <c r="D91" s="102"/>
      <c r="E91" s="142"/>
      <c r="F91" s="96" t="s">
        <v>393</v>
      </c>
      <c r="G91" s="317">
        <f>SUM(G87:G90)</f>
        <v>128135.4</v>
      </c>
      <c r="H91" s="318">
        <f>SUM(H87:H90)</f>
        <v>128135.4</v>
      </c>
      <c r="I91" s="319">
        <f>SUM(I87:I90)</f>
        <v>128135.4</v>
      </c>
      <c r="J91" s="266">
        <f t="shared" si="1"/>
        <v>1</v>
      </c>
    </row>
    <row r="92" spans="1:10" s="103" customFormat="1" ht="27" customHeight="1">
      <c r="A92" s="79"/>
      <c r="B92" s="154"/>
      <c r="C92" s="197"/>
      <c r="D92" s="91" t="s">
        <v>388</v>
      </c>
      <c r="E92" s="92" t="s">
        <v>553</v>
      </c>
      <c r="F92" s="389" t="s">
        <v>394</v>
      </c>
      <c r="G92" s="332">
        <v>80999.600000000006</v>
      </c>
      <c r="H92" s="321">
        <v>80999.600000000006</v>
      </c>
      <c r="I92" s="327">
        <f>H92</f>
        <v>80999.600000000006</v>
      </c>
      <c r="J92" s="269">
        <f t="shared" si="1"/>
        <v>1</v>
      </c>
    </row>
    <row r="93" spans="1:10" s="103" customFormat="1" ht="26.25" customHeight="1">
      <c r="A93" s="79"/>
      <c r="B93" s="154"/>
      <c r="C93" s="197"/>
      <c r="D93" s="91" t="s">
        <v>388</v>
      </c>
      <c r="E93" s="92" t="s">
        <v>554</v>
      </c>
      <c r="F93" s="390"/>
      <c r="G93" s="332">
        <v>41732.300000000003</v>
      </c>
      <c r="H93" s="321">
        <v>41732.300000000003</v>
      </c>
      <c r="I93" s="327">
        <v>41732.300000000003</v>
      </c>
      <c r="J93" s="269">
        <f t="shared" si="1"/>
        <v>1</v>
      </c>
    </row>
    <row r="94" spans="1:10" s="103" customFormat="1" ht="29.25" customHeight="1">
      <c r="A94" s="79"/>
      <c r="B94" s="154"/>
      <c r="C94" s="197"/>
      <c r="D94" s="104" t="s">
        <v>107</v>
      </c>
      <c r="E94" s="92" t="s">
        <v>54</v>
      </c>
      <c r="F94" s="390"/>
      <c r="G94" s="332">
        <v>4680</v>
      </c>
      <c r="H94" s="321">
        <v>4680</v>
      </c>
      <c r="I94" s="327">
        <v>4680</v>
      </c>
      <c r="J94" s="269">
        <f t="shared" si="1"/>
        <v>1</v>
      </c>
    </row>
    <row r="95" spans="1:10" s="103" customFormat="1" ht="39" customHeight="1">
      <c r="A95" s="79"/>
      <c r="B95" s="154"/>
      <c r="C95" s="197"/>
      <c r="D95" s="104" t="s">
        <v>494</v>
      </c>
      <c r="E95" s="92" t="s">
        <v>555</v>
      </c>
      <c r="F95" s="391"/>
      <c r="G95" s="332">
        <v>3000</v>
      </c>
      <c r="H95" s="321">
        <v>3000</v>
      </c>
      <c r="I95" s="327">
        <v>3000</v>
      </c>
      <c r="J95" s="269">
        <f t="shared" ref="J95:J112" si="2">I95/H95</f>
        <v>1</v>
      </c>
    </row>
    <row r="96" spans="1:10" ht="42" customHeight="1">
      <c r="A96" s="79"/>
      <c r="B96" s="80"/>
      <c r="C96" s="196"/>
      <c r="D96" s="105"/>
      <c r="E96" s="142"/>
      <c r="F96" s="96" t="s">
        <v>56</v>
      </c>
      <c r="G96" s="337">
        <f>SUM(G92:G95)</f>
        <v>130411.90000000001</v>
      </c>
      <c r="H96" s="337">
        <f>SUM(H92:H95)</f>
        <v>130411.90000000001</v>
      </c>
      <c r="I96" s="337">
        <f>SUM(I92:I95)</f>
        <v>130411.90000000001</v>
      </c>
      <c r="J96" s="266">
        <f t="shared" si="2"/>
        <v>1</v>
      </c>
    </row>
    <row r="97" spans="1:10" ht="39.75" customHeight="1">
      <c r="A97" s="79"/>
      <c r="B97" s="80"/>
      <c r="C97" s="154"/>
      <c r="D97" s="91" t="s">
        <v>388</v>
      </c>
      <c r="E97" s="92" t="s">
        <v>556</v>
      </c>
      <c r="F97" s="393" t="s">
        <v>395</v>
      </c>
      <c r="G97" s="338">
        <v>12606.85</v>
      </c>
      <c r="H97" s="338">
        <v>12606.85</v>
      </c>
      <c r="I97" s="338">
        <v>12606.85</v>
      </c>
      <c r="J97" s="269">
        <f t="shared" si="2"/>
        <v>1</v>
      </c>
    </row>
    <row r="98" spans="1:10" ht="21.75" customHeight="1">
      <c r="A98" s="79"/>
      <c r="B98" s="80"/>
      <c r="C98" s="197"/>
      <c r="D98" s="91" t="s">
        <v>388</v>
      </c>
      <c r="E98" s="92" t="s">
        <v>557</v>
      </c>
      <c r="F98" s="400"/>
      <c r="G98" s="332">
        <v>19736.55</v>
      </c>
      <c r="H98" s="333">
        <f>G98</f>
        <v>19736.55</v>
      </c>
      <c r="I98" s="336">
        <f>H98</f>
        <v>19736.55</v>
      </c>
      <c r="J98" s="269">
        <f t="shared" si="2"/>
        <v>1</v>
      </c>
    </row>
    <row r="99" spans="1:10" ht="33" customHeight="1">
      <c r="A99" s="79"/>
      <c r="B99" s="80"/>
      <c r="C99" s="196"/>
      <c r="D99" s="105"/>
      <c r="E99" s="143"/>
      <c r="F99" s="96" t="s">
        <v>396</v>
      </c>
      <c r="G99" s="328">
        <f>SUM(G97:G98)</f>
        <v>32343.4</v>
      </c>
      <c r="H99" s="328">
        <f>SUM(H97:H98)</f>
        <v>32343.4</v>
      </c>
      <c r="I99" s="328">
        <f>SUM(I97:I98)</f>
        <v>32343.4</v>
      </c>
      <c r="J99" s="266">
        <f t="shared" si="2"/>
        <v>1</v>
      </c>
    </row>
    <row r="100" spans="1:10" ht="51" customHeight="1">
      <c r="A100" s="79"/>
      <c r="B100" s="80"/>
      <c r="C100" s="203"/>
      <c r="D100" s="91" t="s">
        <v>108</v>
      </c>
      <c r="E100" s="383" t="s">
        <v>2</v>
      </c>
      <c r="F100" s="381" t="s">
        <v>397</v>
      </c>
      <c r="G100" s="332">
        <v>17240.8</v>
      </c>
      <c r="H100" s="333">
        <f t="shared" ref="H100:I120" si="3">G100</f>
        <v>17240.8</v>
      </c>
      <c r="I100" s="327">
        <f t="shared" si="3"/>
        <v>17240.8</v>
      </c>
      <c r="J100" s="269">
        <f t="shared" si="2"/>
        <v>1</v>
      </c>
    </row>
    <row r="101" spans="1:10" ht="52.5" customHeight="1">
      <c r="A101" s="79"/>
      <c r="B101" s="80"/>
      <c r="C101" s="203"/>
      <c r="D101" s="91" t="s">
        <v>109</v>
      </c>
      <c r="E101" s="384"/>
      <c r="F101" s="382"/>
      <c r="G101" s="332">
        <v>8113.5</v>
      </c>
      <c r="H101" s="333">
        <f t="shared" si="3"/>
        <v>8113.5</v>
      </c>
      <c r="I101" s="327">
        <f t="shared" si="3"/>
        <v>8113.5</v>
      </c>
      <c r="J101" s="269">
        <f t="shared" si="2"/>
        <v>1</v>
      </c>
    </row>
    <row r="102" spans="1:10" ht="52.5" customHeight="1">
      <c r="A102" s="79"/>
      <c r="B102" s="80"/>
      <c r="C102" s="203"/>
      <c r="D102" s="91" t="s">
        <v>110</v>
      </c>
      <c r="E102" s="384"/>
      <c r="F102" s="382"/>
      <c r="G102" s="332">
        <v>4056.8</v>
      </c>
      <c r="H102" s="333">
        <f t="shared" si="3"/>
        <v>4056.8</v>
      </c>
      <c r="I102" s="327">
        <f t="shared" si="3"/>
        <v>4056.8</v>
      </c>
      <c r="J102" s="269">
        <f t="shared" si="2"/>
        <v>1</v>
      </c>
    </row>
    <row r="103" spans="1:10" ht="40.5" customHeight="1">
      <c r="A103" s="79"/>
      <c r="B103" s="80"/>
      <c r="C103" s="203"/>
      <c r="D103" s="91" t="s">
        <v>111</v>
      </c>
      <c r="E103" s="384"/>
      <c r="F103" s="382"/>
      <c r="G103" s="332">
        <v>13691.5</v>
      </c>
      <c r="H103" s="333">
        <f t="shared" si="3"/>
        <v>13691.5</v>
      </c>
      <c r="I103" s="327">
        <f t="shared" si="3"/>
        <v>13691.5</v>
      </c>
      <c r="J103" s="269">
        <f t="shared" si="2"/>
        <v>1</v>
      </c>
    </row>
    <row r="104" spans="1:10" ht="27.75" customHeight="1">
      <c r="A104" s="79"/>
      <c r="B104" s="80"/>
      <c r="C104" s="203"/>
      <c r="D104" s="91" t="s">
        <v>398</v>
      </c>
      <c r="E104" s="384"/>
      <c r="F104" s="382"/>
      <c r="G104" s="332">
        <v>13704.4</v>
      </c>
      <c r="H104" s="333">
        <f t="shared" si="3"/>
        <v>13704.4</v>
      </c>
      <c r="I104" s="327">
        <f t="shared" si="3"/>
        <v>13704.4</v>
      </c>
      <c r="J104" s="269">
        <f t="shared" si="2"/>
        <v>1</v>
      </c>
    </row>
    <row r="105" spans="1:10" ht="27.75" customHeight="1">
      <c r="A105" s="79"/>
      <c r="B105" s="80"/>
      <c r="C105" s="203"/>
      <c r="D105" s="91" t="s">
        <v>112</v>
      </c>
      <c r="E105" s="384"/>
      <c r="F105" s="382"/>
      <c r="G105" s="332">
        <v>6085</v>
      </c>
      <c r="H105" s="333">
        <f t="shared" si="3"/>
        <v>6085</v>
      </c>
      <c r="I105" s="327">
        <f t="shared" si="3"/>
        <v>6085</v>
      </c>
      <c r="J105" s="269">
        <f t="shared" si="2"/>
        <v>1</v>
      </c>
    </row>
    <row r="106" spans="1:10" ht="27.75" customHeight="1">
      <c r="A106" s="79"/>
      <c r="B106" s="80"/>
      <c r="C106" s="203"/>
      <c r="D106" s="91" t="s">
        <v>113</v>
      </c>
      <c r="E106" s="384"/>
      <c r="F106" s="382"/>
      <c r="G106" s="332">
        <v>15719.9</v>
      </c>
      <c r="H106" s="333">
        <f t="shared" si="3"/>
        <v>15719.9</v>
      </c>
      <c r="I106" s="327">
        <f t="shared" si="3"/>
        <v>15719.9</v>
      </c>
      <c r="J106" s="269">
        <f t="shared" si="2"/>
        <v>1</v>
      </c>
    </row>
    <row r="107" spans="1:10" s="93" customFormat="1" ht="27.75" customHeight="1">
      <c r="A107" s="79"/>
      <c r="B107" s="80"/>
      <c r="C107" s="203"/>
      <c r="D107" s="91" t="s">
        <v>114</v>
      </c>
      <c r="E107" s="384"/>
      <c r="F107" s="382"/>
      <c r="G107" s="334">
        <v>11156</v>
      </c>
      <c r="H107" s="333">
        <f t="shared" si="3"/>
        <v>11156</v>
      </c>
      <c r="I107" s="327">
        <f t="shared" si="3"/>
        <v>11156</v>
      </c>
      <c r="J107" s="269">
        <f t="shared" si="2"/>
        <v>1</v>
      </c>
    </row>
    <row r="108" spans="1:10" s="93" customFormat="1" ht="26.25" customHeight="1">
      <c r="A108" s="79"/>
      <c r="B108" s="80"/>
      <c r="C108" s="203"/>
      <c r="D108" s="91" t="s">
        <v>115</v>
      </c>
      <c r="E108" s="384"/>
      <c r="F108" s="382"/>
      <c r="G108" s="332">
        <v>37524.9</v>
      </c>
      <c r="H108" s="333">
        <f t="shared" si="3"/>
        <v>37524.9</v>
      </c>
      <c r="I108" s="327">
        <f t="shared" si="3"/>
        <v>37524.9</v>
      </c>
      <c r="J108" s="269">
        <f t="shared" si="2"/>
        <v>1</v>
      </c>
    </row>
    <row r="109" spans="1:10" s="93" customFormat="1" ht="21.75" customHeight="1">
      <c r="A109" s="79"/>
      <c r="B109" s="80"/>
      <c r="C109" s="203"/>
      <c r="D109" s="91" t="s">
        <v>399</v>
      </c>
      <c r="E109" s="384"/>
      <c r="F109" s="382"/>
      <c r="G109" s="332">
        <v>14859.8</v>
      </c>
      <c r="H109" s="333">
        <f t="shared" si="3"/>
        <v>14859.8</v>
      </c>
      <c r="I109" s="327">
        <f t="shared" si="3"/>
        <v>14859.8</v>
      </c>
      <c r="J109" s="269">
        <f t="shared" si="2"/>
        <v>1</v>
      </c>
    </row>
    <row r="110" spans="1:10" s="93" customFormat="1" ht="28.5" customHeight="1">
      <c r="A110" s="79"/>
      <c r="B110" s="80"/>
      <c r="C110" s="203"/>
      <c r="D110" s="91" t="s">
        <v>116</v>
      </c>
      <c r="E110" s="384"/>
      <c r="F110" s="382"/>
      <c r="G110" s="332">
        <v>6085</v>
      </c>
      <c r="H110" s="333">
        <f t="shared" si="3"/>
        <v>6085</v>
      </c>
      <c r="I110" s="327">
        <f t="shared" si="3"/>
        <v>6085</v>
      </c>
      <c r="J110" s="269">
        <f t="shared" si="2"/>
        <v>1</v>
      </c>
    </row>
    <row r="111" spans="1:10" s="93" customFormat="1" ht="28.5" customHeight="1">
      <c r="A111" s="79"/>
      <c r="B111" s="80"/>
      <c r="C111" s="203"/>
      <c r="D111" s="91" t="s">
        <v>501</v>
      </c>
      <c r="E111" s="384"/>
      <c r="F111" s="382"/>
      <c r="G111" s="332">
        <v>5096.8</v>
      </c>
      <c r="H111" s="333">
        <f t="shared" si="3"/>
        <v>5096.8</v>
      </c>
      <c r="I111" s="327">
        <f t="shared" si="3"/>
        <v>5096.8</v>
      </c>
      <c r="J111" s="269">
        <f t="shared" si="2"/>
        <v>1</v>
      </c>
    </row>
    <row r="112" spans="1:10" s="93" customFormat="1" ht="66" customHeight="1">
      <c r="A112" s="79"/>
      <c r="B112" s="80"/>
      <c r="C112" s="203"/>
      <c r="D112" s="91" t="s">
        <v>117</v>
      </c>
      <c r="E112" s="385"/>
      <c r="F112" s="382"/>
      <c r="G112" s="332">
        <v>33975.1</v>
      </c>
      <c r="H112" s="333">
        <f t="shared" si="3"/>
        <v>33975.1</v>
      </c>
      <c r="I112" s="327">
        <f t="shared" si="3"/>
        <v>33975.1</v>
      </c>
      <c r="J112" s="269">
        <f t="shared" si="2"/>
        <v>1</v>
      </c>
    </row>
    <row r="113" spans="1:10" s="93" customFormat="1" ht="65.25" customHeight="1">
      <c r="A113" s="79"/>
      <c r="B113" s="80"/>
      <c r="C113" s="199"/>
      <c r="D113" s="91" t="s">
        <v>400</v>
      </c>
      <c r="E113" s="383" t="s">
        <v>2</v>
      </c>
      <c r="F113" s="382"/>
      <c r="G113" s="332">
        <v>11156</v>
      </c>
      <c r="H113" s="333">
        <f t="shared" si="3"/>
        <v>11156</v>
      </c>
      <c r="I113" s="327">
        <f t="shared" si="3"/>
        <v>11156</v>
      </c>
      <c r="J113" s="269">
        <f t="shared" ref="J113:J144" si="4">I113/H113</f>
        <v>1</v>
      </c>
    </row>
    <row r="114" spans="1:10" s="93" customFormat="1" ht="41.25" customHeight="1">
      <c r="A114" s="79"/>
      <c r="B114" s="80"/>
      <c r="C114" s="197"/>
      <c r="D114" s="91" t="s">
        <v>128</v>
      </c>
      <c r="E114" s="384"/>
      <c r="F114" s="382"/>
      <c r="G114" s="332">
        <v>11156</v>
      </c>
      <c r="H114" s="333">
        <f t="shared" si="3"/>
        <v>11156</v>
      </c>
      <c r="I114" s="327">
        <f t="shared" si="3"/>
        <v>11156</v>
      </c>
      <c r="J114" s="269">
        <f t="shared" si="4"/>
        <v>1</v>
      </c>
    </row>
    <row r="115" spans="1:10" s="93" customFormat="1" ht="39.75" customHeight="1">
      <c r="A115" s="79"/>
      <c r="B115" s="80"/>
      <c r="C115" s="197"/>
      <c r="D115" s="91" t="s">
        <v>401</v>
      </c>
      <c r="E115" s="384"/>
      <c r="F115" s="382"/>
      <c r="G115" s="332">
        <v>30425.5</v>
      </c>
      <c r="H115" s="333">
        <f t="shared" si="3"/>
        <v>30425.5</v>
      </c>
      <c r="I115" s="327">
        <f t="shared" si="3"/>
        <v>30425.5</v>
      </c>
      <c r="J115" s="269">
        <f t="shared" si="4"/>
        <v>1</v>
      </c>
    </row>
    <row r="116" spans="1:10" s="93" customFormat="1" ht="41.25" customHeight="1">
      <c r="A116" s="79"/>
      <c r="B116" s="80"/>
      <c r="C116" s="197"/>
      <c r="D116" s="91" t="s">
        <v>428</v>
      </c>
      <c r="E116" s="384"/>
      <c r="F116" s="382"/>
      <c r="G116" s="332">
        <v>22844.799999999999</v>
      </c>
      <c r="H116" s="333">
        <f t="shared" si="3"/>
        <v>22844.799999999999</v>
      </c>
      <c r="I116" s="327">
        <f t="shared" si="3"/>
        <v>22844.799999999999</v>
      </c>
      <c r="J116" s="269">
        <f t="shared" si="4"/>
        <v>1</v>
      </c>
    </row>
    <row r="117" spans="1:10" s="93" customFormat="1" ht="26.25" customHeight="1">
      <c r="A117" s="79"/>
      <c r="B117" s="80"/>
      <c r="C117" s="197"/>
      <c r="D117" s="91" t="s">
        <v>453</v>
      </c>
      <c r="E117" s="384"/>
      <c r="F117" s="382"/>
      <c r="G117" s="332">
        <v>58289.1</v>
      </c>
      <c r="H117" s="333">
        <f t="shared" si="3"/>
        <v>58289.1</v>
      </c>
      <c r="I117" s="327">
        <f t="shared" si="3"/>
        <v>58289.1</v>
      </c>
      <c r="J117" s="269">
        <f t="shared" si="4"/>
        <v>1</v>
      </c>
    </row>
    <row r="118" spans="1:10" s="93" customFormat="1" ht="40.5" customHeight="1">
      <c r="A118" s="79"/>
      <c r="B118" s="80"/>
      <c r="C118" s="197"/>
      <c r="D118" s="91" t="s">
        <v>429</v>
      </c>
      <c r="E118" s="384"/>
      <c r="F118" s="382"/>
      <c r="G118" s="332">
        <v>5070.8999999999996</v>
      </c>
      <c r="H118" s="333">
        <f t="shared" si="3"/>
        <v>5070.8999999999996</v>
      </c>
      <c r="I118" s="327">
        <f t="shared" si="3"/>
        <v>5070.8999999999996</v>
      </c>
      <c r="J118" s="269">
        <f t="shared" si="4"/>
        <v>1</v>
      </c>
    </row>
    <row r="119" spans="1:10" s="93" customFormat="1" ht="30.75" customHeight="1">
      <c r="A119" s="79"/>
      <c r="B119" s="80"/>
      <c r="C119" s="197"/>
      <c r="D119" s="91" t="s">
        <v>129</v>
      </c>
      <c r="E119" s="384"/>
      <c r="F119" s="382"/>
      <c r="G119" s="332">
        <v>9673.5</v>
      </c>
      <c r="H119" s="333">
        <f t="shared" si="3"/>
        <v>9673.5</v>
      </c>
      <c r="I119" s="327">
        <f t="shared" si="3"/>
        <v>9673.5</v>
      </c>
      <c r="J119" s="269">
        <f t="shared" si="4"/>
        <v>1</v>
      </c>
    </row>
    <row r="120" spans="1:10" s="93" customFormat="1" ht="20.25" customHeight="1">
      <c r="A120" s="79"/>
      <c r="B120" s="80"/>
      <c r="C120" s="197"/>
      <c r="D120" s="91" t="s">
        <v>430</v>
      </c>
      <c r="E120" s="384"/>
      <c r="F120" s="382"/>
      <c r="G120" s="332">
        <v>5070.8999999999996</v>
      </c>
      <c r="H120" s="333">
        <f t="shared" si="3"/>
        <v>5070.8999999999996</v>
      </c>
      <c r="I120" s="327">
        <f t="shared" si="3"/>
        <v>5070.8999999999996</v>
      </c>
      <c r="J120" s="269">
        <f t="shared" si="4"/>
        <v>1</v>
      </c>
    </row>
    <row r="121" spans="1:10" s="93" customFormat="1" ht="23.25" customHeight="1">
      <c r="A121" s="79"/>
      <c r="B121" s="80"/>
      <c r="C121" s="197"/>
      <c r="D121" s="91" t="s">
        <v>502</v>
      </c>
      <c r="E121" s="384"/>
      <c r="F121" s="382"/>
      <c r="G121" s="332">
        <v>6085</v>
      </c>
      <c r="H121" s="321">
        <v>6085</v>
      </c>
      <c r="I121" s="327">
        <v>6085</v>
      </c>
      <c r="J121" s="269">
        <f t="shared" si="4"/>
        <v>1</v>
      </c>
    </row>
    <row r="122" spans="1:10" s="93" customFormat="1" ht="23.25" customHeight="1">
      <c r="A122" s="79"/>
      <c r="B122" s="80"/>
      <c r="C122" s="197"/>
      <c r="D122" s="91" t="s">
        <v>503</v>
      </c>
      <c r="E122" s="385"/>
      <c r="F122" s="382"/>
      <c r="G122" s="332">
        <v>4056.8</v>
      </c>
      <c r="H122" s="321">
        <v>4056.8</v>
      </c>
      <c r="I122" s="327">
        <v>4056.8</v>
      </c>
      <c r="J122" s="269">
        <f t="shared" si="4"/>
        <v>1</v>
      </c>
    </row>
    <row r="123" spans="1:10" s="93" customFormat="1" ht="27.75" customHeight="1">
      <c r="A123" s="79"/>
      <c r="B123" s="80"/>
      <c r="C123" s="197"/>
      <c r="D123" s="91" t="s">
        <v>431</v>
      </c>
      <c r="E123" s="383" t="s">
        <v>425</v>
      </c>
      <c r="F123" s="382"/>
      <c r="G123" s="332">
        <v>311450</v>
      </c>
      <c r="H123" s="321">
        <v>311450</v>
      </c>
      <c r="I123" s="327">
        <v>311450</v>
      </c>
      <c r="J123" s="269">
        <f t="shared" si="4"/>
        <v>1</v>
      </c>
    </row>
    <row r="124" spans="1:10" s="93" customFormat="1" ht="39.75" customHeight="1">
      <c r="A124" s="79"/>
      <c r="B124" s="80"/>
      <c r="C124" s="197"/>
      <c r="D124" s="104" t="s">
        <v>130</v>
      </c>
      <c r="E124" s="384"/>
      <c r="F124" s="382"/>
      <c r="G124" s="332">
        <v>25008</v>
      </c>
      <c r="H124" s="321">
        <v>25008</v>
      </c>
      <c r="I124" s="327">
        <v>25008</v>
      </c>
      <c r="J124" s="269">
        <f t="shared" si="4"/>
        <v>1</v>
      </c>
    </row>
    <row r="125" spans="1:10" s="93" customFormat="1" ht="28.5" customHeight="1">
      <c r="A125" s="79"/>
      <c r="B125" s="80"/>
      <c r="C125" s="197"/>
      <c r="D125" s="104" t="s">
        <v>131</v>
      </c>
      <c r="E125" s="384"/>
      <c r="F125" s="382"/>
      <c r="G125" s="332">
        <v>25000</v>
      </c>
      <c r="H125" s="321">
        <v>25000</v>
      </c>
      <c r="I125" s="327">
        <v>25000</v>
      </c>
      <c r="J125" s="269">
        <f t="shared" si="4"/>
        <v>1</v>
      </c>
    </row>
    <row r="126" spans="1:10" s="93" customFormat="1" ht="20.25" customHeight="1">
      <c r="A126" s="79"/>
      <c r="B126" s="80"/>
      <c r="C126" s="197"/>
      <c r="D126" s="104" t="s">
        <v>132</v>
      </c>
      <c r="E126" s="385"/>
      <c r="F126" s="382"/>
      <c r="G126" s="332">
        <v>165274.29999999999</v>
      </c>
      <c r="H126" s="321">
        <v>165274.29999999999</v>
      </c>
      <c r="I126" s="327">
        <v>165274.29999999999</v>
      </c>
      <c r="J126" s="269">
        <f t="shared" si="4"/>
        <v>1</v>
      </c>
    </row>
    <row r="127" spans="1:10" s="93" customFormat="1" ht="25.5" customHeight="1">
      <c r="A127" s="79"/>
      <c r="B127" s="80"/>
      <c r="C127" s="197"/>
      <c r="D127" s="91" t="s">
        <v>155</v>
      </c>
      <c r="E127" s="383" t="s">
        <v>2</v>
      </c>
      <c r="F127" s="382"/>
      <c r="G127" s="332">
        <v>42000</v>
      </c>
      <c r="H127" s="321">
        <v>42000</v>
      </c>
      <c r="I127" s="327">
        <v>42000</v>
      </c>
      <c r="J127" s="269">
        <f t="shared" si="4"/>
        <v>1</v>
      </c>
    </row>
    <row r="128" spans="1:10" s="93" customFormat="1" ht="29.25" customHeight="1">
      <c r="A128" s="79"/>
      <c r="B128" s="80"/>
      <c r="C128" s="197"/>
      <c r="D128" s="91" t="s">
        <v>433</v>
      </c>
      <c r="E128" s="384"/>
      <c r="F128" s="382"/>
      <c r="G128" s="332">
        <v>6084.9</v>
      </c>
      <c r="H128" s="321">
        <v>6084.9</v>
      </c>
      <c r="I128" s="327">
        <v>6084.9</v>
      </c>
      <c r="J128" s="269">
        <f t="shared" si="4"/>
        <v>1</v>
      </c>
    </row>
    <row r="129" spans="1:10" s="93" customFormat="1" ht="28.5" customHeight="1">
      <c r="A129" s="79"/>
      <c r="B129" s="80"/>
      <c r="C129" s="197"/>
      <c r="D129" s="91" t="s">
        <v>504</v>
      </c>
      <c r="E129" s="384"/>
      <c r="F129" s="382"/>
      <c r="G129" s="332">
        <v>12170.2</v>
      </c>
      <c r="H129" s="321">
        <v>12170.2</v>
      </c>
      <c r="I129" s="327">
        <v>12170.2</v>
      </c>
      <c r="J129" s="269">
        <f t="shared" si="4"/>
        <v>1</v>
      </c>
    </row>
    <row r="130" spans="1:10" s="93" customFormat="1" ht="42" customHeight="1">
      <c r="A130" s="79"/>
      <c r="B130" s="80"/>
      <c r="C130" s="197"/>
      <c r="D130" s="91" t="s">
        <v>434</v>
      </c>
      <c r="E130" s="384"/>
      <c r="F130" s="382"/>
      <c r="G130" s="332">
        <v>5071</v>
      </c>
      <c r="H130" s="321">
        <v>5071</v>
      </c>
      <c r="I130" s="327">
        <v>5071</v>
      </c>
      <c r="J130" s="269">
        <f t="shared" si="4"/>
        <v>1</v>
      </c>
    </row>
    <row r="131" spans="1:10" s="93" customFormat="1" ht="28.5" customHeight="1">
      <c r="A131" s="79"/>
      <c r="B131" s="80"/>
      <c r="C131" s="197"/>
      <c r="D131" s="91" t="s">
        <v>508</v>
      </c>
      <c r="E131" s="384"/>
      <c r="F131" s="382"/>
      <c r="G131" s="332">
        <v>4056.8</v>
      </c>
      <c r="H131" s="321">
        <v>4056.8</v>
      </c>
      <c r="I131" s="327">
        <v>4056.8</v>
      </c>
      <c r="J131" s="269">
        <f t="shared" si="4"/>
        <v>1</v>
      </c>
    </row>
    <row r="132" spans="1:10" s="93" customFormat="1" ht="30" customHeight="1">
      <c r="A132" s="79"/>
      <c r="B132" s="80"/>
      <c r="C132" s="197"/>
      <c r="D132" s="91" t="s">
        <v>505</v>
      </c>
      <c r="E132" s="384"/>
      <c r="F132" s="382"/>
      <c r="G132" s="332">
        <v>8320</v>
      </c>
      <c r="H132" s="321">
        <v>8320</v>
      </c>
      <c r="I132" s="327">
        <v>8320</v>
      </c>
      <c r="J132" s="269">
        <f t="shared" si="4"/>
        <v>1</v>
      </c>
    </row>
    <row r="133" spans="1:10" s="93" customFormat="1" ht="26.25" customHeight="1">
      <c r="A133" s="79"/>
      <c r="B133" s="80"/>
      <c r="C133" s="197"/>
      <c r="D133" s="104" t="s">
        <v>156</v>
      </c>
      <c r="E133" s="384"/>
      <c r="F133" s="382"/>
      <c r="G133" s="332">
        <v>4160</v>
      </c>
      <c r="H133" s="321">
        <v>4160</v>
      </c>
      <c r="I133" s="327">
        <v>4160</v>
      </c>
      <c r="J133" s="269">
        <f t="shared" si="4"/>
        <v>1</v>
      </c>
    </row>
    <row r="134" spans="1:10" s="93" customFormat="1" ht="18.75" customHeight="1">
      <c r="A134" s="79"/>
      <c r="B134" s="80"/>
      <c r="C134" s="197"/>
      <c r="D134" s="95" t="s">
        <v>23</v>
      </c>
      <c r="E134" s="384"/>
      <c r="F134" s="382"/>
      <c r="G134" s="332">
        <v>6110.9</v>
      </c>
      <c r="H134" s="321">
        <v>6110.9</v>
      </c>
      <c r="I134" s="327">
        <v>6110.9</v>
      </c>
      <c r="J134" s="269">
        <f t="shared" si="4"/>
        <v>1</v>
      </c>
    </row>
    <row r="135" spans="1:10" s="93" customFormat="1" ht="28.5" customHeight="1">
      <c r="A135" s="106"/>
      <c r="B135" s="99"/>
      <c r="C135" s="197"/>
      <c r="D135" s="95" t="s">
        <v>506</v>
      </c>
      <c r="E135" s="384"/>
      <c r="F135" s="382"/>
      <c r="G135" s="332">
        <v>5070.8</v>
      </c>
      <c r="H135" s="321">
        <v>5070.8</v>
      </c>
      <c r="I135" s="327">
        <v>5070.8</v>
      </c>
      <c r="J135" s="269">
        <f t="shared" si="4"/>
        <v>1</v>
      </c>
    </row>
    <row r="136" spans="1:10" s="93" customFormat="1" ht="21" customHeight="1">
      <c r="A136" s="52"/>
      <c r="B136" s="51"/>
      <c r="C136" s="197"/>
      <c r="D136" s="95" t="s">
        <v>24</v>
      </c>
      <c r="E136" s="384"/>
      <c r="F136" s="382"/>
      <c r="G136" s="332">
        <v>3692</v>
      </c>
      <c r="H136" s="321">
        <v>3692</v>
      </c>
      <c r="I136" s="327">
        <v>3692</v>
      </c>
      <c r="J136" s="269">
        <f t="shared" si="4"/>
        <v>1</v>
      </c>
    </row>
    <row r="137" spans="1:10" s="93" customFormat="1" ht="27.75" customHeight="1">
      <c r="A137" s="106"/>
      <c r="B137" s="99"/>
      <c r="C137" s="197"/>
      <c r="D137" s="95" t="s">
        <v>507</v>
      </c>
      <c r="E137" s="384"/>
      <c r="F137" s="382"/>
      <c r="G137" s="332">
        <v>5577.8</v>
      </c>
      <c r="H137" s="321">
        <v>5577.8</v>
      </c>
      <c r="I137" s="327">
        <v>5577.8</v>
      </c>
      <c r="J137" s="269">
        <f t="shared" si="4"/>
        <v>1</v>
      </c>
    </row>
    <row r="138" spans="1:10" s="93" customFormat="1" ht="21" customHeight="1">
      <c r="A138" s="106"/>
      <c r="B138" s="99"/>
      <c r="C138" s="197"/>
      <c r="D138" s="95" t="s">
        <v>509</v>
      </c>
      <c r="E138" s="384"/>
      <c r="F138" s="382"/>
      <c r="G138" s="332">
        <v>5070.8</v>
      </c>
      <c r="H138" s="321">
        <v>5070.8</v>
      </c>
      <c r="I138" s="327">
        <v>5070.8</v>
      </c>
      <c r="J138" s="269">
        <f t="shared" si="4"/>
        <v>1</v>
      </c>
    </row>
    <row r="139" spans="1:10" s="93" customFormat="1" ht="23.25" customHeight="1">
      <c r="A139" s="106"/>
      <c r="B139" s="99"/>
      <c r="C139" s="197"/>
      <c r="D139" s="95" t="s">
        <v>510</v>
      </c>
      <c r="E139" s="384"/>
      <c r="F139" s="382"/>
      <c r="G139" s="332">
        <v>7099.4</v>
      </c>
      <c r="H139" s="321">
        <v>7099.4</v>
      </c>
      <c r="I139" s="327">
        <v>7099.4</v>
      </c>
      <c r="J139" s="269">
        <f t="shared" si="4"/>
        <v>1</v>
      </c>
    </row>
    <row r="140" spans="1:10" s="93" customFormat="1" ht="39" customHeight="1">
      <c r="A140" s="106"/>
      <c r="B140" s="99"/>
      <c r="C140" s="197"/>
      <c r="D140" s="95" t="s">
        <v>82</v>
      </c>
      <c r="E140" s="384"/>
      <c r="F140" s="382"/>
      <c r="G140" s="332">
        <v>4056.8</v>
      </c>
      <c r="H140" s="321">
        <v>4056.8</v>
      </c>
      <c r="I140" s="327">
        <v>4056.8</v>
      </c>
      <c r="J140" s="269">
        <f t="shared" si="4"/>
        <v>1</v>
      </c>
    </row>
    <row r="141" spans="1:10" s="93" customFormat="1" ht="24" customHeight="1">
      <c r="A141" s="106"/>
      <c r="B141" s="99"/>
      <c r="C141" s="197"/>
      <c r="D141" s="107" t="s">
        <v>178</v>
      </c>
      <c r="E141" s="384"/>
      <c r="F141" s="382"/>
      <c r="G141" s="332">
        <v>6240</v>
      </c>
      <c r="H141" s="321">
        <v>6240</v>
      </c>
      <c r="I141" s="327">
        <v>6240</v>
      </c>
      <c r="J141" s="269">
        <f t="shared" si="4"/>
        <v>1</v>
      </c>
    </row>
    <row r="142" spans="1:10" s="93" customFormat="1" ht="24.75" customHeight="1">
      <c r="A142" s="106"/>
      <c r="B142" s="99"/>
      <c r="C142" s="197"/>
      <c r="D142" s="95" t="s">
        <v>224</v>
      </c>
      <c r="E142" s="384"/>
      <c r="F142" s="382"/>
      <c r="G142" s="332">
        <v>3042</v>
      </c>
      <c r="H142" s="321">
        <v>3042</v>
      </c>
      <c r="I142" s="327">
        <v>3042</v>
      </c>
      <c r="J142" s="269">
        <f t="shared" si="4"/>
        <v>1</v>
      </c>
    </row>
    <row r="143" spans="1:10" s="93" customFormat="1" ht="23.25" customHeight="1">
      <c r="A143" s="106"/>
      <c r="B143" s="99"/>
      <c r="C143" s="197"/>
      <c r="D143" s="95" t="s">
        <v>225</v>
      </c>
      <c r="E143" s="384"/>
      <c r="F143" s="382"/>
      <c r="G143" s="332">
        <v>5070.8</v>
      </c>
      <c r="H143" s="333">
        <v>5070.8</v>
      </c>
      <c r="I143" s="336">
        <v>5070.8</v>
      </c>
      <c r="J143" s="269">
        <f t="shared" si="4"/>
        <v>1</v>
      </c>
    </row>
    <row r="144" spans="1:10" s="93" customFormat="1" ht="23.25" customHeight="1">
      <c r="A144" s="106"/>
      <c r="B144" s="99"/>
      <c r="C144" s="197"/>
      <c r="D144" s="95" t="s">
        <v>226</v>
      </c>
      <c r="E144" s="384"/>
      <c r="F144" s="382"/>
      <c r="G144" s="332">
        <v>3042</v>
      </c>
      <c r="H144" s="321">
        <v>3042</v>
      </c>
      <c r="I144" s="327">
        <v>3042</v>
      </c>
      <c r="J144" s="269">
        <f t="shared" si="4"/>
        <v>1</v>
      </c>
    </row>
    <row r="145" spans="1:10" s="93" customFormat="1" ht="23.25" customHeight="1">
      <c r="A145" s="106"/>
      <c r="B145" s="99"/>
      <c r="C145" s="197"/>
      <c r="D145" s="95" t="s">
        <v>227</v>
      </c>
      <c r="E145" s="385"/>
      <c r="F145" s="382"/>
      <c r="G145" s="332">
        <v>3042</v>
      </c>
      <c r="H145" s="321">
        <v>3042</v>
      </c>
      <c r="I145" s="327">
        <v>3042</v>
      </c>
      <c r="J145" s="269">
        <f t="shared" ref="J145:J176" si="5">I145/H145</f>
        <v>1</v>
      </c>
    </row>
    <row r="146" spans="1:10" s="93" customFormat="1" ht="26.25" customHeight="1">
      <c r="A146" s="106"/>
      <c r="B146" s="99"/>
      <c r="C146" s="197"/>
      <c r="D146" s="95" t="s">
        <v>253</v>
      </c>
      <c r="E146" s="378" t="s">
        <v>343</v>
      </c>
      <c r="F146" s="382"/>
      <c r="G146" s="332">
        <v>9227.2999999999993</v>
      </c>
      <c r="H146" s="321">
        <v>9227.2999999999993</v>
      </c>
      <c r="I146" s="327">
        <v>9227.2999999999993</v>
      </c>
      <c r="J146" s="269">
        <f t="shared" si="5"/>
        <v>1</v>
      </c>
    </row>
    <row r="147" spans="1:10" s="93" customFormat="1" ht="26.25" customHeight="1">
      <c r="A147" s="106"/>
      <c r="B147" s="99"/>
      <c r="C147" s="197"/>
      <c r="D147" s="91" t="s">
        <v>252</v>
      </c>
      <c r="E147" s="379"/>
      <c r="F147" s="382"/>
      <c r="G147" s="332">
        <v>11912</v>
      </c>
      <c r="H147" s="321">
        <v>11912</v>
      </c>
      <c r="I147" s="327">
        <v>11912</v>
      </c>
      <c r="J147" s="269">
        <f t="shared" si="5"/>
        <v>1</v>
      </c>
    </row>
    <row r="148" spans="1:10" s="93" customFormat="1" ht="24" customHeight="1">
      <c r="A148" s="106"/>
      <c r="B148" s="99"/>
      <c r="C148" s="197"/>
      <c r="D148" s="91" t="s">
        <v>251</v>
      </c>
      <c r="E148" s="379"/>
      <c r="F148" s="382"/>
      <c r="G148" s="332">
        <v>6650.7</v>
      </c>
      <c r="H148" s="321">
        <v>6650.7</v>
      </c>
      <c r="I148" s="327">
        <v>6650.7</v>
      </c>
      <c r="J148" s="269">
        <f t="shared" si="5"/>
        <v>1</v>
      </c>
    </row>
    <row r="149" spans="1:10" s="93" customFormat="1" ht="24" customHeight="1">
      <c r="A149" s="106"/>
      <c r="B149" s="99"/>
      <c r="C149" s="197"/>
      <c r="D149" s="91" t="s">
        <v>250</v>
      </c>
      <c r="E149" s="379"/>
      <c r="F149" s="382"/>
      <c r="G149" s="332">
        <v>5887.6</v>
      </c>
      <c r="H149" s="321">
        <v>5887.6</v>
      </c>
      <c r="I149" s="327">
        <v>5887.6</v>
      </c>
      <c r="J149" s="269">
        <f t="shared" si="5"/>
        <v>1</v>
      </c>
    </row>
    <row r="150" spans="1:10" s="93" customFormat="1" ht="23.25" customHeight="1">
      <c r="A150" s="106"/>
      <c r="B150" s="99"/>
      <c r="C150" s="197"/>
      <c r="D150" s="91" t="s">
        <v>249</v>
      </c>
      <c r="E150" s="379"/>
      <c r="F150" s="382"/>
      <c r="G150" s="332">
        <v>4526.6000000000004</v>
      </c>
      <c r="H150" s="321">
        <v>4526.6000000000004</v>
      </c>
      <c r="I150" s="327">
        <v>4526.6000000000004</v>
      </c>
      <c r="J150" s="269">
        <f t="shared" si="5"/>
        <v>1</v>
      </c>
    </row>
    <row r="151" spans="1:10" s="93" customFormat="1" ht="27.75" customHeight="1">
      <c r="A151" s="106"/>
      <c r="B151" s="99"/>
      <c r="C151" s="197"/>
      <c r="D151" s="91" t="s">
        <v>248</v>
      </c>
      <c r="E151" s="379"/>
      <c r="F151" s="382"/>
      <c r="G151" s="332">
        <v>5561.3</v>
      </c>
      <c r="H151" s="321">
        <v>5561.3</v>
      </c>
      <c r="I151" s="327">
        <v>5561.3</v>
      </c>
      <c r="J151" s="269">
        <f t="shared" si="5"/>
        <v>1</v>
      </c>
    </row>
    <row r="152" spans="1:10" s="93" customFormat="1" ht="28.5" customHeight="1">
      <c r="A152" s="106"/>
      <c r="B152" s="99"/>
      <c r="C152" s="197"/>
      <c r="D152" s="91" t="s">
        <v>247</v>
      </c>
      <c r="E152" s="379"/>
      <c r="F152" s="382"/>
      <c r="G152" s="332">
        <v>7415.1</v>
      </c>
      <c r="H152" s="321">
        <v>7415.1</v>
      </c>
      <c r="I152" s="327">
        <v>7415.1</v>
      </c>
      <c r="J152" s="269">
        <f t="shared" si="5"/>
        <v>1</v>
      </c>
    </row>
    <row r="153" spans="1:10" s="93" customFormat="1" ht="30" customHeight="1">
      <c r="A153" s="106"/>
      <c r="B153" s="99"/>
      <c r="C153" s="197"/>
      <c r="D153" s="91" t="s">
        <v>246</v>
      </c>
      <c r="E153" s="379"/>
      <c r="F153" s="382"/>
      <c r="G153" s="332">
        <v>4634.3999999999996</v>
      </c>
      <c r="H153" s="321">
        <v>4634.3999999999996</v>
      </c>
      <c r="I153" s="327">
        <v>4634.3999999999996</v>
      </c>
      <c r="J153" s="269">
        <f t="shared" si="5"/>
        <v>1</v>
      </c>
    </row>
    <row r="154" spans="1:10" s="93" customFormat="1" ht="27" customHeight="1">
      <c r="A154" s="106"/>
      <c r="B154" s="99"/>
      <c r="C154" s="197"/>
      <c r="D154" s="91" t="s">
        <v>245</v>
      </c>
      <c r="E154" s="379"/>
      <c r="F154" s="382"/>
      <c r="G154" s="332">
        <v>2780.6</v>
      </c>
      <c r="H154" s="321">
        <v>2780.6</v>
      </c>
      <c r="I154" s="327">
        <v>2780.6</v>
      </c>
      <c r="J154" s="269">
        <f t="shared" si="5"/>
        <v>1</v>
      </c>
    </row>
    <row r="155" spans="1:10" s="93" customFormat="1" ht="27.75" customHeight="1">
      <c r="A155" s="106"/>
      <c r="B155" s="99"/>
      <c r="C155" s="197"/>
      <c r="D155" s="91" t="s">
        <v>244</v>
      </c>
      <c r="E155" s="379"/>
      <c r="F155" s="382"/>
      <c r="G155" s="332">
        <v>4526.6000000000004</v>
      </c>
      <c r="H155" s="321">
        <v>4526.6000000000004</v>
      </c>
      <c r="I155" s="327">
        <v>4526.6000000000004</v>
      </c>
      <c r="J155" s="269">
        <f t="shared" si="5"/>
        <v>1</v>
      </c>
    </row>
    <row r="156" spans="1:10" s="93" customFormat="1" ht="23.25" customHeight="1">
      <c r="A156" s="106"/>
      <c r="B156" s="99"/>
      <c r="C156" s="197"/>
      <c r="D156" s="91" t="s">
        <v>243</v>
      </c>
      <c r="E156" s="379"/>
      <c r="F156" s="382"/>
      <c r="G156" s="332">
        <v>3599.6</v>
      </c>
      <c r="H156" s="321">
        <v>3599.6</v>
      </c>
      <c r="I156" s="327">
        <v>3599.6</v>
      </c>
      <c r="J156" s="269">
        <f t="shared" si="5"/>
        <v>1</v>
      </c>
    </row>
    <row r="157" spans="1:10" s="93" customFormat="1" ht="41.25" customHeight="1">
      <c r="A157" s="106"/>
      <c r="B157" s="99"/>
      <c r="C157" s="197"/>
      <c r="D157" s="91" t="s">
        <v>242</v>
      </c>
      <c r="E157" s="379"/>
      <c r="F157" s="382"/>
      <c r="G157" s="332">
        <v>3599.6</v>
      </c>
      <c r="H157" s="321">
        <v>3599.6</v>
      </c>
      <c r="I157" s="327">
        <v>3599.6</v>
      </c>
      <c r="J157" s="269">
        <f t="shared" si="5"/>
        <v>1</v>
      </c>
    </row>
    <row r="158" spans="1:10" s="93" customFormat="1" ht="25.5" customHeight="1">
      <c r="A158" s="106"/>
      <c r="B158" s="99"/>
      <c r="C158" s="197"/>
      <c r="D158" s="91" t="s">
        <v>235</v>
      </c>
      <c r="E158" s="379"/>
      <c r="F158" s="382"/>
      <c r="G158" s="332">
        <v>3599.6</v>
      </c>
      <c r="H158" s="321">
        <v>3599.6</v>
      </c>
      <c r="I158" s="327">
        <v>3599.6</v>
      </c>
      <c r="J158" s="269">
        <f t="shared" si="5"/>
        <v>1</v>
      </c>
    </row>
    <row r="159" spans="1:10" s="93" customFormat="1" ht="27.75" customHeight="1">
      <c r="A159" s="106"/>
      <c r="B159" s="99"/>
      <c r="C159" s="197"/>
      <c r="D159" s="91" t="s">
        <v>234</v>
      </c>
      <c r="E159" s="379"/>
      <c r="F159" s="382"/>
      <c r="G159" s="332">
        <v>3599.6</v>
      </c>
      <c r="H159" s="321">
        <v>3599.6</v>
      </c>
      <c r="I159" s="327">
        <v>3599.6</v>
      </c>
      <c r="J159" s="269">
        <f t="shared" si="5"/>
        <v>1</v>
      </c>
    </row>
    <row r="160" spans="1:10" s="93" customFormat="1" ht="24.75" customHeight="1">
      <c r="A160" s="106"/>
      <c r="B160" s="99"/>
      <c r="C160" s="197"/>
      <c r="D160" s="91" t="s">
        <v>233</v>
      </c>
      <c r="E160" s="379"/>
      <c r="F160" s="382"/>
      <c r="G160" s="332">
        <v>4526.6000000000004</v>
      </c>
      <c r="H160" s="321">
        <v>4526.6000000000004</v>
      </c>
      <c r="I160" s="327">
        <v>4526.6000000000004</v>
      </c>
      <c r="J160" s="269">
        <f t="shared" si="5"/>
        <v>1</v>
      </c>
    </row>
    <row r="161" spans="1:10" s="93" customFormat="1" ht="41.25" customHeight="1">
      <c r="A161" s="106"/>
      <c r="B161" s="99"/>
      <c r="C161" s="197"/>
      <c r="D161" s="91" t="s">
        <v>232</v>
      </c>
      <c r="E161" s="379"/>
      <c r="F161" s="382"/>
      <c r="G161" s="332">
        <v>4634.3999999999996</v>
      </c>
      <c r="H161" s="321">
        <v>4634.3999999999996</v>
      </c>
      <c r="I161" s="327">
        <v>4634.3999999999996</v>
      </c>
      <c r="J161" s="269">
        <f t="shared" si="5"/>
        <v>1</v>
      </c>
    </row>
    <row r="162" spans="1:10" s="93" customFormat="1" ht="27" customHeight="1">
      <c r="A162" s="106"/>
      <c r="B162" s="99"/>
      <c r="C162" s="197"/>
      <c r="D162" s="91" t="s">
        <v>231</v>
      </c>
      <c r="E162" s="379"/>
      <c r="F162" s="382"/>
      <c r="G162" s="332">
        <v>4526.6000000000004</v>
      </c>
      <c r="H162" s="321">
        <v>4526.6000000000004</v>
      </c>
      <c r="I162" s="327">
        <v>4526.6000000000004</v>
      </c>
      <c r="J162" s="269">
        <f t="shared" si="5"/>
        <v>1</v>
      </c>
    </row>
    <row r="163" spans="1:10" s="93" customFormat="1" ht="27" customHeight="1">
      <c r="A163" s="106"/>
      <c r="B163" s="99"/>
      <c r="C163" s="197"/>
      <c r="D163" s="91" t="s">
        <v>230</v>
      </c>
      <c r="E163" s="379"/>
      <c r="F163" s="382"/>
      <c r="G163" s="332">
        <v>3494.4</v>
      </c>
      <c r="H163" s="321">
        <v>3494.4</v>
      </c>
      <c r="I163" s="327">
        <v>3494.4</v>
      </c>
      <c r="J163" s="269">
        <f t="shared" si="5"/>
        <v>1</v>
      </c>
    </row>
    <row r="164" spans="1:10" s="93" customFormat="1" ht="25.5" customHeight="1">
      <c r="A164" s="106"/>
      <c r="B164" s="99"/>
      <c r="C164" s="197"/>
      <c r="D164" s="104" t="s">
        <v>229</v>
      </c>
      <c r="E164" s="379"/>
      <c r="F164" s="382"/>
      <c r="G164" s="332">
        <v>2848.7</v>
      </c>
      <c r="H164" s="321">
        <v>2848.7</v>
      </c>
      <c r="I164" s="327">
        <v>2848.7</v>
      </c>
      <c r="J164" s="269">
        <f t="shared" si="5"/>
        <v>1</v>
      </c>
    </row>
    <row r="165" spans="1:10" s="93" customFormat="1" ht="27.75" customHeight="1">
      <c r="A165" s="106"/>
      <c r="B165" s="99"/>
      <c r="C165" s="197"/>
      <c r="D165" s="104" t="s">
        <v>228</v>
      </c>
      <c r="E165" s="380"/>
      <c r="F165" s="382"/>
      <c r="G165" s="332">
        <v>6084</v>
      </c>
      <c r="H165" s="321">
        <v>6084</v>
      </c>
      <c r="I165" s="327">
        <v>6084</v>
      </c>
      <c r="J165" s="269">
        <f t="shared" si="5"/>
        <v>1</v>
      </c>
    </row>
    <row r="166" spans="1:10" s="93" customFormat="1" ht="27.75" customHeight="1">
      <c r="A166" s="106"/>
      <c r="B166" s="154"/>
      <c r="C166" s="197"/>
      <c r="D166" s="91" t="s">
        <v>254</v>
      </c>
      <c r="E166" s="92" t="s">
        <v>255</v>
      </c>
      <c r="F166" s="382"/>
      <c r="G166" s="332">
        <v>2620.8000000000002</v>
      </c>
      <c r="H166" s="321">
        <v>2620.8000000000002</v>
      </c>
      <c r="I166" s="327">
        <v>2620.8000000000002</v>
      </c>
      <c r="J166" s="269">
        <f t="shared" si="5"/>
        <v>1</v>
      </c>
    </row>
    <row r="167" spans="1:10" s="93" customFormat="1" ht="27.75" customHeight="1">
      <c r="A167" s="106"/>
      <c r="B167" s="154"/>
      <c r="C167" s="197"/>
      <c r="D167" s="91" t="s">
        <v>399</v>
      </c>
      <c r="E167" s="92" t="s">
        <v>256</v>
      </c>
      <c r="F167" s="382"/>
      <c r="G167" s="332">
        <v>13931.1</v>
      </c>
      <c r="H167" s="321">
        <v>13931.1</v>
      </c>
      <c r="I167" s="327">
        <v>13931.1</v>
      </c>
      <c r="J167" s="269">
        <f t="shared" si="5"/>
        <v>1</v>
      </c>
    </row>
    <row r="168" spans="1:10" s="93" customFormat="1" ht="21" customHeight="1">
      <c r="A168" s="106"/>
      <c r="B168" s="99"/>
      <c r="C168" s="197"/>
      <c r="D168" s="91" t="s">
        <v>435</v>
      </c>
      <c r="E168" s="378" t="s">
        <v>674</v>
      </c>
      <c r="F168" s="382"/>
      <c r="G168" s="332">
        <v>32500</v>
      </c>
      <c r="H168" s="321">
        <v>27589.4</v>
      </c>
      <c r="I168" s="327">
        <v>27589.4</v>
      </c>
      <c r="J168" s="269">
        <f t="shared" si="5"/>
        <v>1</v>
      </c>
    </row>
    <row r="169" spans="1:10" s="93" customFormat="1" ht="21" customHeight="1">
      <c r="A169" s="106"/>
      <c r="B169" s="99"/>
      <c r="C169" s="197"/>
      <c r="D169" s="91" t="s">
        <v>436</v>
      </c>
      <c r="E169" s="379"/>
      <c r="F169" s="382"/>
      <c r="G169" s="332">
        <v>202914.6</v>
      </c>
      <c r="H169" s="333">
        <v>202914.6</v>
      </c>
      <c r="I169" s="336">
        <v>202914.6</v>
      </c>
      <c r="J169" s="269">
        <f t="shared" si="5"/>
        <v>1</v>
      </c>
    </row>
    <row r="170" spans="1:10" s="93" customFormat="1" ht="27.75" customHeight="1">
      <c r="A170" s="106"/>
      <c r="B170" s="99"/>
      <c r="C170" s="197"/>
      <c r="D170" s="91" t="s">
        <v>669</v>
      </c>
      <c r="E170" s="379"/>
      <c r="F170" s="382"/>
      <c r="G170" s="332">
        <v>10000</v>
      </c>
      <c r="H170" s="321">
        <v>9780</v>
      </c>
      <c r="I170" s="327">
        <v>9780</v>
      </c>
      <c r="J170" s="269">
        <f t="shared" si="5"/>
        <v>1</v>
      </c>
    </row>
    <row r="171" spans="1:10" s="93" customFormat="1" ht="24.75" customHeight="1">
      <c r="A171" s="106"/>
      <c r="B171" s="99"/>
      <c r="C171" s="197"/>
      <c r="D171" s="91" t="s">
        <v>670</v>
      </c>
      <c r="E171" s="379"/>
      <c r="F171" s="382"/>
      <c r="G171" s="332">
        <v>27000</v>
      </c>
      <c r="H171" s="321">
        <v>24265</v>
      </c>
      <c r="I171" s="327">
        <v>24265</v>
      </c>
      <c r="J171" s="269">
        <f t="shared" si="5"/>
        <v>1</v>
      </c>
    </row>
    <row r="172" spans="1:10" s="93" customFormat="1" ht="24.75" customHeight="1">
      <c r="A172" s="106"/>
      <c r="B172" s="99"/>
      <c r="C172" s="197"/>
      <c r="D172" s="91" t="s">
        <v>432</v>
      </c>
      <c r="E172" s="380"/>
      <c r="F172" s="382"/>
      <c r="G172" s="332">
        <v>28000</v>
      </c>
      <c r="H172" s="321">
        <v>12757.9</v>
      </c>
      <c r="I172" s="327">
        <v>12757.9</v>
      </c>
      <c r="J172" s="269">
        <f t="shared" si="5"/>
        <v>1</v>
      </c>
    </row>
    <row r="173" spans="1:10" s="93" customFormat="1" ht="42" customHeight="1">
      <c r="A173" s="106"/>
      <c r="B173" s="99"/>
      <c r="C173" s="197"/>
      <c r="D173" s="91" t="s">
        <v>671</v>
      </c>
      <c r="E173" s="378" t="s">
        <v>675</v>
      </c>
      <c r="F173" s="382"/>
      <c r="G173" s="332">
        <v>11156</v>
      </c>
      <c r="H173" s="321">
        <v>11156</v>
      </c>
      <c r="I173" s="327">
        <v>11156</v>
      </c>
      <c r="J173" s="269">
        <f t="shared" si="5"/>
        <v>1</v>
      </c>
    </row>
    <row r="174" spans="1:10" s="93" customFormat="1" ht="68.25" customHeight="1">
      <c r="A174" s="106"/>
      <c r="B174" s="99"/>
      <c r="C174" s="197"/>
      <c r="D174" s="91" t="s">
        <v>438</v>
      </c>
      <c r="E174" s="379"/>
      <c r="F174" s="382"/>
      <c r="G174" s="332">
        <v>88234</v>
      </c>
      <c r="H174" s="321">
        <v>88234</v>
      </c>
      <c r="I174" s="327">
        <v>88234</v>
      </c>
      <c r="J174" s="269">
        <f t="shared" si="5"/>
        <v>1</v>
      </c>
    </row>
    <row r="175" spans="1:10" s="93" customFormat="1" ht="26.25" customHeight="1">
      <c r="A175" s="106"/>
      <c r="B175" s="99"/>
      <c r="C175" s="197"/>
      <c r="D175" s="91" t="s">
        <v>439</v>
      </c>
      <c r="E175" s="380"/>
      <c r="F175" s="382"/>
      <c r="G175" s="332">
        <v>15238.6</v>
      </c>
      <c r="H175" s="321">
        <v>15238.6</v>
      </c>
      <c r="I175" s="327">
        <v>15238.6</v>
      </c>
      <c r="J175" s="269">
        <f t="shared" si="5"/>
        <v>1</v>
      </c>
    </row>
    <row r="176" spans="1:10" s="108" customFormat="1" ht="30" customHeight="1">
      <c r="A176" s="106"/>
      <c r="B176" s="99"/>
      <c r="C176" s="197"/>
      <c r="D176" s="91" t="s">
        <v>558</v>
      </c>
      <c r="E176" s="378" t="s">
        <v>673</v>
      </c>
      <c r="F176" s="382"/>
      <c r="G176" s="332">
        <v>4040.4</v>
      </c>
      <c r="H176" s="333">
        <v>4040.4</v>
      </c>
      <c r="I176" s="336">
        <v>4040.4</v>
      </c>
      <c r="J176" s="269">
        <f t="shared" si="5"/>
        <v>1</v>
      </c>
    </row>
    <row r="177" spans="1:10" s="108" customFormat="1" ht="40.5" customHeight="1">
      <c r="A177" s="106"/>
      <c r="B177" s="99"/>
      <c r="C177" s="197"/>
      <c r="D177" s="91" t="s">
        <v>661</v>
      </c>
      <c r="E177" s="379"/>
      <c r="F177" s="382"/>
      <c r="G177" s="332">
        <v>3030.4</v>
      </c>
      <c r="H177" s="333">
        <v>3030.4</v>
      </c>
      <c r="I177" s="336">
        <v>3030.4</v>
      </c>
      <c r="J177" s="269">
        <f t="shared" ref="J177:J208" si="6">I177/H177</f>
        <v>1</v>
      </c>
    </row>
    <row r="178" spans="1:10" s="108" customFormat="1" ht="27" customHeight="1">
      <c r="A178" s="106"/>
      <c r="B178" s="99"/>
      <c r="C178" s="197"/>
      <c r="D178" s="91" t="s">
        <v>676</v>
      </c>
      <c r="E178" s="379"/>
      <c r="F178" s="382"/>
      <c r="G178" s="332">
        <v>2775</v>
      </c>
      <c r="H178" s="333">
        <v>2775</v>
      </c>
      <c r="I178" s="336">
        <v>2775</v>
      </c>
      <c r="J178" s="269">
        <f t="shared" si="6"/>
        <v>1</v>
      </c>
    </row>
    <row r="179" spans="1:10" s="108" customFormat="1" ht="54" customHeight="1">
      <c r="A179" s="106"/>
      <c r="B179" s="99"/>
      <c r="C179" s="197"/>
      <c r="D179" s="91" t="s">
        <v>559</v>
      </c>
      <c r="E179" s="379"/>
      <c r="F179" s="382"/>
      <c r="G179" s="332">
        <v>3030.4</v>
      </c>
      <c r="H179" s="333">
        <v>3030.4</v>
      </c>
      <c r="I179" s="336">
        <v>3030.4</v>
      </c>
      <c r="J179" s="269">
        <f t="shared" si="6"/>
        <v>1</v>
      </c>
    </row>
    <row r="180" spans="1:10" s="108" customFormat="1" ht="41.25" customHeight="1">
      <c r="A180" s="106"/>
      <c r="B180" s="99"/>
      <c r="C180" s="197"/>
      <c r="D180" s="91" t="s">
        <v>560</v>
      </c>
      <c r="E180" s="379"/>
      <c r="F180" s="382"/>
      <c r="G180" s="332">
        <v>5824</v>
      </c>
      <c r="H180" s="333">
        <v>5824</v>
      </c>
      <c r="I180" s="336">
        <v>5824</v>
      </c>
      <c r="J180" s="269">
        <f t="shared" si="6"/>
        <v>1</v>
      </c>
    </row>
    <row r="181" spans="1:10" s="108" customFormat="1" ht="53.25" customHeight="1">
      <c r="A181" s="106"/>
      <c r="B181" s="99"/>
      <c r="C181" s="197"/>
      <c r="D181" s="91" t="s">
        <v>677</v>
      </c>
      <c r="E181" s="380"/>
      <c r="F181" s="382"/>
      <c r="G181" s="332">
        <v>2912.1</v>
      </c>
      <c r="H181" s="333">
        <v>2912.1</v>
      </c>
      <c r="I181" s="336">
        <v>2912.1</v>
      </c>
      <c r="J181" s="269">
        <f t="shared" si="6"/>
        <v>1</v>
      </c>
    </row>
    <row r="182" spans="1:10" s="108" customFormat="1" ht="82.5" customHeight="1">
      <c r="A182" s="106"/>
      <c r="B182" s="99"/>
      <c r="C182" s="197"/>
      <c r="D182" s="91" t="s">
        <v>543</v>
      </c>
      <c r="E182" s="378" t="s">
        <v>679</v>
      </c>
      <c r="F182" s="382"/>
      <c r="G182" s="332">
        <v>102742.1</v>
      </c>
      <c r="H182" s="333">
        <v>102742.1</v>
      </c>
      <c r="I182" s="336">
        <v>102742.1</v>
      </c>
      <c r="J182" s="269">
        <f t="shared" si="6"/>
        <v>1</v>
      </c>
    </row>
    <row r="183" spans="1:10" s="108" customFormat="1" ht="51.75" customHeight="1">
      <c r="A183" s="106"/>
      <c r="B183" s="99"/>
      <c r="C183" s="197"/>
      <c r="D183" s="91" t="s">
        <v>678</v>
      </c>
      <c r="E183" s="380"/>
      <c r="F183" s="382"/>
      <c r="G183" s="332">
        <v>11333.9</v>
      </c>
      <c r="H183" s="333">
        <v>11333.9</v>
      </c>
      <c r="I183" s="336">
        <v>11333.9</v>
      </c>
      <c r="J183" s="269">
        <f t="shared" si="6"/>
        <v>1</v>
      </c>
    </row>
    <row r="184" spans="1:10" s="108" customFormat="1" ht="29.25" customHeight="1">
      <c r="A184" s="106"/>
      <c r="B184" s="99"/>
      <c r="C184" s="197"/>
      <c r="D184" s="91" t="s">
        <v>680</v>
      </c>
      <c r="E184" s="378" t="s">
        <v>378</v>
      </c>
      <c r="F184" s="382"/>
      <c r="G184" s="332">
        <v>26246.3</v>
      </c>
      <c r="H184" s="333">
        <v>26246.3</v>
      </c>
      <c r="I184" s="336">
        <v>26246.3</v>
      </c>
      <c r="J184" s="269">
        <f t="shared" si="6"/>
        <v>1</v>
      </c>
    </row>
    <row r="185" spans="1:10" s="108" customFormat="1" ht="32.25" customHeight="1">
      <c r="A185" s="106"/>
      <c r="B185" s="99"/>
      <c r="C185" s="197"/>
      <c r="D185" s="91" t="s">
        <v>682</v>
      </c>
      <c r="E185" s="379"/>
      <c r="F185" s="382"/>
      <c r="G185" s="332">
        <v>39858.300000000003</v>
      </c>
      <c r="H185" s="333">
        <v>39858.300000000003</v>
      </c>
      <c r="I185" s="336">
        <v>39858.300000000003</v>
      </c>
      <c r="J185" s="269">
        <f t="shared" si="6"/>
        <v>1</v>
      </c>
    </row>
    <row r="186" spans="1:10" s="108" customFormat="1" ht="29.25" customHeight="1">
      <c r="A186" s="106"/>
      <c r="B186" s="99"/>
      <c r="C186" s="197"/>
      <c r="D186" s="91" t="s">
        <v>198</v>
      </c>
      <c r="E186" s="379"/>
      <c r="F186" s="382"/>
      <c r="G186" s="332">
        <v>91203</v>
      </c>
      <c r="H186" s="333">
        <v>91203</v>
      </c>
      <c r="I186" s="336">
        <v>91203</v>
      </c>
      <c r="J186" s="269">
        <f t="shared" si="6"/>
        <v>1</v>
      </c>
    </row>
    <row r="187" spans="1:10" s="108" customFormat="1" ht="27.75" customHeight="1">
      <c r="A187" s="106"/>
      <c r="B187" s="99"/>
      <c r="C187" s="197"/>
      <c r="D187" s="95" t="s">
        <v>380</v>
      </c>
      <c r="E187" s="379"/>
      <c r="F187" s="382"/>
      <c r="G187" s="332">
        <v>17733.7</v>
      </c>
      <c r="H187" s="333">
        <v>17733.7</v>
      </c>
      <c r="I187" s="336">
        <v>17733.7</v>
      </c>
      <c r="J187" s="269">
        <f t="shared" si="6"/>
        <v>1</v>
      </c>
    </row>
    <row r="188" spans="1:10" s="108" customFormat="1" ht="27.75" customHeight="1">
      <c r="A188" s="106"/>
      <c r="B188" s="99"/>
      <c r="C188" s="197"/>
      <c r="D188" s="95" t="s">
        <v>381</v>
      </c>
      <c r="E188" s="379"/>
      <c r="F188" s="382"/>
      <c r="G188" s="332">
        <v>16748.599999999999</v>
      </c>
      <c r="H188" s="333">
        <v>16748.599999999999</v>
      </c>
      <c r="I188" s="336">
        <v>16748.599999999999</v>
      </c>
      <c r="J188" s="269">
        <f t="shared" si="6"/>
        <v>1</v>
      </c>
    </row>
    <row r="189" spans="1:10" s="108" customFormat="1" ht="42" customHeight="1">
      <c r="A189" s="106"/>
      <c r="B189" s="99"/>
      <c r="C189" s="197"/>
      <c r="D189" s="95" t="s">
        <v>133</v>
      </c>
      <c r="E189" s="379"/>
      <c r="F189" s="382"/>
      <c r="G189" s="332">
        <v>6896.4</v>
      </c>
      <c r="H189" s="333">
        <v>6896.4</v>
      </c>
      <c r="I189" s="336">
        <v>6896.4</v>
      </c>
      <c r="J189" s="269">
        <f t="shared" si="6"/>
        <v>1</v>
      </c>
    </row>
    <row r="190" spans="1:10" s="108" customFormat="1" ht="26.25" customHeight="1">
      <c r="A190" s="106"/>
      <c r="B190" s="99"/>
      <c r="C190" s="197"/>
      <c r="D190" s="95" t="s">
        <v>19</v>
      </c>
      <c r="E190" s="379"/>
      <c r="F190" s="382"/>
      <c r="G190" s="332">
        <v>9852</v>
      </c>
      <c r="H190" s="333">
        <v>9852</v>
      </c>
      <c r="I190" s="336">
        <v>9852</v>
      </c>
      <c r="J190" s="269">
        <f t="shared" si="6"/>
        <v>1</v>
      </c>
    </row>
    <row r="191" spans="1:10" s="108" customFormat="1" ht="26.25" customHeight="1">
      <c r="A191" s="106"/>
      <c r="B191" s="99"/>
      <c r="C191" s="197"/>
      <c r="D191" s="95" t="s">
        <v>683</v>
      </c>
      <c r="E191" s="379"/>
      <c r="F191" s="382"/>
      <c r="G191" s="332">
        <v>7429.9</v>
      </c>
      <c r="H191" s="333">
        <v>7429.9</v>
      </c>
      <c r="I191" s="336">
        <v>7429.9</v>
      </c>
      <c r="J191" s="269">
        <f t="shared" si="6"/>
        <v>1</v>
      </c>
    </row>
    <row r="192" spans="1:10" s="108" customFormat="1" ht="28.5" customHeight="1">
      <c r="A192" s="106"/>
      <c r="B192" s="99"/>
      <c r="C192" s="197"/>
      <c r="D192" s="95" t="s">
        <v>20</v>
      </c>
      <c r="E192" s="379"/>
      <c r="F192" s="382"/>
      <c r="G192" s="332">
        <v>6896.4</v>
      </c>
      <c r="H192" s="333">
        <v>6896.4</v>
      </c>
      <c r="I192" s="336">
        <v>6896.4</v>
      </c>
      <c r="J192" s="269">
        <f t="shared" si="6"/>
        <v>1</v>
      </c>
    </row>
    <row r="193" spans="1:10" s="108" customFormat="1" ht="29.25" customHeight="1">
      <c r="A193" s="106"/>
      <c r="B193" s="99"/>
      <c r="C193" s="197"/>
      <c r="D193" s="95" t="s">
        <v>21</v>
      </c>
      <c r="E193" s="379"/>
      <c r="F193" s="382"/>
      <c r="G193" s="332">
        <v>4926.1000000000004</v>
      </c>
      <c r="H193" s="333">
        <v>4926.1000000000004</v>
      </c>
      <c r="I193" s="336">
        <v>4926.1000000000004</v>
      </c>
      <c r="J193" s="269">
        <f t="shared" si="6"/>
        <v>1</v>
      </c>
    </row>
    <row r="194" spans="1:10" ht="43.5" customHeight="1">
      <c r="A194" s="106"/>
      <c r="B194" s="99"/>
      <c r="C194" s="197"/>
      <c r="D194" s="95" t="s">
        <v>25</v>
      </c>
      <c r="E194" s="379"/>
      <c r="F194" s="382"/>
      <c r="G194" s="332">
        <v>13792.9</v>
      </c>
      <c r="H194" s="333">
        <v>13792.9</v>
      </c>
      <c r="I194" s="336">
        <v>13792.9</v>
      </c>
      <c r="J194" s="269">
        <f t="shared" si="6"/>
        <v>1</v>
      </c>
    </row>
    <row r="195" spans="1:10" ht="29.25" customHeight="1">
      <c r="A195" s="106"/>
      <c r="B195" s="99"/>
      <c r="C195" s="197"/>
      <c r="D195" s="95" t="s">
        <v>684</v>
      </c>
      <c r="E195" s="380"/>
      <c r="F195" s="382"/>
      <c r="G195" s="332">
        <v>5834.4</v>
      </c>
      <c r="H195" s="333">
        <v>5834.4</v>
      </c>
      <c r="I195" s="336">
        <v>5834.4</v>
      </c>
      <c r="J195" s="269">
        <f t="shared" si="6"/>
        <v>1</v>
      </c>
    </row>
    <row r="196" spans="1:10" ht="27.75" customHeight="1">
      <c r="A196" s="106"/>
      <c r="B196" s="99"/>
      <c r="C196" s="197"/>
      <c r="D196" s="95" t="s">
        <v>379</v>
      </c>
      <c r="E196" s="378" t="s">
        <v>134</v>
      </c>
      <c r="F196" s="382"/>
      <c r="G196" s="332">
        <v>10142</v>
      </c>
      <c r="H196" s="333">
        <v>10142</v>
      </c>
      <c r="I196" s="336">
        <v>10142</v>
      </c>
      <c r="J196" s="269">
        <f t="shared" si="6"/>
        <v>1</v>
      </c>
    </row>
    <row r="197" spans="1:10" ht="41.25" customHeight="1">
      <c r="A197" s="106"/>
      <c r="B197" s="99"/>
      <c r="C197" s="197"/>
      <c r="D197" s="95" t="s">
        <v>135</v>
      </c>
      <c r="E197" s="379"/>
      <c r="F197" s="382"/>
      <c r="G197" s="332">
        <v>5200</v>
      </c>
      <c r="H197" s="333">
        <v>5200</v>
      </c>
      <c r="I197" s="336">
        <v>5200</v>
      </c>
      <c r="J197" s="269">
        <f t="shared" si="6"/>
        <v>1</v>
      </c>
    </row>
    <row r="198" spans="1:10" ht="37.5" customHeight="1">
      <c r="A198" s="106"/>
      <c r="B198" s="99"/>
      <c r="C198" s="197"/>
      <c r="D198" s="95" t="s">
        <v>686</v>
      </c>
      <c r="E198" s="379"/>
      <c r="F198" s="382"/>
      <c r="G198" s="332">
        <v>3120</v>
      </c>
      <c r="H198" s="333">
        <v>3120</v>
      </c>
      <c r="I198" s="336">
        <v>3120</v>
      </c>
      <c r="J198" s="269">
        <f t="shared" si="6"/>
        <v>1</v>
      </c>
    </row>
    <row r="199" spans="1:10" ht="30" customHeight="1">
      <c r="A199" s="106"/>
      <c r="B199" s="99"/>
      <c r="C199" s="197"/>
      <c r="D199" s="95" t="s">
        <v>664</v>
      </c>
      <c r="E199" s="379"/>
      <c r="F199" s="382"/>
      <c r="G199" s="332">
        <v>8358.7000000000007</v>
      </c>
      <c r="H199" s="333">
        <v>8358.7000000000007</v>
      </c>
      <c r="I199" s="336">
        <v>8358.7000000000007</v>
      </c>
      <c r="J199" s="269">
        <f t="shared" si="6"/>
        <v>1</v>
      </c>
    </row>
    <row r="200" spans="1:10" ht="28.5" customHeight="1">
      <c r="A200" s="106"/>
      <c r="B200" s="99"/>
      <c r="C200" s="197"/>
      <c r="D200" s="95" t="s">
        <v>665</v>
      </c>
      <c r="E200" s="379"/>
      <c r="F200" s="382"/>
      <c r="G200" s="332">
        <v>6110.9</v>
      </c>
      <c r="H200" s="333">
        <v>6110.9</v>
      </c>
      <c r="I200" s="336">
        <v>6110.9</v>
      </c>
      <c r="J200" s="269">
        <f t="shared" si="6"/>
        <v>1</v>
      </c>
    </row>
    <row r="201" spans="1:10" ht="56.25" customHeight="1">
      <c r="A201" s="106"/>
      <c r="B201" s="99"/>
      <c r="C201" s="197"/>
      <c r="D201" s="95" t="s">
        <v>136</v>
      </c>
      <c r="E201" s="379"/>
      <c r="F201" s="382"/>
      <c r="G201" s="332">
        <v>4056.8</v>
      </c>
      <c r="H201" s="333">
        <v>4056.8</v>
      </c>
      <c r="I201" s="336">
        <v>4056.8</v>
      </c>
      <c r="J201" s="269">
        <f t="shared" si="6"/>
        <v>1</v>
      </c>
    </row>
    <row r="202" spans="1:10" ht="25.5" customHeight="1">
      <c r="A202" s="106"/>
      <c r="B202" s="99"/>
      <c r="C202" s="197"/>
      <c r="D202" s="95" t="s">
        <v>687</v>
      </c>
      <c r="E202" s="379"/>
      <c r="F202" s="382"/>
      <c r="G202" s="332">
        <v>4056.8</v>
      </c>
      <c r="H202" s="333">
        <v>4056.8</v>
      </c>
      <c r="I202" s="336">
        <v>4056.8</v>
      </c>
      <c r="J202" s="269">
        <f t="shared" si="6"/>
        <v>1</v>
      </c>
    </row>
    <row r="203" spans="1:10" ht="30" customHeight="1">
      <c r="A203" s="106"/>
      <c r="B203" s="99"/>
      <c r="C203" s="197"/>
      <c r="D203" s="95" t="s">
        <v>137</v>
      </c>
      <c r="E203" s="379"/>
      <c r="F203" s="382"/>
      <c r="G203" s="332">
        <v>3042</v>
      </c>
      <c r="H203" s="333">
        <v>3042</v>
      </c>
      <c r="I203" s="336">
        <v>3042</v>
      </c>
      <c r="J203" s="269">
        <f t="shared" si="6"/>
        <v>1</v>
      </c>
    </row>
    <row r="204" spans="1:10" ht="29.25" customHeight="1">
      <c r="A204" s="106"/>
      <c r="B204" s="99"/>
      <c r="C204" s="197"/>
      <c r="D204" s="95" t="s">
        <v>138</v>
      </c>
      <c r="E204" s="380"/>
      <c r="F204" s="382"/>
      <c r="G204" s="332">
        <v>3042</v>
      </c>
      <c r="H204" s="333">
        <v>3042</v>
      </c>
      <c r="I204" s="336">
        <v>3042</v>
      </c>
      <c r="J204" s="269">
        <f t="shared" si="6"/>
        <v>1</v>
      </c>
    </row>
    <row r="205" spans="1:10" ht="29.25" customHeight="1">
      <c r="A205" s="106"/>
      <c r="B205" s="99"/>
      <c r="C205" s="197"/>
      <c r="D205" s="95" t="s">
        <v>666</v>
      </c>
      <c r="E205" s="398" t="s">
        <v>139</v>
      </c>
      <c r="F205" s="382"/>
      <c r="G205" s="332">
        <v>4056.8</v>
      </c>
      <c r="H205" s="333">
        <v>4056.8</v>
      </c>
      <c r="I205" s="336">
        <v>4056.8</v>
      </c>
      <c r="J205" s="269">
        <f t="shared" si="6"/>
        <v>1</v>
      </c>
    </row>
    <row r="206" spans="1:10" ht="27.75" customHeight="1">
      <c r="A206" s="106"/>
      <c r="B206" s="99"/>
      <c r="C206" s="197"/>
      <c r="D206" s="95" t="s">
        <v>688</v>
      </c>
      <c r="E206" s="399"/>
      <c r="F206" s="382"/>
      <c r="G206" s="332">
        <v>77000</v>
      </c>
      <c r="H206" s="333">
        <v>77000</v>
      </c>
      <c r="I206" s="336">
        <v>77000</v>
      </c>
      <c r="J206" s="269">
        <f t="shared" si="6"/>
        <v>1</v>
      </c>
    </row>
    <row r="207" spans="1:10" ht="27.75" customHeight="1">
      <c r="A207" s="106"/>
      <c r="B207" s="99"/>
      <c r="C207" s="197"/>
      <c r="D207" s="91" t="s">
        <v>388</v>
      </c>
      <c r="E207" s="92" t="s">
        <v>140</v>
      </c>
      <c r="F207" s="382"/>
      <c r="G207" s="332">
        <v>35404</v>
      </c>
      <c r="H207" s="333">
        <v>35404</v>
      </c>
      <c r="I207" s="336">
        <v>35404</v>
      </c>
      <c r="J207" s="269">
        <f t="shared" si="6"/>
        <v>1</v>
      </c>
    </row>
    <row r="208" spans="1:10" ht="21.75" customHeight="1">
      <c r="A208" s="106"/>
      <c r="B208" s="99"/>
      <c r="C208" s="197"/>
      <c r="D208" s="91" t="s">
        <v>440</v>
      </c>
      <c r="E208" s="92" t="s">
        <v>141</v>
      </c>
      <c r="F208" s="382"/>
      <c r="G208" s="332">
        <v>10141.9</v>
      </c>
      <c r="H208" s="333">
        <v>10141.9</v>
      </c>
      <c r="I208" s="336">
        <v>10141.9</v>
      </c>
      <c r="J208" s="269">
        <f t="shared" si="6"/>
        <v>1</v>
      </c>
    </row>
    <row r="209" spans="1:10" ht="21.75" customHeight="1">
      <c r="A209" s="106"/>
      <c r="B209" s="99"/>
      <c r="C209" s="197"/>
      <c r="D209" s="95" t="s">
        <v>142</v>
      </c>
      <c r="E209" s="92" t="s">
        <v>425</v>
      </c>
      <c r="F209" s="382"/>
      <c r="G209" s="332">
        <v>106537.8</v>
      </c>
      <c r="H209" s="321">
        <v>88097.5</v>
      </c>
      <c r="I209" s="327">
        <v>88097.5</v>
      </c>
      <c r="J209" s="269">
        <f>I209/H209</f>
        <v>1</v>
      </c>
    </row>
    <row r="210" spans="1:10" ht="26.25" customHeight="1">
      <c r="A210" s="106"/>
      <c r="B210" s="99"/>
      <c r="C210" s="197"/>
      <c r="D210" s="91" t="s">
        <v>667</v>
      </c>
      <c r="E210" s="398" t="s">
        <v>144</v>
      </c>
      <c r="F210" s="382"/>
      <c r="G210" s="332">
        <v>5070.8999999999996</v>
      </c>
      <c r="H210" s="333">
        <v>5070.8999999999996</v>
      </c>
      <c r="I210" s="336">
        <v>5070.8999999999996</v>
      </c>
      <c r="J210" s="269">
        <f>I210/H210</f>
        <v>1</v>
      </c>
    </row>
    <row r="211" spans="1:10" ht="28.5" customHeight="1">
      <c r="A211" s="106"/>
      <c r="B211" s="99"/>
      <c r="C211" s="197"/>
      <c r="D211" s="91" t="s">
        <v>668</v>
      </c>
      <c r="E211" s="399"/>
      <c r="F211" s="382"/>
      <c r="G211" s="332">
        <v>9801.5</v>
      </c>
      <c r="H211" s="333">
        <v>9801.5</v>
      </c>
      <c r="I211" s="336">
        <v>9801.5</v>
      </c>
      <c r="J211" s="269">
        <f>I211/H211</f>
        <v>1</v>
      </c>
    </row>
    <row r="212" spans="1:10" ht="27" customHeight="1">
      <c r="A212" s="106"/>
      <c r="B212" s="99"/>
      <c r="C212" s="197"/>
      <c r="D212" s="91" t="s">
        <v>18</v>
      </c>
      <c r="E212" s="92" t="s">
        <v>145</v>
      </c>
      <c r="F212" s="109"/>
      <c r="G212" s="332">
        <v>7070.9</v>
      </c>
      <c r="H212" s="333">
        <v>7070.9</v>
      </c>
      <c r="I212" s="336">
        <v>7070.9</v>
      </c>
      <c r="J212" s="269">
        <f t="shared" ref="J212:J276" si="7">I212/H212</f>
        <v>1</v>
      </c>
    </row>
    <row r="213" spans="1:10" ht="29.25" customHeight="1">
      <c r="A213" s="106"/>
      <c r="B213" s="99"/>
      <c r="C213" s="197"/>
      <c r="D213" s="104" t="s">
        <v>689</v>
      </c>
      <c r="E213" s="378" t="s">
        <v>146</v>
      </c>
      <c r="F213" s="109"/>
      <c r="G213" s="332">
        <v>10400</v>
      </c>
      <c r="H213" s="333">
        <v>10400</v>
      </c>
      <c r="I213" s="336">
        <v>10400</v>
      </c>
      <c r="J213" s="269">
        <f t="shared" si="7"/>
        <v>1</v>
      </c>
    </row>
    <row r="214" spans="1:10" ht="24" customHeight="1">
      <c r="A214" s="106"/>
      <c r="B214" s="99"/>
      <c r="C214" s="197"/>
      <c r="D214" s="91" t="s">
        <v>0</v>
      </c>
      <c r="E214" s="379"/>
      <c r="F214" s="109"/>
      <c r="G214" s="332">
        <v>15600</v>
      </c>
      <c r="H214" s="321">
        <v>15600</v>
      </c>
      <c r="I214" s="327">
        <v>14907.2</v>
      </c>
      <c r="J214" s="269">
        <f t="shared" si="7"/>
        <v>0.95558974358974369</v>
      </c>
    </row>
    <row r="215" spans="1:10" ht="27.75" customHeight="1">
      <c r="A215" s="106"/>
      <c r="B215" s="99"/>
      <c r="C215" s="197"/>
      <c r="D215" s="91" t="s">
        <v>143</v>
      </c>
      <c r="E215" s="380"/>
      <c r="F215" s="109"/>
      <c r="G215" s="332">
        <v>12000</v>
      </c>
      <c r="H215" s="321">
        <v>12000</v>
      </c>
      <c r="I215" s="327">
        <v>12000</v>
      </c>
      <c r="J215" s="269">
        <f t="shared" si="7"/>
        <v>1</v>
      </c>
    </row>
    <row r="216" spans="1:10" s="103" customFormat="1" ht="27" customHeight="1">
      <c r="A216" s="79"/>
      <c r="B216" s="177"/>
      <c r="C216" s="198"/>
      <c r="D216" s="91" t="s">
        <v>388</v>
      </c>
      <c r="E216" s="92" t="s">
        <v>547</v>
      </c>
      <c r="F216" s="173"/>
      <c r="G216" s="321">
        <v>0</v>
      </c>
      <c r="H216" s="321">
        <v>41732.300000000003</v>
      </c>
      <c r="I216" s="327">
        <v>41732.300000000003</v>
      </c>
      <c r="J216" s="269">
        <f>I216/H216</f>
        <v>1</v>
      </c>
    </row>
    <row r="217" spans="1:10" ht="88.5" customHeight="1">
      <c r="A217" s="106"/>
      <c r="B217" s="99"/>
      <c r="C217" s="197"/>
      <c r="D217" s="110"/>
      <c r="E217" s="144"/>
      <c r="F217" s="96" t="s">
        <v>55</v>
      </c>
      <c r="G217" s="328">
        <f>SUM(G100:G216)</f>
        <v>2275398.2000000007</v>
      </c>
      <c r="H217" s="328">
        <f>SUM(H100:H216)</f>
        <v>2275582.5</v>
      </c>
      <c r="I217" s="328">
        <f>SUM(I100:I216)</f>
        <v>2274889.7000000002</v>
      </c>
      <c r="J217" s="266">
        <f t="shared" si="7"/>
        <v>0.99969555047993219</v>
      </c>
    </row>
    <row r="218" spans="1:10" s="108" customFormat="1" ht="45" customHeight="1">
      <c r="A218" s="106"/>
      <c r="B218" s="99"/>
      <c r="C218" s="194"/>
      <c r="D218" s="91" t="s">
        <v>441</v>
      </c>
      <c r="E218" s="92" t="s">
        <v>147</v>
      </c>
      <c r="F218" s="94" t="s">
        <v>466</v>
      </c>
      <c r="G218" s="321">
        <v>12495.9</v>
      </c>
      <c r="H218" s="321">
        <v>12495.9</v>
      </c>
      <c r="I218" s="327">
        <v>12495.9</v>
      </c>
      <c r="J218" s="269">
        <f t="shared" si="7"/>
        <v>1</v>
      </c>
    </row>
    <row r="219" spans="1:10" s="108" customFormat="1" ht="56.25" customHeight="1">
      <c r="A219" s="111"/>
      <c r="B219" s="112"/>
      <c r="C219" s="200"/>
      <c r="D219" s="113"/>
      <c r="E219" s="141"/>
      <c r="F219" s="151" t="s">
        <v>663</v>
      </c>
      <c r="G219" s="318">
        <f>G218</f>
        <v>12495.9</v>
      </c>
      <c r="H219" s="318">
        <f>H218</f>
        <v>12495.9</v>
      </c>
      <c r="I219" s="339">
        <f>I218</f>
        <v>12495.9</v>
      </c>
      <c r="J219" s="266">
        <f t="shared" si="7"/>
        <v>1</v>
      </c>
    </row>
    <row r="220" spans="1:10" s="108" customFormat="1" ht="36" customHeight="1">
      <c r="A220" s="79"/>
      <c r="B220" s="80"/>
      <c r="C220" s="196"/>
      <c r="D220" s="105"/>
      <c r="E220" s="188" t="s">
        <v>148</v>
      </c>
      <c r="F220" s="96"/>
      <c r="G220" s="317">
        <f>G221</f>
        <v>50000</v>
      </c>
      <c r="H220" s="318">
        <f>H221</f>
        <v>50000</v>
      </c>
      <c r="I220" s="339">
        <f>I221</f>
        <v>50000</v>
      </c>
      <c r="J220" s="266">
        <f t="shared" si="7"/>
        <v>1</v>
      </c>
    </row>
    <row r="221" spans="1:10" s="108" customFormat="1" ht="31.5" customHeight="1">
      <c r="A221" s="106"/>
      <c r="B221" s="99"/>
      <c r="C221" s="194"/>
      <c r="D221" s="91" t="s">
        <v>388</v>
      </c>
      <c r="E221" s="92" t="s">
        <v>149</v>
      </c>
      <c r="F221" s="94" t="s">
        <v>648</v>
      </c>
      <c r="G221" s="320">
        <v>50000</v>
      </c>
      <c r="H221" s="321">
        <v>50000</v>
      </c>
      <c r="I221" s="327">
        <v>50000</v>
      </c>
      <c r="J221" s="269">
        <f t="shared" si="7"/>
        <v>1</v>
      </c>
    </row>
    <row r="222" spans="1:10" s="108" customFormat="1" ht="47.25" customHeight="1">
      <c r="A222" s="52" t="s">
        <v>374</v>
      </c>
      <c r="B222" s="51" t="s">
        <v>375</v>
      </c>
      <c r="C222" s="193" t="s">
        <v>374</v>
      </c>
      <c r="D222" s="114" t="s">
        <v>59</v>
      </c>
      <c r="E222" s="145"/>
      <c r="F222" s="151"/>
      <c r="G222" s="317">
        <f>G223</f>
        <v>290320.3</v>
      </c>
      <c r="H222" s="318">
        <f>H223</f>
        <v>290320.3</v>
      </c>
      <c r="I222" s="339">
        <f>I223</f>
        <v>290320.3</v>
      </c>
      <c r="J222" s="266">
        <f t="shared" si="7"/>
        <v>1</v>
      </c>
    </row>
    <row r="223" spans="1:10" s="83" customFormat="1" ht="34.5" customHeight="1">
      <c r="A223" s="250"/>
      <c r="B223" s="251"/>
      <c r="C223" s="252"/>
      <c r="D223" s="253"/>
      <c r="E223" s="139" t="s">
        <v>450</v>
      </c>
      <c r="F223" s="115"/>
      <c r="G223" s="340">
        <f>SUM(G224:G225)</f>
        <v>290320.3</v>
      </c>
      <c r="H223" s="341">
        <f>SUM(H224:H225)</f>
        <v>290320.3</v>
      </c>
      <c r="I223" s="342">
        <f>SUM(I224:I225)</f>
        <v>290320.3</v>
      </c>
      <c r="J223" s="270">
        <f t="shared" si="7"/>
        <v>1</v>
      </c>
    </row>
    <row r="224" spans="1:10" s="108" customFormat="1" ht="27" customHeight="1">
      <c r="A224" s="111"/>
      <c r="B224" s="112"/>
      <c r="C224" s="200"/>
      <c r="D224" s="91" t="s">
        <v>388</v>
      </c>
      <c r="E224" s="378" t="s">
        <v>425</v>
      </c>
      <c r="F224" s="395" t="s">
        <v>383</v>
      </c>
      <c r="G224" s="320">
        <v>182591.6</v>
      </c>
      <c r="H224" s="321">
        <v>182591.6</v>
      </c>
      <c r="I224" s="327">
        <v>182591.6</v>
      </c>
      <c r="J224" s="269">
        <f t="shared" si="7"/>
        <v>1</v>
      </c>
    </row>
    <row r="225" spans="1:10" s="108" customFormat="1" ht="25.5" customHeight="1">
      <c r="A225" s="116"/>
      <c r="B225" s="117"/>
      <c r="C225" s="201"/>
      <c r="D225" s="118" t="s">
        <v>150</v>
      </c>
      <c r="E225" s="380"/>
      <c r="F225" s="396"/>
      <c r="G225" s="320">
        <v>107728.7</v>
      </c>
      <c r="H225" s="321">
        <v>107728.7</v>
      </c>
      <c r="I225" s="327">
        <v>107728.7</v>
      </c>
      <c r="J225" s="269">
        <f t="shared" si="7"/>
        <v>1</v>
      </c>
    </row>
    <row r="226" spans="1:10" s="108" customFormat="1" ht="94.5" customHeight="1">
      <c r="A226" s="52" t="s">
        <v>374</v>
      </c>
      <c r="B226" s="51" t="s">
        <v>375</v>
      </c>
      <c r="C226" s="193" t="s">
        <v>374</v>
      </c>
      <c r="D226" s="114" t="s">
        <v>421</v>
      </c>
      <c r="E226" s="145"/>
      <c r="F226" s="151"/>
      <c r="G226" s="317">
        <f>G227</f>
        <v>742176</v>
      </c>
      <c r="H226" s="318">
        <f>H227</f>
        <v>742176</v>
      </c>
      <c r="I226" s="339">
        <f>I227</f>
        <v>742176</v>
      </c>
      <c r="J226" s="266">
        <f t="shared" si="7"/>
        <v>1</v>
      </c>
    </row>
    <row r="227" spans="1:10" s="83" customFormat="1" ht="37.5" customHeight="1">
      <c r="A227" s="250"/>
      <c r="B227" s="251"/>
      <c r="C227" s="252"/>
      <c r="D227" s="253"/>
      <c r="E227" s="139" t="s">
        <v>450</v>
      </c>
      <c r="F227" s="115"/>
      <c r="G227" s="340">
        <f>SUM(G228:G229)</f>
        <v>742176</v>
      </c>
      <c r="H227" s="341">
        <f>SUM(H228:H229)</f>
        <v>742176</v>
      </c>
      <c r="I227" s="342">
        <f>SUM(I228:I229)</f>
        <v>742176</v>
      </c>
      <c r="J227" s="270">
        <f t="shared" si="7"/>
        <v>1</v>
      </c>
    </row>
    <row r="228" spans="1:10" s="108" customFormat="1" ht="30" customHeight="1">
      <c r="A228" s="111"/>
      <c r="B228" s="112"/>
      <c r="C228" s="200"/>
      <c r="D228" s="91" t="s">
        <v>388</v>
      </c>
      <c r="E228" s="378" t="s">
        <v>427</v>
      </c>
      <c r="F228" s="395" t="s">
        <v>383</v>
      </c>
      <c r="G228" s="343">
        <v>652176</v>
      </c>
      <c r="H228" s="344">
        <v>652176</v>
      </c>
      <c r="I228" s="345">
        <v>652176</v>
      </c>
      <c r="J228" s="269">
        <f t="shared" si="7"/>
        <v>1</v>
      </c>
    </row>
    <row r="229" spans="1:10" s="108" customFormat="1" ht="32.25" customHeight="1">
      <c r="A229" s="116"/>
      <c r="B229" s="117"/>
      <c r="C229" s="201"/>
      <c r="D229" s="118" t="s">
        <v>452</v>
      </c>
      <c r="E229" s="380"/>
      <c r="F229" s="396"/>
      <c r="G229" s="343">
        <v>90000</v>
      </c>
      <c r="H229" s="344">
        <v>90000</v>
      </c>
      <c r="I229" s="345">
        <v>90000</v>
      </c>
      <c r="J229" s="269">
        <f t="shared" si="7"/>
        <v>1</v>
      </c>
    </row>
    <row r="230" spans="1:10" ht="40.5" customHeight="1">
      <c r="A230" s="52" t="s">
        <v>374</v>
      </c>
      <c r="B230" s="51" t="s">
        <v>375</v>
      </c>
      <c r="C230" s="193" t="s">
        <v>374</v>
      </c>
      <c r="D230" s="40" t="s">
        <v>442</v>
      </c>
      <c r="E230" s="146"/>
      <c r="F230" s="152"/>
      <c r="G230" s="317">
        <f>G231</f>
        <v>865678.7</v>
      </c>
      <c r="H230" s="318">
        <f>H231</f>
        <v>865678.7</v>
      </c>
      <c r="I230" s="339">
        <f>I231</f>
        <v>865542.2</v>
      </c>
      <c r="J230" s="266">
        <f t="shared" si="7"/>
        <v>0.99984232025115094</v>
      </c>
    </row>
    <row r="231" spans="1:10" s="84" customFormat="1" ht="36.75" customHeight="1">
      <c r="A231" s="246"/>
      <c r="B231" s="247"/>
      <c r="C231" s="248"/>
      <c r="D231" s="249"/>
      <c r="E231" s="139" t="s">
        <v>83</v>
      </c>
      <c r="F231" s="109"/>
      <c r="G231" s="340">
        <f>SUM(G232:G236)</f>
        <v>865678.7</v>
      </c>
      <c r="H231" s="341">
        <f>SUM(H232:H236)</f>
        <v>865678.7</v>
      </c>
      <c r="I231" s="342">
        <f>SUM(I232:I236)</f>
        <v>865542.2</v>
      </c>
      <c r="J231" s="270">
        <f t="shared" si="7"/>
        <v>0.99984232025115094</v>
      </c>
    </row>
    <row r="232" spans="1:10" ht="30" customHeight="1">
      <c r="A232" s="46"/>
      <c r="B232" s="154"/>
      <c r="C232" s="197"/>
      <c r="D232" s="48"/>
      <c r="E232" s="92" t="s">
        <v>151</v>
      </c>
      <c r="F232" s="109"/>
      <c r="G232" s="332">
        <v>526212.1</v>
      </c>
      <c r="H232" s="321">
        <v>526212.1</v>
      </c>
      <c r="I232" s="346">
        <v>526212.1</v>
      </c>
      <c r="J232" s="269">
        <f t="shared" si="7"/>
        <v>1</v>
      </c>
    </row>
    <row r="233" spans="1:10" ht="23.25" customHeight="1">
      <c r="A233" s="46"/>
      <c r="B233" s="154"/>
      <c r="C233" s="197"/>
      <c r="D233" s="48"/>
      <c r="E233" s="92" t="s">
        <v>152</v>
      </c>
      <c r="F233" s="109"/>
      <c r="G233" s="332">
        <v>10000</v>
      </c>
      <c r="H233" s="321">
        <v>10000</v>
      </c>
      <c r="I233" s="346">
        <v>9863.5</v>
      </c>
      <c r="J233" s="269">
        <f t="shared" si="7"/>
        <v>0.98634999999999995</v>
      </c>
    </row>
    <row r="234" spans="1:10" ht="26.25" customHeight="1">
      <c r="A234" s="46"/>
      <c r="B234" s="154"/>
      <c r="C234" s="197"/>
      <c r="D234" s="48"/>
      <c r="E234" s="92" t="s">
        <v>153</v>
      </c>
      <c r="F234" s="109"/>
      <c r="G234" s="332">
        <v>94304.6</v>
      </c>
      <c r="H234" s="321">
        <v>94304.6</v>
      </c>
      <c r="I234" s="346">
        <v>94304.6</v>
      </c>
      <c r="J234" s="269">
        <f t="shared" si="7"/>
        <v>1</v>
      </c>
    </row>
    <row r="235" spans="1:10" ht="26.25" customHeight="1">
      <c r="A235" s="46"/>
      <c r="B235" s="154"/>
      <c r="C235" s="197"/>
      <c r="D235" s="91" t="s">
        <v>3</v>
      </c>
      <c r="E235" s="92" t="s">
        <v>354</v>
      </c>
      <c r="F235" s="109"/>
      <c r="G235" s="332">
        <v>15124</v>
      </c>
      <c r="H235" s="321">
        <v>15124</v>
      </c>
      <c r="I235" s="346">
        <v>15124</v>
      </c>
      <c r="J235" s="269">
        <f t="shared" si="7"/>
        <v>1</v>
      </c>
    </row>
    <row r="236" spans="1:10" ht="30" customHeight="1">
      <c r="A236" s="46"/>
      <c r="B236" s="154"/>
      <c r="C236" s="197"/>
      <c r="D236" s="49"/>
      <c r="E236" s="92" t="s">
        <v>4</v>
      </c>
      <c r="F236" s="109"/>
      <c r="G236" s="332">
        <v>220038</v>
      </c>
      <c r="H236" s="321">
        <v>220038</v>
      </c>
      <c r="I236" s="346">
        <v>220038</v>
      </c>
      <c r="J236" s="269">
        <f t="shared" si="7"/>
        <v>1</v>
      </c>
    </row>
    <row r="237" spans="1:10" ht="40.5" customHeight="1">
      <c r="A237" s="52" t="s">
        <v>374</v>
      </c>
      <c r="B237" s="51" t="s">
        <v>375</v>
      </c>
      <c r="C237" s="193" t="s">
        <v>374</v>
      </c>
      <c r="D237" s="40" t="s">
        <v>447</v>
      </c>
      <c r="E237" s="146"/>
      <c r="F237" s="152"/>
      <c r="G237" s="317">
        <f>G238</f>
        <v>938700</v>
      </c>
      <c r="H237" s="318">
        <f>H238</f>
        <v>984500</v>
      </c>
      <c r="I237" s="339">
        <f>I238</f>
        <v>984500</v>
      </c>
      <c r="J237" s="266">
        <f t="shared" si="7"/>
        <v>1</v>
      </c>
    </row>
    <row r="238" spans="1:10" s="84" customFormat="1" ht="30.75" customHeight="1">
      <c r="A238" s="243"/>
      <c r="B238" s="244"/>
      <c r="C238" s="245"/>
      <c r="D238" s="124"/>
      <c r="E238" s="139" t="s">
        <v>83</v>
      </c>
      <c r="F238" s="125"/>
      <c r="G238" s="347">
        <v>938700</v>
      </c>
      <c r="H238" s="341">
        <v>984500</v>
      </c>
      <c r="I238" s="342">
        <v>984500</v>
      </c>
      <c r="J238" s="270">
        <f t="shared" si="7"/>
        <v>1</v>
      </c>
    </row>
    <row r="239" spans="1:10" ht="35.25" customHeight="1">
      <c r="A239" s="119"/>
      <c r="B239" s="120"/>
      <c r="C239" s="224"/>
      <c r="D239" s="121"/>
      <c r="E239" s="147" t="s">
        <v>81</v>
      </c>
      <c r="F239" s="125"/>
      <c r="G239" s="317">
        <f>G240</f>
        <v>91823</v>
      </c>
      <c r="H239" s="318">
        <f>H240</f>
        <v>91823</v>
      </c>
      <c r="I239" s="339">
        <f>I240</f>
        <v>84894.97</v>
      </c>
      <c r="J239" s="266">
        <f t="shared" si="7"/>
        <v>0.9245501671694456</v>
      </c>
    </row>
    <row r="240" spans="1:10" s="84" customFormat="1" ht="30.75" customHeight="1">
      <c r="A240" s="243"/>
      <c r="B240" s="244"/>
      <c r="C240" s="245"/>
      <c r="D240" s="124"/>
      <c r="E240" s="139" t="s">
        <v>83</v>
      </c>
      <c r="F240" s="125"/>
      <c r="G240" s="347">
        <f>G241+G243</f>
        <v>91823</v>
      </c>
      <c r="H240" s="341">
        <f>H241+H243</f>
        <v>91823</v>
      </c>
      <c r="I240" s="342">
        <f>I241+I243</f>
        <v>84894.97</v>
      </c>
      <c r="J240" s="270">
        <f t="shared" si="7"/>
        <v>0.9245501671694456</v>
      </c>
    </row>
    <row r="241" spans="1:10" ht="40.5" customHeight="1">
      <c r="A241" s="52" t="s">
        <v>448</v>
      </c>
      <c r="B241" s="51" t="s">
        <v>375</v>
      </c>
      <c r="C241" s="193" t="s">
        <v>373</v>
      </c>
      <c r="D241" s="40" t="s">
        <v>449</v>
      </c>
      <c r="E241" s="146"/>
      <c r="F241" s="152"/>
      <c r="G241" s="317">
        <f>G242</f>
        <v>51575</v>
      </c>
      <c r="H241" s="318">
        <f>H242</f>
        <v>51575</v>
      </c>
      <c r="I241" s="339">
        <f>I242</f>
        <v>47638.1</v>
      </c>
      <c r="J241" s="266">
        <f t="shared" si="7"/>
        <v>0.92366650508967518</v>
      </c>
    </row>
    <row r="242" spans="1:10" s="84" customFormat="1" ht="30.75" customHeight="1">
      <c r="A242" s="243"/>
      <c r="B242" s="244"/>
      <c r="C242" s="245"/>
      <c r="D242" s="124"/>
      <c r="E242" s="139" t="s">
        <v>450</v>
      </c>
      <c r="F242" s="125"/>
      <c r="G242" s="347">
        <v>51575</v>
      </c>
      <c r="H242" s="341">
        <v>51575</v>
      </c>
      <c r="I242" s="342">
        <v>47638.1</v>
      </c>
      <c r="J242" s="270">
        <f t="shared" si="7"/>
        <v>0.92366650508967518</v>
      </c>
    </row>
    <row r="243" spans="1:10" ht="40.5" customHeight="1">
      <c r="A243" s="52" t="s">
        <v>448</v>
      </c>
      <c r="B243" s="51" t="s">
        <v>375</v>
      </c>
      <c r="C243" s="193" t="s">
        <v>373</v>
      </c>
      <c r="D243" s="40" t="s">
        <v>451</v>
      </c>
      <c r="E243" s="146"/>
      <c r="F243" s="152"/>
      <c r="G243" s="317">
        <f>G244</f>
        <v>40248</v>
      </c>
      <c r="H243" s="318">
        <f>H244</f>
        <v>40248</v>
      </c>
      <c r="I243" s="339">
        <f>I244</f>
        <v>37256.870000000003</v>
      </c>
      <c r="J243" s="266">
        <f t="shared" si="7"/>
        <v>0.92568251838600679</v>
      </c>
    </row>
    <row r="244" spans="1:10" s="84" customFormat="1" ht="30.75" customHeight="1">
      <c r="A244" s="243"/>
      <c r="B244" s="244"/>
      <c r="C244" s="245"/>
      <c r="D244" s="124"/>
      <c r="E244" s="139" t="s">
        <v>450</v>
      </c>
      <c r="F244" s="125"/>
      <c r="G244" s="347">
        <v>40248</v>
      </c>
      <c r="H244" s="341">
        <v>40248</v>
      </c>
      <c r="I244" s="342">
        <v>37256.870000000003</v>
      </c>
      <c r="J244" s="270">
        <f t="shared" si="7"/>
        <v>0.92568251838600679</v>
      </c>
    </row>
    <row r="245" spans="1:10" ht="47.25" customHeight="1">
      <c r="A245" s="52" t="s">
        <v>374</v>
      </c>
      <c r="B245" s="51" t="s">
        <v>443</v>
      </c>
      <c r="C245" s="193" t="s">
        <v>374</v>
      </c>
      <c r="D245" s="40" t="s">
        <v>422</v>
      </c>
      <c r="E245" s="146"/>
      <c r="F245" s="152"/>
      <c r="G245" s="317">
        <f>G246</f>
        <v>1333010.6000000001</v>
      </c>
      <c r="H245" s="318">
        <f>H246</f>
        <v>1283290.5999999999</v>
      </c>
      <c r="I245" s="339">
        <f>I246</f>
        <v>1218251.1300000001</v>
      </c>
      <c r="J245" s="266">
        <f t="shared" si="7"/>
        <v>0.94931820586856963</v>
      </c>
    </row>
    <row r="246" spans="1:10" s="84" customFormat="1" ht="30.75" customHeight="1">
      <c r="A246" s="243"/>
      <c r="B246" s="244"/>
      <c r="C246" s="245"/>
      <c r="D246" s="124"/>
      <c r="E246" s="139" t="s">
        <v>83</v>
      </c>
      <c r="F246" s="125"/>
      <c r="G246" s="347">
        <f>SUM(G247:G471)+G472+G528+G535+G549+G550+G551+G552+G553</f>
        <v>1333010.6000000001</v>
      </c>
      <c r="H246" s="341">
        <f>SUM(H247:H471)+H472+H528+H535+H549+H550+H551+H552+H553</f>
        <v>1283290.5999999999</v>
      </c>
      <c r="I246" s="342">
        <f>SUM(I247:I471)+I472+I528+I535+I549+I550+I551+I552+I553</f>
        <v>1218251.1300000001</v>
      </c>
      <c r="J246" s="270">
        <f t="shared" si="7"/>
        <v>0.94931820586856963</v>
      </c>
    </row>
    <row r="247" spans="1:10" ht="26.25" customHeight="1">
      <c r="A247" s="122"/>
      <c r="B247" s="123"/>
      <c r="C247" s="202"/>
      <c r="D247" s="126" t="s">
        <v>6</v>
      </c>
      <c r="E247" s="378" t="s">
        <v>90</v>
      </c>
      <c r="F247" s="109"/>
      <c r="G247" s="332">
        <v>2250</v>
      </c>
      <c r="H247" s="321">
        <v>2250</v>
      </c>
      <c r="I247" s="346">
        <v>2250</v>
      </c>
      <c r="J247" s="269">
        <f t="shared" si="7"/>
        <v>1</v>
      </c>
    </row>
    <row r="248" spans="1:10" ht="27" customHeight="1">
      <c r="A248" s="122"/>
      <c r="B248" s="123"/>
      <c r="C248" s="202"/>
      <c r="D248" s="127" t="s">
        <v>5</v>
      </c>
      <c r="E248" s="379"/>
      <c r="F248" s="109"/>
      <c r="G248" s="332">
        <v>2250</v>
      </c>
      <c r="H248" s="321">
        <v>1774.9</v>
      </c>
      <c r="I248" s="346">
        <v>1774.9</v>
      </c>
      <c r="J248" s="269">
        <f t="shared" si="7"/>
        <v>1</v>
      </c>
    </row>
    <row r="249" spans="1:10" ht="21.75" customHeight="1">
      <c r="A249" s="122"/>
      <c r="B249" s="123"/>
      <c r="C249" s="202"/>
      <c r="D249" s="130" t="s">
        <v>464</v>
      </c>
      <c r="E249" s="379"/>
      <c r="F249" s="109"/>
      <c r="G249" s="332">
        <v>0</v>
      </c>
      <c r="H249" s="321">
        <v>1485</v>
      </c>
      <c r="I249" s="346">
        <f t="shared" ref="I249:I280" si="8">H249</f>
        <v>1485</v>
      </c>
      <c r="J249" s="269">
        <f t="shared" si="7"/>
        <v>1</v>
      </c>
    </row>
    <row r="250" spans="1:10" ht="21.75" customHeight="1">
      <c r="A250" s="122"/>
      <c r="B250" s="123"/>
      <c r="C250" s="202"/>
      <c r="D250" s="130" t="s">
        <v>533</v>
      </c>
      <c r="E250" s="380"/>
      <c r="F250" s="109"/>
      <c r="G250" s="332">
        <v>0</v>
      </c>
      <c r="H250" s="321">
        <v>1300</v>
      </c>
      <c r="I250" s="346">
        <f t="shared" si="8"/>
        <v>1300</v>
      </c>
      <c r="J250" s="269">
        <f t="shared" si="7"/>
        <v>1</v>
      </c>
    </row>
    <row r="251" spans="1:10" ht="27" customHeight="1">
      <c r="A251" s="122"/>
      <c r="B251" s="123"/>
      <c r="C251" s="202"/>
      <c r="D251" s="130" t="s">
        <v>8</v>
      </c>
      <c r="E251" s="378" t="s">
        <v>4</v>
      </c>
      <c r="F251" s="109"/>
      <c r="G251" s="332">
        <v>3200</v>
      </c>
      <c r="H251" s="321">
        <v>3200</v>
      </c>
      <c r="I251" s="346">
        <f t="shared" si="8"/>
        <v>3200</v>
      </c>
      <c r="J251" s="269">
        <f t="shared" si="7"/>
        <v>1</v>
      </c>
    </row>
    <row r="252" spans="1:10" ht="25.5" customHeight="1">
      <c r="A252" s="122"/>
      <c r="B252" s="123"/>
      <c r="C252" s="202"/>
      <c r="D252" s="126" t="s">
        <v>7</v>
      </c>
      <c r="E252" s="379"/>
      <c r="F252" s="109"/>
      <c r="G252" s="332">
        <v>1500</v>
      </c>
      <c r="H252" s="321">
        <v>1500</v>
      </c>
      <c r="I252" s="346">
        <f t="shared" si="8"/>
        <v>1500</v>
      </c>
      <c r="J252" s="269">
        <f t="shared" si="7"/>
        <v>1</v>
      </c>
    </row>
    <row r="253" spans="1:10" ht="28.5" customHeight="1">
      <c r="A253" s="122"/>
      <c r="B253" s="123"/>
      <c r="C253" s="202"/>
      <c r="D253" s="126" t="s">
        <v>9</v>
      </c>
      <c r="E253" s="379"/>
      <c r="F253" s="109"/>
      <c r="G253" s="332">
        <v>3868</v>
      </c>
      <c r="H253" s="321">
        <v>3868</v>
      </c>
      <c r="I253" s="346">
        <f t="shared" si="8"/>
        <v>3868</v>
      </c>
      <c r="J253" s="269">
        <f t="shared" si="7"/>
        <v>1</v>
      </c>
    </row>
    <row r="254" spans="1:10" ht="25.5" customHeight="1">
      <c r="A254" s="122"/>
      <c r="B254" s="123"/>
      <c r="C254" s="202"/>
      <c r="D254" s="130" t="s">
        <v>464</v>
      </c>
      <c r="E254" s="379"/>
      <c r="F254" s="109"/>
      <c r="G254" s="332">
        <v>0</v>
      </c>
      <c r="H254" s="321">
        <v>7425</v>
      </c>
      <c r="I254" s="346">
        <f t="shared" si="8"/>
        <v>7425</v>
      </c>
      <c r="J254" s="269">
        <f t="shared" si="7"/>
        <v>1</v>
      </c>
    </row>
    <row r="255" spans="1:10" ht="39" customHeight="1">
      <c r="A255" s="122"/>
      <c r="B255" s="123"/>
      <c r="C255" s="202"/>
      <c r="D255" s="130" t="s">
        <v>534</v>
      </c>
      <c r="E255" s="380"/>
      <c r="F255" s="109"/>
      <c r="G255" s="332">
        <v>0</v>
      </c>
      <c r="H255" s="321">
        <v>3600</v>
      </c>
      <c r="I255" s="346">
        <f t="shared" si="8"/>
        <v>3600</v>
      </c>
      <c r="J255" s="269">
        <f t="shared" si="7"/>
        <v>1</v>
      </c>
    </row>
    <row r="256" spans="1:10" ht="41.25" customHeight="1">
      <c r="A256" s="122"/>
      <c r="B256" s="123"/>
      <c r="C256" s="202"/>
      <c r="D256" s="91" t="s">
        <v>10</v>
      </c>
      <c r="E256" s="155" t="s">
        <v>94</v>
      </c>
      <c r="F256" s="109"/>
      <c r="G256" s="332">
        <v>3750</v>
      </c>
      <c r="H256" s="321">
        <v>3750</v>
      </c>
      <c r="I256" s="346">
        <f t="shared" si="8"/>
        <v>3750</v>
      </c>
      <c r="J256" s="269">
        <f t="shared" si="7"/>
        <v>1</v>
      </c>
    </row>
    <row r="257" spans="1:10" ht="38.25" customHeight="1">
      <c r="A257" s="122"/>
      <c r="B257" s="123"/>
      <c r="C257" s="202"/>
      <c r="D257" s="91" t="s">
        <v>12</v>
      </c>
      <c r="E257" s="378" t="s">
        <v>93</v>
      </c>
      <c r="F257" s="109"/>
      <c r="G257" s="332">
        <v>3200</v>
      </c>
      <c r="H257" s="321">
        <v>3200</v>
      </c>
      <c r="I257" s="346">
        <f t="shared" si="8"/>
        <v>3200</v>
      </c>
      <c r="J257" s="269">
        <f t="shared" si="7"/>
        <v>1</v>
      </c>
    </row>
    <row r="258" spans="1:10" ht="24.75" customHeight="1">
      <c r="A258" s="122"/>
      <c r="B258" s="123"/>
      <c r="C258" s="202"/>
      <c r="D258" s="49" t="s">
        <v>13</v>
      </c>
      <c r="E258" s="379"/>
      <c r="F258" s="109"/>
      <c r="G258" s="332">
        <v>3994</v>
      </c>
      <c r="H258" s="321">
        <v>3994</v>
      </c>
      <c r="I258" s="346">
        <f t="shared" si="8"/>
        <v>3994</v>
      </c>
      <c r="J258" s="269">
        <f t="shared" si="7"/>
        <v>1</v>
      </c>
    </row>
    <row r="259" spans="1:10" ht="30.75" customHeight="1">
      <c r="A259" s="122"/>
      <c r="B259" s="123"/>
      <c r="C259" s="202"/>
      <c r="D259" s="91" t="s">
        <v>15</v>
      </c>
      <c r="E259" s="379"/>
      <c r="F259" s="109"/>
      <c r="G259" s="332">
        <v>4000</v>
      </c>
      <c r="H259" s="321">
        <v>4000</v>
      </c>
      <c r="I259" s="346">
        <f t="shared" si="8"/>
        <v>4000</v>
      </c>
      <c r="J259" s="269">
        <f t="shared" si="7"/>
        <v>1</v>
      </c>
    </row>
    <row r="260" spans="1:10" ht="28.5" customHeight="1">
      <c r="A260" s="122"/>
      <c r="B260" s="123"/>
      <c r="C260" s="202"/>
      <c r="D260" s="91" t="s">
        <v>11</v>
      </c>
      <c r="E260" s="379"/>
      <c r="F260" s="109"/>
      <c r="G260" s="332">
        <v>4666.7</v>
      </c>
      <c r="H260" s="321">
        <v>4666.7</v>
      </c>
      <c r="I260" s="346">
        <f t="shared" si="8"/>
        <v>4666.7</v>
      </c>
      <c r="J260" s="269">
        <f t="shared" si="7"/>
        <v>1</v>
      </c>
    </row>
    <row r="261" spans="1:10" ht="21" customHeight="1">
      <c r="A261" s="122"/>
      <c r="B261" s="123"/>
      <c r="C261" s="202"/>
      <c r="D261" s="130" t="s">
        <v>464</v>
      </c>
      <c r="E261" s="379"/>
      <c r="F261" s="109"/>
      <c r="G261" s="332">
        <v>0</v>
      </c>
      <c r="H261" s="321">
        <v>7425</v>
      </c>
      <c r="I261" s="346">
        <f t="shared" si="8"/>
        <v>7425</v>
      </c>
      <c r="J261" s="269">
        <f t="shared" si="7"/>
        <v>1</v>
      </c>
    </row>
    <row r="262" spans="1:10" ht="37.5" customHeight="1">
      <c r="A262" s="122"/>
      <c r="B262" s="123"/>
      <c r="C262" s="202"/>
      <c r="D262" s="130" t="s">
        <v>534</v>
      </c>
      <c r="E262" s="380"/>
      <c r="F262" s="109"/>
      <c r="G262" s="332">
        <v>0</v>
      </c>
      <c r="H262" s="321">
        <v>7600</v>
      </c>
      <c r="I262" s="346">
        <f t="shared" si="8"/>
        <v>7600</v>
      </c>
      <c r="J262" s="269">
        <f t="shared" si="7"/>
        <v>1</v>
      </c>
    </row>
    <row r="263" spans="1:10" ht="27.75" customHeight="1">
      <c r="A263" s="122"/>
      <c r="B263" s="123"/>
      <c r="C263" s="202"/>
      <c r="D263" s="91" t="s">
        <v>72</v>
      </c>
      <c r="E263" s="378" t="s">
        <v>92</v>
      </c>
      <c r="F263" s="109"/>
      <c r="G263" s="332">
        <v>3000</v>
      </c>
      <c r="H263" s="321">
        <v>3000</v>
      </c>
      <c r="I263" s="346">
        <f t="shared" si="8"/>
        <v>3000</v>
      </c>
      <c r="J263" s="269">
        <f t="shared" si="7"/>
        <v>1</v>
      </c>
    </row>
    <row r="264" spans="1:10" ht="51" customHeight="1">
      <c r="A264" s="122"/>
      <c r="B264" s="123"/>
      <c r="C264" s="202"/>
      <c r="D264" s="49" t="s">
        <v>73</v>
      </c>
      <c r="E264" s="379"/>
      <c r="F264" s="109"/>
      <c r="G264" s="332">
        <v>3746.6</v>
      </c>
      <c r="H264" s="321">
        <v>3746.6</v>
      </c>
      <c r="I264" s="346">
        <f t="shared" si="8"/>
        <v>3746.6</v>
      </c>
      <c r="J264" s="269">
        <f t="shared" si="7"/>
        <v>1</v>
      </c>
    </row>
    <row r="265" spans="1:10" ht="27" customHeight="1">
      <c r="A265" s="122"/>
      <c r="B265" s="123"/>
      <c r="C265" s="202"/>
      <c r="D265" s="91" t="s">
        <v>74</v>
      </c>
      <c r="E265" s="379"/>
      <c r="F265" s="109"/>
      <c r="G265" s="332">
        <v>3941.6</v>
      </c>
      <c r="H265" s="321">
        <v>3941.6</v>
      </c>
      <c r="I265" s="346">
        <f t="shared" si="8"/>
        <v>3941.6</v>
      </c>
      <c r="J265" s="269">
        <f t="shared" si="7"/>
        <v>1</v>
      </c>
    </row>
    <row r="266" spans="1:10" ht="41.25" customHeight="1">
      <c r="A266" s="122"/>
      <c r="B266" s="123"/>
      <c r="C266" s="202"/>
      <c r="D266" s="91" t="s">
        <v>75</v>
      </c>
      <c r="E266" s="379"/>
      <c r="F266" s="109"/>
      <c r="G266" s="332">
        <v>3750</v>
      </c>
      <c r="H266" s="321">
        <v>3750</v>
      </c>
      <c r="I266" s="346">
        <f t="shared" si="8"/>
        <v>3750</v>
      </c>
      <c r="J266" s="269">
        <f t="shared" si="7"/>
        <v>1</v>
      </c>
    </row>
    <row r="267" spans="1:10" ht="40.5" customHeight="1">
      <c r="A267" s="122"/>
      <c r="B267" s="123"/>
      <c r="C267" s="202"/>
      <c r="D267" s="91" t="s">
        <v>154</v>
      </c>
      <c r="E267" s="379"/>
      <c r="F267" s="109"/>
      <c r="G267" s="332">
        <v>4375</v>
      </c>
      <c r="H267" s="321">
        <v>4375</v>
      </c>
      <c r="I267" s="346">
        <f t="shared" si="8"/>
        <v>4375</v>
      </c>
      <c r="J267" s="269">
        <f t="shared" si="7"/>
        <v>1</v>
      </c>
    </row>
    <row r="268" spans="1:10" ht="40.5" customHeight="1">
      <c r="A268" s="122"/>
      <c r="B268" s="123"/>
      <c r="C268" s="202"/>
      <c r="D268" s="130" t="s">
        <v>534</v>
      </c>
      <c r="E268" s="380"/>
      <c r="F268" s="109"/>
      <c r="G268" s="332">
        <v>0</v>
      </c>
      <c r="H268" s="321">
        <v>4000</v>
      </c>
      <c r="I268" s="346">
        <f t="shared" si="8"/>
        <v>4000</v>
      </c>
      <c r="J268" s="269">
        <f t="shared" si="7"/>
        <v>1</v>
      </c>
    </row>
    <row r="269" spans="1:10" ht="54" customHeight="1">
      <c r="A269" s="122"/>
      <c r="B269" s="123"/>
      <c r="C269" s="202"/>
      <c r="D269" s="91" t="s">
        <v>291</v>
      </c>
      <c r="E269" s="383" t="s">
        <v>91</v>
      </c>
      <c r="F269" s="109"/>
      <c r="G269" s="332">
        <v>3750</v>
      </c>
      <c r="H269" s="321">
        <v>3750</v>
      </c>
      <c r="I269" s="346">
        <f t="shared" si="8"/>
        <v>3750</v>
      </c>
      <c r="J269" s="269">
        <f t="shared" si="7"/>
        <v>1</v>
      </c>
    </row>
    <row r="270" spans="1:10" ht="38.25" customHeight="1">
      <c r="A270" s="122"/>
      <c r="B270" s="123"/>
      <c r="C270" s="202"/>
      <c r="D270" s="91" t="s">
        <v>292</v>
      </c>
      <c r="E270" s="384"/>
      <c r="F270" s="125"/>
      <c r="G270" s="332">
        <v>3750</v>
      </c>
      <c r="H270" s="321">
        <v>3750</v>
      </c>
      <c r="I270" s="346">
        <f t="shared" si="8"/>
        <v>3750</v>
      </c>
      <c r="J270" s="269">
        <f t="shared" si="7"/>
        <v>1</v>
      </c>
    </row>
    <row r="271" spans="1:10" ht="41.25" customHeight="1">
      <c r="A271" s="122"/>
      <c r="B271" s="123"/>
      <c r="C271" s="202"/>
      <c r="D271" s="91" t="s">
        <v>84</v>
      </c>
      <c r="E271" s="384"/>
      <c r="F271" s="125"/>
      <c r="G271" s="332">
        <v>3750</v>
      </c>
      <c r="H271" s="321">
        <v>3750</v>
      </c>
      <c r="I271" s="346">
        <f t="shared" si="8"/>
        <v>3750</v>
      </c>
      <c r="J271" s="269">
        <f t="shared" si="7"/>
        <v>1</v>
      </c>
    </row>
    <row r="272" spans="1:10" ht="29.25" customHeight="1">
      <c r="A272" s="122"/>
      <c r="B272" s="123"/>
      <c r="C272" s="202"/>
      <c r="D272" s="91" t="s">
        <v>85</v>
      </c>
      <c r="E272" s="384"/>
      <c r="F272" s="125"/>
      <c r="G272" s="332">
        <v>3750</v>
      </c>
      <c r="H272" s="321">
        <v>3750</v>
      </c>
      <c r="I272" s="346">
        <f t="shared" si="8"/>
        <v>3750</v>
      </c>
      <c r="J272" s="269">
        <f t="shared" si="7"/>
        <v>1</v>
      </c>
    </row>
    <row r="273" spans="1:10" ht="24.75" customHeight="1">
      <c r="A273" s="122"/>
      <c r="B273" s="123"/>
      <c r="C273" s="202"/>
      <c r="D273" s="130" t="s">
        <v>464</v>
      </c>
      <c r="E273" s="384"/>
      <c r="F273" s="125"/>
      <c r="G273" s="332">
        <v>0</v>
      </c>
      <c r="H273" s="321">
        <v>4455</v>
      </c>
      <c r="I273" s="346">
        <f t="shared" si="8"/>
        <v>4455</v>
      </c>
      <c r="J273" s="269">
        <f t="shared" si="7"/>
        <v>1</v>
      </c>
    </row>
    <row r="274" spans="1:10" ht="39.75" customHeight="1">
      <c r="A274" s="122"/>
      <c r="B274" s="123"/>
      <c r="C274" s="202"/>
      <c r="D274" s="130" t="s">
        <v>534</v>
      </c>
      <c r="E274" s="385"/>
      <c r="F274" s="125"/>
      <c r="G274" s="332">
        <v>0</v>
      </c>
      <c r="H274" s="321">
        <v>5100</v>
      </c>
      <c r="I274" s="346">
        <f t="shared" si="8"/>
        <v>5100</v>
      </c>
      <c r="J274" s="269">
        <f t="shared" si="7"/>
        <v>1</v>
      </c>
    </row>
    <row r="275" spans="1:10" ht="45" customHeight="1">
      <c r="A275" s="122"/>
      <c r="B275" s="123"/>
      <c r="C275" s="203"/>
      <c r="D275" s="91" t="s">
        <v>86</v>
      </c>
      <c r="E275" s="383" t="s">
        <v>467</v>
      </c>
      <c r="F275" s="125"/>
      <c r="G275" s="332">
        <v>4000</v>
      </c>
      <c r="H275" s="321">
        <v>4000</v>
      </c>
      <c r="I275" s="346">
        <f t="shared" si="8"/>
        <v>4000</v>
      </c>
      <c r="J275" s="269">
        <f t="shared" si="7"/>
        <v>1</v>
      </c>
    </row>
    <row r="276" spans="1:10" ht="38.25" customHeight="1">
      <c r="A276" s="122"/>
      <c r="B276" s="123"/>
      <c r="C276" s="203"/>
      <c r="D276" s="49" t="s">
        <v>347</v>
      </c>
      <c r="E276" s="384"/>
      <c r="F276" s="125"/>
      <c r="G276" s="332">
        <v>4000</v>
      </c>
      <c r="H276" s="321">
        <v>4000</v>
      </c>
      <c r="I276" s="346">
        <f t="shared" si="8"/>
        <v>4000</v>
      </c>
      <c r="J276" s="269">
        <f t="shared" si="7"/>
        <v>1</v>
      </c>
    </row>
    <row r="277" spans="1:10" ht="38.25" customHeight="1">
      <c r="A277" s="122"/>
      <c r="B277" s="123"/>
      <c r="C277" s="203"/>
      <c r="D277" s="91" t="s">
        <v>348</v>
      </c>
      <c r="E277" s="384"/>
      <c r="F277" s="125"/>
      <c r="G277" s="332">
        <v>4000</v>
      </c>
      <c r="H277" s="321">
        <v>4000</v>
      </c>
      <c r="I277" s="346">
        <f t="shared" si="8"/>
        <v>4000</v>
      </c>
      <c r="J277" s="269">
        <f t="shared" ref="J277:J340" si="9">I277/H277</f>
        <v>1</v>
      </c>
    </row>
    <row r="278" spans="1:10" ht="28.5" customHeight="1">
      <c r="A278" s="122"/>
      <c r="B278" s="123"/>
      <c r="C278" s="203"/>
      <c r="D278" s="91" t="s">
        <v>349</v>
      </c>
      <c r="E278" s="384"/>
      <c r="F278" s="125"/>
      <c r="G278" s="332">
        <v>3995</v>
      </c>
      <c r="H278" s="321">
        <v>3995</v>
      </c>
      <c r="I278" s="346">
        <f t="shared" si="8"/>
        <v>3995</v>
      </c>
      <c r="J278" s="269">
        <f t="shared" si="9"/>
        <v>1</v>
      </c>
    </row>
    <row r="279" spans="1:10" ht="30.75" customHeight="1">
      <c r="A279" s="122"/>
      <c r="B279" s="123"/>
      <c r="C279" s="203"/>
      <c r="D279" s="49" t="s">
        <v>350</v>
      </c>
      <c r="E279" s="384"/>
      <c r="F279" s="109"/>
      <c r="G279" s="332">
        <v>4000</v>
      </c>
      <c r="H279" s="321">
        <v>4000</v>
      </c>
      <c r="I279" s="346">
        <f t="shared" si="8"/>
        <v>4000</v>
      </c>
      <c r="J279" s="269">
        <f t="shared" si="9"/>
        <v>1</v>
      </c>
    </row>
    <row r="280" spans="1:10" ht="25.5" customHeight="1">
      <c r="A280" s="122"/>
      <c r="B280" s="123"/>
      <c r="C280" s="203"/>
      <c r="D280" s="130" t="s">
        <v>464</v>
      </c>
      <c r="E280" s="384"/>
      <c r="F280" s="109"/>
      <c r="G280" s="332">
        <v>0</v>
      </c>
      <c r="H280" s="321">
        <v>4455</v>
      </c>
      <c r="I280" s="346">
        <f t="shared" si="8"/>
        <v>4455</v>
      </c>
      <c r="J280" s="269">
        <f t="shared" si="9"/>
        <v>1</v>
      </c>
    </row>
    <row r="281" spans="1:10" ht="42" customHeight="1">
      <c r="A281" s="122"/>
      <c r="B281" s="123"/>
      <c r="C281" s="203"/>
      <c r="D281" s="130" t="s">
        <v>534</v>
      </c>
      <c r="E281" s="385"/>
      <c r="F281" s="109"/>
      <c r="G281" s="332">
        <v>0</v>
      </c>
      <c r="H281" s="321">
        <v>4800</v>
      </c>
      <c r="I281" s="346">
        <f t="shared" ref="I281:I312" si="10">H281</f>
        <v>4800</v>
      </c>
      <c r="J281" s="269">
        <f t="shared" si="9"/>
        <v>1</v>
      </c>
    </row>
    <row r="282" spans="1:10" ht="33.75" customHeight="1">
      <c r="A282" s="122"/>
      <c r="B282" s="123"/>
      <c r="C282" s="197"/>
      <c r="D282" s="91" t="s">
        <v>352</v>
      </c>
      <c r="E282" s="378" t="s">
        <v>351</v>
      </c>
      <c r="F282" s="109"/>
      <c r="G282" s="332">
        <v>4000</v>
      </c>
      <c r="H282" s="321">
        <v>4000</v>
      </c>
      <c r="I282" s="346">
        <f t="shared" si="10"/>
        <v>4000</v>
      </c>
      <c r="J282" s="269">
        <f t="shared" si="9"/>
        <v>1</v>
      </c>
    </row>
    <row r="283" spans="1:10" ht="33" customHeight="1">
      <c r="A283" s="122"/>
      <c r="B283" s="123"/>
      <c r="C283" s="197"/>
      <c r="D283" s="91" t="s">
        <v>353</v>
      </c>
      <c r="E283" s="379"/>
      <c r="F283" s="109"/>
      <c r="G283" s="332">
        <v>4000</v>
      </c>
      <c r="H283" s="321">
        <v>4000</v>
      </c>
      <c r="I283" s="346">
        <f t="shared" si="10"/>
        <v>4000</v>
      </c>
      <c r="J283" s="269">
        <f t="shared" si="9"/>
        <v>1</v>
      </c>
    </row>
    <row r="284" spans="1:10" ht="27" customHeight="1">
      <c r="A284" s="122"/>
      <c r="B284" s="123"/>
      <c r="C284" s="197"/>
      <c r="D284" s="130" t="s">
        <v>464</v>
      </c>
      <c r="E284" s="379"/>
      <c r="F284" s="109"/>
      <c r="G284" s="332">
        <v>0</v>
      </c>
      <c r="H284" s="321">
        <v>1485</v>
      </c>
      <c r="I284" s="346">
        <f t="shared" si="10"/>
        <v>1485</v>
      </c>
      <c r="J284" s="269">
        <f t="shared" si="9"/>
        <v>1</v>
      </c>
    </row>
    <row r="285" spans="1:10" ht="44.25" customHeight="1">
      <c r="A285" s="122"/>
      <c r="B285" s="123"/>
      <c r="C285" s="197"/>
      <c r="D285" s="130" t="s">
        <v>534</v>
      </c>
      <c r="E285" s="380"/>
      <c r="F285" s="109"/>
      <c r="G285" s="332">
        <v>0</v>
      </c>
      <c r="H285" s="321">
        <v>1700</v>
      </c>
      <c r="I285" s="346">
        <f t="shared" si="10"/>
        <v>1700</v>
      </c>
      <c r="J285" s="269">
        <f t="shared" si="9"/>
        <v>1</v>
      </c>
    </row>
    <row r="286" spans="1:10" ht="34.5" customHeight="1">
      <c r="A286" s="122"/>
      <c r="B286" s="123"/>
      <c r="C286" s="197"/>
      <c r="D286" s="91" t="s">
        <v>355</v>
      </c>
      <c r="E286" s="378" t="s">
        <v>354</v>
      </c>
      <c r="F286" s="109"/>
      <c r="G286" s="332">
        <v>4000</v>
      </c>
      <c r="H286" s="321">
        <v>4000</v>
      </c>
      <c r="I286" s="346">
        <f t="shared" si="10"/>
        <v>4000</v>
      </c>
      <c r="J286" s="269">
        <f t="shared" si="9"/>
        <v>1</v>
      </c>
    </row>
    <row r="287" spans="1:10" ht="46.5" customHeight="1">
      <c r="A287" s="122"/>
      <c r="B287" s="123"/>
      <c r="C287" s="197"/>
      <c r="D287" s="49" t="s">
        <v>356</v>
      </c>
      <c r="E287" s="379"/>
      <c r="F287" s="109"/>
      <c r="G287" s="332">
        <v>4000</v>
      </c>
      <c r="H287" s="321">
        <v>4000</v>
      </c>
      <c r="I287" s="346">
        <f t="shared" si="10"/>
        <v>4000</v>
      </c>
      <c r="J287" s="269">
        <f t="shared" si="9"/>
        <v>1</v>
      </c>
    </row>
    <row r="288" spans="1:10" ht="46.5" customHeight="1">
      <c r="A288" s="122"/>
      <c r="B288" s="123"/>
      <c r="C288" s="197"/>
      <c r="D288" s="91" t="s">
        <v>357</v>
      </c>
      <c r="E288" s="379"/>
      <c r="F288" s="109"/>
      <c r="G288" s="332">
        <v>4000</v>
      </c>
      <c r="H288" s="321">
        <v>4000</v>
      </c>
      <c r="I288" s="346">
        <f t="shared" si="10"/>
        <v>4000</v>
      </c>
      <c r="J288" s="269">
        <f t="shared" si="9"/>
        <v>1</v>
      </c>
    </row>
    <row r="289" spans="1:10" ht="44.25" customHeight="1">
      <c r="A289" s="122"/>
      <c r="B289" s="123"/>
      <c r="C289" s="197"/>
      <c r="D289" s="49" t="s">
        <v>358</v>
      </c>
      <c r="E289" s="379"/>
      <c r="F289" s="109"/>
      <c r="G289" s="332">
        <v>4000</v>
      </c>
      <c r="H289" s="321">
        <v>4000</v>
      </c>
      <c r="I289" s="346">
        <f t="shared" si="10"/>
        <v>4000</v>
      </c>
      <c r="J289" s="269">
        <f t="shared" si="9"/>
        <v>1</v>
      </c>
    </row>
    <row r="290" spans="1:10" ht="26.25" customHeight="1">
      <c r="A290" s="122"/>
      <c r="B290" s="123"/>
      <c r="C290" s="197"/>
      <c r="D290" s="130" t="s">
        <v>464</v>
      </c>
      <c r="E290" s="379"/>
      <c r="F290" s="109"/>
      <c r="G290" s="332">
        <v>0</v>
      </c>
      <c r="H290" s="321">
        <v>2970</v>
      </c>
      <c r="I290" s="346">
        <f t="shared" si="10"/>
        <v>2970</v>
      </c>
      <c r="J290" s="269">
        <f t="shared" si="9"/>
        <v>1</v>
      </c>
    </row>
    <row r="291" spans="1:10" ht="44.25" customHeight="1">
      <c r="A291" s="122"/>
      <c r="B291" s="123"/>
      <c r="C291" s="197"/>
      <c r="D291" s="130" t="s">
        <v>534</v>
      </c>
      <c r="E291" s="380"/>
      <c r="F291" s="109"/>
      <c r="G291" s="332">
        <v>0</v>
      </c>
      <c r="H291" s="321">
        <v>3400</v>
      </c>
      <c r="I291" s="346">
        <f t="shared" si="10"/>
        <v>3400</v>
      </c>
      <c r="J291" s="269">
        <f t="shared" si="9"/>
        <v>1</v>
      </c>
    </row>
    <row r="292" spans="1:10" ht="54" customHeight="1">
      <c r="A292" s="122"/>
      <c r="B292" s="123"/>
      <c r="C292" s="202"/>
      <c r="D292" s="91" t="s">
        <v>359</v>
      </c>
      <c r="E292" s="378" t="s">
        <v>95</v>
      </c>
      <c r="F292" s="109"/>
      <c r="G292" s="332">
        <v>3750</v>
      </c>
      <c r="H292" s="321">
        <v>3750</v>
      </c>
      <c r="I292" s="346">
        <f t="shared" si="10"/>
        <v>3750</v>
      </c>
      <c r="J292" s="269">
        <f t="shared" si="9"/>
        <v>1</v>
      </c>
    </row>
    <row r="293" spans="1:10" ht="54" customHeight="1">
      <c r="A293" s="122"/>
      <c r="B293" s="123"/>
      <c r="C293" s="202"/>
      <c r="D293" s="91" t="s">
        <v>360</v>
      </c>
      <c r="E293" s="379"/>
      <c r="F293" s="109"/>
      <c r="G293" s="332">
        <v>3750</v>
      </c>
      <c r="H293" s="321">
        <v>3750</v>
      </c>
      <c r="I293" s="346">
        <f t="shared" si="10"/>
        <v>3750</v>
      </c>
      <c r="J293" s="269">
        <f t="shared" si="9"/>
        <v>1</v>
      </c>
    </row>
    <row r="294" spans="1:10" ht="32.25" customHeight="1">
      <c r="A294" s="122"/>
      <c r="B294" s="123"/>
      <c r="C294" s="202"/>
      <c r="D294" s="91" t="s">
        <v>361</v>
      </c>
      <c r="E294" s="379"/>
      <c r="F294" s="109"/>
      <c r="G294" s="332">
        <v>3750</v>
      </c>
      <c r="H294" s="321">
        <v>3750</v>
      </c>
      <c r="I294" s="346">
        <f t="shared" si="10"/>
        <v>3750</v>
      </c>
      <c r="J294" s="269">
        <f t="shared" si="9"/>
        <v>1</v>
      </c>
    </row>
    <row r="295" spans="1:10" ht="24" customHeight="1">
      <c r="A295" s="122"/>
      <c r="B295" s="123"/>
      <c r="C295" s="197"/>
      <c r="D295" s="130" t="s">
        <v>464</v>
      </c>
      <c r="E295" s="379"/>
      <c r="F295" s="109"/>
      <c r="G295" s="332">
        <v>0</v>
      </c>
      <c r="H295" s="321">
        <v>2970</v>
      </c>
      <c r="I295" s="346">
        <f t="shared" si="10"/>
        <v>2970</v>
      </c>
      <c r="J295" s="269">
        <f t="shared" si="9"/>
        <v>1</v>
      </c>
    </row>
    <row r="296" spans="1:10" ht="41.25" customHeight="1">
      <c r="A296" s="122"/>
      <c r="B296" s="123"/>
      <c r="C296" s="197"/>
      <c r="D296" s="130" t="s">
        <v>534</v>
      </c>
      <c r="E296" s="380"/>
      <c r="F296" s="109"/>
      <c r="G296" s="332">
        <v>0</v>
      </c>
      <c r="H296" s="321">
        <v>7300</v>
      </c>
      <c r="I296" s="346">
        <f t="shared" si="10"/>
        <v>7300</v>
      </c>
      <c r="J296" s="269">
        <f t="shared" si="9"/>
        <v>1</v>
      </c>
    </row>
    <row r="297" spans="1:10" ht="24.75" customHeight="1">
      <c r="A297" s="122"/>
      <c r="B297" s="123"/>
      <c r="C297" s="202"/>
      <c r="D297" s="91" t="s">
        <v>362</v>
      </c>
      <c r="E297" s="378" t="s">
        <v>100</v>
      </c>
      <c r="F297" s="109"/>
      <c r="G297" s="332">
        <v>3996.2</v>
      </c>
      <c r="H297" s="321">
        <v>3996.2</v>
      </c>
      <c r="I297" s="346">
        <f t="shared" si="10"/>
        <v>3996.2</v>
      </c>
      <c r="J297" s="269">
        <f t="shared" si="9"/>
        <v>1</v>
      </c>
    </row>
    <row r="298" spans="1:10" ht="24" customHeight="1">
      <c r="A298" s="122"/>
      <c r="B298" s="123"/>
      <c r="C298" s="197"/>
      <c r="D298" s="130" t="s">
        <v>464</v>
      </c>
      <c r="E298" s="379"/>
      <c r="F298" s="109"/>
      <c r="G298" s="332">
        <v>0</v>
      </c>
      <c r="H298" s="321">
        <v>1485</v>
      </c>
      <c r="I298" s="346">
        <f t="shared" si="10"/>
        <v>1485</v>
      </c>
      <c r="J298" s="269">
        <f t="shared" si="9"/>
        <v>1</v>
      </c>
    </row>
    <row r="299" spans="1:10" ht="41.25" customHeight="1">
      <c r="A299" s="122"/>
      <c r="B299" s="123"/>
      <c r="C299" s="197"/>
      <c r="D299" s="130" t="s">
        <v>534</v>
      </c>
      <c r="E299" s="380"/>
      <c r="F299" s="109"/>
      <c r="G299" s="332">
        <v>0</v>
      </c>
      <c r="H299" s="321">
        <v>3900</v>
      </c>
      <c r="I299" s="346">
        <f t="shared" si="10"/>
        <v>3900</v>
      </c>
      <c r="J299" s="269">
        <f t="shared" si="9"/>
        <v>1</v>
      </c>
    </row>
    <row r="300" spans="1:10" ht="40.5" customHeight="1">
      <c r="A300" s="122"/>
      <c r="B300" s="123"/>
      <c r="C300" s="202"/>
      <c r="D300" s="91" t="s">
        <v>363</v>
      </c>
      <c r="E300" s="378" t="s">
        <v>98</v>
      </c>
      <c r="F300" s="109"/>
      <c r="G300" s="332">
        <v>4000</v>
      </c>
      <c r="H300" s="321">
        <v>4000</v>
      </c>
      <c r="I300" s="346">
        <f t="shared" si="10"/>
        <v>4000</v>
      </c>
      <c r="J300" s="269">
        <f t="shared" si="9"/>
        <v>1</v>
      </c>
    </row>
    <row r="301" spans="1:10" ht="39.75" customHeight="1">
      <c r="A301" s="122"/>
      <c r="B301" s="123"/>
      <c r="C301" s="197"/>
      <c r="D301" s="130" t="s">
        <v>534</v>
      </c>
      <c r="E301" s="380"/>
      <c r="F301" s="109"/>
      <c r="G301" s="332">
        <v>0</v>
      </c>
      <c r="H301" s="321">
        <v>3100</v>
      </c>
      <c r="I301" s="346">
        <f t="shared" si="10"/>
        <v>3100</v>
      </c>
      <c r="J301" s="269">
        <f t="shared" si="9"/>
        <v>1</v>
      </c>
    </row>
    <row r="302" spans="1:10" ht="53.25" customHeight="1">
      <c r="A302" s="122"/>
      <c r="B302" s="123"/>
      <c r="C302" s="202"/>
      <c r="D302" s="49" t="s">
        <v>365</v>
      </c>
      <c r="E302" s="386" t="s">
        <v>364</v>
      </c>
      <c r="F302" s="109"/>
      <c r="G302" s="332">
        <v>4000</v>
      </c>
      <c r="H302" s="321">
        <v>4000</v>
      </c>
      <c r="I302" s="346">
        <f t="shared" si="10"/>
        <v>4000</v>
      </c>
      <c r="J302" s="269">
        <f t="shared" si="9"/>
        <v>1</v>
      </c>
    </row>
    <row r="303" spans="1:10" ht="53.25" customHeight="1">
      <c r="A303" s="122"/>
      <c r="B303" s="123"/>
      <c r="C303" s="202"/>
      <c r="D303" s="91" t="s">
        <v>366</v>
      </c>
      <c r="E303" s="387"/>
      <c r="F303" s="109"/>
      <c r="G303" s="332">
        <v>4000</v>
      </c>
      <c r="H303" s="321">
        <v>4000</v>
      </c>
      <c r="I303" s="346">
        <f t="shared" si="10"/>
        <v>4000</v>
      </c>
      <c r="J303" s="269">
        <f t="shared" si="9"/>
        <v>1</v>
      </c>
    </row>
    <row r="304" spans="1:10" ht="31.5" customHeight="1">
      <c r="A304" s="122"/>
      <c r="B304" s="123"/>
      <c r="C304" s="202"/>
      <c r="D304" s="91" t="s">
        <v>367</v>
      </c>
      <c r="E304" s="378" t="s">
        <v>99</v>
      </c>
      <c r="F304" s="109"/>
      <c r="G304" s="332">
        <v>4000</v>
      </c>
      <c r="H304" s="321">
        <v>4000</v>
      </c>
      <c r="I304" s="346">
        <f t="shared" si="10"/>
        <v>4000</v>
      </c>
      <c r="J304" s="269">
        <f t="shared" si="9"/>
        <v>1</v>
      </c>
    </row>
    <row r="305" spans="1:10" ht="43.5" customHeight="1">
      <c r="A305" s="122"/>
      <c r="B305" s="123"/>
      <c r="C305" s="202"/>
      <c r="D305" s="91" t="s">
        <v>368</v>
      </c>
      <c r="E305" s="379"/>
      <c r="F305" s="109"/>
      <c r="G305" s="332">
        <v>4000</v>
      </c>
      <c r="H305" s="321">
        <v>4000</v>
      </c>
      <c r="I305" s="346">
        <f t="shared" si="10"/>
        <v>4000</v>
      </c>
      <c r="J305" s="269">
        <f t="shared" si="9"/>
        <v>1</v>
      </c>
    </row>
    <row r="306" spans="1:10" ht="42.75" customHeight="1">
      <c r="A306" s="122"/>
      <c r="B306" s="123"/>
      <c r="C306" s="202"/>
      <c r="D306" s="91" t="s">
        <v>369</v>
      </c>
      <c r="E306" s="379"/>
      <c r="F306" s="109"/>
      <c r="G306" s="332">
        <v>4000</v>
      </c>
      <c r="H306" s="321">
        <v>4000</v>
      </c>
      <c r="I306" s="346">
        <f t="shared" si="10"/>
        <v>4000</v>
      </c>
      <c r="J306" s="269">
        <f t="shared" si="9"/>
        <v>1</v>
      </c>
    </row>
    <row r="307" spans="1:10" ht="40.5" customHeight="1">
      <c r="A307" s="122"/>
      <c r="B307" s="123"/>
      <c r="C307" s="202"/>
      <c r="D307" s="91" t="s">
        <v>370</v>
      </c>
      <c r="E307" s="379"/>
      <c r="F307" s="109"/>
      <c r="G307" s="332">
        <v>2400</v>
      </c>
      <c r="H307" s="321">
        <v>2400</v>
      </c>
      <c r="I307" s="346">
        <f t="shared" si="10"/>
        <v>2400</v>
      </c>
      <c r="J307" s="269">
        <f t="shared" si="9"/>
        <v>1</v>
      </c>
    </row>
    <row r="308" spans="1:10" ht="23.25" customHeight="1">
      <c r="A308" s="122"/>
      <c r="B308" s="123"/>
      <c r="C308" s="202"/>
      <c r="D308" s="130" t="s">
        <v>464</v>
      </c>
      <c r="E308" s="379"/>
      <c r="F308" s="109"/>
      <c r="G308" s="332">
        <v>0</v>
      </c>
      <c r="H308" s="321">
        <v>4455</v>
      </c>
      <c r="I308" s="346">
        <f t="shared" si="10"/>
        <v>4455</v>
      </c>
      <c r="J308" s="269">
        <f t="shared" si="9"/>
        <v>1</v>
      </c>
    </row>
    <row r="309" spans="1:10" ht="40.5" customHeight="1">
      <c r="A309" s="122"/>
      <c r="B309" s="123"/>
      <c r="C309" s="202"/>
      <c r="D309" s="130" t="s">
        <v>534</v>
      </c>
      <c r="E309" s="379"/>
      <c r="F309" s="109"/>
      <c r="G309" s="332">
        <v>0</v>
      </c>
      <c r="H309" s="321">
        <v>800</v>
      </c>
      <c r="I309" s="346">
        <f t="shared" si="10"/>
        <v>800</v>
      </c>
      <c r="J309" s="269">
        <f t="shared" si="9"/>
        <v>1</v>
      </c>
    </row>
    <row r="310" spans="1:10" ht="40.5" customHeight="1">
      <c r="A310" s="122"/>
      <c r="B310" s="123"/>
      <c r="C310" s="202"/>
      <c r="D310" s="130" t="s">
        <v>309</v>
      </c>
      <c r="E310" s="380"/>
      <c r="F310" s="109"/>
      <c r="G310" s="332">
        <v>0</v>
      </c>
      <c r="H310" s="321">
        <v>6000</v>
      </c>
      <c r="I310" s="346">
        <f t="shared" si="10"/>
        <v>6000</v>
      </c>
      <c r="J310" s="269">
        <f t="shared" si="9"/>
        <v>1</v>
      </c>
    </row>
    <row r="311" spans="1:10" ht="30" customHeight="1">
      <c r="A311" s="122"/>
      <c r="B311" s="123"/>
      <c r="C311" s="202"/>
      <c r="D311" s="91" t="s">
        <v>562</v>
      </c>
      <c r="E311" s="378" t="s">
        <v>561</v>
      </c>
      <c r="F311" s="109"/>
      <c r="G311" s="332">
        <v>4000</v>
      </c>
      <c r="H311" s="321">
        <v>4000</v>
      </c>
      <c r="I311" s="346">
        <f t="shared" si="10"/>
        <v>4000</v>
      </c>
      <c r="J311" s="269">
        <f t="shared" si="9"/>
        <v>1</v>
      </c>
    </row>
    <row r="312" spans="1:10" ht="40.5" customHeight="1">
      <c r="A312" s="122"/>
      <c r="B312" s="123"/>
      <c r="C312" s="202"/>
      <c r="D312" s="91" t="s">
        <v>563</v>
      </c>
      <c r="E312" s="379"/>
      <c r="F312" s="109"/>
      <c r="G312" s="332">
        <v>2977.5</v>
      </c>
      <c r="H312" s="321">
        <v>2977.5</v>
      </c>
      <c r="I312" s="346">
        <f t="shared" si="10"/>
        <v>2977.5</v>
      </c>
      <c r="J312" s="269">
        <f t="shared" si="9"/>
        <v>1</v>
      </c>
    </row>
    <row r="313" spans="1:10" ht="30" customHeight="1">
      <c r="A313" s="122"/>
      <c r="B313" s="123"/>
      <c r="C313" s="202"/>
      <c r="D313" s="91" t="s">
        <v>564</v>
      </c>
      <c r="E313" s="379"/>
      <c r="F313" s="109"/>
      <c r="G313" s="332">
        <v>4000</v>
      </c>
      <c r="H313" s="321">
        <v>4000</v>
      </c>
      <c r="I313" s="346">
        <f t="shared" ref="I313:I339" si="11">H313</f>
        <v>4000</v>
      </c>
      <c r="J313" s="269">
        <f t="shared" si="9"/>
        <v>1</v>
      </c>
    </row>
    <row r="314" spans="1:10" ht="43.5" customHeight="1">
      <c r="A314" s="122"/>
      <c r="B314" s="123"/>
      <c r="C314" s="202"/>
      <c r="D314" s="91" t="s">
        <v>202</v>
      </c>
      <c r="E314" s="379"/>
      <c r="F314" s="109"/>
      <c r="G314" s="332">
        <v>3989.5</v>
      </c>
      <c r="H314" s="321">
        <v>3989.5</v>
      </c>
      <c r="I314" s="346">
        <f t="shared" si="11"/>
        <v>3989.5</v>
      </c>
      <c r="J314" s="269">
        <f t="shared" si="9"/>
        <v>1</v>
      </c>
    </row>
    <row r="315" spans="1:10" ht="39.75" customHeight="1">
      <c r="A315" s="122"/>
      <c r="B315" s="123"/>
      <c r="C315" s="202"/>
      <c r="D315" s="130" t="s">
        <v>534</v>
      </c>
      <c r="E315" s="380"/>
      <c r="F315" s="109"/>
      <c r="G315" s="332">
        <v>0</v>
      </c>
      <c r="H315" s="321">
        <v>3400</v>
      </c>
      <c r="I315" s="346">
        <f t="shared" si="11"/>
        <v>3400</v>
      </c>
      <c r="J315" s="269">
        <f t="shared" si="9"/>
        <v>1</v>
      </c>
    </row>
    <row r="316" spans="1:10" ht="32.25" customHeight="1">
      <c r="A316" s="122"/>
      <c r="B316" s="123"/>
      <c r="C316" s="202"/>
      <c r="D316" s="91" t="s">
        <v>205</v>
      </c>
      <c r="E316" s="378" t="s">
        <v>204</v>
      </c>
      <c r="F316" s="109"/>
      <c r="G316" s="332">
        <v>2620</v>
      </c>
      <c r="H316" s="321">
        <v>2620</v>
      </c>
      <c r="I316" s="346">
        <f t="shared" si="11"/>
        <v>2620</v>
      </c>
      <c r="J316" s="269">
        <f t="shared" si="9"/>
        <v>1</v>
      </c>
    </row>
    <row r="317" spans="1:10" ht="37.5" customHeight="1">
      <c r="A317" s="122"/>
      <c r="B317" s="123"/>
      <c r="C317" s="202"/>
      <c r="D317" s="130" t="s">
        <v>534</v>
      </c>
      <c r="E317" s="380"/>
      <c r="F317" s="109"/>
      <c r="G317" s="332">
        <v>0</v>
      </c>
      <c r="H317" s="321">
        <v>2970</v>
      </c>
      <c r="I317" s="346">
        <f t="shared" si="11"/>
        <v>2970</v>
      </c>
      <c r="J317" s="269">
        <f t="shared" si="9"/>
        <v>1</v>
      </c>
    </row>
    <row r="318" spans="1:10" ht="30" customHeight="1">
      <c r="A318" s="122"/>
      <c r="B318" s="123"/>
      <c r="C318" s="202"/>
      <c r="D318" s="91" t="s">
        <v>623</v>
      </c>
      <c r="E318" s="156" t="s">
        <v>101</v>
      </c>
      <c r="F318" s="109"/>
      <c r="G318" s="332">
        <v>2975</v>
      </c>
      <c r="H318" s="321">
        <v>2975</v>
      </c>
      <c r="I318" s="346">
        <f t="shared" si="11"/>
        <v>2975</v>
      </c>
      <c r="J318" s="269">
        <f t="shared" si="9"/>
        <v>1</v>
      </c>
    </row>
    <row r="319" spans="1:10" ht="29.25" customHeight="1">
      <c r="A319" s="122"/>
      <c r="B319" s="123"/>
      <c r="C319" s="202"/>
      <c r="D319" s="91" t="s">
        <v>207</v>
      </c>
      <c r="E319" s="378" t="s">
        <v>206</v>
      </c>
      <c r="F319" s="109"/>
      <c r="G319" s="332">
        <v>3000</v>
      </c>
      <c r="H319" s="321">
        <v>3000</v>
      </c>
      <c r="I319" s="346">
        <f t="shared" si="11"/>
        <v>3000</v>
      </c>
      <c r="J319" s="269">
        <f t="shared" si="9"/>
        <v>1</v>
      </c>
    </row>
    <row r="320" spans="1:10" ht="30" customHeight="1">
      <c r="A320" s="122"/>
      <c r="B320" s="123"/>
      <c r="C320" s="202"/>
      <c r="D320" s="91" t="s">
        <v>208</v>
      </c>
      <c r="E320" s="379"/>
      <c r="F320" s="109"/>
      <c r="G320" s="332">
        <v>3000</v>
      </c>
      <c r="H320" s="321">
        <v>3000</v>
      </c>
      <c r="I320" s="346">
        <f t="shared" si="11"/>
        <v>3000</v>
      </c>
      <c r="J320" s="269">
        <f t="shared" si="9"/>
        <v>1</v>
      </c>
    </row>
    <row r="321" spans="1:10" ht="53.25" customHeight="1">
      <c r="A321" s="122"/>
      <c r="B321" s="123"/>
      <c r="C321" s="202"/>
      <c r="D321" s="49" t="s">
        <v>622</v>
      </c>
      <c r="E321" s="379"/>
      <c r="F321" s="109"/>
      <c r="G321" s="332">
        <v>1500</v>
      </c>
      <c r="H321" s="321">
        <v>1500</v>
      </c>
      <c r="I321" s="346">
        <f t="shared" si="11"/>
        <v>1500</v>
      </c>
      <c r="J321" s="269">
        <f t="shared" si="9"/>
        <v>1</v>
      </c>
    </row>
    <row r="322" spans="1:10" ht="40.5" customHeight="1">
      <c r="A322" s="122"/>
      <c r="B322" s="123"/>
      <c r="C322" s="202"/>
      <c r="D322" s="130" t="s">
        <v>534</v>
      </c>
      <c r="E322" s="380"/>
      <c r="F322" s="109"/>
      <c r="G322" s="332">
        <v>0</v>
      </c>
      <c r="H322" s="321">
        <v>3000</v>
      </c>
      <c r="I322" s="346">
        <f t="shared" si="11"/>
        <v>3000</v>
      </c>
      <c r="J322" s="269">
        <f t="shared" si="9"/>
        <v>1</v>
      </c>
    </row>
    <row r="323" spans="1:10" ht="25.5" customHeight="1">
      <c r="A323" s="122"/>
      <c r="B323" s="123"/>
      <c r="C323" s="202"/>
      <c r="D323" s="91" t="s">
        <v>624</v>
      </c>
      <c r="E323" s="378" t="s">
        <v>78</v>
      </c>
      <c r="F323" s="109"/>
      <c r="G323" s="332">
        <v>3000</v>
      </c>
      <c r="H323" s="321">
        <v>3000</v>
      </c>
      <c r="I323" s="346">
        <f t="shared" si="11"/>
        <v>3000</v>
      </c>
      <c r="J323" s="269">
        <f t="shared" si="9"/>
        <v>1</v>
      </c>
    </row>
    <row r="324" spans="1:10" ht="29.25" customHeight="1">
      <c r="A324" s="122"/>
      <c r="B324" s="123"/>
      <c r="C324" s="202"/>
      <c r="D324" s="91" t="s">
        <v>625</v>
      </c>
      <c r="E324" s="379"/>
      <c r="F324" s="109"/>
      <c r="G324" s="332">
        <v>1489</v>
      </c>
      <c r="H324" s="321">
        <v>1489</v>
      </c>
      <c r="I324" s="346">
        <f t="shared" si="11"/>
        <v>1489</v>
      </c>
      <c r="J324" s="269">
        <f t="shared" si="9"/>
        <v>1</v>
      </c>
    </row>
    <row r="325" spans="1:10" ht="24.75" customHeight="1">
      <c r="A325" s="122"/>
      <c r="B325" s="123"/>
      <c r="C325" s="202"/>
      <c r="D325" s="91" t="s">
        <v>626</v>
      </c>
      <c r="E325" s="379"/>
      <c r="F325" s="109"/>
      <c r="G325" s="332">
        <v>1439</v>
      </c>
      <c r="H325" s="321">
        <v>1439</v>
      </c>
      <c r="I325" s="346">
        <f t="shared" si="11"/>
        <v>1439</v>
      </c>
      <c r="J325" s="269">
        <f t="shared" si="9"/>
        <v>1</v>
      </c>
    </row>
    <row r="326" spans="1:10" ht="29.25" customHeight="1">
      <c r="A326" s="122"/>
      <c r="B326" s="123"/>
      <c r="C326" s="202"/>
      <c r="D326" s="91" t="s">
        <v>627</v>
      </c>
      <c r="E326" s="379"/>
      <c r="F326" s="109"/>
      <c r="G326" s="332">
        <v>3021</v>
      </c>
      <c r="H326" s="321">
        <v>3021</v>
      </c>
      <c r="I326" s="346">
        <f t="shared" si="11"/>
        <v>3021</v>
      </c>
      <c r="J326" s="269">
        <f t="shared" si="9"/>
        <v>1</v>
      </c>
    </row>
    <row r="327" spans="1:10" ht="24" customHeight="1">
      <c r="A327" s="122"/>
      <c r="B327" s="123"/>
      <c r="C327" s="202"/>
      <c r="D327" s="49" t="s">
        <v>628</v>
      </c>
      <c r="E327" s="379"/>
      <c r="F327" s="109"/>
      <c r="G327" s="332">
        <v>3000</v>
      </c>
      <c r="H327" s="321">
        <v>3000</v>
      </c>
      <c r="I327" s="346">
        <f t="shared" si="11"/>
        <v>3000</v>
      </c>
      <c r="J327" s="269">
        <f t="shared" si="9"/>
        <v>1</v>
      </c>
    </row>
    <row r="328" spans="1:10" ht="26.25" customHeight="1">
      <c r="A328" s="122"/>
      <c r="B328" s="123"/>
      <c r="C328" s="202"/>
      <c r="D328" s="49" t="s">
        <v>629</v>
      </c>
      <c r="E328" s="379"/>
      <c r="F328" s="109"/>
      <c r="G328" s="332">
        <v>3499.1</v>
      </c>
      <c r="H328" s="321">
        <v>3499.1</v>
      </c>
      <c r="I328" s="346">
        <v>2445.6999999999998</v>
      </c>
      <c r="J328" s="269">
        <f t="shared" si="9"/>
        <v>0.69895115886942349</v>
      </c>
    </row>
    <row r="329" spans="1:10" ht="24" customHeight="1">
      <c r="A329" s="122"/>
      <c r="B329" s="123"/>
      <c r="C329" s="197"/>
      <c r="D329" s="130" t="s">
        <v>464</v>
      </c>
      <c r="E329" s="379"/>
      <c r="F329" s="109"/>
      <c r="G329" s="332">
        <v>0</v>
      </c>
      <c r="H329" s="321">
        <v>4455</v>
      </c>
      <c r="I329" s="346">
        <f t="shared" si="11"/>
        <v>4455</v>
      </c>
      <c r="J329" s="269">
        <f t="shared" si="9"/>
        <v>1</v>
      </c>
    </row>
    <row r="330" spans="1:10" ht="39" customHeight="1">
      <c r="A330" s="122"/>
      <c r="B330" s="123"/>
      <c r="C330" s="197"/>
      <c r="D330" s="130" t="s">
        <v>534</v>
      </c>
      <c r="E330" s="380"/>
      <c r="F330" s="109"/>
      <c r="G330" s="332">
        <v>0</v>
      </c>
      <c r="H330" s="321">
        <v>3800</v>
      </c>
      <c r="I330" s="346">
        <f t="shared" si="11"/>
        <v>3800</v>
      </c>
      <c r="J330" s="269">
        <f t="shared" si="9"/>
        <v>1</v>
      </c>
    </row>
    <row r="331" spans="1:10" ht="29.25" customHeight="1">
      <c r="A331" s="122"/>
      <c r="B331" s="123"/>
      <c r="C331" s="202"/>
      <c r="D331" s="91" t="s">
        <v>630</v>
      </c>
      <c r="E331" s="92" t="s">
        <v>87</v>
      </c>
      <c r="F331" s="109"/>
      <c r="G331" s="332">
        <v>2250</v>
      </c>
      <c r="H331" s="321">
        <v>2250</v>
      </c>
      <c r="I331" s="346">
        <f t="shared" si="11"/>
        <v>2250</v>
      </c>
      <c r="J331" s="269">
        <f t="shared" si="9"/>
        <v>1</v>
      </c>
    </row>
    <row r="332" spans="1:10" ht="26.25" customHeight="1">
      <c r="A332" s="122"/>
      <c r="B332" s="123"/>
      <c r="C332" s="202"/>
      <c r="D332" s="91" t="s">
        <v>631</v>
      </c>
      <c r="E332" s="378" t="s">
        <v>633</v>
      </c>
      <c r="F332" s="109"/>
      <c r="G332" s="332">
        <v>3000</v>
      </c>
      <c r="H332" s="321">
        <v>3000</v>
      </c>
      <c r="I332" s="346">
        <f t="shared" si="11"/>
        <v>3000</v>
      </c>
      <c r="J332" s="269">
        <f t="shared" si="9"/>
        <v>1</v>
      </c>
    </row>
    <row r="333" spans="1:10" ht="37.5" customHeight="1">
      <c r="A333" s="122"/>
      <c r="B333" s="123"/>
      <c r="C333" s="197"/>
      <c r="D333" s="130" t="s">
        <v>534</v>
      </c>
      <c r="E333" s="380"/>
      <c r="F333" s="109"/>
      <c r="G333" s="332">
        <v>0</v>
      </c>
      <c r="H333" s="321">
        <v>1100</v>
      </c>
      <c r="I333" s="346">
        <f t="shared" si="11"/>
        <v>1100</v>
      </c>
      <c r="J333" s="269">
        <f t="shared" si="9"/>
        <v>1</v>
      </c>
    </row>
    <row r="334" spans="1:10" ht="27.75" customHeight="1">
      <c r="A334" s="122"/>
      <c r="B334" s="123"/>
      <c r="C334" s="202"/>
      <c r="D334" s="107" t="s">
        <v>634</v>
      </c>
      <c r="E334" s="378" t="s">
        <v>635</v>
      </c>
      <c r="F334" s="109"/>
      <c r="G334" s="332">
        <v>3000</v>
      </c>
      <c r="H334" s="321">
        <v>3000</v>
      </c>
      <c r="I334" s="346">
        <f t="shared" si="11"/>
        <v>3000</v>
      </c>
      <c r="J334" s="269">
        <f t="shared" si="9"/>
        <v>1</v>
      </c>
    </row>
    <row r="335" spans="1:10" ht="25.5" customHeight="1">
      <c r="A335" s="122"/>
      <c r="B335" s="123"/>
      <c r="C335" s="197"/>
      <c r="D335" s="130" t="s">
        <v>464</v>
      </c>
      <c r="E335" s="379"/>
      <c r="F335" s="109"/>
      <c r="G335" s="332">
        <v>0</v>
      </c>
      <c r="H335" s="321">
        <v>1485</v>
      </c>
      <c r="I335" s="346">
        <f t="shared" si="11"/>
        <v>1485</v>
      </c>
      <c r="J335" s="269">
        <f t="shared" si="9"/>
        <v>1</v>
      </c>
    </row>
    <row r="336" spans="1:10" ht="39.75" customHeight="1">
      <c r="A336" s="122"/>
      <c r="B336" s="123"/>
      <c r="C336" s="197"/>
      <c r="D336" s="130" t="s">
        <v>534</v>
      </c>
      <c r="E336" s="380"/>
      <c r="F336" s="109"/>
      <c r="G336" s="332">
        <v>0</v>
      </c>
      <c r="H336" s="321">
        <v>3600</v>
      </c>
      <c r="I336" s="346">
        <f t="shared" si="11"/>
        <v>3600</v>
      </c>
      <c r="J336" s="269">
        <f t="shared" si="9"/>
        <v>1</v>
      </c>
    </row>
    <row r="337" spans="1:10" ht="30" customHeight="1">
      <c r="A337" s="122"/>
      <c r="B337" s="123"/>
      <c r="C337" s="202"/>
      <c r="D337" s="91" t="s">
        <v>636</v>
      </c>
      <c r="E337" s="378" t="s">
        <v>96</v>
      </c>
      <c r="F337" s="109"/>
      <c r="G337" s="332">
        <v>4666.7</v>
      </c>
      <c r="H337" s="321">
        <v>4666.7</v>
      </c>
      <c r="I337" s="346">
        <f t="shared" si="11"/>
        <v>4666.7</v>
      </c>
      <c r="J337" s="269">
        <f t="shared" si="9"/>
        <v>1</v>
      </c>
    </row>
    <row r="338" spans="1:10" ht="41.25" customHeight="1">
      <c r="A338" s="122"/>
      <c r="B338" s="123"/>
      <c r="C338" s="197"/>
      <c r="D338" s="130" t="s">
        <v>534</v>
      </c>
      <c r="E338" s="380"/>
      <c r="F338" s="109"/>
      <c r="G338" s="332">
        <v>0</v>
      </c>
      <c r="H338" s="321">
        <v>5900</v>
      </c>
      <c r="I338" s="346">
        <f t="shared" si="11"/>
        <v>5900</v>
      </c>
      <c r="J338" s="269">
        <f t="shared" si="9"/>
        <v>1</v>
      </c>
    </row>
    <row r="339" spans="1:10" ht="42" customHeight="1">
      <c r="A339" s="122"/>
      <c r="B339" s="123"/>
      <c r="C339" s="202"/>
      <c r="D339" s="91" t="s">
        <v>637</v>
      </c>
      <c r="E339" s="92" t="s">
        <v>638</v>
      </c>
      <c r="F339" s="109"/>
      <c r="G339" s="332">
        <v>4373.8</v>
      </c>
      <c r="H339" s="321">
        <v>4373.8</v>
      </c>
      <c r="I339" s="346">
        <f t="shared" si="11"/>
        <v>4373.8</v>
      </c>
      <c r="J339" s="269">
        <f t="shared" si="9"/>
        <v>1</v>
      </c>
    </row>
    <row r="340" spans="1:10" ht="25.5" customHeight="1">
      <c r="A340" s="122"/>
      <c r="B340" s="123"/>
      <c r="C340" s="202"/>
      <c r="D340" s="91" t="s">
        <v>639</v>
      </c>
      <c r="E340" s="383" t="s">
        <v>2</v>
      </c>
      <c r="F340" s="125"/>
      <c r="G340" s="332">
        <v>3750</v>
      </c>
      <c r="H340" s="321">
        <v>3750</v>
      </c>
      <c r="I340" s="346">
        <v>3750</v>
      </c>
      <c r="J340" s="269">
        <f t="shared" si="9"/>
        <v>1</v>
      </c>
    </row>
    <row r="341" spans="1:10" ht="29.25" customHeight="1">
      <c r="A341" s="122"/>
      <c r="B341" s="123"/>
      <c r="C341" s="202"/>
      <c r="D341" s="91" t="s">
        <v>640</v>
      </c>
      <c r="E341" s="384"/>
      <c r="F341" s="125"/>
      <c r="G341" s="332">
        <v>1500</v>
      </c>
      <c r="H341" s="321">
        <v>1500</v>
      </c>
      <c r="I341" s="346">
        <v>1500</v>
      </c>
      <c r="J341" s="269">
        <f t="shared" ref="J341:J404" si="12">I341/H341</f>
        <v>1</v>
      </c>
    </row>
    <row r="342" spans="1:10" ht="39" customHeight="1">
      <c r="A342" s="122"/>
      <c r="B342" s="123"/>
      <c r="C342" s="202"/>
      <c r="D342" s="91" t="s">
        <v>641</v>
      </c>
      <c r="E342" s="384"/>
      <c r="F342" s="125"/>
      <c r="G342" s="332">
        <v>3750</v>
      </c>
      <c r="H342" s="321">
        <v>3750</v>
      </c>
      <c r="I342" s="346">
        <v>3750</v>
      </c>
      <c r="J342" s="269">
        <f t="shared" si="12"/>
        <v>1</v>
      </c>
    </row>
    <row r="343" spans="1:10" ht="40.5" customHeight="1">
      <c r="A343" s="122"/>
      <c r="B343" s="123"/>
      <c r="C343" s="202"/>
      <c r="D343" s="91" t="s">
        <v>642</v>
      </c>
      <c r="E343" s="384"/>
      <c r="F343" s="125"/>
      <c r="G343" s="332">
        <v>4000</v>
      </c>
      <c r="H343" s="321">
        <v>4000</v>
      </c>
      <c r="I343" s="346">
        <v>4000</v>
      </c>
      <c r="J343" s="269">
        <f t="shared" si="12"/>
        <v>1</v>
      </c>
    </row>
    <row r="344" spans="1:10" ht="27.75" customHeight="1">
      <c r="A344" s="122"/>
      <c r="B344" s="123"/>
      <c r="C344" s="202"/>
      <c r="D344" s="91" t="s">
        <v>643</v>
      </c>
      <c r="E344" s="384"/>
      <c r="F344" s="125"/>
      <c r="G344" s="332">
        <v>3750</v>
      </c>
      <c r="H344" s="321">
        <v>3750</v>
      </c>
      <c r="I344" s="346">
        <v>3750</v>
      </c>
      <c r="J344" s="269">
        <f t="shared" si="12"/>
        <v>1</v>
      </c>
    </row>
    <row r="345" spans="1:10" ht="42" customHeight="1">
      <c r="A345" s="122"/>
      <c r="B345" s="123"/>
      <c r="C345" s="202"/>
      <c r="D345" s="91" t="s">
        <v>644</v>
      </c>
      <c r="E345" s="384"/>
      <c r="F345" s="125"/>
      <c r="G345" s="332">
        <v>4000</v>
      </c>
      <c r="H345" s="321">
        <v>4000</v>
      </c>
      <c r="I345" s="346">
        <v>4000</v>
      </c>
      <c r="J345" s="269">
        <f t="shared" si="12"/>
        <v>1</v>
      </c>
    </row>
    <row r="346" spans="1:10" ht="41.25" customHeight="1">
      <c r="A346" s="122"/>
      <c r="B346" s="123"/>
      <c r="C346" s="202"/>
      <c r="D346" s="91" t="s">
        <v>645</v>
      </c>
      <c r="E346" s="384"/>
      <c r="F346" s="125"/>
      <c r="G346" s="332">
        <v>4000</v>
      </c>
      <c r="H346" s="321">
        <v>4000</v>
      </c>
      <c r="I346" s="346">
        <v>4000</v>
      </c>
      <c r="J346" s="269">
        <f t="shared" si="12"/>
        <v>1</v>
      </c>
    </row>
    <row r="347" spans="1:10" ht="39.75" customHeight="1">
      <c r="A347" s="122"/>
      <c r="B347" s="123"/>
      <c r="C347" s="202"/>
      <c r="D347" s="91" t="s">
        <v>646</v>
      </c>
      <c r="E347" s="384"/>
      <c r="F347" s="125"/>
      <c r="G347" s="332">
        <v>4000</v>
      </c>
      <c r="H347" s="321">
        <v>4000</v>
      </c>
      <c r="I347" s="346">
        <v>4000</v>
      </c>
      <c r="J347" s="269">
        <f t="shared" si="12"/>
        <v>1</v>
      </c>
    </row>
    <row r="348" spans="1:10" ht="28.5" customHeight="1">
      <c r="A348" s="122"/>
      <c r="B348" s="123"/>
      <c r="C348" s="202"/>
      <c r="D348" s="91" t="s">
        <v>647</v>
      </c>
      <c r="E348" s="384"/>
      <c r="F348" s="125"/>
      <c r="G348" s="332">
        <v>4000</v>
      </c>
      <c r="H348" s="321">
        <v>4000</v>
      </c>
      <c r="I348" s="346">
        <v>4000</v>
      </c>
      <c r="J348" s="269">
        <f t="shared" si="12"/>
        <v>1</v>
      </c>
    </row>
    <row r="349" spans="1:10" ht="23.25" customHeight="1">
      <c r="A349" s="122"/>
      <c r="B349" s="123"/>
      <c r="C349" s="202"/>
      <c r="D349" s="91" t="s">
        <v>29</v>
      </c>
      <c r="E349" s="384"/>
      <c r="F349" s="125"/>
      <c r="G349" s="332">
        <v>3750</v>
      </c>
      <c r="H349" s="321">
        <v>3750</v>
      </c>
      <c r="I349" s="346">
        <v>3750</v>
      </c>
      <c r="J349" s="269">
        <f t="shared" si="12"/>
        <v>1</v>
      </c>
    </row>
    <row r="350" spans="1:10" ht="50.25" customHeight="1">
      <c r="A350" s="122"/>
      <c r="B350" s="123"/>
      <c r="C350" s="202"/>
      <c r="D350" s="91" t="s">
        <v>30</v>
      </c>
      <c r="E350" s="384"/>
      <c r="F350" s="125"/>
      <c r="G350" s="332">
        <v>3000</v>
      </c>
      <c r="H350" s="321">
        <v>3000</v>
      </c>
      <c r="I350" s="346">
        <v>3000</v>
      </c>
      <c r="J350" s="269">
        <f t="shared" si="12"/>
        <v>1</v>
      </c>
    </row>
    <row r="351" spans="1:10" ht="39.75" customHeight="1">
      <c r="A351" s="122"/>
      <c r="B351" s="123"/>
      <c r="C351" s="202"/>
      <c r="D351" s="91" t="s">
        <v>31</v>
      </c>
      <c r="E351" s="384"/>
      <c r="F351" s="125"/>
      <c r="G351" s="332">
        <v>3750</v>
      </c>
      <c r="H351" s="321">
        <v>3750</v>
      </c>
      <c r="I351" s="346">
        <v>3750</v>
      </c>
      <c r="J351" s="269">
        <f t="shared" si="12"/>
        <v>1</v>
      </c>
    </row>
    <row r="352" spans="1:10" ht="42" customHeight="1">
      <c r="A352" s="122"/>
      <c r="B352" s="123"/>
      <c r="C352" s="202"/>
      <c r="D352" s="91" t="s">
        <v>32</v>
      </c>
      <c r="E352" s="384"/>
      <c r="F352" s="125"/>
      <c r="G352" s="332">
        <v>4000</v>
      </c>
      <c r="H352" s="321">
        <v>4000</v>
      </c>
      <c r="I352" s="346">
        <v>4000</v>
      </c>
      <c r="J352" s="269">
        <f t="shared" si="12"/>
        <v>1</v>
      </c>
    </row>
    <row r="353" spans="1:10" ht="40.5" customHeight="1">
      <c r="A353" s="122"/>
      <c r="B353" s="123"/>
      <c r="C353" s="202"/>
      <c r="D353" s="91" t="s">
        <v>33</v>
      </c>
      <c r="E353" s="384"/>
      <c r="F353" s="125"/>
      <c r="G353" s="332">
        <v>4000</v>
      </c>
      <c r="H353" s="321">
        <v>4000</v>
      </c>
      <c r="I353" s="346">
        <v>4000</v>
      </c>
      <c r="J353" s="269">
        <f t="shared" si="12"/>
        <v>1</v>
      </c>
    </row>
    <row r="354" spans="1:10" ht="29.25" customHeight="1">
      <c r="A354" s="122"/>
      <c r="B354" s="123"/>
      <c r="C354" s="202"/>
      <c r="D354" s="91" t="s">
        <v>34</v>
      </c>
      <c r="E354" s="384"/>
      <c r="F354" s="125"/>
      <c r="G354" s="332">
        <v>4000</v>
      </c>
      <c r="H354" s="321">
        <v>4000</v>
      </c>
      <c r="I354" s="346">
        <v>4000</v>
      </c>
      <c r="J354" s="269">
        <f t="shared" si="12"/>
        <v>1</v>
      </c>
    </row>
    <row r="355" spans="1:10" ht="41.25" customHeight="1">
      <c r="A355" s="122"/>
      <c r="B355" s="123"/>
      <c r="C355" s="202"/>
      <c r="D355" s="91" t="s">
        <v>35</v>
      </c>
      <c r="E355" s="384"/>
      <c r="F355" s="125"/>
      <c r="G355" s="332">
        <v>4000</v>
      </c>
      <c r="H355" s="321">
        <v>4000</v>
      </c>
      <c r="I355" s="346">
        <v>4000</v>
      </c>
      <c r="J355" s="269">
        <f t="shared" si="12"/>
        <v>1</v>
      </c>
    </row>
    <row r="356" spans="1:10" ht="37.5" customHeight="1">
      <c r="A356" s="122"/>
      <c r="B356" s="123"/>
      <c r="C356" s="202"/>
      <c r="D356" s="91" t="s">
        <v>36</v>
      </c>
      <c r="E356" s="384"/>
      <c r="F356" s="125"/>
      <c r="G356" s="332">
        <v>4000</v>
      </c>
      <c r="H356" s="321">
        <v>4000</v>
      </c>
      <c r="I356" s="346">
        <v>4000</v>
      </c>
      <c r="J356" s="269">
        <f t="shared" si="12"/>
        <v>1</v>
      </c>
    </row>
    <row r="357" spans="1:10" ht="41.25" customHeight="1">
      <c r="A357" s="122"/>
      <c r="B357" s="123"/>
      <c r="C357" s="202"/>
      <c r="D357" s="91" t="s">
        <v>37</v>
      </c>
      <c r="E357" s="384"/>
      <c r="F357" s="125"/>
      <c r="G357" s="332">
        <v>3995.4</v>
      </c>
      <c r="H357" s="321">
        <v>3995.4</v>
      </c>
      <c r="I357" s="346">
        <v>3995.4</v>
      </c>
      <c r="J357" s="269">
        <f t="shared" si="12"/>
        <v>1</v>
      </c>
    </row>
    <row r="358" spans="1:10" ht="40.5" customHeight="1">
      <c r="A358" s="122"/>
      <c r="B358" s="123"/>
      <c r="C358" s="202"/>
      <c r="D358" s="91" t="s">
        <v>38</v>
      </c>
      <c r="E358" s="384"/>
      <c r="F358" s="125"/>
      <c r="G358" s="332">
        <v>3750</v>
      </c>
      <c r="H358" s="321">
        <v>3750</v>
      </c>
      <c r="I358" s="346">
        <v>3245.8</v>
      </c>
      <c r="J358" s="269">
        <f t="shared" si="12"/>
        <v>0.86554666666666669</v>
      </c>
    </row>
    <row r="359" spans="1:10" ht="39" customHeight="1">
      <c r="A359" s="122"/>
      <c r="B359" s="123"/>
      <c r="C359" s="202"/>
      <c r="D359" s="91" t="s">
        <v>39</v>
      </c>
      <c r="E359" s="384"/>
      <c r="F359" s="125"/>
      <c r="G359" s="332">
        <v>4000</v>
      </c>
      <c r="H359" s="321">
        <v>4000</v>
      </c>
      <c r="I359" s="346">
        <v>4000</v>
      </c>
      <c r="J359" s="269">
        <f t="shared" si="12"/>
        <v>1</v>
      </c>
    </row>
    <row r="360" spans="1:10" ht="36.75" customHeight="1">
      <c r="A360" s="122"/>
      <c r="B360" s="123"/>
      <c r="C360" s="202"/>
      <c r="D360" s="91" t="s">
        <v>40</v>
      </c>
      <c r="E360" s="384"/>
      <c r="F360" s="125"/>
      <c r="G360" s="332">
        <v>3000</v>
      </c>
      <c r="H360" s="321">
        <v>3000</v>
      </c>
      <c r="I360" s="346">
        <v>3000</v>
      </c>
      <c r="J360" s="269">
        <f t="shared" si="12"/>
        <v>1</v>
      </c>
    </row>
    <row r="361" spans="1:10" ht="32.25" customHeight="1">
      <c r="A361" s="122"/>
      <c r="B361" s="123"/>
      <c r="C361" s="202"/>
      <c r="D361" s="91" t="s">
        <v>41</v>
      </c>
      <c r="E361" s="384"/>
      <c r="F361" s="125"/>
      <c r="G361" s="332">
        <v>3000</v>
      </c>
      <c r="H361" s="321">
        <v>3000</v>
      </c>
      <c r="I361" s="346">
        <v>3000</v>
      </c>
      <c r="J361" s="269">
        <f t="shared" si="12"/>
        <v>1</v>
      </c>
    </row>
    <row r="362" spans="1:10" ht="29.25" customHeight="1">
      <c r="A362" s="122"/>
      <c r="B362" s="123"/>
      <c r="C362" s="202"/>
      <c r="D362" s="91" t="s">
        <v>42</v>
      </c>
      <c r="E362" s="384"/>
      <c r="F362" s="125"/>
      <c r="G362" s="332">
        <v>3000</v>
      </c>
      <c r="H362" s="321">
        <v>3000</v>
      </c>
      <c r="I362" s="346">
        <v>3000</v>
      </c>
      <c r="J362" s="269">
        <f t="shared" si="12"/>
        <v>1</v>
      </c>
    </row>
    <row r="363" spans="1:10" ht="37.5" customHeight="1">
      <c r="A363" s="122"/>
      <c r="B363" s="123"/>
      <c r="C363" s="202"/>
      <c r="D363" s="91" t="s">
        <v>43</v>
      </c>
      <c r="E363" s="384"/>
      <c r="F363" s="125"/>
      <c r="G363" s="332">
        <v>3000</v>
      </c>
      <c r="H363" s="321">
        <v>3000</v>
      </c>
      <c r="I363" s="346">
        <v>3000</v>
      </c>
      <c r="J363" s="269">
        <f t="shared" si="12"/>
        <v>1</v>
      </c>
    </row>
    <row r="364" spans="1:10" ht="28.5" customHeight="1">
      <c r="A364" s="122"/>
      <c r="B364" s="123"/>
      <c r="C364" s="202"/>
      <c r="D364" s="91" t="s">
        <v>44</v>
      </c>
      <c r="E364" s="384"/>
      <c r="F364" s="125"/>
      <c r="G364" s="332">
        <v>3000</v>
      </c>
      <c r="H364" s="321">
        <v>3000</v>
      </c>
      <c r="I364" s="346">
        <v>3000</v>
      </c>
      <c r="J364" s="269">
        <f t="shared" si="12"/>
        <v>1</v>
      </c>
    </row>
    <row r="365" spans="1:10" ht="39.75" customHeight="1">
      <c r="A365" s="122"/>
      <c r="B365" s="123"/>
      <c r="C365" s="202"/>
      <c r="D365" s="91" t="s">
        <v>45</v>
      </c>
      <c r="E365" s="384"/>
      <c r="F365" s="125"/>
      <c r="G365" s="332">
        <v>3000</v>
      </c>
      <c r="H365" s="321">
        <v>3000</v>
      </c>
      <c r="I365" s="346">
        <v>3000</v>
      </c>
      <c r="J365" s="269">
        <f t="shared" si="12"/>
        <v>1</v>
      </c>
    </row>
    <row r="366" spans="1:10" ht="27.75" customHeight="1">
      <c r="A366" s="122"/>
      <c r="B366" s="123"/>
      <c r="C366" s="202"/>
      <c r="D366" s="91" t="s">
        <v>46</v>
      </c>
      <c r="E366" s="384"/>
      <c r="F366" s="125"/>
      <c r="G366" s="332">
        <v>3000</v>
      </c>
      <c r="H366" s="321">
        <v>3000</v>
      </c>
      <c r="I366" s="346">
        <v>3000</v>
      </c>
      <c r="J366" s="269">
        <f t="shared" si="12"/>
        <v>1</v>
      </c>
    </row>
    <row r="367" spans="1:10" ht="24" customHeight="1">
      <c r="A367" s="122"/>
      <c r="B367" s="123"/>
      <c r="C367" s="202"/>
      <c r="D367" s="91" t="s">
        <v>47</v>
      </c>
      <c r="E367" s="384"/>
      <c r="F367" s="125"/>
      <c r="G367" s="332">
        <v>3000</v>
      </c>
      <c r="H367" s="321">
        <v>3000</v>
      </c>
      <c r="I367" s="346">
        <v>3000</v>
      </c>
      <c r="J367" s="269">
        <f t="shared" si="12"/>
        <v>1</v>
      </c>
    </row>
    <row r="368" spans="1:10" ht="24" customHeight="1">
      <c r="A368" s="122"/>
      <c r="B368" s="123"/>
      <c r="C368" s="202"/>
      <c r="D368" s="91" t="s">
        <v>48</v>
      </c>
      <c r="E368" s="384"/>
      <c r="F368" s="125"/>
      <c r="G368" s="332">
        <v>2960</v>
      </c>
      <c r="H368" s="321">
        <v>2960</v>
      </c>
      <c r="I368" s="346">
        <v>2960</v>
      </c>
      <c r="J368" s="269">
        <f t="shared" si="12"/>
        <v>1</v>
      </c>
    </row>
    <row r="369" spans="1:10" ht="29.25" customHeight="1">
      <c r="A369" s="122"/>
      <c r="B369" s="123"/>
      <c r="C369" s="202"/>
      <c r="D369" s="91" t="s">
        <v>49</v>
      </c>
      <c r="E369" s="384"/>
      <c r="F369" s="125"/>
      <c r="G369" s="332">
        <v>3000</v>
      </c>
      <c r="H369" s="321">
        <v>3000</v>
      </c>
      <c r="I369" s="346">
        <v>3000</v>
      </c>
      <c r="J369" s="269">
        <f t="shared" si="12"/>
        <v>1</v>
      </c>
    </row>
    <row r="370" spans="1:10" ht="27.75" customHeight="1">
      <c r="A370" s="122"/>
      <c r="B370" s="123"/>
      <c r="C370" s="202"/>
      <c r="D370" s="91" t="s">
        <v>50</v>
      </c>
      <c r="E370" s="384"/>
      <c r="F370" s="125"/>
      <c r="G370" s="332">
        <v>4000</v>
      </c>
      <c r="H370" s="321">
        <v>4000</v>
      </c>
      <c r="I370" s="346">
        <v>4000</v>
      </c>
      <c r="J370" s="269">
        <f t="shared" si="12"/>
        <v>1</v>
      </c>
    </row>
    <row r="371" spans="1:10" ht="41.25" customHeight="1">
      <c r="A371" s="122"/>
      <c r="B371" s="123"/>
      <c r="C371" s="202"/>
      <c r="D371" s="91" t="s">
        <v>51</v>
      </c>
      <c r="E371" s="384"/>
      <c r="F371" s="125"/>
      <c r="G371" s="332">
        <v>4375</v>
      </c>
      <c r="H371" s="321">
        <v>4375</v>
      </c>
      <c r="I371" s="346">
        <v>4375</v>
      </c>
      <c r="J371" s="269">
        <f t="shared" si="12"/>
        <v>1</v>
      </c>
    </row>
    <row r="372" spans="1:10" ht="54.75" customHeight="1">
      <c r="A372" s="122"/>
      <c r="B372" s="123"/>
      <c r="C372" s="202"/>
      <c r="D372" s="91" t="s">
        <v>52</v>
      </c>
      <c r="E372" s="384"/>
      <c r="F372" s="125"/>
      <c r="G372" s="332">
        <v>4666.7</v>
      </c>
      <c r="H372" s="321">
        <v>4666.7</v>
      </c>
      <c r="I372" s="346">
        <v>4666.7</v>
      </c>
      <c r="J372" s="269">
        <f t="shared" si="12"/>
        <v>1</v>
      </c>
    </row>
    <row r="373" spans="1:10" ht="41.25" customHeight="1">
      <c r="A373" s="122"/>
      <c r="B373" s="123"/>
      <c r="C373" s="202"/>
      <c r="D373" s="91" t="s">
        <v>653</v>
      </c>
      <c r="E373" s="384"/>
      <c r="F373" s="125"/>
      <c r="G373" s="332">
        <v>4375</v>
      </c>
      <c r="H373" s="321">
        <v>4375</v>
      </c>
      <c r="I373" s="346">
        <v>4375</v>
      </c>
      <c r="J373" s="269">
        <f t="shared" si="12"/>
        <v>1</v>
      </c>
    </row>
    <row r="374" spans="1:10" ht="40.5" customHeight="1">
      <c r="A374" s="122"/>
      <c r="B374" s="123"/>
      <c r="C374" s="202"/>
      <c r="D374" s="91" t="s">
        <v>655</v>
      </c>
      <c r="E374" s="384"/>
      <c r="F374" s="125"/>
      <c r="G374" s="332">
        <v>4661.3</v>
      </c>
      <c r="H374" s="321">
        <v>4661.3</v>
      </c>
      <c r="I374" s="346">
        <v>4661.3</v>
      </c>
      <c r="J374" s="269">
        <f t="shared" si="12"/>
        <v>1</v>
      </c>
    </row>
    <row r="375" spans="1:10" ht="39" customHeight="1">
      <c r="A375" s="122"/>
      <c r="B375" s="123"/>
      <c r="C375" s="202"/>
      <c r="D375" s="91" t="s">
        <v>656</v>
      </c>
      <c r="E375" s="384"/>
      <c r="F375" s="125"/>
      <c r="G375" s="332">
        <v>3500</v>
      </c>
      <c r="H375" s="321">
        <v>3500</v>
      </c>
      <c r="I375" s="346">
        <v>3500</v>
      </c>
      <c r="J375" s="269">
        <f t="shared" si="12"/>
        <v>1</v>
      </c>
    </row>
    <row r="376" spans="1:10" ht="38.25" customHeight="1">
      <c r="A376" s="122"/>
      <c r="B376" s="123"/>
      <c r="C376" s="202"/>
      <c r="D376" s="91" t="s">
        <v>657</v>
      </c>
      <c r="E376" s="384"/>
      <c r="F376" s="125"/>
      <c r="G376" s="332">
        <v>4666.7</v>
      </c>
      <c r="H376" s="321">
        <v>4666.7</v>
      </c>
      <c r="I376" s="346">
        <v>4666.7</v>
      </c>
      <c r="J376" s="269">
        <f t="shared" si="12"/>
        <v>1</v>
      </c>
    </row>
    <row r="377" spans="1:10" ht="28.5" customHeight="1">
      <c r="A377" s="122"/>
      <c r="B377" s="123"/>
      <c r="C377" s="202"/>
      <c r="D377" s="91" t="s">
        <v>658</v>
      </c>
      <c r="E377" s="384"/>
      <c r="F377" s="125"/>
      <c r="G377" s="332">
        <v>3500</v>
      </c>
      <c r="H377" s="321">
        <v>3500</v>
      </c>
      <c r="I377" s="346">
        <v>3500</v>
      </c>
      <c r="J377" s="269">
        <f t="shared" si="12"/>
        <v>1</v>
      </c>
    </row>
    <row r="378" spans="1:10" ht="25.5" customHeight="1">
      <c r="A378" s="122"/>
      <c r="B378" s="123"/>
      <c r="C378" s="202"/>
      <c r="D378" s="91" t="s">
        <v>659</v>
      </c>
      <c r="E378" s="384"/>
      <c r="F378" s="125"/>
      <c r="G378" s="332">
        <v>3500</v>
      </c>
      <c r="H378" s="321">
        <v>3500</v>
      </c>
      <c r="I378" s="346">
        <v>3500</v>
      </c>
      <c r="J378" s="269">
        <f t="shared" si="12"/>
        <v>1</v>
      </c>
    </row>
    <row r="379" spans="1:10" ht="25.5" customHeight="1">
      <c r="A379" s="122"/>
      <c r="B379" s="123"/>
      <c r="C379" s="202"/>
      <c r="D379" s="130" t="s">
        <v>464</v>
      </c>
      <c r="E379" s="384"/>
      <c r="F379" s="125"/>
      <c r="G379" s="332">
        <v>0</v>
      </c>
      <c r="H379" s="321">
        <v>38610</v>
      </c>
      <c r="I379" s="346">
        <v>38610</v>
      </c>
      <c r="J379" s="269">
        <f t="shared" si="12"/>
        <v>1</v>
      </c>
    </row>
    <row r="380" spans="1:10" ht="41.25" customHeight="1">
      <c r="A380" s="122"/>
      <c r="B380" s="123"/>
      <c r="C380" s="202"/>
      <c r="D380" s="130" t="s">
        <v>309</v>
      </c>
      <c r="E380" s="384"/>
      <c r="F380" s="125"/>
      <c r="G380" s="332">
        <v>0</v>
      </c>
      <c r="H380" s="321">
        <v>6000</v>
      </c>
      <c r="I380" s="346">
        <v>6000</v>
      </c>
      <c r="J380" s="269">
        <f t="shared" si="12"/>
        <v>1</v>
      </c>
    </row>
    <row r="381" spans="1:10" ht="39" customHeight="1">
      <c r="A381" s="122"/>
      <c r="B381" s="123"/>
      <c r="C381" s="202"/>
      <c r="D381" s="130" t="s">
        <v>534</v>
      </c>
      <c r="E381" s="385"/>
      <c r="F381" s="125"/>
      <c r="G381" s="332">
        <v>0</v>
      </c>
      <c r="H381" s="321">
        <v>61400</v>
      </c>
      <c r="I381" s="346">
        <v>61400</v>
      </c>
      <c r="J381" s="269">
        <f t="shared" si="12"/>
        <v>1</v>
      </c>
    </row>
    <row r="382" spans="1:10" ht="42" customHeight="1">
      <c r="A382" s="122"/>
      <c r="B382" s="123"/>
      <c r="C382" s="202"/>
      <c r="D382" s="91" t="s">
        <v>60</v>
      </c>
      <c r="E382" s="383" t="s">
        <v>662</v>
      </c>
      <c r="F382" s="125"/>
      <c r="G382" s="332">
        <v>3000</v>
      </c>
      <c r="H382" s="321">
        <v>3000</v>
      </c>
      <c r="I382" s="346">
        <v>3000</v>
      </c>
      <c r="J382" s="269">
        <f t="shared" si="12"/>
        <v>1</v>
      </c>
    </row>
    <row r="383" spans="1:10" ht="39" customHeight="1">
      <c r="A383" s="122"/>
      <c r="B383" s="123"/>
      <c r="C383" s="202"/>
      <c r="D383" s="91" t="s">
        <v>61</v>
      </c>
      <c r="E383" s="384"/>
      <c r="F383" s="125"/>
      <c r="G383" s="332">
        <v>4000</v>
      </c>
      <c r="H383" s="321">
        <v>4000</v>
      </c>
      <c r="I383" s="346">
        <v>4000</v>
      </c>
      <c r="J383" s="269">
        <f t="shared" si="12"/>
        <v>1</v>
      </c>
    </row>
    <row r="384" spans="1:10" ht="42" customHeight="1">
      <c r="A384" s="122"/>
      <c r="B384" s="123"/>
      <c r="C384" s="202"/>
      <c r="D384" s="91" t="s">
        <v>62</v>
      </c>
      <c r="E384" s="384"/>
      <c r="F384" s="125"/>
      <c r="G384" s="332">
        <v>3000</v>
      </c>
      <c r="H384" s="321">
        <v>3000</v>
      </c>
      <c r="I384" s="346">
        <v>3000</v>
      </c>
      <c r="J384" s="269">
        <f t="shared" si="12"/>
        <v>1</v>
      </c>
    </row>
    <row r="385" spans="1:10" ht="39.75" customHeight="1">
      <c r="A385" s="122"/>
      <c r="B385" s="123"/>
      <c r="C385" s="202"/>
      <c r="D385" s="91" t="s">
        <v>63</v>
      </c>
      <c r="E385" s="384"/>
      <c r="F385" s="125"/>
      <c r="G385" s="332">
        <v>3750</v>
      </c>
      <c r="H385" s="321">
        <v>3750</v>
      </c>
      <c r="I385" s="346">
        <v>0</v>
      </c>
      <c r="J385" s="269">
        <f t="shared" si="12"/>
        <v>0</v>
      </c>
    </row>
    <row r="386" spans="1:10" ht="39" customHeight="1">
      <c r="A386" s="122"/>
      <c r="B386" s="123"/>
      <c r="C386" s="202"/>
      <c r="D386" s="91" t="s">
        <v>64</v>
      </c>
      <c r="E386" s="384"/>
      <c r="F386" s="125"/>
      <c r="G386" s="332">
        <v>4000</v>
      </c>
      <c r="H386" s="321">
        <v>4000</v>
      </c>
      <c r="I386" s="346">
        <v>3829.36</v>
      </c>
      <c r="J386" s="269">
        <f t="shared" si="12"/>
        <v>0.95734000000000008</v>
      </c>
    </row>
    <row r="387" spans="1:10" ht="42" customHeight="1">
      <c r="A387" s="122"/>
      <c r="B387" s="123"/>
      <c r="C387" s="202"/>
      <c r="D387" s="91" t="s">
        <v>65</v>
      </c>
      <c r="E387" s="384"/>
      <c r="F387" s="125"/>
      <c r="G387" s="332">
        <v>4000</v>
      </c>
      <c r="H387" s="321">
        <v>4000</v>
      </c>
      <c r="I387" s="346">
        <v>4000</v>
      </c>
      <c r="J387" s="269">
        <f t="shared" si="12"/>
        <v>1</v>
      </c>
    </row>
    <row r="388" spans="1:10" ht="39.75" customHeight="1">
      <c r="A388" s="122"/>
      <c r="B388" s="123"/>
      <c r="C388" s="202"/>
      <c r="D388" s="91" t="s">
        <v>66</v>
      </c>
      <c r="E388" s="384"/>
      <c r="F388" s="125"/>
      <c r="G388" s="332">
        <v>4000</v>
      </c>
      <c r="H388" s="321">
        <v>4000</v>
      </c>
      <c r="I388" s="346">
        <v>4000</v>
      </c>
      <c r="J388" s="269">
        <f t="shared" si="12"/>
        <v>1</v>
      </c>
    </row>
    <row r="389" spans="1:10" ht="32.25" customHeight="1">
      <c r="A389" s="122"/>
      <c r="B389" s="123"/>
      <c r="C389" s="202"/>
      <c r="D389" s="91" t="s">
        <v>67</v>
      </c>
      <c r="E389" s="384"/>
      <c r="F389" s="125"/>
      <c r="G389" s="332">
        <v>4000</v>
      </c>
      <c r="H389" s="321">
        <v>4000</v>
      </c>
      <c r="I389" s="346">
        <v>4000</v>
      </c>
      <c r="J389" s="269">
        <f t="shared" si="12"/>
        <v>1</v>
      </c>
    </row>
    <row r="390" spans="1:10" ht="55.5" customHeight="1">
      <c r="A390" s="122"/>
      <c r="B390" s="123"/>
      <c r="C390" s="202"/>
      <c r="D390" s="91" t="s">
        <v>68</v>
      </c>
      <c r="E390" s="384"/>
      <c r="F390" s="125"/>
      <c r="G390" s="332">
        <v>3750</v>
      </c>
      <c r="H390" s="321">
        <v>3750</v>
      </c>
      <c r="I390" s="346">
        <v>3750</v>
      </c>
      <c r="J390" s="269">
        <f t="shared" si="12"/>
        <v>1</v>
      </c>
    </row>
    <row r="391" spans="1:10" ht="28.5" customHeight="1">
      <c r="A391" s="122"/>
      <c r="B391" s="123"/>
      <c r="C391" s="202"/>
      <c r="D391" s="91" t="s">
        <v>69</v>
      </c>
      <c r="E391" s="384"/>
      <c r="F391" s="125"/>
      <c r="G391" s="332">
        <v>4666.7</v>
      </c>
      <c r="H391" s="321">
        <v>4666.7</v>
      </c>
      <c r="I391" s="346">
        <v>4666.7</v>
      </c>
      <c r="J391" s="269">
        <f t="shared" si="12"/>
        <v>1</v>
      </c>
    </row>
    <row r="392" spans="1:10" ht="23.25" customHeight="1">
      <c r="A392" s="122"/>
      <c r="B392" s="123"/>
      <c r="C392" s="202"/>
      <c r="D392" s="91" t="s">
        <v>70</v>
      </c>
      <c r="E392" s="384"/>
      <c r="F392" s="125"/>
      <c r="G392" s="332">
        <v>4498.7</v>
      </c>
      <c r="H392" s="321">
        <v>4498.7</v>
      </c>
      <c r="I392" s="346">
        <v>4498.7</v>
      </c>
      <c r="J392" s="269">
        <f t="shared" si="12"/>
        <v>1</v>
      </c>
    </row>
    <row r="393" spans="1:10" ht="66" customHeight="1">
      <c r="A393" s="122"/>
      <c r="B393" s="123"/>
      <c r="C393" s="202"/>
      <c r="D393" s="91" t="s">
        <v>71</v>
      </c>
      <c r="E393" s="385"/>
      <c r="F393" s="125"/>
      <c r="G393" s="332">
        <v>4666.7</v>
      </c>
      <c r="H393" s="321">
        <v>4666.7</v>
      </c>
      <c r="I393" s="346">
        <v>4666.7</v>
      </c>
      <c r="J393" s="269">
        <f t="shared" si="12"/>
        <v>1</v>
      </c>
    </row>
    <row r="394" spans="1:10" ht="29.25" customHeight="1">
      <c r="A394" s="122"/>
      <c r="B394" s="123"/>
      <c r="C394" s="202"/>
      <c r="D394" s="130" t="s">
        <v>464</v>
      </c>
      <c r="E394" s="178"/>
      <c r="F394" s="125"/>
      <c r="G394" s="332">
        <v>0</v>
      </c>
      <c r="H394" s="321">
        <v>11880</v>
      </c>
      <c r="I394" s="346">
        <f t="shared" ref="I394:I408" si="13">H394</f>
        <v>11880</v>
      </c>
      <c r="J394" s="269">
        <f t="shared" si="12"/>
        <v>1</v>
      </c>
    </row>
    <row r="395" spans="1:10" ht="42.75" customHeight="1">
      <c r="A395" s="122"/>
      <c r="B395" s="123"/>
      <c r="C395" s="202"/>
      <c r="D395" s="130" t="s">
        <v>309</v>
      </c>
      <c r="E395" s="178"/>
      <c r="F395" s="125"/>
      <c r="G395" s="332">
        <v>0</v>
      </c>
      <c r="H395" s="321">
        <v>6000</v>
      </c>
      <c r="I395" s="346">
        <f t="shared" si="13"/>
        <v>6000</v>
      </c>
      <c r="J395" s="269">
        <f t="shared" si="12"/>
        <v>1</v>
      </c>
    </row>
    <row r="396" spans="1:10" ht="33" customHeight="1">
      <c r="A396" s="122"/>
      <c r="B396" s="123"/>
      <c r="C396" s="202"/>
      <c r="D396" s="91" t="s">
        <v>16</v>
      </c>
      <c r="E396" s="383" t="s">
        <v>17</v>
      </c>
      <c r="F396" s="125"/>
      <c r="G396" s="332">
        <v>2395</v>
      </c>
      <c r="H396" s="321">
        <v>2395</v>
      </c>
      <c r="I396" s="346">
        <f t="shared" si="13"/>
        <v>2395</v>
      </c>
      <c r="J396" s="269">
        <f t="shared" si="12"/>
        <v>1</v>
      </c>
    </row>
    <row r="397" spans="1:10" ht="42" customHeight="1">
      <c r="A397" s="122"/>
      <c r="B397" s="123"/>
      <c r="C397" s="202"/>
      <c r="D397" s="130" t="s">
        <v>311</v>
      </c>
      <c r="E397" s="385"/>
      <c r="F397" s="125"/>
      <c r="G397" s="332">
        <v>0</v>
      </c>
      <c r="H397" s="321">
        <v>4520</v>
      </c>
      <c r="I397" s="346">
        <f t="shared" si="13"/>
        <v>4520</v>
      </c>
      <c r="J397" s="269">
        <f t="shared" si="12"/>
        <v>1</v>
      </c>
    </row>
    <row r="398" spans="1:10" ht="42.75" customHeight="1">
      <c r="A398" s="122"/>
      <c r="B398" s="123"/>
      <c r="C398" s="202"/>
      <c r="D398" s="91" t="s">
        <v>180</v>
      </c>
      <c r="E398" s="383" t="s">
        <v>179</v>
      </c>
      <c r="F398" s="125"/>
      <c r="G398" s="332">
        <v>4000</v>
      </c>
      <c r="H398" s="321">
        <v>4000</v>
      </c>
      <c r="I398" s="346">
        <f t="shared" si="13"/>
        <v>4000</v>
      </c>
      <c r="J398" s="269">
        <f t="shared" si="12"/>
        <v>1</v>
      </c>
    </row>
    <row r="399" spans="1:10" ht="30" customHeight="1">
      <c r="A399" s="122"/>
      <c r="B399" s="123"/>
      <c r="C399" s="202"/>
      <c r="D399" s="91" t="s">
        <v>181</v>
      </c>
      <c r="E399" s="384"/>
      <c r="F399" s="125"/>
      <c r="G399" s="332">
        <v>3548.4</v>
      </c>
      <c r="H399" s="321">
        <v>3548.4</v>
      </c>
      <c r="I399" s="346">
        <f t="shared" si="13"/>
        <v>3548.4</v>
      </c>
      <c r="J399" s="269">
        <f t="shared" si="12"/>
        <v>1</v>
      </c>
    </row>
    <row r="400" spans="1:10" ht="43.5" customHeight="1">
      <c r="A400" s="122"/>
      <c r="B400" s="123"/>
      <c r="C400" s="202"/>
      <c r="D400" s="91" t="s">
        <v>182</v>
      </c>
      <c r="E400" s="384"/>
      <c r="F400" s="125"/>
      <c r="G400" s="332">
        <v>3500</v>
      </c>
      <c r="H400" s="321">
        <v>3500</v>
      </c>
      <c r="I400" s="346">
        <f t="shared" si="13"/>
        <v>3500</v>
      </c>
      <c r="J400" s="269">
        <f t="shared" si="12"/>
        <v>1</v>
      </c>
    </row>
    <row r="401" spans="1:10" ht="55.5" customHeight="1">
      <c r="A401" s="122"/>
      <c r="B401" s="123"/>
      <c r="C401" s="202"/>
      <c r="D401" s="91" t="s">
        <v>183</v>
      </c>
      <c r="E401" s="384"/>
      <c r="F401" s="125"/>
      <c r="G401" s="332">
        <v>3979.7</v>
      </c>
      <c r="H401" s="321">
        <v>3979.7</v>
      </c>
      <c r="I401" s="346">
        <f t="shared" si="13"/>
        <v>3979.7</v>
      </c>
      <c r="J401" s="269">
        <f t="shared" si="12"/>
        <v>1</v>
      </c>
    </row>
    <row r="402" spans="1:10" ht="32.25" customHeight="1">
      <c r="A402" s="122"/>
      <c r="B402" s="123"/>
      <c r="C402" s="202"/>
      <c r="D402" s="91" t="s">
        <v>184</v>
      </c>
      <c r="E402" s="384"/>
      <c r="F402" s="125"/>
      <c r="G402" s="332">
        <v>4000</v>
      </c>
      <c r="H402" s="321">
        <v>4000</v>
      </c>
      <c r="I402" s="346">
        <f t="shared" si="13"/>
        <v>4000</v>
      </c>
      <c r="J402" s="269">
        <f t="shared" si="12"/>
        <v>1</v>
      </c>
    </row>
    <row r="403" spans="1:10" ht="30.75" customHeight="1">
      <c r="A403" s="122"/>
      <c r="B403" s="123"/>
      <c r="C403" s="202"/>
      <c r="D403" s="91" t="s">
        <v>185</v>
      </c>
      <c r="E403" s="384"/>
      <c r="F403" s="125"/>
      <c r="G403" s="332">
        <v>3200</v>
      </c>
      <c r="H403" s="321">
        <v>3200</v>
      </c>
      <c r="I403" s="346">
        <f t="shared" si="13"/>
        <v>3200</v>
      </c>
      <c r="J403" s="269">
        <f t="shared" si="12"/>
        <v>1</v>
      </c>
    </row>
    <row r="404" spans="1:10" ht="30" customHeight="1">
      <c r="A404" s="122"/>
      <c r="B404" s="123"/>
      <c r="C404" s="202"/>
      <c r="D404" s="91" t="s">
        <v>186</v>
      </c>
      <c r="E404" s="384"/>
      <c r="F404" s="125"/>
      <c r="G404" s="332">
        <v>3200</v>
      </c>
      <c r="H404" s="321">
        <v>3200</v>
      </c>
      <c r="I404" s="346">
        <f t="shared" si="13"/>
        <v>3200</v>
      </c>
      <c r="J404" s="269">
        <f t="shared" si="12"/>
        <v>1</v>
      </c>
    </row>
    <row r="405" spans="1:10" ht="42.75" customHeight="1">
      <c r="A405" s="122"/>
      <c r="B405" s="123"/>
      <c r="C405" s="202"/>
      <c r="D405" s="91" t="s">
        <v>187</v>
      </c>
      <c r="E405" s="384"/>
      <c r="F405" s="125"/>
      <c r="G405" s="332">
        <v>4375</v>
      </c>
      <c r="H405" s="321">
        <v>4375</v>
      </c>
      <c r="I405" s="346">
        <f t="shared" si="13"/>
        <v>4375</v>
      </c>
      <c r="J405" s="269">
        <f t="shared" ref="J405:J468" si="14">I405/H405</f>
        <v>1</v>
      </c>
    </row>
    <row r="406" spans="1:10" ht="54.75" customHeight="1">
      <c r="A406" s="122"/>
      <c r="B406" s="123"/>
      <c r="C406" s="202"/>
      <c r="D406" s="91" t="s">
        <v>188</v>
      </c>
      <c r="E406" s="384"/>
      <c r="F406" s="125"/>
      <c r="G406" s="332">
        <v>4374</v>
      </c>
      <c r="H406" s="321">
        <v>4374</v>
      </c>
      <c r="I406" s="346">
        <v>2240.7600000000002</v>
      </c>
      <c r="J406" s="269">
        <f t="shared" si="14"/>
        <v>0.51229080932784643</v>
      </c>
    </row>
    <row r="407" spans="1:10" ht="23.25" customHeight="1">
      <c r="A407" s="122"/>
      <c r="B407" s="123"/>
      <c r="C407" s="202"/>
      <c r="D407" s="130" t="s">
        <v>464</v>
      </c>
      <c r="E407" s="384"/>
      <c r="F407" s="125"/>
      <c r="G407" s="332">
        <v>0</v>
      </c>
      <c r="H407" s="321">
        <v>2970</v>
      </c>
      <c r="I407" s="346">
        <f t="shared" si="13"/>
        <v>2970</v>
      </c>
      <c r="J407" s="269">
        <f t="shared" si="14"/>
        <v>1</v>
      </c>
    </row>
    <row r="408" spans="1:10" ht="41.25" customHeight="1">
      <c r="A408" s="122"/>
      <c r="B408" s="123"/>
      <c r="C408" s="202"/>
      <c r="D408" s="130" t="s">
        <v>534</v>
      </c>
      <c r="E408" s="385"/>
      <c r="F408" s="125"/>
      <c r="G408" s="332">
        <v>0</v>
      </c>
      <c r="H408" s="321">
        <v>11900</v>
      </c>
      <c r="I408" s="346">
        <f t="shared" si="13"/>
        <v>11900</v>
      </c>
      <c r="J408" s="269">
        <f t="shared" si="14"/>
        <v>1</v>
      </c>
    </row>
    <row r="409" spans="1:10" ht="24.75" customHeight="1">
      <c r="A409" s="122"/>
      <c r="B409" s="123"/>
      <c r="C409" s="202"/>
      <c r="D409" s="91" t="s">
        <v>189</v>
      </c>
      <c r="E409" s="378" t="s">
        <v>190</v>
      </c>
      <c r="F409" s="125"/>
      <c r="G409" s="332">
        <v>3000</v>
      </c>
      <c r="H409" s="321">
        <v>3000</v>
      </c>
      <c r="I409" s="346">
        <v>3000</v>
      </c>
      <c r="J409" s="269">
        <f t="shared" si="14"/>
        <v>1</v>
      </c>
    </row>
    <row r="410" spans="1:10" ht="30" customHeight="1">
      <c r="A410" s="122"/>
      <c r="B410" s="123"/>
      <c r="C410" s="202"/>
      <c r="D410" s="91" t="s">
        <v>191</v>
      </c>
      <c r="E410" s="379"/>
      <c r="F410" s="125"/>
      <c r="G410" s="332">
        <v>2735</v>
      </c>
      <c r="H410" s="321">
        <v>2735</v>
      </c>
      <c r="I410" s="346">
        <v>2735</v>
      </c>
      <c r="J410" s="269">
        <f t="shared" si="14"/>
        <v>1</v>
      </c>
    </row>
    <row r="411" spans="1:10" ht="28.5" customHeight="1">
      <c r="A411" s="122"/>
      <c r="B411" s="123"/>
      <c r="C411" s="202"/>
      <c r="D411" s="91" t="s">
        <v>192</v>
      </c>
      <c r="E411" s="379"/>
      <c r="F411" s="125"/>
      <c r="G411" s="332">
        <v>3014.9</v>
      </c>
      <c r="H411" s="321">
        <v>3014.9</v>
      </c>
      <c r="I411" s="346">
        <v>3014.9</v>
      </c>
      <c r="J411" s="269">
        <f t="shared" si="14"/>
        <v>1</v>
      </c>
    </row>
    <row r="412" spans="1:10" ht="42" customHeight="1">
      <c r="A412" s="122"/>
      <c r="B412" s="123"/>
      <c r="C412" s="202"/>
      <c r="D412" s="91" t="s">
        <v>468</v>
      </c>
      <c r="E412" s="379"/>
      <c r="F412" s="125"/>
      <c r="G412" s="332">
        <v>3418.3</v>
      </c>
      <c r="H412" s="321">
        <v>3418.3</v>
      </c>
      <c r="I412" s="346">
        <v>3418.3</v>
      </c>
      <c r="J412" s="269">
        <f t="shared" si="14"/>
        <v>1</v>
      </c>
    </row>
    <row r="413" spans="1:10" ht="31.5" customHeight="1">
      <c r="A413" s="122"/>
      <c r="B413" s="123"/>
      <c r="C413" s="202"/>
      <c r="D413" s="130" t="s">
        <v>464</v>
      </c>
      <c r="E413" s="379"/>
      <c r="F413" s="128"/>
      <c r="G413" s="332">
        <v>0</v>
      </c>
      <c r="H413" s="321">
        <v>4455</v>
      </c>
      <c r="I413" s="346">
        <f t="shared" ref="I413:I444" si="15">H413</f>
        <v>4455</v>
      </c>
      <c r="J413" s="269">
        <f t="shared" si="14"/>
        <v>1</v>
      </c>
    </row>
    <row r="414" spans="1:10" ht="39" customHeight="1">
      <c r="A414" s="122"/>
      <c r="B414" s="123"/>
      <c r="C414" s="202"/>
      <c r="D414" s="130" t="s">
        <v>534</v>
      </c>
      <c r="E414" s="380"/>
      <c r="F414" s="128"/>
      <c r="G414" s="332">
        <v>0</v>
      </c>
      <c r="H414" s="321">
        <v>2400</v>
      </c>
      <c r="I414" s="346">
        <f t="shared" si="15"/>
        <v>2400</v>
      </c>
      <c r="J414" s="269">
        <f t="shared" si="14"/>
        <v>1</v>
      </c>
    </row>
    <row r="415" spans="1:10" ht="24.75" customHeight="1">
      <c r="A415" s="122"/>
      <c r="B415" s="123"/>
      <c r="C415" s="202"/>
      <c r="D415" s="91" t="s">
        <v>193</v>
      </c>
      <c r="E415" s="383" t="s">
        <v>685</v>
      </c>
      <c r="F415" s="128"/>
      <c r="G415" s="332">
        <v>3000</v>
      </c>
      <c r="H415" s="321">
        <v>3000</v>
      </c>
      <c r="I415" s="346">
        <f t="shared" si="15"/>
        <v>3000</v>
      </c>
      <c r="J415" s="269">
        <f t="shared" si="14"/>
        <v>1</v>
      </c>
    </row>
    <row r="416" spans="1:10" ht="25.5" customHeight="1">
      <c r="A416" s="122"/>
      <c r="B416" s="123"/>
      <c r="C416" s="202"/>
      <c r="D416" s="130" t="s">
        <v>464</v>
      </c>
      <c r="E416" s="385"/>
      <c r="F416" s="128"/>
      <c r="G416" s="332">
        <v>0</v>
      </c>
      <c r="H416" s="321">
        <v>1485</v>
      </c>
      <c r="I416" s="346">
        <f t="shared" si="15"/>
        <v>1485</v>
      </c>
      <c r="J416" s="269">
        <f t="shared" si="14"/>
        <v>1</v>
      </c>
    </row>
    <row r="417" spans="1:10" ht="44.25" customHeight="1">
      <c r="A417" s="122"/>
      <c r="B417" s="123"/>
      <c r="C417" s="202"/>
      <c r="D417" s="91" t="s">
        <v>194</v>
      </c>
      <c r="E417" s="378" t="s">
        <v>681</v>
      </c>
      <c r="F417" s="125"/>
      <c r="G417" s="332">
        <v>3750</v>
      </c>
      <c r="H417" s="321">
        <v>3750</v>
      </c>
      <c r="I417" s="346">
        <f t="shared" si="15"/>
        <v>3750</v>
      </c>
      <c r="J417" s="269">
        <f t="shared" si="14"/>
        <v>1</v>
      </c>
    </row>
    <row r="418" spans="1:10" ht="42.75" customHeight="1">
      <c r="A418" s="122"/>
      <c r="B418" s="123"/>
      <c r="C418" s="202"/>
      <c r="D418" s="91" t="s">
        <v>195</v>
      </c>
      <c r="E418" s="379"/>
      <c r="F418" s="125"/>
      <c r="G418" s="332">
        <v>4000</v>
      </c>
      <c r="H418" s="321">
        <v>4000</v>
      </c>
      <c r="I418" s="346">
        <f t="shared" si="15"/>
        <v>4000</v>
      </c>
      <c r="J418" s="269">
        <f t="shared" si="14"/>
        <v>1</v>
      </c>
    </row>
    <row r="419" spans="1:10" ht="47.25" customHeight="1">
      <c r="A419" s="122"/>
      <c r="B419" s="123"/>
      <c r="C419" s="202"/>
      <c r="D419" s="91" t="s">
        <v>196</v>
      </c>
      <c r="E419" s="379"/>
      <c r="F419" s="125"/>
      <c r="G419" s="332">
        <v>2742.4</v>
      </c>
      <c r="H419" s="321">
        <v>2742.4</v>
      </c>
      <c r="I419" s="346">
        <f t="shared" si="15"/>
        <v>2742.4</v>
      </c>
      <c r="J419" s="269">
        <f t="shared" si="14"/>
        <v>1</v>
      </c>
    </row>
    <row r="420" spans="1:10" ht="24.75" customHeight="1">
      <c r="A420" s="122"/>
      <c r="B420" s="123"/>
      <c r="C420" s="202"/>
      <c r="D420" s="130" t="s">
        <v>464</v>
      </c>
      <c r="E420" s="380"/>
      <c r="F420" s="128"/>
      <c r="G420" s="332">
        <v>0</v>
      </c>
      <c r="H420" s="321">
        <v>2970</v>
      </c>
      <c r="I420" s="346">
        <f t="shared" si="15"/>
        <v>2970</v>
      </c>
      <c r="J420" s="269">
        <f t="shared" si="14"/>
        <v>1</v>
      </c>
    </row>
    <row r="421" spans="1:10" ht="44.25" customHeight="1">
      <c r="A421" s="122"/>
      <c r="B421" s="123"/>
      <c r="C421" s="202"/>
      <c r="D421" s="91" t="s">
        <v>197</v>
      </c>
      <c r="E421" s="378" t="s">
        <v>198</v>
      </c>
      <c r="F421" s="125"/>
      <c r="G421" s="332">
        <v>3995.4</v>
      </c>
      <c r="H421" s="321">
        <v>3995.4</v>
      </c>
      <c r="I421" s="346">
        <f t="shared" si="15"/>
        <v>3995.4</v>
      </c>
      <c r="J421" s="269">
        <f t="shared" si="14"/>
        <v>1</v>
      </c>
    </row>
    <row r="422" spans="1:10" ht="39" customHeight="1">
      <c r="A422" s="122"/>
      <c r="B422" s="123"/>
      <c r="C422" s="202"/>
      <c r="D422" s="91" t="s">
        <v>199</v>
      </c>
      <c r="E422" s="379"/>
      <c r="F422" s="125"/>
      <c r="G422" s="332">
        <v>3200</v>
      </c>
      <c r="H422" s="321">
        <v>3200</v>
      </c>
      <c r="I422" s="346">
        <f t="shared" si="15"/>
        <v>3200</v>
      </c>
      <c r="J422" s="269">
        <f t="shared" si="14"/>
        <v>1</v>
      </c>
    </row>
    <row r="423" spans="1:10" ht="43.5" customHeight="1">
      <c r="A423" s="122"/>
      <c r="B423" s="123"/>
      <c r="C423" s="202"/>
      <c r="D423" s="91" t="s">
        <v>200</v>
      </c>
      <c r="E423" s="379"/>
      <c r="F423" s="125"/>
      <c r="G423" s="332">
        <v>3200</v>
      </c>
      <c r="H423" s="321">
        <v>3200</v>
      </c>
      <c r="I423" s="346">
        <f t="shared" si="15"/>
        <v>3200</v>
      </c>
      <c r="J423" s="269">
        <f t="shared" si="14"/>
        <v>1</v>
      </c>
    </row>
    <row r="424" spans="1:10" ht="42" customHeight="1">
      <c r="A424" s="122"/>
      <c r="B424" s="123"/>
      <c r="C424" s="202"/>
      <c r="D424" s="91" t="s">
        <v>201</v>
      </c>
      <c r="E424" s="380"/>
      <c r="F424" s="125"/>
      <c r="G424" s="332">
        <v>3200</v>
      </c>
      <c r="H424" s="321">
        <v>3200</v>
      </c>
      <c r="I424" s="346">
        <f t="shared" si="15"/>
        <v>3200</v>
      </c>
      <c r="J424" s="269">
        <f t="shared" si="14"/>
        <v>1</v>
      </c>
    </row>
    <row r="425" spans="1:10" ht="33.75" customHeight="1">
      <c r="A425" s="122"/>
      <c r="B425" s="123"/>
      <c r="C425" s="202"/>
      <c r="D425" s="91" t="s">
        <v>218</v>
      </c>
      <c r="E425" s="92" t="s">
        <v>682</v>
      </c>
      <c r="F425" s="157"/>
      <c r="G425" s="332">
        <v>4000</v>
      </c>
      <c r="H425" s="321">
        <v>4000</v>
      </c>
      <c r="I425" s="346">
        <f t="shared" si="15"/>
        <v>4000</v>
      </c>
      <c r="J425" s="269">
        <f t="shared" si="14"/>
        <v>1</v>
      </c>
    </row>
    <row r="426" spans="1:10" ht="30" customHeight="1">
      <c r="A426" s="122"/>
      <c r="B426" s="123"/>
      <c r="C426" s="202"/>
      <c r="D426" s="91" t="s">
        <v>219</v>
      </c>
      <c r="E426" s="378" t="s">
        <v>220</v>
      </c>
      <c r="F426" s="109"/>
      <c r="G426" s="332">
        <v>3750</v>
      </c>
      <c r="H426" s="321">
        <v>3750</v>
      </c>
      <c r="I426" s="346">
        <f t="shared" si="15"/>
        <v>3750</v>
      </c>
      <c r="J426" s="269">
        <f t="shared" si="14"/>
        <v>1</v>
      </c>
    </row>
    <row r="427" spans="1:10" ht="39" customHeight="1">
      <c r="A427" s="122"/>
      <c r="B427" s="123"/>
      <c r="C427" s="202"/>
      <c r="D427" s="91" t="s">
        <v>221</v>
      </c>
      <c r="E427" s="379"/>
      <c r="F427" s="109"/>
      <c r="G427" s="332">
        <v>3750</v>
      </c>
      <c r="H427" s="321">
        <v>3750</v>
      </c>
      <c r="I427" s="346">
        <f t="shared" si="15"/>
        <v>3750</v>
      </c>
      <c r="J427" s="269">
        <f t="shared" si="14"/>
        <v>1</v>
      </c>
    </row>
    <row r="428" spans="1:10" ht="30.75" customHeight="1">
      <c r="A428" s="122"/>
      <c r="B428" s="123"/>
      <c r="C428" s="202"/>
      <c r="D428" s="91" t="s">
        <v>222</v>
      </c>
      <c r="E428" s="379"/>
      <c r="F428" s="125"/>
      <c r="G428" s="332">
        <v>2977</v>
      </c>
      <c r="H428" s="321">
        <v>2977</v>
      </c>
      <c r="I428" s="346">
        <f t="shared" si="15"/>
        <v>2977</v>
      </c>
      <c r="J428" s="269">
        <f t="shared" si="14"/>
        <v>1</v>
      </c>
    </row>
    <row r="429" spans="1:10" ht="22.5" customHeight="1">
      <c r="A429" s="122"/>
      <c r="B429" s="123"/>
      <c r="C429" s="202"/>
      <c r="D429" s="91" t="s">
        <v>223</v>
      </c>
      <c r="E429" s="379"/>
      <c r="F429" s="125"/>
      <c r="G429" s="332">
        <v>4000</v>
      </c>
      <c r="H429" s="321">
        <v>4000</v>
      </c>
      <c r="I429" s="346">
        <f t="shared" si="15"/>
        <v>4000</v>
      </c>
      <c r="J429" s="269">
        <f t="shared" si="14"/>
        <v>1</v>
      </c>
    </row>
    <row r="430" spans="1:10" ht="27.75" customHeight="1">
      <c r="A430" s="122"/>
      <c r="B430" s="123"/>
      <c r="C430" s="202"/>
      <c r="D430" s="91" t="s">
        <v>53</v>
      </c>
      <c r="E430" s="379"/>
      <c r="F430" s="125"/>
      <c r="G430" s="332">
        <v>2999.5</v>
      </c>
      <c r="H430" s="321">
        <v>2999.5</v>
      </c>
      <c r="I430" s="346">
        <f t="shared" si="15"/>
        <v>2999.5</v>
      </c>
      <c r="J430" s="269">
        <f t="shared" si="14"/>
        <v>1</v>
      </c>
    </row>
    <row r="431" spans="1:10" ht="29.25" customHeight="1">
      <c r="A431" s="122"/>
      <c r="B431" s="123"/>
      <c r="C431" s="202"/>
      <c r="D431" s="91" t="s">
        <v>257</v>
      </c>
      <c r="E431" s="379"/>
      <c r="F431" s="125"/>
      <c r="G431" s="332">
        <v>3750</v>
      </c>
      <c r="H431" s="321">
        <v>3750</v>
      </c>
      <c r="I431" s="346">
        <f t="shared" si="15"/>
        <v>3750</v>
      </c>
      <c r="J431" s="269">
        <f t="shared" si="14"/>
        <v>1</v>
      </c>
    </row>
    <row r="432" spans="1:10" ht="54" customHeight="1">
      <c r="A432" s="122"/>
      <c r="B432" s="123"/>
      <c r="C432" s="202"/>
      <c r="D432" s="91" t="s">
        <v>258</v>
      </c>
      <c r="E432" s="379"/>
      <c r="F432" s="125"/>
      <c r="G432" s="332">
        <v>4000</v>
      </c>
      <c r="H432" s="321">
        <v>4000</v>
      </c>
      <c r="I432" s="346">
        <f t="shared" si="15"/>
        <v>4000</v>
      </c>
      <c r="J432" s="269">
        <f t="shared" si="14"/>
        <v>1</v>
      </c>
    </row>
    <row r="433" spans="1:10" ht="32.25" customHeight="1">
      <c r="A433" s="122"/>
      <c r="B433" s="123"/>
      <c r="C433" s="202"/>
      <c r="D433" s="91" t="s">
        <v>259</v>
      </c>
      <c r="E433" s="379"/>
      <c r="F433" s="125"/>
      <c r="G433" s="332">
        <v>3748.3</v>
      </c>
      <c r="H433" s="321">
        <v>3748.3</v>
      </c>
      <c r="I433" s="346">
        <f t="shared" si="15"/>
        <v>3748.3</v>
      </c>
      <c r="J433" s="269">
        <f t="shared" si="14"/>
        <v>1</v>
      </c>
    </row>
    <row r="434" spans="1:10" ht="30.75" customHeight="1">
      <c r="A434" s="122"/>
      <c r="B434" s="123"/>
      <c r="C434" s="202"/>
      <c r="D434" s="91" t="s">
        <v>260</v>
      </c>
      <c r="E434" s="379"/>
      <c r="F434" s="125"/>
      <c r="G434" s="332">
        <v>3734</v>
      </c>
      <c r="H434" s="321">
        <v>3734</v>
      </c>
      <c r="I434" s="346">
        <f t="shared" si="15"/>
        <v>3734</v>
      </c>
      <c r="J434" s="269">
        <f t="shared" si="14"/>
        <v>1</v>
      </c>
    </row>
    <row r="435" spans="1:10" ht="30.75" customHeight="1">
      <c r="A435" s="122"/>
      <c r="B435" s="123"/>
      <c r="C435" s="202"/>
      <c r="D435" s="91" t="s">
        <v>261</v>
      </c>
      <c r="E435" s="379"/>
      <c r="F435" s="128"/>
      <c r="G435" s="332">
        <v>3750</v>
      </c>
      <c r="H435" s="321">
        <v>3750</v>
      </c>
      <c r="I435" s="346">
        <f t="shared" si="15"/>
        <v>3750</v>
      </c>
      <c r="J435" s="269">
        <f t="shared" si="14"/>
        <v>1</v>
      </c>
    </row>
    <row r="436" spans="1:10" ht="40.5" customHeight="1">
      <c r="A436" s="122"/>
      <c r="B436" s="123"/>
      <c r="C436" s="202"/>
      <c r="D436" s="91" t="s">
        <v>534</v>
      </c>
      <c r="E436" s="379"/>
      <c r="F436" s="128"/>
      <c r="G436" s="332">
        <v>0</v>
      </c>
      <c r="H436" s="321">
        <v>14700</v>
      </c>
      <c r="I436" s="346">
        <f t="shared" si="15"/>
        <v>14700</v>
      </c>
      <c r="J436" s="269">
        <f t="shared" si="14"/>
        <v>1</v>
      </c>
    </row>
    <row r="437" spans="1:10" ht="28.5" customHeight="1">
      <c r="A437" s="122"/>
      <c r="B437" s="123"/>
      <c r="C437" s="202"/>
      <c r="D437" s="91" t="s">
        <v>535</v>
      </c>
      <c r="E437" s="379"/>
      <c r="F437" s="128"/>
      <c r="G437" s="332">
        <v>0</v>
      </c>
      <c r="H437" s="321">
        <v>16000</v>
      </c>
      <c r="I437" s="346">
        <f t="shared" si="15"/>
        <v>16000</v>
      </c>
      <c r="J437" s="269">
        <f t="shared" si="14"/>
        <v>1</v>
      </c>
    </row>
    <row r="438" spans="1:10" ht="27.75" customHeight="1">
      <c r="A438" s="122"/>
      <c r="B438" s="123"/>
      <c r="C438" s="202"/>
      <c r="D438" s="91" t="s">
        <v>464</v>
      </c>
      <c r="E438" s="379"/>
      <c r="F438" s="128"/>
      <c r="G438" s="332">
        <v>0</v>
      </c>
      <c r="H438" s="321">
        <v>22275</v>
      </c>
      <c r="I438" s="346">
        <f t="shared" si="15"/>
        <v>22275</v>
      </c>
      <c r="J438" s="269">
        <f t="shared" si="14"/>
        <v>1</v>
      </c>
    </row>
    <row r="439" spans="1:10" ht="41.25" customHeight="1">
      <c r="A439" s="122"/>
      <c r="B439" s="123"/>
      <c r="C439" s="202"/>
      <c r="D439" s="91" t="s">
        <v>309</v>
      </c>
      <c r="E439" s="380"/>
      <c r="F439" s="128"/>
      <c r="G439" s="332">
        <v>0</v>
      </c>
      <c r="H439" s="321">
        <v>6000</v>
      </c>
      <c r="I439" s="346">
        <f t="shared" si="15"/>
        <v>6000</v>
      </c>
      <c r="J439" s="269">
        <f t="shared" si="14"/>
        <v>1</v>
      </c>
    </row>
    <row r="440" spans="1:10" ht="27" customHeight="1">
      <c r="A440" s="122"/>
      <c r="B440" s="123"/>
      <c r="C440" s="202"/>
      <c r="D440" s="91" t="s">
        <v>262</v>
      </c>
      <c r="E440" s="378" t="s">
        <v>263</v>
      </c>
      <c r="F440" s="125"/>
      <c r="G440" s="332">
        <v>3750</v>
      </c>
      <c r="H440" s="321">
        <v>3750</v>
      </c>
      <c r="I440" s="346">
        <f t="shared" si="15"/>
        <v>3750</v>
      </c>
      <c r="J440" s="269">
        <f t="shared" si="14"/>
        <v>1</v>
      </c>
    </row>
    <row r="441" spans="1:10" ht="45" customHeight="1">
      <c r="A441" s="122"/>
      <c r="B441" s="123"/>
      <c r="C441" s="202"/>
      <c r="D441" s="91" t="s">
        <v>534</v>
      </c>
      <c r="E441" s="379"/>
      <c r="F441" s="125"/>
      <c r="G441" s="332">
        <v>0</v>
      </c>
      <c r="H441" s="321">
        <v>1600</v>
      </c>
      <c r="I441" s="346">
        <f t="shared" si="15"/>
        <v>1600</v>
      </c>
      <c r="J441" s="269">
        <f t="shared" si="14"/>
        <v>1</v>
      </c>
    </row>
    <row r="442" spans="1:10" ht="28.5" customHeight="1">
      <c r="A442" s="122"/>
      <c r="B442" s="123"/>
      <c r="C442" s="202"/>
      <c r="D442" s="91" t="s">
        <v>464</v>
      </c>
      <c r="E442" s="379"/>
      <c r="F442" s="125"/>
      <c r="G442" s="332">
        <v>0</v>
      </c>
      <c r="H442" s="321">
        <v>1485</v>
      </c>
      <c r="I442" s="346">
        <f t="shared" si="15"/>
        <v>1485</v>
      </c>
      <c r="J442" s="269">
        <f t="shared" si="14"/>
        <v>1</v>
      </c>
    </row>
    <row r="443" spans="1:10" ht="40.5" customHeight="1">
      <c r="A443" s="122"/>
      <c r="B443" s="123"/>
      <c r="C443" s="202"/>
      <c r="D443" s="130" t="s">
        <v>311</v>
      </c>
      <c r="E443" s="380"/>
      <c r="F443" s="125"/>
      <c r="G443" s="332">
        <v>0</v>
      </c>
      <c r="H443" s="321">
        <v>1695</v>
      </c>
      <c r="I443" s="346">
        <f t="shared" si="15"/>
        <v>1695</v>
      </c>
      <c r="J443" s="269">
        <f t="shared" si="14"/>
        <v>1</v>
      </c>
    </row>
    <row r="444" spans="1:10" ht="29.25" customHeight="1">
      <c r="A444" s="122"/>
      <c r="B444" s="123"/>
      <c r="C444" s="202"/>
      <c r="D444" s="91" t="s">
        <v>264</v>
      </c>
      <c r="E444" s="378" t="s">
        <v>265</v>
      </c>
      <c r="F444" s="125"/>
      <c r="G444" s="332">
        <v>3000</v>
      </c>
      <c r="H444" s="321">
        <v>3000</v>
      </c>
      <c r="I444" s="346">
        <f t="shared" si="15"/>
        <v>3000</v>
      </c>
      <c r="J444" s="269">
        <f t="shared" si="14"/>
        <v>1</v>
      </c>
    </row>
    <row r="445" spans="1:10" ht="24.75" customHeight="1">
      <c r="A445" s="122"/>
      <c r="B445" s="123"/>
      <c r="C445" s="202"/>
      <c r="D445" s="91" t="s">
        <v>464</v>
      </c>
      <c r="E445" s="380"/>
      <c r="F445" s="125"/>
      <c r="G445" s="332">
        <v>0</v>
      </c>
      <c r="H445" s="321">
        <v>1485</v>
      </c>
      <c r="I445" s="346">
        <f t="shared" ref="I445:I462" si="16">H445</f>
        <v>1485</v>
      </c>
      <c r="J445" s="269">
        <f t="shared" si="14"/>
        <v>1</v>
      </c>
    </row>
    <row r="446" spans="1:10" ht="42" customHeight="1">
      <c r="A446" s="122"/>
      <c r="B446" s="123"/>
      <c r="C446" s="202"/>
      <c r="D446" s="91" t="s">
        <v>266</v>
      </c>
      <c r="E446" s="378" t="s">
        <v>106</v>
      </c>
      <c r="F446" s="125"/>
      <c r="G446" s="332">
        <v>3200</v>
      </c>
      <c r="H446" s="321">
        <v>3200</v>
      </c>
      <c r="I446" s="346">
        <f t="shared" si="16"/>
        <v>3200</v>
      </c>
      <c r="J446" s="269">
        <f t="shared" si="14"/>
        <v>1</v>
      </c>
    </row>
    <row r="447" spans="1:10" ht="42" customHeight="1">
      <c r="A447" s="122"/>
      <c r="B447" s="123"/>
      <c r="C447" s="202"/>
      <c r="D447" s="91" t="s">
        <v>534</v>
      </c>
      <c r="E447" s="380"/>
      <c r="F447" s="125"/>
      <c r="G447" s="332">
        <v>0</v>
      </c>
      <c r="H447" s="321">
        <v>800</v>
      </c>
      <c r="I447" s="346">
        <f t="shared" si="16"/>
        <v>800</v>
      </c>
      <c r="J447" s="269">
        <f t="shared" si="14"/>
        <v>1</v>
      </c>
    </row>
    <row r="448" spans="1:10" ht="39.75" customHeight="1">
      <c r="A448" s="122"/>
      <c r="B448" s="123"/>
      <c r="C448" s="202"/>
      <c r="D448" s="91" t="s">
        <v>267</v>
      </c>
      <c r="E448" s="92" t="s">
        <v>105</v>
      </c>
      <c r="F448" s="125"/>
      <c r="G448" s="332">
        <v>3200</v>
      </c>
      <c r="H448" s="321">
        <v>3200</v>
      </c>
      <c r="I448" s="346">
        <f t="shared" si="16"/>
        <v>3200</v>
      </c>
      <c r="J448" s="269">
        <f t="shared" si="14"/>
        <v>1</v>
      </c>
    </row>
    <row r="449" spans="1:10" ht="56.25" customHeight="1">
      <c r="A449" s="122"/>
      <c r="B449" s="123"/>
      <c r="C449" s="202"/>
      <c r="D449" s="91" t="s">
        <v>268</v>
      </c>
      <c r="E449" s="92" t="s">
        <v>104</v>
      </c>
      <c r="F449" s="125"/>
      <c r="G449" s="332">
        <v>4000</v>
      </c>
      <c r="H449" s="321">
        <v>4000</v>
      </c>
      <c r="I449" s="346">
        <f t="shared" si="16"/>
        <v>4000</v>
      </c>
      <c r="J449" s="269">
        <f t="shared" si="14"/>
        <v>1</v>
      </c>
    </row>
    <row r="450" spans="1:10" ht="27" customHeight="1">
      <c r="A450" s="122"/>
      <c r="B450" s="123"/>
      <c r="C450" s="202"/>
      <c r="D450" s="91" t="s">
        <v>269</v>
      </c>
      <c r="E450" s="378" t="s">
        <v>1</v>
      </c>
      <c r="F450" s="125"/>
      <c r="G450" s="332">
        <v>3000</v>
      </c>
      <c r="H450" s="321">
        <v>3000</v>
      </c>
      <c r="I450" s="346">
        <f t="shared" si="16"/>
        <v>3000</v>
      </c>
      <c r="J450" s="269">
        <f t="shared" si="14"/>
        <v>1</v>
      </c>
    </row>
    <row r="451" spans="1:10" ht="36.75" customHeight="1">
      <c r="A451" s="122"/>
      <c r="B451" s="123"/>
      <c r="C451" s="202"/>
      <c r="D451" s="91" t="s">
        <v>534</v>
      </c>
      <c r="E451" s="380"/>
      <c r="F451" s="125"/>
      <c r="G451" s="332">
        <v>0</v>
      </c>
      <c r="H451" s="321">
        <v>1100</v>
      </c>
      <c r="I451" s="346">
        <f t="shared" si="16"/>
        <v>1100</v>
      </c>
      <c r="J451" s="269">
        <f t="shared" si="14"/>
        <v>1</v>
      </c>
    </row>
    <row r="452" spans="1:10" ht="35.25" customHeight="1">
      <c r="A452" s="122"/>
      <c r="B452" s="123"/>
      <c r="C452" s="202"/>
      <c r="D452" s="91" t="s">
        <v>270</v>
      </c>
      <c r="E452" s="92" t="s">
        <v>271</v>
      </c>
      <c r="F452" s="125"/>
      <c r="G452" s="332">
        <v>3000</v>
      </c>
      <c r="H452" s="321">
        <v>3000</v>
      </c>
      <c r="I452" s="346">
        <f t="shared" si="16"/>
        <v>3000</v>
      </c>
      <c r="J452" s="269">
        <f t="shared" si="14"/>
        <v>1</v>
      </c>
    </row>
    <row r="453" spans="1:10" ht="31.5" customHeight="1">
      <c r="A453" s="122"/>
      <c r="B453" s="123"/>
      <c r="C453" s="202"/>
      <c r="D453" s="91" t="s">
        <v>272</v>
      </c>
      <c r="E453" s="378" t="s">
        <v>273</v>
      </c>
      <c r="F453" s="125"/>
      <c r="G453" s="332">
        <v>3496.5</v>
      </c>
      <c r="H453" s="321">
        <v>3496.5</v>
      </c>
      <c r="I453" s="346">
        <v>2314.0100000000002</v>
      </c>
      <c r="J453" s="269">
        <f t="shared" si="14"/>
        <v>0.66180752180752189</v>
      </c>
    </row>
    <row r="454" spans="1:10" ht="40.5" customHeight="1">
      <c r="A454" s="122"/>
      <c r="B454" s="123"/>
      <c r="C454" s="202"/>
      <c r="D454" s="130" t="s">
        <v>534</v>
      </c>
      <c r="E454" s="379"/>
      <c r="F454" s="125"/>
      <c r="G454" s="332">
        <v>0</v>
      </c>
      <c r="H454" s="321">
        <v>3300</v>
      </c>
      <c r="I454" s="346">
        <f t="shared" si="16"/>
        <v>3300</v>
      </c>
      <c r="J454" s="269">
        <f t="shared" si="14"/>
        <v>1</v>
      </c>
    </row>
    <row r="455" spans="1:10" ht="27" customHeight="1">
      <c r="A455" s="122"/>
      <c r="B455" s="123"/>
      <c r="C455" s="202"/>
      <c r="D455" s="130" t="s">
        <v>464</v>
      </c>
      <c r="E455" s="380"/>
      <c r="F455" s="125"/>
      <c r="G455" s="332">
        <v>0</v>
      </c>
      <c r="H455" s="321">
        <v>1450</v>
      </c>
      <c r="I455" s="346">
        <f t="shared" si="16"/>
        <v>1450</v>
      </c>
      <c r="J455" s="269">
        <f t="shared" si="14"/>
        <v>1</v>
      </c>
    </row>
    <row r="456" spans="1:10" ht="42.75" customHeight="1">
      <c r="A456" s="122"/>
      <c r="B456" s="123"/>
      <c r="C456" s="202"/>
      <c r="D456" s="91" t="s">
        <v>274</v>
      </c>
      <c r="E456" s="92" t="s">
        <v>118</v>
      </c>
      <c r="F456" s="125"/>
      <c r="G456" s="332">
        <v>4666.7</v>
      </c>
      <c r="H456" s="321">
        <v>4666.7</v>
      </c>
      <c r="I456" s="346">
        <f t="shared" si="16"/>
        <v>4666.7</v>
      </c>
      <c r="J456" s="269">
        <f t="shared" si="14"/>
        <v>1</v>
      </c>
    </row>
    <row r="457" spans="1:10" ht="36.75" customHeight="1">
      <c r="A457" s="122"/>
      <c r="B457" s="123"/>
      <c r="C457" s="202"/>
      <c r="D457" s="91" t="s">
        <v>454</v>
      </c>
      <c r="E457" s="92" t="s">
        <v>455</v>
      </c>
      <c r="F457" s="125"/>
      <c r="G457" s="332">
        <v>3600</v>
      </c>
      <c r="H457" s="321">
        <v>3600</v>
      </c>
      <c r="I457" s="346">
        <f t="shared" si="16"/>
        <v>3600</v>
      </c>
      <c r="J457" s="269">
        <f t="shared" si="14"/>
        <v>1</v>
      </c>
    </row>
    <row r="458" spans="1:10" ht="47.25" customHeight="1">
      <c r="A458" s="122"/>
      <c r="B458" s="123"/>
      <c r="C458" s="202"/>
      <c r="D458" s="91" t="s">
        <v>456</v>
      </c>
      <c r="E458" s="378" t="s">
        <v>457</v>
      </c>
      <c r="F458" s="125"/>
      <c r="G458" s="332">
        <v>4000</v>
      </c>
      <c r="H458" s="321">
        <v>4000</v>
      </c>
      <c r="I458" s="346">
        <f t="shared" si="16"/>
        <v>4000</v>
      </c>
      <c r="J458" s="269">
        <f t="shared" si="14"/>
        <v>1</v>
      </c>
    </row>
    <row r="459" spans="1:10" ht="43.5" customHeight="1">
      <c r="A459" s="122"/>
      <c r="B459" s="123"/>
      <c r="C459" s="202"/>
      <c r="D459" s="91" t="s">
        <v>458</v>
      </c>
      <c r="E459" s="380"/>
      <c r="F459" s="125"/>
      <c r="G459" s="332">
        <v>4374</v>
      </c>
      <c r="H459" s="321">
        <v>4374</v>
      </c>
      <c r="I459" s="346">
        <f t="shared" si="16"/>
        <v>4374</v>
      </c>
      <c r="J459" s="269">
        <f t="shared" si="14"/>
        <v>1</v>
      </c>
    </row>
    <row r="460" spans="1:10" ht="27" customHeight="1">
      <c r="A460" s="122"/>
      <c r="B460" s="123"/>
      <c r="C460" s="202"/>
      <c r="D460" s="91" t="s">
        <v>459</v>
      </c>
      <c r="E460" s="92" t="s">
        <v>119</v>
      </c>
      <c r="F460" s="125"/>
      <c r="G460" s="332">
        <v>4000</v>
      </c>
      <c r="H460" s="321">
        <v>4000</v>
      </c>
      <c r="I460" s="346">
        <f t="shared" si="16"/>
        <v>4000</v>
      </c>
      <c r="J460" s="269">
        <f t="shared" si="14"/>
        <v>1</v>
      </c>
    </row>
    <row r="461" spans="1:10" ht="27" customHeight="1">
      <c r="A461" s="122"/>
      <c r="B461" s="123"/>
      <c r="C461" s="202"/>
      <c r="D461" s="91" t="s">
        <v>460</v>
      </c>
      <c r="E461" s="92" t="s">
        <v>461</v>
      </c>
      <c r="F461" s="125"/>
      <c r="G461" s="332">
        <v>3000</v>
      </c>
      <c r="H461" s="321">
        <v>3000</v>
      </c>
      <c r="I461" s="346">
        <f t="shared" si="16"/>
        <v>3000</v>
      </c>
      <c r="J461" s="269">
        <f t="shared" si="14"/>
        <v>1</v>
      </c>
    </row>
    <row r="462" spans="1:10" ht="40.5" customHeight="1">
      <c r="A462" s="122"/>
      <c r="B462" s="123"/>
      <c r="C462" s="202"/>
      <c r="D462" s="91" t="s">
        <v>534</v>
      </c>
      <c r="E462" s="129" t="s">
        <v>584</v>
      </c>
      <c r="F462" s="125"/>
      <c r="G462" s="332">
        <v>0</v>
      </c>
      <c r="H462" s="321">
        <v>1700</v>
      </c>
      <c r="I462" s="346">
        <f t="shared" si="16"/>
        <v>1700</v>
      </c>
      <c r="J462" s="269">
        <f t="shared" si="14"/>
        <v>1</v>
      </c>
    </row>
    <row r="463" spans="1:10" ht="42" customHeight="1">
      <c r="A463" s="122"/>
      <c r="B463" s="123"/>
      <c r="C463" s="202"/>
      <c r="D463" s="91" t="s">
        <v>309</v>
      </c>
      <c r="E463" s="129" t="s">
        <v>589</v>
      </c>
      <c r="F463" s="125"/>
      <c r="G463" s="332">
        <v>0</v>
      </c>
      <c r="H463" s="321">
        <v>6000</v>
      </c>
      <c r="I463" s="346">
        <v>6000</v>
      </c>
      <c r="J463" s="269">
        <f t="shared" si="14"/>
        <v>1</v>
      </c>
    </row>
    <row r="464" spans="1:10" ht="24" customHeight="1">
      <c r="A464" s="122"/>
      <c r="B464" s="123"/>
      <c r="C464" s="202"/>
      <c r="D464" s="91" t="s">
        <v>464</v>
      </c>
      <c r="E464" s="129" t="s">
        <v>536</v>
      </c>
      <c r="F464" s="125"/>
      <c r="G464" s="332">
        <v>0</v>
      </c>
      <c r="H464" s="321">
        <v>1485</v>
      </c>
      <c r="I464" s="346">
        <v>1485</v>
      </c>
      <c r="J464" s="269">
        <f t="shared" si="14"/>
        <v>1</v>
      </c>
    </row>
    <row r="465" spans="1:10" ht="36.75" customHeight="1">
      <c r="A465" s="122"/>
      <c r="B465" s="123"/>
      <c r="C465" s="202"/>
      <c r="D465" s="91" t="s">
        <v>534</v>
      </c>
      <c r="E465" s="129" t="s">
        <v>303</v>
      </c>
      <c r="F465" s="125"/>
      <c r="G465" s="332">
        <v>0</v>
      </c>
      <c r="H465" s="321">
        <v>4250</v>
      </c>
      <c r="I465" s="346">
        <v>4250</v>
      </c>
      <c r="J465" s="269">
        <f t="shared" si="14"/>
        <v>1</v>
      </c>
    </row>
    <row r="466" spans="1:10" ht="39" customHeight="1">
      <c r="A466" s="122"/>
      <c r="B466" s="123"/>
      <c r="C466" s="202"/>
      <c r="D466" s="91" t="s">
        <v>534</v>
      </c>
      <c r="E466" s="129" t="s">
        <v>537</v>
      </c>
      <c r="F466" s="125"/>
      <c r="G466" s="332">
        <v>0</v>
      </c>
      <c r="H466" s="321">
        <v>1700</v>
      </c>
      <c r="I466" s="346">
        <v>1700</v>
      </c>
      <c r="J466" s="269">
        <f t="shared" si="14"/>
        <v>1</v>
      </c>
    </row>
    <row r="467" spans="1:10" ht="27" customHeight="1">
      <c r="A467" s="122"/>
      <c r="B467" s="123"/>
      <c r="C467" s="202"/>
      <c r="D467" s="91" t="s">
        <v>464</v>
      </c>
      <c r="E467" s="129" t="s">
        <v>538</v>
      </c>
      <c r="F467" s="125"/>
      <c r="G467" s="332">
        <v>0</v>
      </c>
      <c r="H467" s="321">
        <v>1485</v>
      </c>
      <c r="I467" s="346">
        <v>1485</v>
      </c>
      <c r="J467" s="269">
        <f t="shared" si="14"/>
        <v>1</v>
      </c>
    </row>
    <row r="468" spans="1:10" ht="37.5" customHeight="1">
      <c r="A468" s="122"/>
      <c r="B468" s="123"/>
      <c r="C468" s="202"/>
      <c r="D468" s="91" t="s">
        <v>464</v>
      </c>
      <c r="E468" s="129" t="s">
        <v>539</v>
      </c>
      <c r="F468" s="125"/>
      <c r="G468" s="332">
        <v>0</v>
      </c>
      <c r="H468" s="321">
        <v>1485</v>
      </c>
      <c r="I468" s="346">
        <v>1485</v>
      </c>
      <c r="J468" s="269">
        <f t="shared" si="14"/>
        <v>1</v>
      </c>
    </row>
    <row r="469" spans="1:10" ht="45" customHeight="1">
      <c r="A469" s="122"/>
      <c r="B469" s="123"/>
      <c r="C469" s="202"/>
      <c r="D469" s="91" t="s">
        <v>311</v>
      </c>
      <c r="E469" s="129" t="s">
        <v>540</v>
      </c>
      <c r="F469" s="125"/>
      <c r="G469" s="332">
        <v>0</v>
      </c>
      <c r="H469" s="321">
        <v>2825</v>
      </c>
      <c r="I469" s="346">
        <v>2825</v>
      </c>
      <c r="J469" s="269">
        <f t="shared" ref="J469:J484" si="17">I469/H469</f>
        <v>1</v>
      </c>
    </row>
    <row r="470" spans="1:10" ht="41.25" customHeight="1">
      <c r="A470" s="122"/>
      <c r="B470" s="123"/>
      <c r="C470" s="202"/>
      <c r="D470" s="91" t="s">
        <v>534</v>
      </c>
      <c r="E470" s="129" t="s">
        <v>541</v>
      </c>
      <c r="F470" s="125"/>
      <c r="G470" s="332">
        <v>0</v>
      </c>
      <c r="H470" s="321">
        <v>1700</v>
      </c>
      <c r="I470" s="346">
        <v>1700</v>
      </c>
      <c r="J470" s="269">
        <f t="shared" si="17"/>
        <v>1</v>
      </c>
    </row>
    <row r="471" spans="1:10" ht="27" customHeight="1">
      <c r="A471" s="122"/>
      <c r="B471" s="123"/>
      <c r="C471" s="202"/>
      <c r="D471" s="91" t="s">
        <v>464</v>
      </c>
      <c r="E471" s="129" t="s">
        <v>542</v>
      </c>
      <c r="F471" s="125"/>
      <c r="G471" s="332">
        <v>0</v>
      </c>
      <c r="H471" s="321">
        <v>6355</v>
      </c>
      <c r="I471" s="346">
        <v>6355</v>
      </c>
      <c r="J471" s="269">
        <f t="shared" si="17"/>
        <v>1</v>
      </c>
    </row>
    <row r="472" spans="1:10" ht="30" customHeight="1">
      <c r="A472" s="122"/>
      <c r="B472" s="123"/>
      <c r="C472" s="202"/>
      <c r="D472" s="48" t="s">
        <v>462</v>
      </c>
      <c r="E472" s="129"/>
      <c r="F472" s="125"/>
      <c r="G472" s="317">
        <f>G473+G503+G527</f>
        <v>203023.3</v>
      </c>
      <c r="H472" s="318">
        <f>H473+H503+H527</f>
        <v>205647.9</v>
      </c>
      <c r="I472" s="339">
        <f t="shared" ref="I472:I484" si="18">H472</f>
        <v>205647.9</v>
      </c>
      <c r="J472" s="266">
        <f t="shared" si="17"/>
        <v>1</v>
      </c>
    </row>
    <row r="473" spans="1:10" s="168" customFormat="1" ht="29.25" customHeight="1">
      <c r="A473" s="163"/>
      <c r="B473" s="164"/>
      <c r="C473" s="225"/>
      <c r="D473" s="165" t="s">
        <v>120</v>
      </c>
      <c r="E473" s="166"/>
      <c r="F473" s="167"/>
      <c r="G473" s="348">
        <f>SUM(G474:G502)</f>
        <v>96080.8</v>
      </c>
      <c r="H473" s="349">
        <f>SUM(H474:H502)</f>
        <v>99005.4</v>
      </c>
      <c r="I473" s="350">
        <f t="shared" si="18"/>
        <v>99005.4</v>
      </c>
      <c r="J473" s="271">
        <f t="shared" si="17"/>
        <v>1</v>
      </c>
    </row>
    <row r="474" spans="1:10" ht="28.5" customHeight="1">
      <c r="A474" s="122"/>
      <c r="B474" s="123"/>
      <c r="C474" s="202"/>
      <c r="D474" s="130" t="s">
        <v>121</v>
      </c>
      <c r="E474" s="378" t="s">
        <v>578</v>
      </c>
      <c r="F474" s="125"/>
      <c r="G474" s="332">
        <v>3375</v>
      </c>
      <c r="H474" s="321">
        <v>3537.3</v>
      </c>
      <c r="I474" s="346">
        <f t="shared" si="18"/>
        <v>3537.3</v>
      </c>
      <c r="J474" s="269">
        <f t="shared" si="17"/>
        <v>1</v>
      </c>
    </row>
    <row r="475" spans="1:10" ht="28.5" customHeight="1">
      <c r="A475" s="122"/>
      <c r="B475" s="123"/>
      <c r="C475" s="202"/>
      <c r="D475" s="130" t="s">
        <v>122</v>
      </c>
      <c r="E475" s="380"/>
      <c r="F475" s="125"/>
      <c r="G475" s="332">
        <v>3375</v>
      </c>
      <c r="H475" s="321">
        <v>3537.3</v>
      </c>
      <c r="I475" s="346">
        <f t="shared" si="18"/>
        <v>3537.3</v>
      </c>
      <c r="J475" s="269">
        <f t="shared" si="17"/>
        <v>1</v>
      </c>
    </row>
    <row r="476" spans="1:10" ht="30" customHeight="1">
      <c r="A476" s="122"/>
      <c r="B476" s="123"/>
      <c r="C476" s="202"/>
      <c r="D476" s="130" t="s">
        <v>123</v>
      </c>
      <c r="E476" s="129" t="s">
        <v>579</v>
      </c>
      <c r="F476" s="125"/>
      <c r="G476" s="332">
        <v>3550</v>
      </c>
      <c r="H476" s="321">
        <v>3550</v>
      </c>
      <c r="I476" s="346">
        <f t="shared" si="18"/>
        <v>3550</v>
      </c>
      <c r="J476" s="269">
        <f t="shared" si="17"/>
        <v>1</v>
      </c>
    </row>
    <row r="477" spans="1:10" ht="28.5" customHeight="1">
      <c r="A477" s="122"/>
      <c r="B477" s="123"/>
      <c r="C477" s="202"/>
      <c r="D477" s="130" t="s">
        <v>124</v>
      </c>
      <c r="E477" s="129" t="s">
        <v>580</v>
      </c>
      <c r="F477" s="125"/>
      <c r="G477" s="332">
        <v>3440</v>
      </c>
      <c r="H477" s="321">
        <v>3440</v>
      </c>
      <c r="I477" s="346">
        <f t="shared" si="18"/>
        <v>3440</v>
      </c>
      <c r="J477" s="269">
        <f t="shared" si="17"/>
        <v>1</v>
      </c>
    </row>
    <row r="478" spans="1:10" ht="39.75" customHeight="1">
      <c r="A478" s="122"/>
      <c r="B478" s="123"/>
      <c r="C478" s="202"/>
      <c r="D478" s="130" t="s">
        <v>125</v>
      </c>
      <c r="E478" s="378" t="s">
        <v>581</v>
      </c>
      <c r="F478" s="125"/>
      <c r="G478" s="332">
        <v>3690</v>
      </c>
      <c r="H478" s="321">
        <v>3690</v>
      </c>
      <c r="I478" s="346">
        <f t="shared" si="18"/>
        <v>3690</v>
      </c>
      <c r="J478" s="269">
        <f t="shared" si="17"/>
        <v>1</v>
      </c>
    </row>
    <row r="479" spans="1:10" ht="30.75" customHeight="1">
      <c r="A479" s="122"/>
      <c r="B479" s="123"/>
      <c r="C479" s="202"/>
      <c r="D479" s="130" t="s">
        <v>126</v>
      </c>
      <c r="E479" s="379"/>
      <c r="F479" s="125"/>
      <c r="G479" s="332">
        <v>3375</v>
      </c>
      <c r="H479" s="321">
        <v>3375</v>
      </c>
      <c r="I479" s="346">
        <f t="shared" si="18"/>
        <v>3375</v>
      </c>
      <c r="J479" s="269">
        <f t="shared" si="17"/>
        <v>1</v>
      </c>
    </row>
    <row r="480" spans="1:10" ht="27.75" customHeight="1">
      <c r="A480" s="122"/>
      <c r="B480" s="123"/>
      <c r="C480" s="202"/>
      <c r="D480" s="130" t="s">
        <v>127</v>
      </c>
      <c r="E480" s="380"/>
      <c r="F480" s="125"/>
      <c r="G480" s="332">
        <v>3375</v>
      </c>
      <c r="H480" s="321">
        <v>3900</v>
      </c>
      <c r="I480" s="346">
        <f t="shared" si="18"/>
        <v>3900</v>
      </c>
      <c r="J480" s="269">
        <f t="shared" si="17"/>
        <v>1</v>
      </c>
    </row>
    <row r="481" spans="1:10" ht="32.25" customHeight="1">
      <c r="A481" s="122"/>
      <c r="B481" s="123"/>
      <c r="C481" s="202"/>
      <c r="D481" s="130" t="s">
        <v>209</v>
      </c>
      <c r="E481" s="129" t="s">
        <v>582</v>
      </c>
      <c r="F481" s="125"/>
      <c r="G481" s="332">
        <v>3375</v>
      </c>
      <c r="H481" s="321">
        <v>3375</v>
      </c>
      <c r="I481" s="346">
        <f t="shared" si="18"/>
        <v>3375</v>
      </c>
      <c r="J481" s="269">
        <f t="shared" si="17"/>
        <v>1</v>
      </c>
    </row>
    <row r="482" spans="1:10" ht="30.75" customHeight="1">
      <c r="A482" s="122"/>
      <c r="B482" s="123"/>
      <c r="C482" s="202"/>
      <c r="D482" s="130" t="s">
        <v>210</v>
      </c>
      <c r="E482" s="129" t="s">
        <v>583</v>
      </c>
      <c r="F482" s="125"/>
      <c r="G482" s="332">
        <v>3375</v>
      </c>
      <c r="H482" s="321">
        <v>3900</v>
      </c>
      <c r="I482" s="346">
        <f t="shared" si="18"/>
        <v>3900</v>
      </c>
      <c r="J482" s="269">
        <f t="shared" si="17"/>
        <v>1</v>
      </c>
    </row>
    <row r="483" spans="1:10" ht="34.5" customHeight="1">
      <c r="A483" s="122"/>
      <c r="B483" s="123"/>
      <c r="C483" s="202"/>
      <c r="D483" s="130" t="s">
        <v>213</v>
      </c>
      <c r="E483" s="129" t="s">
        <v>584</v>
      </c>
      <c r="F483" s="125"/>
      <c r="G483" s="332">
        <v>3420</v>
      </c>
      <c r="H483" s="321">
        <v>3420</v>
      </c>
      <c r="I483" s="346">
        <f t="shared" si="18"/>
        <v>3420</v>
      </c>
      <c r="J483" s="269">
        <f t="shared" si="17"/>
        <v>1</v>
      </c>
    </row>
    <row r="484" spans="1:10" ht="31.5" customHeight="1">
      <c r="A484" s="122"/>
      <c r="B484" s="123"/>
      <c r="C484" s="202"/>
      <c r="D484" s="130" t="s">
        <v>211</v>
      </c>
      <c r="E484" s="129" t="s">
        <v>585</v>
      </c>
      <c r="F484" s="125"/>
      <c r="G484" s="332">
        <v>2914</v>
      </c>
      <c r="H484" s="321">
        <v>2914</v>
      </c>
      <c r="I484" s="346">
        <f t="shared" si="18"/>
        <v>2914</v>
      </c>
      <c r="J484" s="269">
        <f t="shared" si="17"/>
        <v>1</v>
      </c>
    </row>
    <row r="485" spans="1:10" ht="54.75" customHeight="1">
      <c r="A485" s="122"/>
      <c r="B485" s="123"/>
      <c r="C485" s="202"/>
      <c r="D485" s="130" t="s">
        <v>212</v>
      </c>
      <c r="E485" s="378" t="s">
        <v>2</v>
      </c>
      <c r="F485" s="125"/>
      <c r="G485" s="332">
        <v>3555</v>
      </c>
      <c r="H485" s="321">
        <v>3555</v>
      </c>
      <c r="I485" s="346">
        <f t="shared" ref="I485:I502" si="19">H485</f>
        <v>3555</v>
      </c>
      <c r="J485" s="269">
        <f t="shared" ref="J485:J514" si="20">I485/H485</f>
        <v>1</v>
      </c>
    </row>
    <row r="486" spans="1:10" ht="28.5" customHeight="1">
      <c r="A486" s="122"/>
      <c r="B486" s="123"/>
      <c r="C486" s="202"/>
      <c r="D486" s="130" t="s">
        <v>214</v>
      </c>
      <c r="E486" s="379"/>
      <c r="F486" s="125"/>
      <c r="G486" s="332">
        <v>3277.8</v>
      </c>
      <c r="H486" s="321">
        <v>3277.8</v>
      </c>
      <c r="I486" s="346">
        <f t="shared" si="19"/>
        <v>3277.8</v>
      </c>
      <c r="J486" s="269">
        <f t="shared" si="20"/>
        <v>1</v>
      </c>
    </row>
    <row r="487" spans="1:10" ht="28.5" customHeight="1">
      <c r="A487" s="122"/>
      <c r="B487" s="123"/>
      <c r="C487" s="202"/>
      <c r="D487" s="130" t="s">
        <v>215</v>
      </c>
      <c r="E487" s="379"/>
      <c r="F487" s="125"/>
      <c r="G487" s="332">
        <v>3550</v>
      </c>
      <c r="H487" s="321">
        <v>3550</v>
      </c>
      <c r="I487" s="346">
        <f t="shared" si="19"/>
        <v>3550</v>
      </c>
      <c r="J487" s="269">
        <f t="shared" si="20"/>
        <v>1</v>
      </c>
    </row>
    <row r="488" spans="1:10" ht="28.5" customHeight="1">
      <c r="A488" s="122"/>
      <c r="B488" s="123"/>
      <c r="C488" s="202"/>
      <c r="D488" s="130" t="s">
        <v>216</v>
      </c>
      <c r="E488" s="379"/>
      <c r="F488" s="125"/>
      <c r="G488" s="332">
        <v>2250</v>
      </c>
      <c r="H488" s="321">
        <v>2250</v>
      </c>
      <c r="I488" s="346">
        <f t="shared" si="19"/>
        <v>2250</v>
      </c>
      <c r="J488" s="269">
        <f t="shared" si="20"/>
        <v>1</v>
      </c>
    </row>
    <row r="489" spans="1:10" ht="28.5" customHeight="1">
      <c r="A489" s="122"/>
      <c r="B489" s="123"/>
      <c r="C489" s="202"/>
      <c r="D489" s="130" t="s">
        <v>217</v>
      </c>
      <c r="E489" s="379"/>
      <c r="F489" s="125"/>
      <c r="G489" s="332">
        <v>3375</v>
      </c>
      <c r="H489" s="321">
        <v>3375</v>
      </c>
      <c r="I489" s="346">
        <f t="shared" si="19"/>
        <v>3375</v>
      </c>
      <c r="J489" s="269">
        <f t="shared" si="20"/>
        <v>1</v>
      </c>
    </row>
    <row r="490" spans="1:10" ht="24" customHeight="1">
      <c r="A490" s="122"/>
      <c r="B490" s="123"/>
      <c r="C490" s="202"/>
      <c r="D490" s="130" t="s">
        <v>565</v>
      </c>
      <c r="E490" s="379"/>
      <c r="F490" s="125"/>
      <c r="G490" s="332">
        <v>3375</v>
      </c>
      <c r="H490" s="321">
        <v>3375</v>
      </c>
      <c r="I490" s="346">
        <f t="shared" si="19"/>
        <v>3375</v>
      </c>
      <c r="J490" s="269">
        <f t="shared" si="20"/>
        <v>1</v>
      </c>
    </row>
    <row r="491" spans="1:10" ht="54" customHeight="1">
      <c r="A491" s="122"/>
      <c r="B491" s="123"/>
      <c r="C491" s="202"/>
      <c r="D491" s="130" t="s">
        <v>566</v>
      </c>
      <c r="E491" s="379"/>
      <c r="F491" s="125"/>
      <c r="G491" s="332">
        <v>3225</v>
      </c>
      <c r="H491" s="321">
        <v>3225</v>
      </c>
      <c r="I491" s="346">
        <f t="shared" si="19"/>
        <v>3225</v>
      </c>
      <c r="J491" s="269">
        <f t="shared" si="20"/>
        <v>1</v>
      </c>
    </row>
    <row r="492" spans="1:10" ht="29.25" customHeight="1">
      <c r="A492" s="122"/>
      <c r="B492" s="123"/>
      <c r="C492" s="202"/>
      <c r="D492" s="130" t="s">
        <v>567</v>
      </c>
      <c r="E492" s="379"/>
      <c r="F492" s="125"/>
      <c r="G492" s="332">
        <v>3375</v>
      </c>
      <c r="H492" s="321">
        <v>3375</v>
      </c>
      <c r="I492" s="346">
        <f t="shared" si="19"/>
        <v>3375</v>
      </c>
      <c r="J492" s="269">
        <f t="shared" si="20"/>
        <v>1</v>
      </c>
    </row>
    <row r="493" spans="1:10" ht="39.75" customHeight="1">
      <c r="A493" s="122"/>
      <c r="B493" s="123"/>
      <c r="C493" s="202"/>
      <c r="D493" s="130" t="s">
        <v>568</v>
      </c>
      <c r="E493" s="380"/>
      <c r="F493" s="125"/>
      <c r="G493" s="332">
        <v>2250</v>
      </c>
      <c r="H493" s="321">
        <v>3800</v>
      </c>
      <c r="I493" s="346">
        <f t="shared" si="19"/>
        <v>3800</v>
      </c>
      <c r="J493" s="269">
        <f t="shared" si="20"/>
        <v>1</v>
      </c>
    </row>
    <row r="494" spans="1:10" ht="42.75" customHeight="1">
      <c r="A494" s="122"/>
      <c r="B494" s="123"/>
      <c r="C494" s="202"/>
      <c r="D494" s="130" t="s">
        <v>569</v>
      </c>
      <c r="E494" s="129" t="s">
        <v>586</v>
      </c>
      <c r="F494" s="125"/>
      <c r="G494" s="332">
        <v>3375</v>
      </c>
      <c r="H494" s="321">
        <v>3375</v>
      </c>
      <c r="I494" s="346">
        <f t="shared" si="19"/>
        <v>3375</v>
      </c>
      <c r="J494" s="269">
        <f t="shared" si="20"/>
        <v>1</v>
      </c>
    </row>
    <row r="495" spans="1:10" ht="39" customHeight="1">
      <c r="A495" s="122"/>
      <c r="B495" s="123"/>
      <c r="C495" s="202"/>
      <c r="D495" s="130" t="s">
        <v>570</v>
      </c>
      <c r="E495" s="378" t="s">
        <v>587</v>
      </c>
      <c r="F495" s="125"/>
      <c r="G495" s="332">
        <v>3375</v>
      </c>
      <c r="H495" s="321">
        <v>3375</v>
      </c>
      <c r="I495" s="346">
        <f t="shared" si="19"/>
        <v>3375</v>
      </c>
      <c r="J495" s="269">
        <f t="shared" si="20"/>
        <v>1</v>
      </c>
    </row>
    <row r="496" spans="1:10" ht="40.5" customHeight="1">
      <c r="A496" s="122"/>
      <c r="B496" s="123"/>
      <c r="C496" s="202"/>
      <c r="D496" s="130" t="s">
        <v>571</v>
      </c>
      <c r="E496" s="380"/>
      <c r="F496" s="125"/>
      <c r="G496" s="332">
        <v>3375</v>
      </c>
      <c r="H496" s="321">
        <v>3375</v>
      </c>
      <c r="I496" s="346">
        <f t="shared" si="19"/>
        <v>3375</v>
      </c>
      <c r="J496" s="269">
        <f t="shared" si="20"/>
        <v>1</v>
      </c>
    </row>
    <row r="497" spans="1:10" ht="28.5" customHeight="1">
      <c r="A497" s="122"/>
      <c r="B497" s="123"/>
      <c r="C497" s="202"/>
      <c r="D497" s="130" t="s">
        <v>572</v>
      </c>
      <c r="E497" s="129" t="s">
        <v>588</v>
      </c>
      <c r="F497" s="125"/>
      <c r="G497" s="332">
        <v>3375</v>
      </c>
      <c r="H497" s="321">
        <v>3375</v>
      </c>
      <c r="I497" s="346">
        <f t="shared" si="19"/>
        <v>3375</v>
      </c>
      <c r="J497" s="269">
        <f t="shared" si="20"/>
        <v>1</v>
      </c>
    </row>
    <row r="498" spans="1:10" ht="28.5" customHeight="1">
      <c r="A498" s="122"/>
      <c r="B498" s="123"/>
      <c r="C498" s="202"/>
      <c r="D498" s="130" t="s">
        <v>573</v>
      </c>
      <c r="E498" s="378" t="s">
        <v>589</v>
      </c>
      <c r="F498" s="125"/>
      <c r="G498" s="332">
        <v>3375</v>
      </c>
      <c r="H498" s="321">
        <v>3375</v>
      </c>
      <c r="I498" s="346">
        <f t="shared" si="19"/>
        <v>3375</v>
      </c>
      <c r="J498" s="269">
        <f t="shared" si="20"/>
        <v>1</v>
      </c>
    </row>
    <row r="499" spans="1:10" ht="29.25" customHeight="1">
      <c r="A499" s="122"/>
      <c r="B499" s="123"/>
      <c r="C499" s="202"/>
      <c r="D499" s="130" t="s">
        <v>574</v>
      </c>
      <c r="E499" s="380"/>
      <c r="F499" s="125"/>
      <c r="G499" s="332">
        <v>3374</v>
      </c>
      <c r="H499" s="321">
        <v>3374</v>
      </c>
      <c r="I499" s="346">
        <f t="shared" si="19"/>
        <v>3374</v>
      </c>
      <c r="J499" s="269">
        <f t="shared" si="20"/>
        <v>1</v>
      </c>
    </row>
    <row r="500" spans="1:10" ht="42.75" customHeight="1">
      <c r="A500" s="122"/>
      <c r="B500" s="123"/>
      <c r="C500" s="202"/>
      <c r="D500" s="130" t="s">
        <v>575</v>
      </c>
      <c r="E500" s="129" t="s">
        <v>237</v>
      </c>
      <c r="F500" s="125"/>
      <c r="G500" s="332">
        <v>3375</v>
      </c>
      <c r="H500" s="321">
        <v>3375</v>
      </c>
      <c r="I500" s="346">
        <f t="shared" si="19"/>
        <v>3375</v>
      </c>
      <c r="J500" s="269">
        <f t="shared" si="20"/>
        <v>1</v>
      </c>
    </row>
    <row r="501" spans="1:10" ht="39.75" customHeight="1">
      <c r="A501" s="122"/>
      <c r="B501" s="123"/>
      <c r="C501" s="202"/>
      <c r="D501" s="130" t="s">
        <v>576</v>
      </c>
      <c r="E501" s="129" t="s">
        <v>590</v>
      </c>
      <c r="F501" s="125"/>
      <c r="G501" s="332">
        <v>3375</v>
      </c>
      <c r="H501" s="321">
        <v>3375</v>
      </c>
      <c r="I501" s="346">
        <f t="shared" si="19"/>
        <v>3375</v>
      </c>
      <c r="J501" s="269">
        <f t="shared" si="20"/>
        <v>1</v>
      </c>
    </row>
    <row r="502" spans="1:10" ht="30" customHeight="1">
      <c r="A502" s="122"/>
      <c r="B502" s="123"/>
      <c r="C502" s="202"/>
      <c r="D502" s="130" t="s">
        <v>577</v>
      </c>
      <c r="E502" s="129" t="s">
        <v>591</v>
      </c>
      <c r="F502" s="125"/>
      <c r="G502" s="332">
        <v>3585</v>
      </c>
      <c r="H502" s="321">
        <v>3585</v>
      </c>
      <c r="I502" s="346">
        <f t="shared" si="19"/>
        <v>3585</v>
      </c>
      <c r="J502" s="269">
        <f t="shared" si="20"/>
        <v>1</v>
      </c>
    </row>
    <row r="503" spans="1:10" s="171" customFormat="1" ht="28.5" customHeight="1">
      <c r="A503" s="163"/>
      <c r="B503" s="164"/>
      <c r="C503" s="225"/>
      <c r="D503" s="165" t="s">
        <v>592</v>
      </c>
      <c r="E503" s="169"/>
      <c r="F503" s="170"/>
      <c r="G503" s="348">
        <f>SUM(G504:G526)</f>
        <v>6942.5</v>
      </c>
      <c r="H503" s="349">
        <f>SUM(H504:H526)</f>
        <v>6642.5</v>
      </c>
      <c r="I503" s="350">
        <f>SUM(I504:I526)</f>
        <v>6642.5</v>
      </c>
      <c r="J503" s="271">
        <f t="shared" si="20"/>
        <v>1</v>
      </c>
    </row>
    <row r="504" spans="1:10" ht="57" customHeight="1">
      <c r="A504" s="122"/>
      <c r="B504" s="123"/>
      <c r="C504" s="202"/>
      <c r="D504" s="130" t="s">
        <v>593</v>
      </c>
      <c r="E504" s="129" t="s">
        <v>91</v>
      </c>
      <c r="F504" s="125"/>
      <c r="G504" s="332">
        <v>300</v>
      </c>
      <c r="H504" s="321">
        <v>300</v>
      </c>
      <c r="I504" s="346">
        <f t="shared" ref="I504:I527" si="21">H504</f>
        <v>300</v>
      </c>
      <c r="J504" s="269">
        <f t="shared" si="20"/>
        <v>1</v>
      </c>
    </row>
    <row r="505" spans="1:10" ht="28.5" customHeight="1">
      <c r="A505" s="122"/>
      <c r="B505" s="123"/>
      <c r="C505" s="202"/>
      <c r="D505" s="130" t="s">
        <v>594</v>
      </c>
      <c r="E505" s="378" t="s">
        <v>580</v>
      </c>
      <c r="F505" s="125"/>
      <c r="G505" s="332">
        <v>300</v>
      </c>
      <c r="H505" s="321">
        <v>300</v>
      </c>
      <c r="I505" s="346">
        <f t="shared" si="21"/>
        <v>300</v>
      </c>
      <c r="J505" s="269">
        <f t="shared" si="20"/>
        <v>1</v>
      </c>
    </row>
    <row r="506" spans="1:10" ht="34.5" customHeight="1">
      <c r="A506" s="122"/>
      <c r="B506" s="123"/>
      <c r="C506" s="202"/>
      <c r="D506" s="130" t="s">
        <v>595</v>
      </c>
      <c r="E506" s="380"/>
      <c r="F506" s="125"/>
      <c r="G506" s="332">
        <v>300</v>
      </c>
      <c r="H506" s="321">
        <v>300</v>
      </c>
      <c r="I506" s="346">
        <f t="shared" si="21"/>
        <v>300</v>
      </c>
      <c r="J506" s="269">
        <f t="shared" si="20"/>
        <v>1</v>
      </c>
    </row>
    <row r="507" spans="1:10" ht="43.5" customHeight="1">
      <c r="A507" s="122"/>
      <c r="B507" s="123"/>
      <c r="C507" s="202"/>
      <c r="D507" s="130" t="s">
        <v>596</v>
      </c>
      <c r="E507" s="129" t="s">
        <v>602</v>
      </c>
      <c r="F507" s="125"/>
      <c r="G507" s="332">
        <v>337.5</v>
      </c>
      <c r="H507" s="321">
        <v>337.5</v>
      </c>
      <c r="I507" s="346">
        <f t="shared" si="21"/>
        <v>337.5</v>
      </c>
      <c r="J507" s="269">
        <f t="shared" si="20"/>
        <v>1</v>
      </c>
    </row>
    <row r="508" spans="1:10" ht="56.25" customHeight="1">
      <c r="A508" s="122"/>
      <c r="B508" s="123"/>
      <c r="C508" s="202"/>
      <c r="D508" s="130" t="s">
        <v>597</v>
      </c>
      <c r="E508" s="129" t="s">
        <v>582</v>
      </c>
      <c r="F508" s="125"/>
      <c r="G508" s="332">
        <v>300</v>
      </c>
      <c r="H508" s="321">
        <v>300</v>
      </c>
      <c r="I508" s="346">
        <f t="shared" si="21"/>
        <v>300</v>
      </c>
      <c r="J508" s="269">
        <f t="shared" si="20"/>
        <v>1</v>
      </c>
    </row>
    <row r="509" spans="1:10" ht="24" customHeight="1">
      <c r="A509" s="122"/>
      <c r="B509" s="123"/>
      <c r="C509" s="202"/>
      <c r="D509" s="130" t="s">
        <v>598</v>
      </c>
      <c r="E509" s="129" t="s">
        <v>635</v>
      </c>
      <c r="F509" s="125"/>
      <c r="G509" s="332">
        <v>300</v>
      </c>
      <c r="H509" s="321">
        <v>300</v>
      </c>
      <c r="I509" s="346">
        <f t="shared" si="21"/>
        <v>300</v>
      </c>
      <c r="J509" s="269">
        <f t="shared" si="20"/>
        <v>1</v>
      </c>
    </row>
    <row r="510" spans="1:10" ht="29.25" customHeight="1">
      <c r="A510" s="122"/>
      <c r="B510" s="123"/>
      <c r="C510" s="202"/>
      <c r="D510" s="130" t="s">
        <v>599</v>
      </c>
      <c r="E510" s="378" t="s">
        <v>2</v>
      </c>
      <c r="F510" s="125"/>
      <c r="G510" s="332">
        <v>300</v>
      </c>
      <c r="H510" s="321">
        <v>300</v>
      </c>
      <c r="I510" s="346">
        <f t="shared" si="21"/>
        <v>300</v>
      </c>
      <c r="J510" s="269">
        <f t="shared" si="20"/>
        <v>1</v>
      </c>
    </row>
    <row r="511" spans="1:10" ht="29.25" customHeight="1">
      <c r="A511" s="122"/>
      <c r="B511" s="123"/>
      <c r="C511" s="202"/>
      <c r="D511" s="130" t="s">
        <v>600</v>
      </c>
      <c r="E511" s="379"/>
      <c r="F511" s="125"/>
      <c r="G511" s="332">
        <v>300</v>
      </c>
      <c r="H511" s="321">
        <v>300</v>
      </c>
      <c r="I511" s="346">
        <f t="shared" si="21"/>
        <v>300</v>
      </c>
      <c r="J511" s="269">
        <f t="shared" si="20"/>
        <v>1</v>
      </c>
    </row>
    <row r="512" spans="1:10" ht="40.5" customHeight="1">
      <c r="A512" s="122"/>
      <c r="B512" s="123"/>
      <c r="C512" s="202"/>
      <c r="D512" s="130" t="s">
        <v>601</v>
      </c>
      <c r="E512" s="379"/>
      <c r="F512" s="125"/>
      <c r="G512" s="332">
        <v>300</v>
      </c>
      <c r="H512" s="321">
        <v>300</v>
      </c>
      <c r="I512" s="346">
        <f t="shared" si="21"/>
        <v>300</v>
      </c>
      <c r="J512" s="269">
        <f t="shared" si="20"/>
        <v>1</v>
      </c>
    </row>
    <row r="513" spans="1:10" ht="27.75" customHeight="1">
      <c r="A513" s="122"/>
      <c r="B513" s="123"/>
      <c r="C513" s="202"/>
      <c r="D513" s="130" t="s">
        <v>603</v>
      </c>
      <c r="E513" s="379"/>
      <c r="F513" s="125"/>
      <c r="G513" s="332">
        <v>300</v>
      </c>
      <c r="H513" s="321">
        <v>300</v>
      </c>
      <c r="I513" s="346">
        <f t="shared" si="21"/>
        <v>300</v>
      </c>
      <c r="J513" s="269">
        <f t="shared" si="20"/>
        <v>1</v>
      </c>
    </row>
    <row r="514" spans="1:10" ht="40.5" customHeight="1">
      <c r="A514" s="122"/>
      <c r="B514" s="123"/>
      <c r="C514" s="202"/>
      <c r="D514" s="130" t="s">
        <v>604</v>
      </c>
      <c r="E514" s="379"/>
      <c r="F514" s="125"/>
      <c r="G514" s="332">
        <v>300</v>
      </c>
      <c r="H514" s="321">
        <v>300</v>
      </c>
      <c r="I514" s="346">
        <f t="shared" si="21"/>
        <v>300</v>
      </c>
      <c r="J514" s="269">
        <f t="shared" si="20"/>
        <v>1</v>
      </c>
    </row>
    <row r="515" spans="1:10" ht="37.5" customHeight="1">
      <c r="A515" s="122"/>
      <c r="B515" s="123"/>
      <c r="C515" s="202"/>
      <c r="D515" s="130" t="s">
        <v>605</v>
      </c>
      <c r="E515" s="379"/>
      <c r="F515" s="125"/>
      <c r="G515" s="332">
        <v>350</v>
      </c>
      <c r="H515" s="321">
        <v>350</v>
      </c>
      <c r="I515" s="346">
        <f t="shared" si="21"/>
        <v>350</v>
      </c>
      <c r="J515" s="269">
        <f>I515/H515</f>
        <v>1</v>
      </c>
    </row>
    <row r="516" spans="1:10" ht="52.5" customHeight="1">
      <c r="A516" s="122"/>
      <c r="B516" s="123"/>
      <c r="C516" s="202"/>
      <c r="D516" s="130" t="s">
        <v>606</v>
      </c>
      <c r="E516" s="380"/>
      <c r="F516" s="125"/>
      <c r="G516" s="332">
        <v>325</v>
      </c>
      <c r="H516" s="321">
        <v>325</v>
      </c>
      <c r="I516" s="346">
        <f t="shared" si="21"/>
        <v>325</v>
      </c>
      <c r="J516" s="269">
        <f>I516/H516</f>
        <v>1</v>
      </c>
    </row>
    <row r="517" spans="1:10" ht="29.25" customHeight="1">
      <c r="A517" s="122"/>
      <c r="B517" s="123"/>
      <c r="C517" s="202"/>
      <c r="D517" s="130" t="s">
        <v>607</v>
      </c>
      <c r="E517" s="378" t="s">
        <v>586</v>
      </c>
      <c r="F517" s="125"/>
      <c r="G517" s="332">
        <v>270</v>
      </c>
      <c r="H517" s="321">
        <v>270</v>
      </c>
      <c r="I517" s="346">
        <f t="shared" si="21"/>
        <v>270</v>
      </c>
      <c r="J517" s="269">
        <f>I517/H517</f>
        <v>1</v>
      </c>
    </row>
    <row r="518" spans="1:10" ht="29.25" customHeight="1">
      <c r="A518" s="122"/>
      <c r="B518" s="123"/>
      <c r="C518" s="202"/>
      <c r="D518" s="130" t="s">
        <v>608</v>
      </c>
      <c r="E518" s="379"/>
      <c r="F518" s="125"/>
      <c r="G518" s="332">
        <v>300</v>
      </c>
      <c r="H518" s="321">
        <v>300</v>
      </c>
      <c r="I518" s="346">
        <f t="shared" si="21"/>
        <v>300</v>
      </c>
      <c r="J518" s="269">
        <f>I518/H518</f>
        <v>1</v>
      </c>
    </row>
    <row r="519" spans="1:10" ht="24" customHeight="1">
      <c r="A519" s="122"/>
      <c r="B519" s="123"/>
      <c r="C519" s="202"/>
      <c r="D519" s="130" t="s">
        <v>609</v>
      </c>
      <c r="E519" s="380"/>
      <c r="F519" s="125"/>
      <c r="G519" s="332">
        <v>300</v>
      </c>
      <c r="H519" s="321">
        <v>0</v>
      </c>
      <c r="I519" s="346">
        <f t="shared" si="21"/>
        <v>0</v>
      </c>
      <c r="J519" s="269">
        <v>0</v>
      </c>
    </row>
    <row r="520" spans="1:10" ht="28.5" customHeight="1">
      <c r="A520" s="122"/>
      <c r="B520" s="123"/>
      <c r="C520" s="202"/>
      <c r="D520" s="130" t="s">
        <v>610</v>
      </c>
      <c r="E520" s="378" t="s">
        <v>613</v>
      </c>
      <c r="F520" s="125"/>
      <c r="G520" s="332">
        <v>300</v>
      </c>
      <c r="H520" s="321">
        <v>300</v>
      </c>
      <c r="I520" s="346">
        <f t="shared" si="21"/>
        <v>300</v>
      </c>
      <c r="J520" s="269">
        <f>I520/H520</f>
        <v>1</v>
      </c>
    </row>
    <row r="521" spans="1:10" ht="29.25" customHeight="1">
      <c r="A521" s="122"/>
      <c r="B521" s="123"/>
      <c r="C521" s="202"/>
      <c r="D521" s="130" t="s">
        <v>611</v>
      </c>
      <c r="E521" s="379"/>
      <c r="F521" s="125"/>
      <c r="G521" s="332">
        <v>300</v>
      </c>
      <c r="H521" s="321">
        <v>300</v>
      </c>
      <c r="I521" s="346">
        <f t="shared" si="21"/>
        <v>300</v>
      </c>
      <c r="J521" s="269">
        <f>I521/H521</f>
        <v>1</v>
      </c>
    </row>
    <row r="522" spans="1:10" ht="29.25" customHeight="1">
      <c r="A522" s="122"/>
      <c r="B522" s="123"/>
      <c r="C522" s="202"/>
      <c r="D522" s="130" t="s">
        <v>614</v>
      </c>
      <c r="E522" s="380"/>
      <c r="F522" s="125"/>
      <c r="G522" s="332">
        <v>300</v>
      </c>
      <c r="H522" s="321">
        <v>300</v>
      </c>
      <c r="I522" s="346">
        <f t="shared" si="21"/>
        <v>300</v>
      </c>
      <c r="J522" s="269">
        <f t="shared" ref="J522:J549" si="22">I522/H522</f>
        <v>1</v>
      </c>
    </row>
    <row r="523" spans="1:10" ht="40.5" customHeight="1">
      <c r="A523" s="122"/>
      <c r="B523" s="123"/>
      <c r="C523" s="202"/>
      <c r="D523" s="130" t="s">
        <v>612</v>
      </c>
      <c r="E523" s="129" t="s">
        <v>587</v>
      </c>
      <c r="F523" s="125"/>
      <c r="G523" s="332">
        <v>275</v>
      </c>
      <c r="H523" s="321">
        <v>275</v>
      </c>
      <c r="I523" s="346">
        <f t="shared" si="21"/>
        <v>275</v>
      </c>
      <c r="J523" s="269">
        <f t="shared" si="22"/>
        <v>1</v>
      </c>
    </row>
    <row r="524" spans="1:10" ht="26.25" customHeight="1">
      <c r="A524" s="122"/>
      <c r="B524" s="123"/>
      <c r="C524" s="202"/>
      <c r="D524" s="130" t="s">
        <v>615</v>
      </c>
      <c r="E524" s="129" t="s">
        <v>616</v>
      </c>
      <c r="F524" s="125"/>
      <c r="G524" s="332">
        <v>210</v>
      </c>
      <c r="H524" s="321">
        <v>210</v>
      </c>
      <c r="I524" s="346">
        <f t="shared" si="21"/>
        <v>210</v>
      </c>
      <c r="J524" s="269">
        <f t="shared" si="22"/>
        <v>1</v>
      </c>
    </row>
    <row r="525" spans="1:10" ht="29.25" customHeight="1">
      <c r="A525" s="122"/>
      <c r="B525" s="123"/>
      <c r="C525" s="202"/>
      <c r="D525" s="130" t="s">
        <v>617</v>
      </c>
      <c r="E525" s="129" t="s">
        <v>618</v>
      </c>
      <c r="F525" s="125"/>
      <c r="G525" s="332">
        <v>375</v>
      </c>
      <c r="H525" s="321">
        <v>375</v>
      </c>
      <c r="I525" s="346">
        <f t="shared" si="21"/>
        <v>375</v>
      </c>
      <c r="J525" s="269">
        <f t="shared" si="22"/>
        <v>1</v>
      </c>
    </row>
    <row r="526" spans="1:10" ht="40.5" customHeight="1">
      <c r="A526" s="122"/>
      <c r="B526" s="123"/>
      <c r="C526" s="202"/>
      <c r="D526" s="130" t="s">
        <v>619</v>
      </c>
      <c r="E526" s="129" t="s">
        <v>620</v>
      </c>
      <c r="F526" s="125"/>
      <c r="G526" s="332">
        <v>300</v>
      </c>
      <c r="H526" s="321">
        <v>300</v>
      </c>
      <c r="I526" s="346">
        <f t="shared" si="21"/>
        <v>300</v>
      </c>
      <c r="J526" s="269">
        <f t="shared" si="22"/>
        <v>1</v>
      </c>
    </row>
    <row r="527" spans="1:10" s="171" customFormat="1" ht="30.75" customHeight="1">
      <c r="A527" s="163"/>
      <c r="B527" s="164"/>
      <c r="C527" s="225"/>
      <c r="D527" s="226" t="s">
        <v>621</v>
      </c>
      <c r="E527" s="227" t="s">
        <v>545</v>
      </c>
      <c r="F527" s="170"/>
      <c r="G527" s="348">
        <v>100000</v>
      </c>
      <c r="H527" s="349">
        <v>100000</v>
      </c>
      <c r="I527" s="350">
        <f t="shared" si="21"/>
        <v>100000</v>
      </c>
      <c r="J527" s="271">
        <f t="shared" si="22"/>
        <v>1</v>
      </c>
    </row>
    <row r="528" spans="1:10" ht="21.75" customHeight="1">
      <c r="A528" s="122"/>
      <c r="B528" s="123"/>
      <c r="C528" s="202"/>
      <c r="D528" s="228" t="s">
        <v>463</v>
      </c>
      <c r="E528" s="378" t="s">
        <v>327</v>
      </c>
      <c r="F528" s="125"/>
      <c r="G528" s="337">
        <f>SUM(G529:G534)</f>
        <v>18355</v>
      </c>
      <c r="H528" s="318">
        <f>SUM(H529:H534)</f>
        <v>18355</v>
      </c>
      <c r="I528" s="339">
        <f>SUM(I529:I534)</f>
        <v>18355</v>
      </c>
      <c r="J528" s="266">
        <f t="shared" si="22"/>
        <v>1</v>
      </c>
    </row>
    <row r="529" spans="1:10" ht="40.5" customHeight="1">
      <c r="A529" s="122"/>
      <c r="B529" s="123"/>
      <c r="C529" s="202"/>
      <c r="D529" s="130" t="s">
        <v>320</v>
      </c>
      <c r="E529" s="379"/>
      <c r="F529" s="125"/>
      <c r="G529" s="332">
        <v>2864.7</v>
      </c>
      <c r="H529" s="321">
        <v>2864.7</v>
      </c>
      <c r="I529" s="346">
        <f t="shared" ref="I529:I534" si="23">H529</f>
        <v>2864.7</v>
      </c>
      <c r="J529" s="269">
        <f t="shared" si="22"/>
        <v>1</v>
      </c>
    </row>
    <row r="530" spans="1:10" ht="40.5" customHeight="1">
      <c r="A530" s="122"/>
      <c r="B530" s="123"/>
      <c r="C530" s="202"/>
      <c r="D530" s="130" t="s">
        <v>321</v>
      </c>
      <c r="E530" s="379"/>
      <c r="F530" s="125"/>
      <c r="G530" s="332">
        <v>3119.1</v>
      </c>
      <c r="H530" s="321">
        <v>3119.1</v>
      </c>
      <c r="I530" s="346">
        <f t="shared" si="23"/>
        <v>3119.1</v>
      </c>
      <c r="J530" s="269">
        <f t="shared" si="22"/>
        <v>1</v>
      </c>
    </row>
    <row r="531" spans="1:10" ht="40.5" customHeight="1">
      <c r="A531" s="122"/>
      <c r="B531" s="123"/>
      <c r="C531" s="202"/>
      <c r="D531" s="130" t="s">
        <v>322</v>
      </c>
      <c r="E531" s="379"/>
      <c r="F531" s="125"/>
      <c r="G531" s="332">
        <v>3090.9</v>
      </c>
      <c r="H531" s="321">
        <v>3090.9</v>
      </c>
      <c r="I531" s="346">
        <f t="shared" si="23"/>
        <v>3090.9</v>
      </c>
      <c r="J531" s="269">
        <f t="shared" si="22"/>
        <v>1</v>
      </c>
    </row>
    <row r="532" spans="1:10" ht="30" customHeight="1">
      <c r="A532" s="122"/>
      <c r="B532" s="123"/>
      <c r="C532" s="202"/>
      <c r="D532" s="130" t="s">
        <v>323</v>
      </c>
      <c r="E532" s="379"/>
      <c r="F532" s="125"/>
      <c r="G532" s="332">
        <v>3093.4</v>
      </c>
      <c r="H532" s="321">
        <v>3093.4</v>
      </c>
      <c r="I532" s="346">
        <f t="shared" si="23"/>
        <v>3093.4</v>
      </c>
      <c r="J532" s="269">
        <f t="shared" si="22"/>
        <v>1</v>
      </c>
    </row>
    <row r="533" spans="1:10" ht="26.25" customHeight="1">
      <c r="A533" s="122"/>
      <c r="B533" s="123"/>
      <c r="C533" s="202"/>
      <c r="D533" s="130" t="s">
        <v>324</v>
      </c>
      <c r="E533" s="379"/>
      <c r="F533" s="125"/>
      <c r="G533" s="332">
        <v>3093.4</v>
      </c>
      <c r="H533" s="321">
        <v>3093.4</v>
      </c>
      <c r="I533" s="346">
        <f t="shared" si="23"/>
        <v>3093.4</v>
      </c>
      <c r="J533" s="269">
        <f t="shared" si="22"/>
        <v>1</v>
      </c>
    </row>
    <row r="534" spans="1:10" ht="54.75" customHeight="1">
      <c r="A534" s="122"/>
      <c r="B534" s="123"/>
      <c r="C534" s="202"/>
      <c r="D534" s="130" t="s">
        <v>236</v>
      </c>
      <c r="E534" s="380"/>
      <c r="F534" s="125"/>
      <c r="G534" s="332">
        <v>3093.5</v>
      </c>
      <c r="H534" s="321">
        <v>3093.5</v>
      </c>
      <c r="I534" s="346">
        <f t="shared" si="23"/>
        <v>3093.5</v>
      </c>
      <c r="J534" s="269">
        <f t="shared" si="22"/>
        <v>1</v>
      </c>
    </row>
    <row r="535" spans="1:10" ht="31.5" customHeight="1">
      <c r="A535" s="122"/>
      <c r="B535" s="123"/>
      <c r="C535" s="202"/>
      <c r="D535" s="228" t="s">
        <v>325</v>
      </c>
      <c r="E535" s="129"/>
      <c r="F535" s="125"/>
      <c r="G535" s="317">
        <f>SUM(G536:G548)</f>
        <v>58092.3</v>
      </c>
      <c r="H535" s="318">
        <f>SUM(H536:H548)</f>
        <v>58092.3</v>
      </c>
      <c r="I535" s="339">
        <f>SUM(I536:I548)</f>
        <v>58092.3</v>
      </c>
      <c r="J535" s="266">
        <f t="shared" si="22"/>
        <v>1</v>
      </c>
    </row>
    <row r="536" spans="1:10" ht="40.5" customHeight="1">
      <c r="A536" s="122"/>
      <c r="B536" s="123"/>
      <c r="C536" s="202"/>
      <c r="D536" s="130" t="s">
        <v>326</v>
      </c>
      <c r="E536" s="378" t="s">
        <v>95</v>
      </c>
      <c r="F536" s="125"/>
      <c r="G536" s="332">
        <v>3750</v>
      </c>
      <c r="H536" s="321">
        <v>3750</v>
      </c>
      <c r="I536" s="346">
        <f t="shared" ref="I536:I548" si="24">H536</f>
        <v>3750</v>
      </c>
      <c r="J536" s="269">
        <f t="shared" si="22"/>
        <v>1</v>
      </c>
    </row>
    <row r="537" spans="1:10" ht="40.5" customHeight="1">
      <c r="A537" s="122"/>
      <c r="B537" s="123"/>
      <c r="C537" s="202"/>
      <c r="D537" s="130" t="s">
        <v>293</v>
      </c>
      <c r="E537" s="380"/>
      <c r="F537" s="125"/>
      <c r="G537" s="332">
        <v>3750</v>
      </c>
      <c r="H537" s="321">
        <v>3750</v>
      </c>
      <c r="I537" s="346">
        <f t="shared" si="24"/>
        <v>3750</v>
      </c>
      <c r="J537" s="269">
        <f t="shared" si="22"/>
        <v>1</v>
      </c>
    </row>
    <row r="538" spans="1:10" ht="30" customHeight="1">
      <c r="A538" s="122"/>
      <c r="B538" s="123"/>
      <c r="C538" s="202"/>
      <c r="D538" s="130" t="s">
        <v>294</v>
      </c>
      <c r="E538" s="129" t="s">
        <v>672</v>
      </c>
      <c r="F538" s="125"/>
      <c r="G538" s="332">
        <v>5000</v>
      </c>
      <c r="H538" s="321">
        <v>5000</v>
      </c>
      <c r="I538" s="346">
        <f t="shared" si="24"/>
        <v>5000</v>
      </c>
      <c r="J538" s="269">
        <f t="shared" si="22"/>
        <v>1</v>
      </c>
    </row>
    <row r="539" spans="1:10" ht="21.75" customHeight="1">
      <c r="A539" s="122"/>
      <c r="B539" s="123"/>
      <c r="C539" s="202"/>
      <c r="D539" s="130" t="s">
        <v>295</v>
      </c>
      <c r="E539" s="378" t="s">
        <v>586</v>
      </c>
      <c r="F539" s="125"/>
      <c r="G539" s="332">
        <v>3750</v>
      </c>
      <c r="H539" s="321">
        <v>3750</v>
      </c>
      <c r="I539" s="346">
        <f t="shared" si="24"/>
        <v>3750</v>
      </c>
      <c r="J539" s="269">
        <f t="shared" si="22"/>
        <v>1</v>
      </c>
    </row>
    <row r="540" spans="1:10" ht="40.5" customHeight="1">
      <c r="A540" s="122"/>
      <c r="B540" s="123"/>
      <c r="C540" s="202"/>
      <c r="D540" s="130" t="s">
        <v>297</v>
      </c>
      <c r="E540" s="379"/>
      <c r="F540" s="125"/>
      <c r="G540" s="332">
        <v>3750</v>
      </c>
      <c r="H540" s="321">
        <v>3750</v>
      </c>
      <c r="I540" s="346">
        <f t="shared" si="24"/>
        <v>3750</v>
      </c>
      <c r="J540" s="269">
        <f t="shared" si="22"/>
        <v>1</v>
      </c>
    </row>
    <row r="541" spans="1:10" ht="37.5" customHeight="1">
      <c r="A541" s="122"/>
      <c r="B541" s="123"/>
      <c r="C541" s="202"/>
      <c r="D541" s="130" t="s">
        <v>298</v>
      </c>
      <c r="E541" s="380"/>
      <c r="F541" s="125"/>
      <c r="G541" s="332">
        <v>3750</v>
      </c>
      <c r="H541" s="321">
        <v>3750</v>
      </c>
      <c r="I541" s="346">
        <f t="shared" si="24"/>
        <v>3750</v>
      </c>
      <c r="J541" s="269">
        <f t="shared" si="22"/>
        <v>1</v>
      </c>
    </row>
    <row r="542" spans="1:10" ht="40.5" customHeight="1">
      <c r="A542" s="122"/>
      <c r="B542" s="123"/>
      <c r="C542" s="202"/>
      <c r="D542" s="130" t="s">
        <v>299</v>
      </c>
      <c r="E542" s="129" t="s">
        <v>304</v>
      </c>
      <c r="F542" s="125"/>
      <c r="G542" s="332">
        <v>5000</v>
      </c>
      <c r="H542" s="321">
        <v>5000</v>
      </c>
      <c r="I542" s="346">
        <f t="shared" si="24"/>
        <v>5000</v>
      </c>
      <c r="J542" s="269">
        <f t="shared" si="22"/>
        <v>1</v>
      </c>
    </row>
    <row r="543" spans="1:10" ht="27" customHeight="1">
      <c r="A543" s="122"/>
      <c r="B543" s="123"/>
      <c r="C543" s="202"/>
      <c r="D543" s="130" t="s">
        <v>300</v>
      </c>
      <c r="E543" s="129" t="s">
        <v>305</v>
      </c>
      <c r="F543" s="125"/>
      <c r="G543" s="332">
        <v>5742.3</v>
      </c>
      <c r="H543" s="321">
        <v>5742.3</v>
      </c>
      <c r="I543" s="346">
        <f t="shared" si="24"/>
        <v>5742.3</v>
      </c>
      <c r="J543" s="269">
        <f t="shared" si="22"/>
        <v>1</v>
      </c>
    </row>
    <row r="544" spans="1:10" ht="27" customHeight="1">
      <c r="A544" s="122"/>
      <c r="B544" s="123"/>
      <c r="C544" s="202"/>
      <c r="D544" s="130" t="s">
        <v>301</v>
      </c>
      <c r="E544" s="129" t="s">
        <v>94</v>
      </c>
      <c r="F544" s="125"/>
      <c r="G544" s="332">
        <v>4100</v>
      </c>
      <c r="H544" s="321">
        <v>4100</v>
      </c>
      <c r="I544" s="346">
        <f t="shared" si="24"/>
        <v>4100</v>
      </c>
      <c r="J544" s="269">
        <f t="shared" si="22"/>
        <v>1</v>
      </c>
    </row>
    <row r="545" spans="1:10" ht="27" customHeight="1">
      <c r="A545" s="122"/>
      <c r="B545" s="123"/>
      <c r="C545" s="202"/>
      <c r="D545" s="130" t="s">
        <v>302</v>
      </c>
      <c r="E545" s="129" t="s">
        <v>581</v>
      </c>
      <c r="F545" s="125"/>
      <c r="G545" s="332">
        <v>3750</v>
      </c>
      <c r="H545" s="321">
        <v>3750</v>
      </c>
      <c r="I545" s="346">
        <f t="shared" si="24"/>
        <v>3750</v>
      </c>
      <c r="J545" s="269">
        <f t="shared" si="22"/>
        <v>1</v>
      </c>
    </row>
    <row r="546" spans="1:10" ht="38.25" customHeight="1">
      <c r="A546" s="122"/>
      <c r="B546" s="123"/>
      <c r="C546" s="202"/>
      <c r="D546" s="130" t="s">
        <v>306</v>
      </c>
      <c r="E546" s="129" t="s">
        <v>313</v>
      </c>
      <c r="F546" s="125"/>
      <c r="G546" s="332">
        <v>4500</v>
      </c>
      <c r="H546" s="321">
        <v>4500</v>
      </c>
      <c r="I546" s="346">
        <f t="shared" si="24"/>
        <v>4500</v>
      </c>
      <c r="J546" s="269">
        <f t="shared" si="22"/>
        <v>1</v>
      </c>
    </row>
    <row r="547" spans="1:10" ht="42" customHeight="1">
      <c r="A547" s="122"/>
      <c r="B547" s="123"/>
      <c r="C547" s="202"/>
      <c r="D547" s="130" t="s">
        <v>307</v>
      </c>
      <c r="E547" s="129" t="s">
        <v>314</v>
      </c>
      <c r="F547" s="125"/>
      <c r="G547" s="332">
        <v>5000</v>
      </c>
      <c r="H547" s="321">
        <v>5000</v>
      </c>
      <c r="I547" s="346">
        <f t="shared" si="24"/>
        <v>5000</v>
      </c>
      <c r="J547" s="269">
        <f t="shared" si="22"/>
        <v>1</v>
      </c>
    </row>
    <row r="548" spans="1:10" ht="40.5" customHeight="1">
      <c r="A548" s="122"/>
      <c r="B548" s="123"/>
      <c r="C548" s="202"/>
      <c r="D548" s="130" t="s">
        <v>308</v>
      </c>
      <c r="E548" s="129" t="s">
        <v>315</v>
      </c>
      <c r="F548" s="125"/>
      <c r="G548" s="332">
        <v>6250</v>
      </c>
      <c r="H548" s="321">
        <v>6250</v>
      </c>
      <c r="I548" s="346">
        <f t="shared" si="24"/>
        <v>6250</v>
      </c>
      <c r="J548" s="269">
        <f t="shared" si="22"/>
        <v>1</v>
      </c>
    </row>
    <row r="549" spans="1:10" ht="24" customHeight="1">
      <c r="A549" s="122"/>
      <c r="B549" s="123"/>
      <c r="C549" s="202"/>
      <c r="D549" s="130" t="s">
        <v>464</v>
      </c>
      <c r="E549" s="378" t="s">
        <v>425</v>
      </c>
      <c r="F549" s="125"/>
      <c r="G549" s="332">
        <v>162000</v>
      </c>
      <c r="H549" s="321">
        <v>16470</v>
      </c>
      <c r="I549" s="346">
        <v>0</v>
      </c>
      <c r="J549" s="269">
        <f t="shared" si="22"/>
        <v>0</v>
      </c>
    </row>
    <row r="550" spans="1:10" ht="41.25" customHeight="1">
      <c r="A550" s="122"/>
      <c r="B550" s="123"/>
      <c r="C550" s="202"/>
      <c r="D550" s="130" t="s">
        <v>309</v>
      </c>
      <c r="E550" s="379"/>
      <c r="F550" s="125"/>
      <c r="G550" s="332">
        <v>30000</v>
      </c>
      <c r="H550" s="321">
        <v>0</v>
      </c>
      <c r="I550" s="346">
        <v>0</v>
      </c>
      <c r="J550" s="269">
        <v>0</v>
      </c>
    </row>
    <row r="551" spans="1:10" ht="32.25" customHeight="1">
      <c r="A551" s="122"/>
      <c r="B551" s="123"/>
      <c r="C551" s="202"/>
      <c r="D551" s="130" t="s">
        <v>310</v>
      </c>
      <c r="E551" s="379"/>
      <c r="F551" s="125"/>
      <c r="G551" s="332">
        <v>30000</v>
      </c>
      <c r="H551" s="321">
        <v>0</v>
      </c>
      <c r="I551" s="346">
        <v>0</v>
      </c>
      <c r="J551" s="269">
        <v>0</v>
      </c>
    </row>
    <row r="552" spans="1:10" ht="42.75" customHeight="1">
      <c r="A552" s="122"/>
      <c r="B552" s="123"/>
      <c r="C552" s="202"/>
      <c r="D552" s="130" t="s">
        <v>311</v>
      </c>
      <c r="E552" s="379"/>
      <c r="F552" s="125"/>
      <c r="G552" s="332">
        <v>22500</v>
      </c>
      <c r="H552" s="321">
        <v>0</v>
      </c>
      <c r="I552" s="346">
        <v>0</v>
      </c>
      <c r="J552" s="269">
        <v>0</v>
      </c>
    </row>
    <row r="553" spans="1:10" ht="21.75" customHeight="1">
      <c r="A553" s="122"/>
      <c r="B553" s="123"/>
      <c r="C553" s="202"/>
      <c r="D553" s="130" t="s">
        <v>312</v>
      </c>
      <c r="E553" s="380"/>
      <c r="F553" s="125"/>
      <c r="G553" s="332">
        <v>240000</v>
      </c>
      <c r="H553" s="321">
        <v>39775.5</v>
      </c>
      <c r="I553" s="346">
        <v>0</v>
      </c>
      <c r="J553" s="269">
        <f t="shared" ref="J553:J571" si="25">I553/H553</f>
        <v>0</v>
      </c>
    </row>
    <row r="554" spans="1:10" ht="48.75" customHeight="1">
      <c r="A554" s="122"/>
      <c r="B554" s="123"/>
      <c r="C554" s="202"/>
      <c r="D554" s="131"/>
      <c r="E554" s="148" t="s">
        <v>26</v>
      </c>
      <c r="F554" s="125"/>
      <c r="G554" s="317">
        <f>G555+G571</f>
        <v>1839406.2</v>
      </c>
      <c r="H554" s="318">
        <f>H555+H571</f>
        <v>1839406.2</v>
      </c>
      <c r="I554" s="339">
        <f>I555+I571</f>
        <v>1827078.46</v>
      </c>
      <c r="J554" s="266">
        <f>I554/H554</f>
        <v>0.99329797844543533</v>
      </c>
    </row>
    <row r="555" spans="1:10" ht="38.25" customHeight="1">
      <c r="A555" s="122" t="s">
        <v>374</v>
      </c>
      <c r="B555" s="123" t="s">
        <v>443</v>
      </c>
      <c r="C555" s="202" t="s">
        <v>374</v>
      </c>
      <c r="D555" s="40" t="s">
        <v>444</v>
      </c>
      <c r="E555" s="148" t="s">
        <v>83</v>
      </c>
      <c r="F555" s="125"/>
      <c r="G555" s="317">
        <f>SUM(G556:G570)</f>
        <v>223786</v>
      </c>
      <c r="H555" s="318">
        <f>SUM(H556:H570)</f>
        <v>223786</v>
      </c>
      <c r="I555" s="339">
        <f>SUM(I556:I570)</f>
        <v>223786</v>
      </c>
      <c r="J555" s="266">
        <f t="shared" si="25"/>
        <v>1</v>
      </c>
    </row>
    <row r="556" spans="1:10" ht="87.75" customHeight="1">
      <c r="A556" s="132"/>
      <c r="B556" s="133"/>
      <c r="C556" s="229"/>
      <c r="D556" s="134" t="s">
        <v>465</v>
      </c>
      <c r="E556" s="230" t="s">
        <v>2</v>
      </c>
      <c r="F556" s="125"/>
      <c r="G556" s="332">
        <v>10868</v>
      </c>
      <c r="H556" s="321">
        <v>10868</v>
      </c>
      <c r="I556" s="346">
        <f t="shared" ref="I556:I570" si="26">H556</f>
        <v>10868</v>
      </c>
      <c r="J556" s="269">
        <f t="shared" si="25"/>
        <v>1</v>
      </c>
    </row>
    <row r="557" spans="1:10" ht="127.5" customHeight="1">
      <c r="A557" s="135"/>
      <c r="B557" s="136"/>
      <c r="C557" s="231"/>
      <c r="D557" s="137" t="s">
        <v>316</v>
      </c>
      <c r="E557" s="232" t="s">
        <v>317</v>
      </c>
      <c r="F557" s="125"/>
      <c r="G557" s="332">
        <v>20000</v>
      </c>
      <c r="H557" s="321">
        <v>20000</v>
      </c>
      <c r="I557" s="346">
        <f t="shared" si="26"/>
        <v>20000</v>
      </c>
      <c r="J557" s="269">
        <f t="shared" si="25"/>
        <v>1</v>
      </c>
    </row>
    <row r="558" spans="1:10" ht="99.75" customHeight="1">
      <c r="A558" s="135"/>
      <c r="B558" s="136"/>
      <c r="C558" s="231"/>
      <c r="D558" s="137" t="s">
        <v>318</v>
      </c>
      <c r="E558" s="232" t="s">
        <v>319</v>
      </c>
      <c r="F558" s="125"/>
      <c r="G558" s="332">
        <v>21000</v>
      </c>
      <c r="H558" s="321">
        <v>21000</v>
      </c>
      <c r="I558" s="346">
        <f t="shared" si="26"/>
        <v>21000</v>
      </c>
      <c r="J558" s="269">
        <f t="shared" si="25"/>
        <v>1</v>
      </c>
    </row>
    <row r="559" spans="1:10" ht="129.75" customHeight="1">
      <c r="A559" s="132"/>
      <c r="B559" s="133"/>
      <c r="C559" s="229"/>
      <c r="D559" s="134" t="s">
        <v>346</v>
      </c>
      <c r="E559" s="230" t="s">
        <v>92</v>
      </c>
      <c r="F559" s="125"/>
      <c r="G559" s="332">
        <v>25000</v>
      </c>
      <c r="H559" s="321">
        <v>25000</v>
      </c>
      <c r="I559" s="346">
        <f t="shared" si="26"/>
        <v>25000</v>
      </c>
      <c r="J559" s="269">
        <f t="shared" si="25"/>
        <v>1</v>
      </c>
    </row>
    <row r="560" spans="1:10" ht="139.5" customHeight="1">
      <c r="A560" s="135"/>
      <c r="B560" s="154"/>
      <c r="C560" s="197"/>
      <c r="D560" s="137" t="s">
        <v>329</v>
      </c>
      <c r="E560" s="232" t="s">
        <v>632</v>
      </c>
      <c r="F560" s="125"/>
      <c r="G560" s="332">
        <v>15000</v>
      </c>
      <c r="H560" s="321">
        <v>15000</v>
      </c>
      <c r="I560" s="346">
        <f t="shared" si="26"/>
        <v>15000</v>
      </c>
      <c r="J560" s="269">
        <f t="shared" si="25"/>
        <v>1</v>
      </c>
    </row>
    <row r="561" spans="1:10" ht="130.5" customHeight="1">
      <c r="A561" s="135"/>
      <c r="B561" s="154"/>
      <c r="C561" s="197"/>
      <c r="D561" s="137" t="s">
        <v>330</v>
      </c>
      <c r="E561" s="232" t="s">
        <v>78</v>
      </c>
      <c r="F561" s="125"/>
      <c r="G561" s="332">
        <v>9918</v>
      </c>
      <c r="H561" s="321">
        <v>9918</v>
      </c>
      <c r="I561" s="346">
        <f t="shared" si="26"/>
        <v>9918</v>
      </c>
      <c r="J561" s="269">
        <f t="shared" si="25"/>
        <v>1</v>
      </c>
    </row>
    <row r="562" spans="1:10" ht="99" customHeight="1">
      <c r="A562" s="135"/>
      <c r="B562" s="154"/>
      <c r="C562" s="197"/>
      <c r="D562" s="137" t="s">
        <v>331</v>
      </c>
      <c r="E562" s="230" t="s">
        <v>88</v>
      </c>
      <c r="F562" s="125"/>
      <c r="G562" s="332">
        <v>17200</v>
      </c>
      <c r="H562" s="321">
        <v>17200</v>
      </c>
      <c r="I562" s="346">
        <f t="shared" si="26"/>
        <v>17200</v>
      </c>
      <c r="J562" s="269">
        <f t="shared" si="25"/>
        <v>1</v>
      </c>
    </row>
    <row r="563" spans="1:10" ht="141" customHeight="1">
      <c r="A563" s="135"/>
      <c r="B563" s="154"/>
      <c r="C563" s="197"/>
      <c r="D563" s="137" t="s">
        <v>332</v>
      </c>
      <c r="E563" s="232" t="s">
        <v>97</v>
      </c>
      <c r="F563" s="125"/>
      <c r="G563" s="332">
        <v>15000</v>
      </c>
      <c r="H563" s="321">
        <v>15000</v>
      </c>
      <c r="I563" s="346">
        <f t="shared" si="26"/>
        <v>15000</v>
      </c>
      <c r="J563" s="269">
        <f t="shared" si="25"/>
        <v>1</v>
      </c>
    </row>
    <row r="564" spans="1:10" ht="126.75" customHeight="1">
      <c r="A564" s="135"/>
      <c r="B564" s="154"/>
      <c r="C564" s="197"/>
      <c r="D564" s="137" t="s">
        <v>546</v>
      </c>
      <c r="E564" s="232" t="s">
        <v>333</v>
      </c>
      <c r="F564" s="125"/>
      <c r="G564" s="332">
        <v>15000</v>
      </c>
      <c r="H564" s="321">
        <v>15000</v>
      </c>
      <c r="I564" s="346">
        <f t="shared" si="26"/>
        <v>15000</v>
      </c>
      <c r="J564" s="269">
        <f t="shared" si="25"/>
        <v>1</v>
      </c>
    </row>
    <row r="565" spans="1:10" ht="117" customHeight="1">
      <c r="A565" s="135"/>
      <c r="B565" s="154"/>
      <c r="C565" s="197"/>
      <c r="D565" s="137" t="s">
        <v>334</v>
      </c>
      <c r="E565" s="232" t="s">
        <v>99</v>
      </c>
      <c r="F565" s="125"/>
      <c r="G565" s="332">
        <v>12000</v>
      </c>
      <c r="H565" s="321">
        <v>12000</v>
      </c>
      <c r="I565" s="346">
        <f t="shared" si="26"/>
        <v>12000</v>
      </c>
      <c r="J565" s="269">
        <f t="shared" si="25"/>
        <v>1</v>
      </c>
    </row>
    <row r="566" spans="1:10" ht="144" customHeight="1">
      <c r="A566" s="135"/>
      <c r="B566" s="154"/>
      <c r="C566" s="197"/>
      <c r="D566" s="137" t="s">
        <v>335</v>
      </c>
      <c r="E566" s="230" t="s">
        <v>469</v>
      </c>
      <c r="F566" s="125"/>
      <c r="G566" s="332">
        <v>9800</v>
      </c>
      <c r="H566" s="321">
        <v>9800</v>
      </c>
      <c r="I566" s="346">
        <f t="shared" si="26"/>
        <v>9800</v>
      </c>
      <c r="J566" s="269">
        <f t="shared" si="25"/>
        <v>1</v>
      </c>
    </row>
    <row r="567" spans="1:10" ht="112.5" customHeight="1">
      <c r="A567" s="135"/>
      <c r="B567" s="154"/>
      <c r="C567" s="197"/>
      <c r="D567" s="137" t="s">
        <v>336</v>
      </c>
      <c r="E567" s="232" t="s">
        <v>337</v>
      </c>
      <c r="F567" s="125"/>
      <c r="G567" s="332">
        <v>10000</v>
      </c>
      <c r="H567" s="321">
        <v>10000</v>
      </c>
      <c r="I567" s="346">
        <f t="shared" si="26"/>
        <v>10000</v>
      </c>
      <c r="J567" s="269">
        <f t="shared" si="25"/>
        <v>1</v>
      </c>
    </row>
    <row r="568" spans="1:10" ht="153.75" customHeight="1">
      <c r="A568" s="135"/>
      <c r="B568" s="154"/>
      <c r="C568" s="197"/>
      <c r="D568" s="137" t="s">
        <v>338</v>
      </c>
      <c r="E568" s="232" t="s">
        <v>339</v>
      </c>
      <c r="F568" s="125"/>
      <c r="G568" s="332">
        <v>16000</v>
      </c>
      <c r="H568" s="321">
        <v>16000</v>
      </c>
      <c r="I568" s="346">
        <f t="shared" si="26"/>
        <v>16000</v>
      </c>
      <c r="J568" s="269">
        <f t="shared" si="25"/>
        <v>1</v>
      </c>
    </row>
    <row r="569" spans="1:10" ht="99" customHeight="1">
      <c r="A569" s="135"/>
      <c r="B569" s="233"/>
      <c r="C569" s="197"/>
      <c r="D569" s="137" t="s">
        <v>342</v>
      </c>
      <c r="E569" s="232" t="s">
        <v>340</v>
      </c>
      <c r="F569" s="125"/>
      <c r="G569" s="332">
        <v>10000</v>
      </c>
      <c r="H569" s="321">
        <v>10000</v>
      </c>
      <c r="I569" s="346">
        <f t="shared" si="26"/>
        <v>10000</v>
      </c>
      <c r="J569" s="269">
        <f t="shared" si="25"/>
        <v>1</v>
      </c>
    </row>
    <row r="570" spans="1:10" ht="112.5" customHeight="1">
      <c r="A570" s="135"/>
      <c r="B570" s="233"/>
      <c r="C570" s="197"/>
      <c r="D570" s="137" t="s">
        <v>345</v>
      </c>
      <c r="E570" s="232" t="s">
        <v>341</v>
      </c>
      <c r="F570" s="125"/>
      <c r="G570" s="332">
        <v>17000</v>
      </c>
      <c r="H570" s="321">
        <v>17000</v>
      </c>
      <c r="I570" s="346">
        <f t="shared" si="26"/>
        <v>17000</v>
      </c>
      <c r="J570" s="269">
        <f t="shared" si="25"/>
        <v>1</v>
      </c>
    </row>
    <row r="571" spans="1:10" ht="79.5" customHeight="1">
      <c r="A571" s="52" t="s">
        <v>373</v>
      </c>
      <c r="B571" s="51" t="s">
        <v>375</v>
      </c>
      <c r="C571" s="193" t="s">
        <v>374</v>
      </c>
      <c r="D571" s="40" t="s">
        <v>344</v>
      </c>
      <c r="E571" s="232"/>
      <c r="F571" s="125"/>
      <c r="G571" s="317">
        <f>G572</f>
        <v>1615620.2</v>
      </c>
      <c r="H571" s="318">
        <f>H572</f>
        <v>1615620.2</v>
      </c>
      <c r="I571" s="339">
        <f>I572</f>
        <v>1603292.46</v>
      </c>
      <c r="J571" s="266">
        <f t="shared" si="25"/>
        <v>0.99236965469978655</v>
      </c>
    </row>
    <row r="572" spans="1:10" ht="32.25" customHeight="1" thickBot="1">
      <c r="A572" s="234"/>
      <c r="B572" s="158"/>
      <c r="C572" s="235"/>
      <c r="D572" s="153"/>
      <c r="E572" s="236" t="s">
        <v>445</v>
      </c>
      <c r="F572" s="153"/>
      <c r="G572" s="351">
        <v>1615620.2</v>
      </c>
      <c r="H572" s="352">
        <v>1615620.2</v>
      </c>
      <c r="I572" s="353">
        <v>1603292.46</v>
      </c>
      <c r="J572" s="272">
        <f>I572/H572</f>
        <v>0.99236965469978655</v>
      </c>
    </row>
    <row r="573" spans="1:10" ht="26.25" customHeight="1">
      <c r="J573" s="162"/>
    </row>
    <row r="574" spans="1:10" ht="25.5" customHeight="1">
      <c r="J574" s="273"/>
    </row>
    <row r="575" spans="1:10" s="60" customFormat="1" ht="15.75" customHeight="1">
      <c r="B575" s="61" t="s">
        <v>412</v>
      </c>
      <c r="C575" s="62"/>
      <c r="D575" s="62"/>
      <c r="E575" s="62"/>
      <c r="F575" s="62"/>
      <c r="G575" s="354"/>
      <c r="H575" s="354"/>
      <c r="I575" s="354"/>
      <c r="J575" s="274"/>
    </row>
    <row r="576" spans="1:10" s="60" customFormat="1" ht="15.75" customHeight="1">
      <c r="B576" s="61" t="s">
        <v>660</v>
      </c>
      <c r="C576" s="62"/>
      <c r="D576" s="62"/>
      <c r="E576" s="62"/>
      <c r="F576" s="62"/>
      <c r="G576" s="354"/>
      <c r="H576" s="354"/>
      <c r="I576" s="354"/>
      <c r="J576" s="274"/>
    </row>
    <row r="577" spans="3:10">
      <c r="G577" s="355"/>
      <c r="H577" s="355"/>
      <c r="I577" s="355"/>
      <c r="J577" s="275"/>
    </row>
    <row r="578" spans="3:10">
      <c r="J578" s="162"/>
    </row>
    <row r="579" spans="3:10">
      <c r="J579" s="162"/>
    </row>
    <row r="580" spans="3:10">
      <c r="G580" s="356"/>
      <c r="H580" s="356"/>
      <c r="I580" s="356"/>
      <c r="J580" s="162"/>
    </row>
    <row r="581" spans="3:10">
      <c r="J581" s="162"/>
    </row>
    <row r="582" spans="3:10">
      <c r="J582" s="162"/>
    </row>
    <row r="583" spans="3:10">
      <c r="J583" s="162"/>
    </row>
    <row r="584" spans="3:10">
      <c r="J584" s="162"/>
    </row>
    <row r="585" spans="3:10">
      <c r="J585" s="162"/>
    </row>
    <row r="586" spans="3:10">
      <c r="C586" s="39"/>
      <c r="J586" s="162"/>
    </row>
    <row r="587" spans="3:10">
      <c r="C587" s="39"/>
      <c r="J587" s="162"/>
    </row>
    <row r="588" spans="3:10">
      <c r="C588" s="39"/>
      <c r="J588" s="162"/>
    </row>
    <row r="589" spans="3:10">
      <c r="C589" s="39"/>
      <c r="J589" s="162"/>
    </row>
    <row r="590" spans="3:10">
      <c r="J590" s="162"/>
    </row>
    <row r="591" spans="3:10">
      <c r="J591" s="162"/>
    </row>
    <row r="592" spans="3:10">
      <c r="J592" s="162"/>
    </row>
    <row r="593" spans="10:10">
      <c r="J593" s="162"/>
    </row>
    <row r="594" spans="10:10">
      <c r="J594" s="162"/>
    </row>
    <row r="595" spans="10:10">
      <c r="J595" s="162"/>
    </row>
    <row r="596" spans="10:10">
      <c r="J596" s="162"/>
    </row>
    <row r="597" spans="10:10">
      <c r="J597" s="162"/>
    </row>
    <row r="598" spans="10:10">
      <c r="J598" s="162"/>
    </row>
    <row r="599" spans="10:10">
      <c r="J599" s="162"/>
    </row>
    <row r="600" spans="10:10">
      <c r="J600" s="162"/>
    </row>
    <row r="601" spans="10:10">
      <c r="J601" s="162"/>
    </row>
    <row r="602" spans="10:10">
      <c r="J602" s="162"/>
    </row>
    <row r="603" spans="10:10">
      <c r="J603" s="162"/>
    </row>
    <row r="604" spans="10:10">
      <c r="J604" s="162"/>
    </row>
    <row r="605" spans="10:10">
      <c r="J605" s="162"/>
    </row>
    <row r="606" spans="10:10">
      <c r="J606" s="162"/>
    </row>
    <row r="607" spans="10:10">
      <c r="J607" s="162"/>
    </row>
    <row r="608" spans="10:10">
      <c r="J608" s="162"/>
    </row>
    <row r="609" spans="10:10">
      <c r="J609" s="162"/>
    </row>
    <row r="610" spans="10:10">
      <c r="J610" s="162"/>
    </row>
    <row r="611" spans="10:10">
      <c r="J611" s="162"/>
    </row>
    <row r="612" spans="10:10">
      <c r="J612" s="162"/>
    </row>
    <row r="613" spans="10:10">
      <c r="J613" s="162"/>
    </row>
    <row r="614" spans="10:10">
      <c r="J614" s="162"/>
    </row>
    <row r="615" spans="10:10">
      <c r="J615" s="162"/>
    </row>
    <row r="616" spans="10:10">
      <c r="J616" s="162"/>
    </row>
    <row r="617" spans="10:10">
      <c r="J617" s="162"/>
    </row>
    <row r="618" spans="10:10">
      <c r="J618" s="162"/>
    </row>
    <row r="619" spans="10:10">
      <c r="J619" s="162"/>
    </row>
    <row r="620" spans="10:10">
      <c r="J620" s="162"/>
    </row>
    <row r="621" spans="10:10">
      <c r="J621" s="162"/>
    </row>
    <row r="622" spans="10:10">
      <c r="J622" s="162"/>
    </row>
    <row r="623" spans="10:10">
      <c r="J623" s="162"/>
    </row>
    <row r="624" spans="10:10">
      <c r="J624" s="162"/>
    </row>
    <row r="625" spans="10:10">
      <c r="J625" s="162"/>
    </row>
    <row r="626" spans="10:10">
      <c r="J626" s="162"/>
    </row>
    <row r="627" spans="10:10">
      <c r="J627" s="162"/>
    </row>
    <row r="628" spans="10:10">
      <c r="J628" s="162"/>
    </row>
    <row r="629" spans="10:10">
      <c r="J629" s="162"/>
    </row>
    <row r="630" spans="10:10">
      <c r="J630" s="162"/>
    </row>
    <row r="631" spans="10:10">
      <c r="J631" s="162"/>
    </row>
    <row r="632" spans="10:10">
      <c r="J632" s="162"/>
    </row>
    <row r="633" spans="10:10">
      <c r="J633" s="162"/>
    </row>
    <row r="634" spans="10:10">
      <c r="J634" s="162"/>
    </row>
    <row r="635" spans="10:10">
      <c r="J635" s="162"/>
    </row>
    <row r="636" spans="10:10">
      <c r="J636" s="162"/>
    </row>
    <row r="637" spans="10:10">
      <c r="J637" s="162"/>
    </row>
    <row r="638" spans="10:10">
      <c r="J638" s="162"/>
    </row>
    <row r="639" spans="10:10">
      <c r="J639" s="162"/>
    </row>
    <row r="640" spans="10:10">
      <c r="J640" s="162"/>
    </row>
    <row r="641" spans="10:10">
      <c r="J641" s="162"/>
    </row>
    <row r="642" spans="10:10">
      <c r="J642" s="162"/>
    </row>
    <row r="643" spans="10:10">
      <c r="J643" s="162"/>
    </row>
    <row r="644" spans="10:10">
      <c r="J644" s="162"/>
    </row>
    <row r="645" spans="10:10">
      <c r="J645" s="162"/>
    </row>
    <row r="646" spans="10:10">
      <c r="J646" s="162"/>
    </row>
    <row r="647" spans="10:10">
      <c r="J647" s="162"/>
    </row>
    <row r="648" spans="10:10">
      <c r="J648" s="162"/>
    </row>
    <row r="649" spans="10:10">
      <c r="J649" s="162"/>
    </row>
    <row r="650" spans="10:10">
      <c r="J650" s="162"/>
    </row>
    <row r="651" spans="10:10">
      <c r="J651" s="162"/>
    </row>
    <row r="652" spans="10:10">
      <c r="J652" s="162"/>
    </row>
    <row r="653" spans="10:10">
      <c r="J653" s="162"/>
    </row>
    <row r="654" spans="10:10">
      <c r="J654" s="162"/>
    </row>
    <row r="655" spans="10:10">
      <c r="J655" s="162"/>
    </row>
    <row r="656" spans="10:10">
      <c r="J656" s="162"/>
    </row>
    <row r="657" spans="10:10">
      <c r="J657" s="162"/>
    </row>
    <row r="658" spans="10:10">
      <c r="J658" s="162"/>
    </row>
    <row r="659" spans="10:10">
      <c r="J659" s="162"/>
    </row>
    <row r="660" spans="10:10">
      <c r="J660" s="162"/>
    </row>
    <row r="661" spans="10:10">
      <c r="J661" s="162"/>
    </row>
    <row r="662" spans="10:10">
      <c r="J662" s="162"/>
    </row>
    <row r="663" spans="10:10">
      <c r="J663" s="162"/>
    </row>
    <row r="664" spans="10:10">
      <c r="J664" s="162"/>
    </row>
    <row r="665" spans="10:10">
      <c r="J665" s="162"/>
    </row>
    <row r="666" spans="10:10">
      <c r="J666" s="162"/>
    </row>
    <row r="667" spans="10:10">
      <c r="J667" s="162"/>
    </row>
    <row r="668" spans="10:10">
      <c r="J668" s="162"/>
    </row>
    <row r="669" spans="10:10">
      <c r="J669" s="162"/>
    </row>
    <row r="670" spans="10:10">
      <c r="J670" s="162"/>
    </row>
    <row r="671" spans="10:10">
      <c r="J671" s="162"/>
    </row>
    <row r="672" spans="10:10">
      <c r="J672" s="162"/>
    </row>
    <row r="673" spans="10:10">
      <c r="J673" s="162"/>
    </row>
    <row r="674" spans="10:10">
      <c r="J674" s="162"/>
    </row>
    <row r="675" spans="10:10">
      <c r="J675" s="162"/>
    </row>
    <row r="676" spans="10:10">
      <c r="J676" s="162"/>
    </row>
    <row r="677" spans="10:10">
      <c r="J677" s="162"/>
    </row>
    <row r="678" spans="10:10">
      <c r="J678" s="162"/>
    </row>
    <row r="679" spans="10:10">
      <c r="J679" s="162"/>
    </row>
    <row r="680" spans="10:10">
      <c r="J680" s="162"/>
    </row>
    <row r="681" spans="10:10">
      <c r="J681" s="162"/>
    </row>
    <row r="682" spans="10:10">
      <c r="J682" s="162"/>
    </row>
    <row r="683" spans="10:10">
      <c r="J683" s="162"/>
    </row>
    <row r="684" spans="10:10">
      <c r="J684" s="162"/>
    </row>
    <row r="685" spans="10:10">
      <c r="J685" s="162"/>
    </row>
    <row r="686" spans="10:10">
      <c r="J686" s="162"/>
    </row>
    <row r="687" spans="10:10">
      <c r="J687" s="162"/>
    </row>
    <row r="688" spans="10:10">
      <c r="J688" s="162"/>
    </row>
    <row r="689" spans="10:10">
      <c r="J689" s="162"/>
    </row>
    <row r="690" spans="10:10">
      <c r="J690" s="162"/>
    </row>
    <row r="691" spans="10:10">
      <c r="J691" s="162"/>
    </row>
    <row r="692" spans="10:10">
      <c r="J692" s="162"/>
    </row>
    <row r="693" spans="10:10">
      <c r="J693" s="162"/>
    </row>
    <row r="694" spans="10:10">
      <c r="J694" s="162"/>
    </row>
    <row r="695" spans="10:10">
      <c r="J695" s="162"/>
    </row>
    <row r="696" spans="10:10">
      <c r="J696" s="162"/>
    </row>
    <row r="697" spans="10:10">
      <c r="J697" s="162"/>
    </row>
    <row r="698" spans="10:10">
      <c r="J698" s="162"/>
    </row>
    <row r="699" spans="10:10">
      <c r="J699" s="162"/>
    </row>
    <row r="700" spans="10:10">
      <c r="J700" s="162"/>
    </row>
    <row r="701" spans="10:10">
      <c r="J701" s="162"/>
    </row>
    <row r="702" spans="10:10">
      <c r="J702" s="162"/>
    </row>
    <row r="703" spans="10:10">
      <c r="J703" s="162"/>
    </row>
    <row r="704" spans="10:10">
      <c r="J704" s="162"/>
    </row>
    <row r="705" spans="10:10">
      <c r="J705" s="162"/>
    </row>
    <row r="706" spans="10:10">
      <c r="J706" s="162"/>
    </row>
    <row r="707" spans="10:10">
      <c r="J707" s="162"/>
    </row>
    <row r="708" spans="10:10">
      <c r="J708" s="162"/>
    </row>
    <row r="709" spans="10:10">
      <c r="J709" s="162"/>
    </row>
    <row r="710" spans="10:10">
      <c r="J710" s="162"/>
    </row>
    <row r="711" spans="10:10">
      <c r="J711" s="162"/>
    </row>
    <row r="712" spans="10:10">
      <c r="J712" s="162"/>
    </row>
    <row r="713" spans="10:10">
      <c r="J713" s="162"/>
    </row>
    <row r="714" spans="10:10">
      <c r="J714" s="162"/>
    </row>
    <row r="715" spans="10:10">
      <c r="J715" s="162"/>
    </row>
    <row r="716" spans="10:10">
      <c r="J716" s="162"/>
    </row>
    <row r="717" spans="10:10">
      <c r="J717" s="162"/>
    </row>
    <row r="718" spans="10:10">
      <c r="J718" s="162"/>
    </row>
    <row r="719" spans="10:10">
      <c r="J719" s="162"/>
    </row>
    <row r="720" spans="10:10">
      <c r="J720" s="162"/>
    </row>
    <row r="721" spans="10:10">
      <c r="J721" s="162"/>
    </row>
    <row r="722" spans="10:10">
      <c r="J722" s="162"/>
    </row>
    <row r="723" spans="10:10">
      <c r="J723" s="162"/>
    </row>
    <row r="724" spans="10:10">
      <c r="J724" s="162"/>
    </row>
    <row r="725" spans="10:10">
      <c r="J725" s="162"/>
    </row>
    <row r="726" spans="10:10">
      <c r="J726" s="162"/>
    </row>
    <row r="727" spans="10:10">
      <c r="J727" s="162"/>
    </row>
    <row r="728" spans="10:10">
      <c r="J728" s="162"/>
    </row>
    <row r="729" spans="10:10">
      <c r="J729" s="162"/>
    </row>
    <row r="730" spans="10:10">
      <c r="J730" s="162"/>
    </row>
    <row r="731" spans="10:10">
      <c r="J731" s="162"/>
    </row>
    <row r="732" spans="10:10">
      <c r="J732" s="162"/>
    </row>
    <row r="733" spans="10:10">
      <c r="J733" s="162"/>
    </row>
    <row r="734" spans="10:10">
      <c r="J734" s="162"/>
    </row>
    <row r="735" spans="10:10">
      <c r="J735" s="162"/>
    </row>
    <row r="736" spans="10:10">
      <c r="J736" s="162"/>
    </row>
    <row r="737" spans="10:10">
      <c r="J737" s="162"/>
    </row>
    <row r="738" spans="10:10">
      <c r="J738" s="162"/>
    </row>
    <row r="739" spans="10:10">
      <c r="J739" s="162"/>
    </row>
    <row r="740" spans="10:10">
      <c r="J740" s="162"/>
    </row>
    <row r="741" spans="10:10">
      <c r="J741" s="162"/>
    </row>
    <row r="742" spans="10:10">
      <c r="J742" s="162"/>
    </row>
    <row r="743" spans="10:10">
      <c r="J743" s="162"/>
    </row>
    <row r="744" spans="10:10">
      <c r="J744" s="162"/>
    </row>
    <row r="745" spans="10:10">
      <c r="J745" s="162"/>
    </row>
    <row r="746" spans="10:10">
      <c r="J746" s="162"/>
    </row>
    <row r="747" spans="10:10">
      <c r="J747" s="162"/>
    </row>
    <row r="748" spans="10:10">
      <c r="J748" s="162"/>
    </row>
    <row r="749" spans="10:10">
      <c r="J749" s="162"/>
    </row>
    <row r="750" spans="10:10">
      <c r="J750" s="162"/>
    </row>
    <row r="751" spans="10:10">
      <c r="J751" s="162"/>
    </row>
    <row r="752" spans="10:10">
      <c r="J752" s="162"/>
    </row>
    <row r="753" spans="10:10">
      <c r="J753" s="162"/>
    </row>
    <row r="754" spans="10:10">
      <c r="J754" s="162"/>
    </row>
    <row r="755" spans="10:10">
      <c r="J755" s="162"/>
    </row>
    <row r="756" spans="10:10">
      <c r="J756" s="162"/>
    </row>
    <row r="757" spans="10:10">
      <c r="J757" s="162"/>
    </row>
    <row r="758" spans="10:10">
      <c r="J758" s="162"/>
    </row>
    <row r="759" spans="10:10">
      <c r="J759" s="162"/>
    </row>
    <row r="760" spans="10:10">
      <c r="J760" s="162"/>
    </row>
    <row r="761" spans="10:10">
      <c r="J761" s="162"/>
    </row>
    <row r="762" spans="10:10">
      <c r="J762" s="162"/>
    </row>
    <row r="763" spans="10:10">
      <c r="J763" s="162"/>
    </row>
    <row r="764" spans="10:10">
      <c r="J764" s="162"/>
    </row>
    <row r="765" spans="10:10">
      <c r="J765" s="162"/>
    </row>
    <row r="766" spans="10:10">
      <c r="J766" s="162"/>
    </row>
    <row r="767" spans="10:10">
      <c r="J767" s="162"/>
    </row>
    <row r="768" spans="10:10">
      <c r="J768" s="162"/>
    </row>
    <row r="769" spans="10:10">
      <c r="J769" s="162"/>
    </row>
    <row r="770" spans="10:10">
      <c r="J770" s="162"/>
    </row>
  </sheetData>
  <autoFilter ref="A7:J572"/>
  <mergeCells count="79">
    <mergeCell ref="E316:E317"/>
    <mergeCell ref="E311:E315"/>
    <mergeCell ref="E304:E310"/>
    <mergeCell ref="E440:E443"/>
    <mergeCell ref="E398:E408"/>
    <mergeCell ref="E415:E416"/>
    <mergeCell ref="E417:E420"/>
    <mergeCell ref="E426:E439"/>
    <mergeCell ref="E127:E145"/>
    <mergeCell ref="E205:E206"/>
    <mergeCell ref="E168:E172"/>
    <mergeCell ref="E176:E181"/>
    <mergeCell ref="E297:E299"/>
    <mergeCell ref="E300:E301"/>
    <mergeCell ref="E549:E553"/>
    <mergeCell ref="E382:E393"/>
    <mergeCell ref="E458:E459"/>
    <mergeCell ref="E421:E424"/>
    <mergeCell ref="E474:E475"/>
    <mergeCell ref="E478:E480"/>
    <mergeCell ref="E444:E445"/>
    <mergeCell ref="E446:E447"/>
    <mergeCell ref="E450:E451"/>
    <mergeCell ref="E409:E414"/>
    <mergeCell ref="E453:E455"/>
    <mergeCell ref="E337:E338"/>
    <mergeCell ref="E340:E381"/>
    <mergeCell ref="E396:E397"/>
    <mergeCell ref="E539:E541"/>
    <mergeCell ref="F92:F95"/>
    <mergeCell ref="E72:E76"/>
    <mergeCell ref="E100:E112"/>
    <mergeCell ref="E113:E122"/>
    <mergeCell ref="F97:F98"/>
    <mergeCell ref="E536:E537"/>
    <mergeCell ref="E319:E322"/>
    <mergeCell ref="E323:E330"/>
    <mergeCell ref="E332:E333"/>
    <mergeCell ref="E334:E336"/>
    <mergeCell ref="F224:F225"/>
    <mergeCell ref="F228:F229"/>
    <mergeCell ref="E184:E195"/>
    <mergeCell ref="E173:E175"/>
    <mergeCell ref="E228:E229"/>
    <mergeCell ref="E213:E215"/>
    <mergeCell ref="E196:E204"/>
    <mergeCell ref="E224:E225"/>
    <mergeCell ref="E210:E211"/>
    <mergeCell ref="E286:E291"/>
    <mergeCell ref="E292:E296"/>
    <mergeCell ref="E247:E250"/>
    <mergeCell ref="E251:E255"/>
    <mergeCell ref="E257:E262"/>
    <mergeCell ref="E263:E268"/>
    <mergeCell ref="C2:H3"/>
    <mergeCell ref="F80:F85"/>
    <mergeCell ref="F87:F90"/>
    <mergeCell ref="A4:J4"/>
    <mergeCell ref="E41:E42"/>
    <mergeCell ref="F39:F78"/>
    <mergeCell ref="F10:F11"/>
    <mergeCell ref="F12:F21"/>
    <mergeCell ref="F22:F26"/>
    <mergeCell ref="E528:E534"/>
    <mergeCell ref="E498:E499"/>
    <mergeCell ref="E505:E506"/>
    <mergeCell ref="E510:E516"/>
    <mergeCell ref="E517:E519"/>
    <mergeCell ref="E520:E522"/>
    <mergeCell ref="E485:E493"/>
    <mergeCell ref="E495:E496"/>
    <mergeCell ref="F100:F211"/>
    <mergeCell ref="E182:E183"/>
    <mergeCell ref="E123:E126"/>
    <mergeCell ref="E146:E165"/>
    <mergeCell ref="E302:E303"/>
    <mergeCell ref="E282:E285"/>
    <mergeCell ref="E269:E274"/>
    <mergeCell ref="E275:E281"/>
  </mergeCells>
  <phoneticPr fontId="0" type="noConversion"/>
  <pageMargins left="0.25" right="0.2" top="0.3" bottom="0.37" header="0.17" footer="0.15"/>
  <pageSetup paperSize="9" scale="76" firstPageNumber="1250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  &amp;Pէջ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8"/>
  <sheetViews>
    <sheetView tabSelected="1" topLeftCell="E48" zoomScaleNormal="100" zoomScaleSheetLayoutView="100" workbookViewId="0">
      <selection activeCell="D47" sqref="D47"/>
    </sheetView>
  </sheetViews>
  <sheetFormatPr defaultRowHeight="14.25"/>
  <cols>
    <col min="1" max="1" width="7.28515625" style="7" customWidth="1"/>
    <col min="2" max="2" width="6.5703125" style="7" customWidth="1"/>
    <col min="3" max="3" width="6.140625" style="17" customWidth="1"/>
    <col min="4" max="4" width="50.140625" style="7" customWidth="1"/>
    <col min="5" max="5" width="46.85546875" style="35" customWidth="1"/>
    <col min="6" max="6" width="17.85546875" style="18" customWidth="1"/>
    <col min="7" max="7" width="17.28515625" style="18" customWidth="1"/>
    <col min="8" max="8" width="18.7109375" style="18" customWidth="1"/>
    <col min="9" max="9" width="12.5703125" style="7" customWidth="1"/>
    <col min="10" max="16384" width="9.140625" style="7"/>
  </cols>
  <sheetData>
    <row r="1" spans="1:9" ht="15.75" customHeight="1">
      <c r="A1" s="5"/>
      <c r="B1" s="5"/>
      <c r="C1" s="6"/>
      <c r="D1" s="5"/>
      <c r="E1" s="5"/>
      <c r="I1" s="68" t="s">
        <v>286</v>
      </c>
    </row>
    <row r="2" spans="1:9" ht="15.75" customHeight="1">
      <c r="A2" s="5"/>
      <c r="B2" s="5"/>
      <c r="C2" s="6"/>
      <c r="D2" s="5"/>
      <c r="E2" s="5"/>
      <c r="I2" s="68" t="s">
        <v>79</v>
      </c>
    </row>
    <row r="3" spans="1:9" ht="15.75" customHeight="1">
      <c r="A3" s="5"/>
      <c r="B3" s="5"/>
      <c r="C3" s="6"/>
      <c r="D3" s="5"/>
      <c r="E3" s="5"/>
      <c r="I3" s="68"/>
    </row>
    <row r="4" spans="1:9" ht="20.25">
      <c r="A4" s="404" t="s">
        <v>651</v>
      </c>
      <c r="B4" s="404"/>
      <c r="C4" s="404"/>
      <c r="D4" s="404"/>
      <c r="E4" s="404"/>
      <c r="F4" s="404"/>
      <c r="G4" s="404"/>
      <c r="H4" s="404"/>
      <c r="I4" s="404"/>
    </row>
    <row r="5" spans="1:9" ht="57" customHeight="1">
      <c r="A5" s="401" t="s">
        <v>413</v>
      </c>
      <c r="B5" s="401"/>
      <c r="C5" s="401"/>
      <c r="D5" s="401"/>
      <c r="E5" s="401"/>
      <c r="F5" s="401"/>
      <c r="G5" s="401"/>
      <c r="H5" s="401"/>
      <c r="I5" s="401"/>
    </row>
    <row r="6" spans="1:9" ht="27.75" customHeight="1">
      <c r="A6" s="5"/>
      <c r="B6" s="5"/>
      <c r="C6" s="6"/>
      <c r="D6" s="5"/>
      <c r="E6" s="20"/>
      <c r="F6" s="278"/>
    </row>
    <row r="7" spans="1:9" ht="27.75" customHeight="1" thickBot="1">
      <c r="A7" s="5"/>
      <c r="B7" s="5"/>
      <c r="C7" s="21"/>
      <c r="D7" s="5"/>
      <c r="E7" s="22"/>
      <c r="F7" s="279"/>
      <c r="I7" s="69" t="s">
        <v>284</v>
      </c>
    </row>
    <row r="8" spans="1:9" s="73" customFormat="1" ht="63" customHeight="1" thickBot="1">
      <c r="A8" s="67" t="s">
        <v>287</v>
      </c>
      <c r="B8" s="67" t="s">
        <v>288</v>
      </c>
      <c r="C8" s="67" t="s">
        <v>289</v>
      </c>
      <c r="D8" s="70" t="s">
        <v>290</v>
      </c>
      <c r="E8" s="71" t="s">
        <v>446</v>
      </c>
      <c r="F8" s="280" t="s">
        <v>280</v>
      </c>
      <c r="G8" s="281" t="s">
        <v>281</v>
      </c>
      <c r="H8" s="281" t="s">
        <v>282</v>
      </c>
      <c r="I8" s="72" t="s">
        <v>283</v>
      </c>
    </row>
    <row r="9" spans="1:9" s="260" customFormat="1" ht="36" customHeight="1" thickBot="1">
      <c r="A9" s="255"/>
      <c r="B9" s="256"/>
      <c r="C9" s="257"/>
      <c r="D9" s="258" t="s">
        <v>650</v>
      </c>
      <c r="E9" s="259"/>
      <c r="F9" s="282">
        <f>F10+F12+F20+F24+F28+F35+F39+F41+F43+F46+F47</f>
        <v>13922121.299999999</v>
      </c>
      <c r="G9" s="283">
        <f>G10+G12+G20+G24+G28+G35+G39+G41+G43+G46+G47</f>
        <v>13912121.299999999</v>
      </c>
      <c r="H9" s="283">
        <f>H10+H12+H20+H24+H28+H35+H39+H41+H43+H46+H47</f>
        <v>13793970.859999999</v>
      </c>
      <c r="I9" s="300">
        <f t="shared" ref="I9:I16" si="0">H9/G9</f>
        <v>0.99150737422049362</v>
      </c>
    </row>
    <row r="10" spans="1:9" ht="51" customHeight="1">
      <c r="A10" s="8" t="s">
        <v>374</v>
      </c>
      <c r="B10" s="9" t="s">
        <v>375</v>
      </c>
      <c r="C10" s="238" t="s">
        <v>374</v>
      </c>
      <c r="D10" s="67" t="s">
        <v>376</v>
      </c>
      <c r="E10" s="75"/>
      <c r="F10" s="284">
        <f>F11</f>
        <v>14400</v>
      </c>
      <c r="G10" s="285">
        <f>G11</f>
        <v>14400</v>
      </c>
      <c r="H10" s="285">
        <f>H11</f>
        <v>14400</v>
      </c>
      <c r="I10" s="301">
        <f t="shared" si="0"/>
        <v>1</v>
      </c>
    </row>
    <row r="11" spans="1:9" ht="36" customHeight="1">
      <c r="A11" s="10"/>
      <c r="B11" s="11"/>
      <c r="C11" s="26"/>
      <c r="D11" s="28"/>
      <c r="E11" s="77" t="s">
        <v>414</v>
      </c>
      <c r="F11" s="286">
        <v>14400</v>
      </c>
      <c r="G11" s="287">
        <v>14400</v>
      </c>
      <c r="H11" s="287">
        <v>14400</v>
      </c>
      <c r="I11" s="302">
        <f t="shared" si="0"/>
        <v>1</v>
      </c>
    </row>
    <row r="12" spans="1:9" ht="47.25" customHeight="1">
      <c r="A12" s="41" t="s">
        <v>374</v>
      </c>
      <c r="B12" s="23" t="s">
        <v>375</v>
      </c>
      <c r="C12" s="24" t="s">
        <v>374</v>
      </c>
      <c r="D12" s="53" t="s">
        <v>420</v>
      </c>
      <c r="E12" s="179"/>
      <c r="F12" s="288">
        <f>F13+F15+F17+F18</f>
        <v>7806606.5000000019</v>
      </c>
      <c r="G12" s="289">
        <f>G13+G15+G17+G18</f>
        <v>7800526.5</v>
      </c>
      <c r="H12" s="289">
        <f>H13+H15+H17+H18</f>
        <v>7766807.8000000007</v>
      </c>
      <c r="I12" s="303">
        <f t="shared" si="0"/>
        <v>0.99567738152033725</v>
      </c>
    </row>
    <row r="13" spans="1:9" ht="37.5" customHeight="1">
      <c r="A13" s="41"/>
      <c r="B13" s="23"/>
      <c r="C13" s="24"/>
      <c r="D13" s="25"/>
      <c r="E13" s="180" t="s">
        <v>402</v>
      </c>
      <c r="F13" s="290">
        <f>F14</f>
        <v>56240.7</v>
      </c>
      <c r="G13" s="291">
        <f>G14</f>
        <v>56240.7</v>
      </c>
      <c r="H13" s="291">
        <f>H14</f>
        <v>51599.839999999997</v>
      </c>
      <c r="I13" s="302">
        <f t="shared" si="0"/>
        <v>0.91748217927586251</v>
      </c>
    </row>
    <row r="14" spans="1:9" ht="36" customHeight="1">
      <c r="A14" s="41"/>
      <c r="B14" s="23"/>
      <c r="C14" s="24"/>
      <c r="D14" s="36" t="s">
        <v>241</v>
      </c>
      <c r="E14" s="181" t="s">
        <v>89</v>
      </c>
      <c r="F14" s="292">
        <v>56240.7</v>
      </c>
      <c r="G14" s="293">
        <v>56240.7</v>
      </c>
      <c r="H14" s="293">
        <v>51599.839999999997</v>
      </c>
      <c r="I14" s="304">
        <f t="shared" si="0"/>
        <v>0.91748217927586251</v>
      </c>
    </row>
    <row r="15" spans="1:9" ht="36.75" customHeight="1">
      <c r="A15" s="41"/>
      <c r="B15" s="23"/>
      <c r="C15" s="24"/>
      <c r="D15" s="25"/>
      <c r="E15" s="182" t="s">
        <v>415</v>
      </c>
      <c r="F15" s="290">
        <f>F16</f>
        <v>107355.9</v>
      </c>
      <c r="G15" s="291">
        <f>G16</f>
        <v>107355.9</v>
      </c>
      <c r="H15" s="291">
        <f>H16</f>
        <v>107355.9</v>
      </c>
      <c r="I15" s="302">
        <f t="shared" si="0"/>
        <v>1</v>
      </c>
    </row>
    <row r="16" spans="1:9" ht="34.5" customHeight="1">
      <c r="A16" s="12"/>
      <c r="B16" s="13"/>
      <c r="C16" s="29"/>
      <c r="D16" s="78" t="s">
        <v>416</v>
      </c>
      <c r="E16" s="181" t="s">
        <v>417</v>
      </c>
      <c r="F16" s="292">
        <v>107355.9</v>
      </c>
      <c r="G16" s="293">
        <v>107355.9</v>
      </c>
      <c r="H16" s="293">
        <v>107355.9</v>
      </c>
      <c r="I16" s="304">
        <f t="shared" si="0"/>
        <v>1</v>
      </c>
    </row>
    <row r="17" spans="1:9" ht="39" customHeight="1">
      <c r="A17" s="14"/>
      <c r="B17" s="15"/>
      <c r="C17" s="29"/>
      <c r="D17" s="27"/>
      <c r="E17" s="182" t="s">
        <v>403</v>
      </c>
      <c r="F17" s="290">
        <v>7593009.9000000022</v>
      </c>
      <c r="G17" s="291">
        <v>7586929.9000000004</v>
      </c>
      <c r="H17" s="291">
        <v>7557852.0600000005</v>
      </c>
      <c r="I17" s="302">
        <f t="shared" ref="I17:I28" si="1">H17/G17</f>
        <v>0.99616737726810944</v>
      </c>
    </row>
    <row r="18" spans="1:9" ht="36" customHeight="1">
      <c r="A18" s="14"/>
      <c r="B18" s="15"/>
      <c r="C18" s="29"/>
      <c r="D18" s="27"/>
      <c r="E18" s="182" t="s">
        <v>419</v>
      </c>
      <c r="F18" s="290">
        <f>F19</f>
        <v>50000</v>
      </c>
      <c r="G18" s="291">
        <f>G19</f>
        <v>50000</v>
      </c>
      <c r="H18" s="291">
        <f>H19</f>
        <v>50000</v>
      </c>
      <c r="I18" s="302">
        <f t="shared" si="1"/>
        <v>1</v>
      </c>
    </row>
    <row r="19" spans="1:9" ht="33" customHeight="1">
      <c r="A19" s="12"/>
      <c r="B19" s="13"/>
      <c r="C19" s="29"/>
      <c r="D19" s="254" t="s">
        <v>388</v>
      </c>
      <c r="E19" s="183" t="s">
        <v>424</v>
      </c>
      <c r="F19" s="292">
        <v>50000</v>
      </c>
      <c r="G19" s="293">
        <v>50000</v>
      </c>
      <c r="H19" s="293">
        <v>50000</v>
      </c>
      <c r="I19" s="304">
        <f t="shared" si="1"/>
        <v>1</v>
      </c>
    </row>
    <row r="20" spans="1:9" s="39" customFormat="1" ht="52.5" customHeight="1">
      <c r="A20" s="52" t="s">
        <v>374</v>
      </c>
      <c r="B20" s="51" t="s">
        <v>375</v>
      </c>
      <c r="C20" s="193" t="s">
        <v>374</v>
      </c>
      <c r="D20" s="50" t="s">
        <v>296</v>
      </c>
      <c r="E20" s="184"/>
      <c r="F20" s="288">
        <f>F21</f>
        <v>290320.3</v>
      </c>
      <c r="G20" s="289">
        <f>G21</f>
        <v>290320.3</v>
      </c>
      <c r="H20" s="289">
        <f>H21</f>
        <v>290320.3</v>
      </c>
      <c r="I20" s="305">
        <f t="shared" si="1"/>
        <v>1</v>
      </c>
    </row>
    <row r="21" spans="1:9" ht="34.5" customHeight="1">
      <c r="A21" s="14"/>
      <c r="B21" s="15"/>
      <c r="C21" s="29"/>
      <c r="D21" s="66"/>
      <c r="E21" s="182" t="s">
        <v>80</v>
      </c>
      <c r="F21" s="290">
        <f>SUM(F22:F23)</f>
        <v>290320.3</v>
      </c>
      <c r="G21" s="291">
        <f>SUM(G22:G23)</f>
        <v>290320.3</v>
      </c>
      <c r="H21" s="291">
        <f>SUM(H22:H23)</f>
        <v>290320.3</v>
      </c>
      <c r="I21" s="302">
        <f t="shared" si="1"/>
        <v>1</v>
      </c>
    </row>
    <row r="22" spans="1:9" ht="30" customHeight="1">
      <c r="A22" s="12"/>
      <c r="B22" s="13"/>
      <c r="C22" s="29"/>
      <c r="D22" s="74" t="s">
        <v>388</v>
      </c>
      <c r="E22" s="402" t="s">
        <v>425</v>
      </c>
      <c r="F22" s="292">
        <v>182591.6</v>
      </c>
      <c r="G22" s="293">
        <v>182591.6</v>
      </c>
      <c r="H22" s="293">
        <v>182591.6</v>
      </c>
      <c r="I22" s="304">
        <f t="shared" si="1"/>
        <v>1</v>
      </c>
    </row>
    <row r="23" spans="1:9" ht="33" customHeight="1">
      <c r="A23" s="12"/>
      <c r="B23" s="13"/>
      <c r="C23" s="29"/>
      <c r="D23" s="78" t="s">
        <v>426</v>
      </c>
      <c r="E23" s="403"/>
      <c r="F23" s="292">
        <v>107728.7</v>
      </c>
      <c r="G23" s="293">
        <v>107728.7</v>
      </c>
      <c r="H23" s="293">
        <v>107728.7</v>
      </c>
      <c r="I23" s="304">
        <f t="shared" si="1"/>
        <v>1</v>
      </c>
    </row>
    <row r="24" spans="1:9" s="39" customFormat="1" ht="91.5" customHeight="1">
      <c r="A24" s="56" t="s">
        <v>374</v>
      </c>
      <c r="B24" s="57" t="s">
        <v>375</v>
      </c>
      <c r="C24" s="58" t="s">
        <v>374</v>
      </c>
      <c r="D24" s="53" t="s">
        <v>544</v>
      </c>
      <c r="E24" s="185"/>
      <c r="F24" s="288">
        <f>F25</f>
        <v>742176</v>
      </c>
      <c r="G24" s="289">
        <f>G25</f>
        <v>742176</v>
      </c>
      <c r="H24" s="289">
        <f>H25</f>
        <v>742176</v>
      </c>
      <c r="I24" s="305">
        <f t="shared" si="1"/>
        <v>1</v>
      </c>
    </row>
    <row r="25" spans="1:9" ht="35.25" customHeight="1">
      <c r="A25" s="10"/>
      <c r="B25" s="11"/>
      <c r="C25" s="29"/>
      <c r="D25" s="59"/>
      <c r="E25" s="182" t="s">
        <v>80</v>
      </c>
      <c r="F25" s="290">
        <f>SUM(F26:F27)</f>
        <v>742176</v>
      </c>
      <c r="G25" s="291">
        <f>SUM(G26:G27)</f>
        <v>742176</v>
      </c>
      <c r="H25" s="291">
        <f>SUM(H26:H27)</f>
        <v>742176</v>
      </c>
      <c r="I25" s="302">
        <f t="shared" si="1"/>
        <v>1</v>
      </c>
    </row>
    <row r="26" spans="1:9" ht="30" customHeight="1">
      <c r="A26" s="12"/>
      <c r="B26" s="13"/>
      <c r="C26" s="29"/>
      <c r="D26" s="74" t="s">
        <v>388</v>
      </c>
      <c r="E26" s="402" t="s">
        <v>427</v>
      </c>
      <c r="F26" s="292">
        <v>652176</v>
      </c>
      <c r="G26" s="293">
        <v>652176</v>
      </c>
      <c r="H26" s="293">
        <v>652176</v>
      </c>
      <c r="I26" s="304">
        <f t="shared" si="1"/>
        <v>1</v>
      </c>
    </row>
    <row r="27" spans="1:9" ht="33" customHeight="1">
      <c r="A27" s="12"/>
      <c r="B27" s="13"/>
      <c r="C27" s="29"/>
      <c r="D27" s="78" t="s">
        <v>452</v>
      </c>
      <c r="E27" s="403"/>
      <c r="F27" s="292">
        <v>90000</v>
      </c>
      <c r="G27" s="293">
        <v>90000</v>
      </c>
      <c r="H27" s="293">
        <v>90000</v>
      </c>
      <c r="I27" s="304">
        <f t="shared" si="1"/>
        <v>1</v>
      </c>
    </row>
    <row r="28" spans="1:9" s="39" customFormat="1" ht="42" customHeight="1">
      <c r="A28" s="56" t="s">
        <v>374</v>
      </c>
      <c r="B28" s="57" t="s">
        <v>375</v>
      </c>
      <c r="C28" s="58" t="s">
        <v>374</v>
      </c>
      <c r="D28" s="53" t="s">
        <v>442</v>
      </c>
      <c r="E28" s="185"/>
      <c r="F28" s="288">
        <f>F29</f>
        <v>865678.7</v>
      </c>
      <c r="G28" s="289">
        <f>G29</f>
        <v>865678.7</v>
      </c>
      <c r="H28" s="289">
        <f>H29</f>
        <v>865542.2</v>
      </c>
      <c r="I28" s="305">
        <f t="shared" si="1"/>
        <v>0.99984232025115094</v>
      </c>
    </row>
    <row r="29" spans="1:9" s="39" customFormat="1" ht="34.5" customHeight="1">
      <c r="A29" s="46"/>
      <c r="B29" s="16"/>
      <c r="C29" s="194"/>
      <c r="D29" s="47"/>
      <c r="E29" s="182" t="s">
        <v>418</v>
      </c>
      <c r="F29" s="290">
        <f>SUM(F30:F34)</f>
        <v>865678.7</v>
      </c>
      <c r="G29" s="291">
        <f>SUM(G30:G34)</f>
        <v>865678.7</v>
      </c>
      <c r="H29" s="291">
        <f>SUM(H30:H34)</f>
        <v>865542.2</v>
      </c>
      <c r="I29" s="302">
        <f t="shared" ref="I29:I34" si="2">H29/G29</f>
        <v>0.99984232025115094</v>
      </c>
    </row>
    <row r="30" spans="1:9" s="39" customFormat="1" ht="33" customHeight="1">
      <c r="A30" s="46"/>
      <c r="B30" s="16"/>
      <c r="C30" s="194"/>
      <c r="D30" s="48"/>
      <c r="E30" s="181" t="s">
        <v>239</v>
      </c>
      <c r="F30" s="294">
        <v>526212.1</v>
      </c>
      <c r="G30" s="295">
        <v>526212.1</v>
      </c>
      <c r="H30" s="295">
        <v>526212.1</v>
      </c>
      <c r="I30" s="304">
        <f t="shared" si="2"/>
        <v>1</v>
      </c>
    </row>
    <row r="31" spans="1:9" s="39" customFormat="1" ht="30" customHeight="1">
      <c r="A31" s="46"/>
      <c r="B31" s="16"/>
      <c r="C31" s="194"/>
      <c r="D31" s="48"/>
      <c r="E31" s="181" t="s">
        <v>405</v>
      </c>
      <c r="F31" s="294">
        <v>10000</v>
      </c>
      <c r="G31" s="295">
        <v>10000</v>
      </c>
      <c r="H31" s="295">
        <v>9863.5</v>
      </c>
      <c r="I31" s="304">
        <f t="shared" si="2"/>
        <v>0.98634999999999995</v>
      </c>
    </row>
    <row r="32" spans="1:9" s="39" customFormat="1" ht="32.25" customHeight="1">
      <c r="A32" s="46"/>
      <c r="B32" s="16"/>
      <c r="C32" s="194"/>
      <c r="D32" s="48"/>
      <c r="E32" s="181" t="s">
        <v>238</v>
      </c>
      <c r="F32" s="294">
        <v>94304.6</v>
      </c>
      <c r="G32" s="295">
        <v>94304.6</v>
      </c>
      <c r="H32" s="295">
        <v>94304.6</v>
      </c>
      <c r="I32" s="304">
        <f t="shared" si="2"/>
        <v>1</v>
      </c>
    </row>
    <row r="33" spans="1:10" s="39" customFormat="1" ht="31.5" customHeight="1">
      <c r="A33" s="46"/>
      <c r="B33" s="16"/>
      <c r="C33" s="29"/>
      <c r="D33" s="78" t="s">
        <v>3</v>
      </c>
      <c r="E33" s="181" t="s">
        <v>354</v>
      </c>
      <c r="F33" s="294">
        <v>15124</v>
      </c>
      <c r="G33" s="295">
        <v>15124</v>
      </c>
      <c r="H33" s="295">
        <v>15124</v>
      </c>
      <c r="I33" s="304">
        <f t="shared" si="2"/>
        <v>1</v>
      </c>
    </row>
    <row r="34" spans="1:10" s="39" customFormat="1" ht="30" customHeight="1">
      <c r="A34" s="46"/>
      <c r="B34" s="16"/>
      <c r="C34" s="194"/>
      <c r="D34" s="49"/>
      <c r="E34" s="181" t="s">
        <v>240</v>
      </c>
      <c r="F34" s="294">
        <v>220038</v>
      </c>
      <c r="G34" s="295">
        <v>220038</v>
      </c>
      <c r="H34" s="295">
        <v>220038</v>
      </c>
      <c r="I34" s="304">
        <f t="shared" si="2"/>
        <v>1</v>
      </c>
    </row>
    <row r="35" spans="1:10" s="39" customFormat="1" ht="34.5" customHeight="1">
      <c r="A35" s="56" t="s">
        <v>374</v>
      </c>
      <c r="B35" s="57" t="s">
        <v>375</v>
      </c>
      <c r="C35" s="58" t="s">
        <v>374</v>
      </c>
      <c r="D35" s="53" t="s">
        <v>447</v>
      </c>
      <c r="E35" s="186"/>
      <c r="F35" s="288">
        <f>F36</f>
        <v>938700</v>
      </c>
      <c r="G35" s="296">
        <f>G36</f>
        <v>984500</v>
      </c>
      <c r="H35" s="296">
        <f>H36</f>
        <v>984500</v>
      </c>
      <c r="I35" s="305">
        <f>H35/G35</f>
        <v>1</v>
      </c>
    </row>
    <row r="36" spans="1:10" ht="36.75" customHeight="1">
      <c r="A36" s="10"/>
      <c r="B36" s="11"/>
      <c r="C36" s="29"/>
      <c r="D36" s="59"/>
      <c r="E36" s="187" t="s">
        <v>80</v>
      </c>
      <c r="F36" s="290">
        <v>938700</v>
      </c>
      <c r="G36" s="291">
        <v>984500</v>
      </c>
      <c r="H36" s="291">
        <v>984500</v>
      </c>
      <c r="I36" s="302">
        <f>H36/G36</f>
        <v>1</v>
      </c>
    </row>
    <row r="37" spans="1:10" s="39" customFormat="1" ht="34.5" customHeight="1">
      <c r="A37" s="79"/>
      <c r="B37" s="80"/>
      <c r="C37" s="81"/>
      <c r="D37" s="53"/>
      <c r="E37" s="147" t="s">
        <v>649</v>
      </c>
      <c r="F37" s="365">
        <f>F38</f>
        <v>91823</v>
      </c>
      <c r="G37" s="363">
        <f>G38</f>
        <v>91823</v>
      </c>
      <c r="H37" s="363">
        <f>H38</f>
        <v>84894.97</v>
      </c>
      <c r="I37" s="366">
        <f>H37/G37</f>
        <v>0.9245501671694456</v>
      </c>
    </row>
    <row r="38" spans="1:10" s="5" customFormat="1" ht="34.5" customHeight="1">
      <c r="A38" s="367"/>
      <c r="B38" s="368"/>
      <c r="C38" s="369"/>
      <c r="D38" s="370"/>
      <c r="E38" s="371" t="s">
        <v>83</v>
      </c>
      <c r="F38" s="372">
        <v>91823</v>
      </c>
      <c r="G38" s="373">
        <v>91823</v>
      </c>
      <c r="H38" s="373">
        <v>84894.97</v>
      </c>
      <c r="I38" s="374">
        <f>H38/G38</f>
        <v>0.9245501671694456</v>
      </c>
    </row>
    <row r="39" spans="1:10" ht="34.5" customHeight="1">
      <c r="A39" s="42" t="s">
        <v>448</v>
      </c>
      <c r="B39" s="31" t="s">
        <v>375</v>
      </c>
      <c r="C39" s="32" t="s">
        <v>373</v>
      </c>
      <c r="D39" s="65" t="s">
        <v>449</v>
      </c>
      <c r="E39" s="189"/>
      <c r="F39" s="288">
        <f>F40</f>
        <v>51575</v>
      </c>
      <c r="G39" s="289">
        <f>G40</f>
        <v>51575</v>
      </c>
      <c r="H39" s="289">
        <f>H40</f>
        <v>47638.1</v>
      </c>
      <c r="I39" s="303">
        <f t="shared" ref="I39:I46" si="3">H39/G39</f>
        <v>0.92366650508967518</v>
      </c>
    </row>
    <row r="40" spans="1:10" ht="36.75" customHeight="1">
      <c r="A40" s="10"/>
      <c r="B40" s="11"/>
      <c r="C40" s="29"/>
      <c r="D40" s="59"/>
      <c r="E40" s="182" t="s">
        <v>80</v>
      </c>
      <c r="F40" s="290">
        <v>51575</v>
      </c>
      <c r="G40" s="291">
        <v>51575</v>
      </c>
      <c r="H40" s="291">
        <v>47638.1</v>
      </c>
      <c r="I40" s="302">
        <f t="shared" si="3"/>
        <v>0.92366650508967518</v>
      </c>
    </row>
    <row r="41" spans="1:10" ht="35.25" customHeight="1">
      <c r="A41" s="42" t="s">
        <v>448</v>
      </c>
      <c r="B41" s="31" t="s">
        <v>375</v>
      </c>
      <c r="C41" s="32" t="s">
        <v>373</v>
      </c>
      <c r="D41" s="65" t="s">
        <v>451</v>
      </c>
      <c r="E41" s="190"/>
      <c r="F41" s="288">
        <f>F42</f>
        <v>40248</v>
      </c>
      <c r="G41" s="289">
        <f>G42</f>
        <v>40248</v>
      </c>
      <c r="H41" s="289">
        <f>H42</f>
        <v>37256.870000000003</v>
      </c>
      <c r="I41" s="303">
        <f t="shared" si="3"/>
        <v>0.92568251838600679</v>
      </c>
    </row>
    <row r="42" spans="1:10" ht="36.75" customHeight="1">
      <c r="A42" s="10"/>
      <c r="B42" s="11"/>
      <c r="C42" s="29"/>
      <c r="D42" s="30"/>
      <c r="E42" s="182" t="s">
        <v>80</v>
      </c>
      <c r="F42" s="290">
        <v>40248</v>
      </c>
      <c r="G42" s="291">
        <v>40248</v>
      </c>
      <c r="H42" s="291">
        <v>37256.870000000003</v>
      </c>
      <c r="I42" s="302">
        <f t="shared" si="3"/>
        <v>0.92568251838600679</v>
      </c>
    </row>
    <row r="43" spans="1:10" ht="36.75" customHeight="1">
      <c r="A43" s="41" t="s">
        <v>374</v>
      </c>
      <c r="B43" s="23" t="s">
        <v>443</v>
      </c>
      <c r="C43" s="24" t="s">
        <v>374</v>
      </c>
      <c r="D43" s="53" t="s">
        <v>422</v>
      </c>
      <c r="E43" s="191"/>
      <c r="F43" s="288">
        <f>F44</f>
        <v>1333010.6000000001</v>
      </c>
      <c r="G43" s="289">
        <f>G44</f>
        <v>1283290.6000000001</v>
      </c>
      <c r="H43" s="289">
        <f>H44</f>
        <v>1218251.1299999999</v>
      </c>
      <c r="I43" s="303">
        <f t="shared" si="3"/>
        <v>0.9493182058685693</v>
      </c>
    </row>
    <row r="44" spans="1:10" ht="37.5" customHeight="1">
      <c r="A44" s="10"/>
      <c r="B44" s="11"/>
      <c r="C44" s="29"/>
      <c r="D44" s="30"/>
      <c r="E44" s="182" t="s">
        <v>83</v>
      </c>
      <c r="F44" s="290">
        <v>1333010.6000000001</v>
      </c>
      <c r="G44" s="291">
        <v>1283290.6000000001</v>
      </c>
      <c r="H44" s="291">
        <v>1218251.1299999999</v>
      </c>
      <c r="I44" s="302">
        <f t="shared" si="3"/>
        <v>0.9493182058685693</v>
      </c>
    </row>
    <row r="45" spans="1:10" ht="63" customHeight="1">
      <c r="A45" s="10"/>
      <c r="B45" s="11"/>
      <c r="C45" s="29"/>
      <c r="D45" s="25"/>
      <c r="E45" s="361" t="s">
        <v>654</v>
      </c>
      <c r="F45" s="362">
        <f>F46+F47</f>
        <v>1839406.2</v>
      </c>
      <c r="G45" s="363">
        <f>G46+G47</f>
        <v>1839406.2</v>
      </c>
      <c r="H45" s="363">
        <f>H46+H47</f>
        <v>1827078.46</v>
      </c>
      <c r="I45" s="364">
        <f>H45/G45</f>
        <v>0.99329797844543533</v>
      </c>
    </row>
    <row r="46" spans="1:10" ht="39" customHeight="1">
      <c r="A46" s="41" t="s">
        <v>374</v>
      </c>
      <c r="B46" s="23" t="s">
        <v>443</v>
      </c>
      <c r="C46" s="24" t="s">
        <v>374</v>
      </c>
      <c r="D46" s="65" t="s">
        <v>404</v>
      </c>
      <c r="E46" s="182" t="s">
        <v>83</v>
      </c>
      <c r="F46" s="290">
        <v>223786</v>
      </c>
      <c r="G46" s="291">
        <v>223786</v>
      </c>
      <c r="H46" s="291">
        <v>223786</v>
      </c>
      <c r="I46" s="302">
        <f t="shared" si="3"/>
        <v>1</v>
      </c>
      <c r="J46" s="33"/>
    </row>
    <row r="47" spans="1:10" ht="76.5" customHeight="1">
      <c r="A47" s="41" t="s">
        <v>373</v>
      </c>
      <c r="B47" s="23" t="s">
        <v>375</v>
      </c>
      <c r="C47" s="24" t="s">
        <v>374</v>
      </c>
      <c r="D47" s="40" t="s">
        <v>203</v>
      </c>
      <c r="E47" s="189"/>
      <c r="F47" s="297">
        <f>F48</f>
        <v>1615620.2</v>
      </c>
      <c r="G47" s="298">
        <f>G48</f>
        <v>1615620.2</v>
      </c>
      <c r="H47" s="298">
        <f>H48</f>
        <v>1603292.46</v>
      </c>
      <c r="I47" s="306">
        <f>H47/G47</f>
        <v>0.99236965469978655</v>
      </c>
    </row>
    <row r="48" spans="1:10" ht="27" customHeight="1" thickBot="1">
      <c r="A48" s="43"/>
      <c r="B48" s="44"/>
      <c r="C48" s="45"/>
      <c r="D48" s="64"/>
      <c r="E48" s="357" t="s">
        <v>445</v>
      </c>
      <c r="F48" s="358">
        <v>1615620.2</v>
      </c>
      <c r="G48" s="359">
        <v>1615620.2</v>
      </c>
      <c r="H48" s="359">
        <v>1603292.46</v>
      </c>
      <c r="I48" s="360">
        <f>H48/G48</f>
        <v>0.99236965469978655</v>
      </c>
      <c r="J48" s="37"/>
    </row>
    <row r="49" spans="2:10" ht="33.75" customHeight="1">
      <c r="E49" s="38"/>
      <c r="I49" s="19"/>
    </row>
    <row r="50" spans="2:10" ht="33.75" customHeight="1">
      <c r="E50" s="34"/>
      <c r="I50" s="19"/>
    </row>
    <row r="51" spans="2:10" s="60" customFormat="1" ht="15.75" customHeight="1">
      <c r="B51" s="61" t="s">
        <v>412</v>
      </c>
      <c r="C51" s="62"/>
      <c r="D51" s="62"/>
      <c r="E51" s="62"/>
      <c r="F51" s="299"/>
      <c r="G51" s="299"/>
      <c r="H51" s="299"/>
      <c r="I51" s="307"/>
      <c r="J51" s="63"/>
    </row>
    <row r="52" spans="2:10" s="60" customFormat="1" ht="15.75" customHeight="1">
      <c r="B52" s="61" t="s">
        <v>660</v>
      </c>
      <c r="C52" s="62"/>
      <c r="D52" s="62"/>
      <c r="E52" s="62"/>
      <c r="F52" s="299"/>
      <c r="G52" s="299"/>
      <c r="H52" s="299"/>
      <c r="I52" s="307"/>
      <c r="J52" s="63"/>
    </row>
    <row r="53" spans="2:10">
      <c r="E53" s="34"/>
      <c r="I53" s="19"/>
    </row>
    <row r="54" spans="2:10">
      <c r="E54" s="34"/>
      <c r="I54" s="19"/>
    </row>
    <row r="55" spans="2:10">
      <c r="E55" s="34"/>
      <c r="I55" s="19"/>
    </row>
    <row r="56" spans="2:10">
      <c r="E56" s="34"/>
      <c r="I56" s="19"/>
    </row>
    <row r="57" spans="2:10">
      <c r="E57" s="34"/>
      <c r="I57" s="19"/>
    </row>
    <row r="58" spans="2:10">
      <c r="E58" s="34"/>
      <c r="I58" s="19"/>
    </row>
    <row r="59" spans="2:10">
      <c r="E59" s="34"/>
      <c r="I59" s="19"/>
    </row>
    <row r="60" spans="2:10">
      <c r="E60" s="34"/>
      <c r="I60" s="19"/>
    </row>
    <row r="61" spans="2:10">
      <c r="E61" s="34"/>
      <c r="I61" s="19"/>
    </row>
    <row r="62" spans="2:10">
      <c r="E62" s="34"/>
      <c r="I62" s="19"/>
    </row>
    <row r="63" spans="2:10">
      <c r="E63" s="34"/>
      <c r="I63" s="19"/>
    </row>
    <row r="64" spans="2:10">
      <c r="E64" s="34"/>
      <c r="I64" s="19"/>
    </row>
    <row r="65" spans="5:9">
      <c r="E65" s="34"/>
      <c r="I65" s="19"/>
    </row>
    <row r="66" spans="5:9">
      <c r="E66" s="34"/>
      <c r="I66" s="19"/>
    </row>
    <row r="67" spans="5:9">
      <c r="E67" s="34"/>
      <c r="I67" s="19"/>
    </row>
    <row r="68" spans="5:9">
      <c r="E68" s="34"/>
      <c r="I68" s="19"/>
    </row>
    <row r="69" spans="5:9">
      <c r="E69" s="34"/>
      <c r="I69" s="19"/>
    </row>
    <row r="70" spans="5:9">
      <c r="E70" s="34"/>
      <c r="I70" s="19"/>
    </row>
    <row r="71" spans="5:9">
      <c r="E71" s="34"/>
      <c r="I71" s="19"/>
    </row>
    <row r="72" spans="5:9">
      <c r="E72" s="34"/>
      <c r="I72" s="19"/>
    </row>
    <row r="73" spans="5:9">
      <c r="E73" s="34"/>
      <c r="I73" s="19"/>
    </row>
    <row r="74" spans="5:9">
      <c r="E74" s="34"/>
      <c r="I74" s="19"/>
    </row>
    <row r="75" spans="5:9">
      <c r="E75" s="34"/>
      <c r="I75" s="19"/>
    </row>
    <row r="76" spans="5:9">
      <c r="E76" s="34"/>
      <c r="I76" s="19"/>
    </row>
    <row r="77" spans="5:9">
      <c r="E77" s="34"/>
      <c r="I77" s="19"/>
    </row>
    <row r="78" spans="5:9">
      <c r="E78" s="34"/>
      <c r="I78" s="19"/>
    </row>
    <row r="79" spans="5:9">
      <c r="E79" s="34"/>
      <c r="I79" s="19"/>
    </row>
    <row r="80" spans="5:9">
      <c r="E80" s="34"/>
      <c r="I80" s="19"/>
    </row>
    <row r="81" spans="5:9">
      <c r="E81" s="34"/>
      <c r="I81" s="19"/>
    </row>
    <row r="82" spans="5:9">
      <c r="E82" s="34"/>
      <c r="I82" s="19"/>
    </row>
    <row r="83" spans="5:9">
      <c r="E83" s="34"/>
      <c r="I83" s="19"/>
    </row>
    <row r="84" spans="5:9">
      <c r="E84" s="34"/>
      <c r="I84" s="19"/>
    </row>
    <row r="85" spans="5:9">
      <c r="E85" s="34"/>
      <c r="I85" s="19"/>
    </row>
    <row r="86" spans="5:9">
      <c r="E86" s="34"/>
      <c r="I86" s="19"/>
    </row>
    <row r="87" spans="5:9">
      <c r="E87" s="34"/>
      <c r="I87" s="19"/>
    </row>
    <row r="88" spans="5:9">
      <c r="E88" s="34"/>
      <c r="I88" s="19"/>
    </row>
    <row r="89" spans="5:9">
      <c r="E89" s="34"/>
      <c r="I89" s="19"/>
    </row>
    <row r="90" spans="5:9">
      <c r="E90" s="34"/>
      <c r="I90" s="19"/>
    </row>
    <row r="91" spans="5:9">
      <c r="E91" s="34"/>
      <c r="I91" s="19"/>
    </row>
    <row r="92" spans="5:9">
      <c r="E92" s="34"/>
    </row>
    <row r="93" spans="5:9">
      <c r="E93" s="34"/>
    </row>
    <row r="94" spans="5:9">
      <c r="E94" s="34"/>
    </row>
    <row r="95" spans="5:9">
      <c r="E95" s="34"/>
    </row>
    <row r="96" spans="5:9">
      <c r="E96" s="34"/>
    </row>
    <row r="97" spans="5:5">
      <c r="E97" s="34"/>
    </row>
    <row r="98" spans="5:5">
      <c r="E98" s="34"/>
    </row>
    <row r="99" spans="5:5">
      <c r="E99" s="34"/>
    </row>
    <row r="100" spans="5:5">
      <c r="E100" s="34"/>
    </row>
    <row r="101" spans="5:5">
      <c r="E101" s="34"/>
    </row>
    <row r="102" spans="5:5">
      <c r="E102" s="34"/>
    </row>
    <row r="103" spans="5:5">
      <c r="E103" s="34"/>
    </row>
    <row r="104" spans="5:5">
      <c r="E104" s="34"/>
    </row>
    <row r="105" spans="5:5">
      <c r="E105" s="34"/>
    </row>
    <row r="106" spans="5:5">
      <c r="E106" s="34"/>
    </row>
    <row r="107" spans="5:5">
      <c r="E107" s="34"/>
    </row>
    <row r="108" spans="5:5">
      <c r="E108" s="34"/>
    </row>
    <row r="109" spans="5:5">
      <c r="E109" s="34"/>
    </row>
    <row r="110" spans="5:5">
      <c r="E110" s="34"/>
    </row>
    <row r="111" spans="5:5">
      <c r="E111" s="34"/>
    </row>
    <row r="112" spans="5:5">
      <c r="E112" s="34"/>
    </row>
    <row r="113" spans="5:5">
      <c r="E113" s="34"/>
    </row>
    <row r="114" spans="5:5">
      <c r="E114" s="34"/>
    </row>
    <row r="115" spans="5:5">
      <c r="E115" s="34"/>
    </row>
    <row r="116" spans="5:5">
      <c r="E116" s="34"/>
    </row>
    <row r="117" spans="5:5">
      <c r="E117" s="34"/>
    </row>
    <row r="118" spans="5:5">
      <c r="E118" s="34"/>
    </row>
    <row r="119" spans="5:5">
      <c r="E119" s="34"/>
    </row>
    <row r="120" spans="5:5">
      <c r="E120" s="34"/>
    </row>
    <row r="121" spans="5:5">
      <c r="E121" s="34"/>
    </row>
    <row r="122" spans="5:5">
      <c r="E122" s="34"/>
    </row>
    <row r="123" spans="5:5">
      <c r="E123" s="34"/>
    </row>
    <row r="124" spans="5:5">
      <c r="E124" s="34"/>
    </row>
    <row r="125" spans="5:5">
      <c r="E125" s="34"/>
    </row>
    <row r="126" spans="5:5">
      <c r="E126" s="34"/>
    </row>
    <row r="127" spans="5:5">
      <c r="E127" s="34"/>
    </row>
    <row r="128" spans="5:5">
      <c r="E128" s="34"/>
    </row>
    <row r="129" spans="5:5">
      <c r="E129" s="34"/>
    </row>
    <row r="130" spans="5:5">
      <c r="E130" s="34"/>
    </row>
    <row r="131" spans="5:5">
      <c r="E131" s="34"/>
    </row>
    <row r="132" spans="5:5">
      <c r="E132" s="34"/>
    </row>
    <row r="133" spans="5:5">
      <c r="E133" s="34"/>
    </row>
    <row r="134" spans="5:5">
      <c r="E134" s="34"/>
    </row>
    <row r="135" spans="5:5">
      <c r="E135" s="34"/>
    </row>
    <row r="136" spans="5:5">
      <c r="E136" s="34"/>
    </row>
    <row r="137" spans="5:5">
      <c r="E137" s="34"/>
    </row>
    <row r="138" spans="5:5">
      <c r="E138" s="34"/>
    </row>
    <row r="139" spans="5:5">
      <c r="E139" s="34"/>
    </row>
    <row r="140" spans="5:5">
      <c r="E140" s="34"/>
    </row>
    <row r="141" spans="5:5">
      <c r="E141" s="34"/>
    </row>
    <row r="142" spans="5:5">
      <c r="E142" s="34"/>
    </row>
    <row r="143" spans="5:5">
      <c r="E143" s="34"/>
    </row>
    <row r="144" spans="5:5">
      <c r="E144" s="34"/>
    </row>
    <row r="145" spans="5:5">
      <c r="E145" s="34"/>
    </row>
    <row r="146" spans="5:5">
      <c r="E146" s="34"/>
    </row>
    <row r="147" spans="5:5">
      <c r="E147" s="34"/>
    </row>
    <row r="148" spans="5:5">
      <c r="E148" s="34"/>
    </row>
    <row r="149" spans="5:5">
      <c r="E149" s="34"/>
    </row>
    <row r="150" spans="5:5">
      <c r="E150" s="34"/>
    </row>
    <row r="151" spans="5:5">
      <c r="E151" s="34"/>
    </row>
    <row r="152" spans="5:5">
      <c r="E152" s="34"/>
    </row>
    <row r="153" spans="5:5">
      <c r="E153" s="34"/>
    </row>
    <row r="154" spans="5:5">
      <c r="E154" s="34"/>
    </row>
    <row r="155" spans="5:5">
      <c r="E155" s="34"/>
    </row>
    <row r="156" spans="5:5">
      <c r="E156" s="34"/>
    </row>
    <row r="157" spans="5:5">
      <c r="E157" s="34"/>
    </row>
    <row r="158" spans="5:5">
      <c r="E158" s="34"/>
    </row>
    <row r="159" spans="5:5">
      <c r="E159" s="34"/>
    </row>
    <row r="160" spans="5:5">
      <c r="E160" s="34"/>
    </row>
    <row r="161" spans="5:5">
      <c r="E161" s="34"/>
    </row>
    <row r="162" spans="5:5">
      <c r="E162" s="34"/>
    </row>
    <row r="163" spans="5:5">
      <c r="E163" s="34"/>
    </row>
    <row r="164" spans="5:5">
      <c r="E164" s="34"/>
    </row>
    <row r="165" spans="5:5">
      <c r="E165" s="34"/>
    </row>
    <row r="166" spans="5:5">
      <c r="E166" s="34"/>
    </row>
    <row r="167" spans="5:5">
      <c r="E167" s="34"/>
    </row>
    <row r="168" spans="5:5">
      <c r="E168" s="34"/>
    </row>
    <row r="169" spans="5:5">
      <c r="E169" s="34"/>
    </row>
    <row r="170" spans="5:5">
      <c r="E170" s="34"/>
    </row>
    <row r="171" spans="5:5">
      <c r="E171" s="34"/>
    </row>
    <row r="172" spans="5:5">
      <c r="E172" s="34"/>
    </row>
    <row r="173" spans="5:5">
      <c r="E173" s="34"/>
    </row>
    <row r="174" spans="5:5">
      <c r="E174" s="34"/>
    </row>
    <row r="175" spans="5:5">
      <c r="E175" s="34"/>
    </row>
    <row r="176" spans="5:5">
      <c r="E176" s="34"/>
    </row>
    <row r="177" spans="5:5">
      <c r="E177" s="34"/>
    </row>
    <row r="178" spans="5:5">
      <c r="E178" s="34"/>
    </row>
    <row r="179" spans="5:5">
      <c r="E179" s="34"/>
    </row>
    <row r="180" spans="5:5">
      <c r="E180" s="34"/>
    </row>
    <row r="181" spans="5:5">
      <c r="E181" s="34"/>
    </row>
    <row r="182" spans="5:5">
      <c r="E182" s="34"/>
    </row>
    <row r="183" spans="5:5">
      <c r="E183" s="34"/>
    </row>
    <row r="184" spans="5:5">
      <c r="E184" s="34"/>
    </row>
    <row r="185" spans="5:5">
      <c r="E185" s="34"/>
    </row>
    <row r="186" spans="5:5">
      <c r="E186" s="34"/>
    </row>
    <row r="187" spans="5:5">
      <c r="E187" s="34"/>
    </row>
    <row r="188" spans="5:5">
      <c r="E188" s="34"/>
    </row>
    <row r="189" spans="5:5">
      <c r="E189" s="34"/>
    </row>
    <row r="190" spans="5:5">
      <c r="E190" s="34"/>
    </row>
    <row r="191" spans="5:5">
      <c r="E191" s="34"/>
    </row>
    <row r="192" spans="5:5">
      <c r="E192" s="34"/>
    </row>
    <row r="193" spans="5:5">
      <c r="E193" s="34"/>
    </row>
    <row r="194" spans="5:5">
      <c r="E194" s="34"/>
    </row>
    <row r="195" spans="5:5">
      <c r="E195" s="34"/>
    </row>
    <row r="196" spans="5:5">
      <c r="E196" s="34"/>
    </row>
    <row r="197" spans="5:5">
      <c r="E197" s="34"/>
    </row>
    <row r="198" spans="5:5">
      <c r="E198" s="34"/>
    </row>
    <row r="199" spans="5:5">
      <c r="E199" s="34"/>
    </row>
    <row r="200" spans="5:5">
      <c r="E200" s="34"/>
    </row>
    <row r="201" spans="5:5">
      <c r="E201" s="34"/>
    </row>
    <row r="202" spans="5:5">
      <c r="E202" s="34"/>
    </row>
    <row r="203" spans="5:5">
      <c r="E203" s="34"/>
    </row>
    <row r="204" spans="5:5">
      <c r="E204" s="34"/>
    </row>
    <row r="205" spans="5:5">
      <c r="E205" s="34"/>
    </row>
    <row r="206" spans="5:5">
      <c r="E206" s="34"/>
    </row>
    <row r="207" spans="5:5">
      <c r="E207" s="34"/>
    </row>
    <row r="208" spans="5:5">
      <c r="E208" s="34"/>
    </row>
    <row r="209" spans="5:5">
      <c r="E209" s="34"/>
    </row>
    <row r="210" spans="5:5">
      <c r="E210" s="34"/>
    </row>
    <row r="211" spans="5:5">
      <c r="E211" s="34"/>
    </row>
    <row r="212" spans="5:5">
      <c r="E212" s="34"/>
    </row>
    <row r="213" spans="5:5">
      <c r="E213" s="34"/>
    </row>
    <row r="214" spans="5:5">
      <c r="E214" s="34"/>
    </row>
    <row r="215" spans="5:5">
      <c r="E215" s="34"/>
    </row>
    <row r="216" spans="5:5">
      <c r="E216" s="34"/>
    </row>
    <row r="217" spans="5:5">
      <c r="E217" s="34"/>
    </row>
    <row r="218" spans="5:5">
      <c r="E218" s="34"/>
    </row>
    <row r="219" spans="5:5">
      <c r="E219" s="34"/>
    </row>
    <row r="220" spans="5:5">
      <c r="E220" s="34"/>
    </row>
    <row r="221" spans="5:5">
      <c r="E221" s="34"/>
    </row>
    <row r="222" spans="5:5">
      <c r="E222" s="34"/>
    </row>
    <row r="223" spans="5:5">
      <c r="E223" s="34"/>
    </row>
    <row r="224" spans="5:5">
      <c r="E224" s="34"/>
    </row>
    <row r="225" spans="5:5">
      <c r="E225" s="34"/>
    </row>
    <row r="226" spans="5:5">
      <c r="E226" s="34"/>
    </row>
    <row r="227" spans="5:5">
      <c r="E227" s="34"/>
    </row>
    <row r="228" spans="5:5">
      <c r="E228" s="34"/>
    </row>
    <row r="229" spans="5:5">
      <c r="E229" s="34"/>
    </row>
    <row r="230" spans="5:5">
      <c r="E230" s="34"/>
    </row>
    <row r="231" spans="5:5">
      <c r="E231" s="34"/>
    </row>
    <row r="232" spans="5:5">
      <c r="E232" s="34"/>
    </row>
    <row r="233" spans="5:5">
      <c r="E233" s="34"/>
    </row>
    <row r="234" spans="5:5">
      <c r="E234" s="34"/>
    </row>
    <row r="235" spans="5:5">
      <c r="E235" s="34"/>
    </row>
    <row r="236" spans="5:5">
      <c r="E236" s="34"/>
    </row>
    <row r="237" spans="5:5">
      <c r="E237" s="34"/>
    </row>
    <row r="238" spans="5:5">
      <c r="E238" s="34"/>
    </row>
    <row r="239" spans="5:5">
      <c r="E239" s="34"/>
    </row>
    <row r="240" spans="5:5">
      <c r="E240" s="34"/>
    </row>
    <row r="241" spans="5:5">
      <c r="E241" s="34"/>
    </row>
    <row r="242" spans="5:5">
      <c r="E242" s="34"/>
    </row>
    <row r="243" spans="5:5">
      <c r="E243" s="34"/>
    </row>
    <row r="244" spans="5:5">
      <c r="E244" s="34"/>
    </row>
    <row r="245" spans="5:5">
      <c r="E245" s="34"/>
    </row>
    <row r="246" spans="5:5">
      <c r="E246" s="34"/>
    </row>
    <row r="247" spans="5:5">
      <c r="E247" s="34"/>
    </row>
    <row r="248" spans="5:5">
      <c r="E248" s="34"/>
    </row>
    <row r="249" spans="5:5">
      <c r="E249" s="34"/>
    </row>
    <row r="250" spans="5:5">
      <c r="E250" s="34"/>
    </row>
    <row r="251" spans="5:5">
      <c r="E251" s="34"/>
    </row>
    <row r="252" spans="5:5">
      <c r="E252" s="34"/>
    </row>
    <row r="253" spans="5:5">
      <c r="E253" s="34"/>
    </row>
    <row r="254" spans="5:5">
      <c r="E254" s="34"/>
    </row>
    <row r="255" spans="5:5">
      <c r="E255" s="34"/>
    </row>
    <row r="256" spans="5:5">
      <c r="E256" s="34"/>
    </row>
    <row r="257" spans="5:5">
      <c r="E257" s="34"/>
    </row>
    <row r="258" spans="5:5">
      <c r="E258" s="34"/>
    </row>
    <row r="259" spans="5:5">
      <c r="E259" s="34"/>
    </row>
    <row r="260" spans="5:5">
      <c r="E260" s="34"/>
    </row>
    <row r="261" spans="5:5">
      <c r="E261" s="34"/>
    </row>
    <row r="262" spans="5:5">
      <c r="E262" s="34"/>
    </row>
    <row r="263" spans="5:5">
      <c r="E263" s="34"/>
    </row>
    <row r="264" spans="5:5">
      <c r="E264" s="34"/>
    </row>
    <row r="265" spans="5:5">
      <c r="E265" s="34"/>
    </row>
    <row r="266" spans="5:5">
      <c r="E266" s="34"/>
    </row>
    <row r="267" spans="5:5">
      <c r="E267" s="34"/>
    </row>
    <row r="268" spans="5:5">
      <c r="E268" s="34"/>
    </row>
    <row r="269" spans="5:5">
      <c r="E269" s="34"/>
    </row>
    <row r="270" spans="5:5">
      <c r="E270" s="34"/>
    </row>
    <row r="271" spans="5:5">
      <c r="E271" s="34"/>
    </row>
    <row r="272" spans="5:5">
      <c r="E272" s="34"/>
    </row>
    <row r="273" spans="5:5">
      <c r="E273" s="34"/>
    </row>
    <row r="274" spans="5:5">
      <c r="E274" s="34"/>
    </row>
    <row r="275" spans="5:5">
      <c r="E275" s="34"/>
    </row>
    <row r="276" spans="5:5">
      <c r="E276" s="34"/>
    </row>
    <row r="277" spans="5:5">
      <c r="E277" s="34"/>
    </row>
    <row r="278" spans="5:5">
      <c r="E278" s="34"/>
    </row>
    <row r="279" spans="5:5">
      <c r="E279" s="34"/>
    </row>
    <row r="280" spans="5:5">
      <c r="E280" s="34"/>
    </row>
    <row r="281" spans="5:5">
      <c r="E281" s="34"/>
    </row>
    <row r="282" spans="5:5">
      <c r="E282" s="34"/>
    </row>
    <row r="283" spans="5:5">
      <c r="E283" s="34"/>
    </row>
    <row r="284" spans="5:5">
      <c r="E284" s="34"/>
    </row>
    <row r="285" spans="5:5">
      <c r="E285" s="34"/>
    </row>
    <row r="286" spans="5:5">
      <c r="E286" s="34"/>
    </row>
    <row r="287" spans="5:5">
      <c r="E287" s="34"/>
    </row>
    <row r="288" spans="5:5">
      <c r="E288" s="34"/>
    </row>
    <row r="289" spans="5:5">
      <c r="E289" s="34"/>
    </row>
    <row r="290" spans="5:5">
      <c r="E290" s="34"/>
    </row>
    <row r="291" spans="5:5">
      <c r="E291" s="34"/>
    </row>
    <row r="292" spans="5:5">
      <c r="E292" s="34"/>
    </row>
    <row r="293" spans="5:5">
      <c r="E293" s="34"/>
    </row>
    <row r="294" spans="5:5">
      <c r="E294" s="34"/>
    </row>
    <row r="295" spans="5:5">
      <c r="E295" s="34"/>
    </row>
    <row r="296" spans="5:5">
      <c r="E296" s="34"/>
    </row>
    <row r="297" spans="5:5">
      <c r="E297" s="34"/>
    </row>
    <row r="298" spans="5:5">
      <c r="E298" s="34"/>
    </row>
    <row r="299" spans="5:5">
      <c r="E299" s="34"/>
    </row>
    <row r="300" spans="5:5">
      <c r="E300" s="34"/>
    </row>
    <row r="301" spans="5:5">
      <c r="E301" s="34"/>
    </row>
    <row r="302" spans="5:5">
      <c r="E302" s="34"/>
    </row>
    <row r="303" spans="5:5">
      <c r="E303" s="34"/>
    </row>
    <row r="304" spans="5:5">
      <c r="E304" s="34"/>
    </row>
    <row r="305" spans="5:5">
      <c r="E305" s="34"/>
    </row>
    <row r="306" spans="5:5">
      <c r="E306" s="34"/>
    </row>
    <row r="307" spans="5:5">
      <c r="E307" s="34"/>
    </row>
    <row r="308" spans="5:5">
      <c r="E308" s="34"/>
    </row>
    <row r="309" spans="5:5">
      <c r="E309" s="34"/>
    </row>
    <row r="310" spans="5:5">
      <c r="E310" s="34"/>
    </row>
    <row r="311" spans="5:5">
      <c r="E311" s="34"/>
    </row>
    <row r="312" spans="5:5">
      <c r="E312" s="34"/>
    </row>
    <row r="313" spans="5:5">
      <c r="E313" s="34"/>
    </row>
    <row r="314" spans="5:5">
      <c r="E314" s="34"/>
    </row>
    <row r="315" spans="5:5">
      <c r="E315" s="34"/>
    </row>
    <row r="316" spans="5:5">
      <c r="E316" s="34"/>
    </row>
    <row r="317" spans="5:5">
      <c r="E317" s="34"/>
    </row>
    <row r="318" spans="5:5">
      <c r="E318" s="34"/>
    </row>
    <row r="319" spans="5:5">
      <c r="E319" s="34"/>
    </row>
    <row r="320" spans="5:5">
      <c r="E320" s="34"/>
    </row>
    <row r="321" spans="5:5">
      <c r="E321" s="34"/>
    </row>
    <row r="322" spans="5:5">
      <c r="E322" s="34"/>
    </row>
    <row r="323" spans="5:5">
      <c r="E323" s="34"/>
    </row>
    <row r="324" spans="5:5">
      <c r="E324" s="34"/>
    </row>
    <row r="325" spans="5:5">
      <c r="E325" s="34"/>
    </row>
    <row r="326" spans="5:5">
      <c r="E326" s="34"/>
    </row>
    <row r="327" spans="5:5">
      <c r="E327" s="34"/>
    </row>
    <row r="328" spans="5:5">
      <c r="E328" s="34"/>
    </row>
    <row r="329" spans="5:5">
      <c r="E329" s="34"/>
    </row>
    <row r="330" spans="5:5">
      <c r="E330" s="34"/>
    </row>
    <row r="331" spans="5:5">
      <c r="E331" s="34"/>
    </row>
    <row r="332" spans="5:5">
      <c r="E332" s="34"/>
    </row>
    <row r="333" spans="5:5">
      <c r="E333" s="34"/>
    </row>
    <row r="334" spans="5:5">
      <c r="E334" s="34"/>
    </row>
    <row r="335" spans="5:5">
      <c r="E335" s="34"/>
    </row>
    <row r="336" spans="5:5">
      <c r="E336" s="34"/>
    </row>
    <row r="337" spans="5:5">
      <c r="E337" s="34"/>
    </row>
    <row r="338" spans="5:5">
      <c r="E338" s="34"/>
    </row>
    <row r="339" spans="5:5">
      <c r="E339" s="34"/>
    </row>
    <row r="340" spans="5:5">
      <c r="E340" s="34"/>
    </row>
    <row r="341" spans="5:5">
      <c r="E341" s="34"/>
    </row>
    <row r="342" spans="5:5">
      <c r="E342" s="34"/>
    </row>
    <row r="343" spans="5:5">
      <c r="E343" s="34"/>
    </row>
    <row r="344" spans="5:5">
      <c r="E344" s="34"/>
    </row>
    <row r="345" spans="5:5">
      <c r="E345" s="34"/>
    </row>
    <row r="346" spans="5:5">
      <c r="E346" s="34"/>
    </row>
    <row r="347" spans="5:5">
      <c r="E347" s="34"/>
    </row>
    <row r="348" spans="5:5">
      <c r="E348" s="34"/>
    </row>
    <row r="349" spans="5:5">
      <c r="E349" s="34"/>
    </row>
    <row r="350" spans="5:5">
      <c r="E350" s="34"/>
    </row>
    <row r="351" spans="5:5">
      <c r="E351" s="34"/>
    </row>
    <row r="352" spans="5:5">
      <c r="E352" s="34"/>
    </row>
    <row r="353" spans="5:5">
      <c r="E353" s="34"/>
    </row>
    <row r="354" spans="5:5">
      <c r="E354" s="34"/>
    </row>
    <row r="355" spans="5:5">
      <c r="E355" s="34"/>
    </row>
    <row r="356" spans="5:5">
      <c r="E356" s="34"/>
    </row>
    <row r="357" spans="5:5">
      <c r="E357" s="34"/>
    </row>
    <row r="358" spans="5:5">
      <c r="E358" s="34"/>
    </row>
    <row r="359" spans="5:5">
      <c r="E359" s="34"/>
    </row>
    <row r="360" spans="5:5">
      <c r="E360" s="34"/>
    </row>
    <row r="361" spans="5:5">
      <c r="E361" s="34"/>
    </row>
    <row r="362" spans="5:5">
      <c r="E362" s="34"/>
    </row>
    <row r="363" spans="5:5">
      <c r="E363" s="34"/>
    </row>
    <row r="364" spans="5:5">
      <c r="E364" s="34"/>
    </row>
    <row r="365" spans="5:5">
      <c r="E365" s="34"/>
    </row>
    <row r="366" spans="5:5">
      <c r="E366" s="34"/>
    </row>
    <row r="367" spans="5:5">
      <c r="E367" s="34"/>
    </row>
    <row r="368" spans="5:5">
      <c r="E368" s="34"/>
    </row>
    <row r="369" spans="5:5">
      <c r="E369" s="34"/>
    </row>
    <row r="370" spans="5:5">
      <c r="E370" s="34"/>
    </row>
    <row r="371" spans="5:5">
      <c r="E371" s="34"/>
    </row>
    <row r="372" spans="5:5">
      <c r="E372" s="34"/>
    </row>
    <row r="373" spans="5:5">
      <c r="E373" s="34"/>
    </row>
    <row r="374" spans="5:5">
      <c r="E374" s="34"/>
    </row>
    <row r="375" spans="5:5">
      <c r="E375" s="34"/>
    </row>
    <row r="376" spans="5:5">
      <c r="E376" s="34"/>
    </row>
    <row r="377" spans="5:5">
      <c r="E377" s="34"/>
    </row>
    <row r="378" spans="5:5">
      <c r="E378" s="34"/>
    </row>
    <row r="379" spans="5:5">
      <c r="E379" s="34"/>
    </row>
    <row r="380" spans="5:5">
      <c r="E380" s="34"/>
    </row>
    <row r="381" spans="5:5">
      <c r="E381" s="34"/>
    </row>
    <row r="382" spans="5:5">
      <c r="E382" s="34"/>
    </row>
    <row r="383" spans="5:5">
      <c r="E383" s="34"/>
    </row>
    <row r="384" spans="5:5">
      <c r="E384" s="34"/>
    </row>
    <row r="385" spans="5:5">
      <c r="E385" s="34"/>
    </row>
    <row r="386" spans="5:5">
      <c r="E386" s="34"/>
    </row>
    <row r="387" spans="5:5">
      <c r="E387" s="34"/>
    </row>
    <row r="388" spans="5:5">
      <c r="E388" s="34"/>
    </row>
    <row r="389" spans="5:5">
      <c r="E389" s="34"/>
    </row>
    <row r="390" spans="5:5">
      <c r="E390" s="34"/>
    </row>
    <row r="391" spans="5:5">
      <c r="E391" s="34"/>
    </row>
    <row r="392" spans="5:5">
      <c r="E392" s="34"/>
    </row>
    <row r="393" spans="5:5">
      <c r="E393" s="34"/>
    </row>
    <row r="394" spans="5:5">
      <c r="E394" s="34"/>
    </row>
    <row r="395" spans="5:5">
      <c r="E395" s="34"/>
    </row>
    <row r="396" spans="5:5">
      <c r="E396" s="34"/>
    </row>
    <row r="397" spans="5:5">
      <c r="E397" s="34"/>
    </row>
    <row r="398" spans="5:5">
      <c r="E398" s="34"/>
    </row>
    <row r="399" spans="5:5">
      <c r="E399" s="34"/>
    </row>
    <row r="400" spans="5:5">
      <c r="E400" s="34"/>
    </row>
    <row r="401" spans="5:5">
      <c r="E401" s="34"/>
    </row>
    <row r="402" spans="5:5">
      <c r="E402" s="34"/>
    </row>
    <row r="403" spans="5:5">
      <c r="E403" s="34"/>
    </row>
    <row r="404" spans="5:5">
      <c r="E404" s="34"/>
    </row>
    <row r="405" spans="5:5">
      <c r="E405" s="34"/>
    </row>
    <row r="406" spans="5:5">
      <c r="E406" s="34"/>
    </row>
    <row r="407" spans="5:5">
      <c r="E407" s="34"/>
    </row>
    <row r="408" spans="5:5">
      <c r="E408" s="34"/>
    </row>
    <row r="409" spans="5:5">
      <c r="E409" s="34"/>
    </row>
    <row r="410" spans="5:5">
      <c r="E410" s="34"/>
    </row>
    <row r="411" spans="5:5">
      <c r="E411" s="34"/>
    </row>
    <row r="412" spans="5:5">
      <c r="E412" s="34"/>
    </row>
    <row r="413" spans="5:5">
      <c r="E413" s="34"/>
    </row>
    <row r="414" spans="5:5">
      <c r="E414" s="34"/>
    </row>
    <row r="415" spans="5:5">
      <c r="E415" s="34"/>
    </row>
    <row r="416" spans="5:5">
      <c r="E416" s="34"/>
    </row>
    <row r="417" spans="5:5">
      <c r="E417" s="34"/>
    </row>
    <row r="418" spans="5:5">
      <c r="E418" s="34"/>
    </row>
    <row r="419" spans="5:5">
      <c r="E419" s="34"/>
    </row>
    <row r="420" spans="5:5">
      <c r="E420" s="34"/>
    </row>
    <row r="421" spans="5:5">
      <c r="E421" s="34"/>
    </row>
    <row r="422" spans="5:5">
      <c r="E422" s="34"/>
    </row>
    <row r="423" spans="5:5">
      <c r="E423" s="34"/>
    </row>
    <row r="424" spans="5:5">
      <c r="E424" s="34"/>
    </row>
    <row r="425" spans="5:5">
      <c r="E425" s="34"/>
    </row>
    <row r="426" spans="5:5">
      <c r="E426" s="34"/>
    </row>
    <row r="427" spans="5:5">
      <c r="E427" s="34"/>
    </row>
    <row r="428" spans="5:5">
      <c r="E428" s="34"/>
    </row>
    <row r="429" spans="5:5">
      <c r="E429" s="34"/>
    </row>
    <row r="430" spans="5:5">
      <c r="E430" s="34"/>
    </row>
    <row r="431" spans="5:5">
      <c r="E431" s="34"/>
    </row>
    <row r="432" spans="5:5">
      <c r="E432" s="34"/>
    </row>
    <row r="433" spans="5:5">
      <c r="E433" s="34"/>
    </row>
    <row r="434" spans="5:5">
      <c r="E434" s="34"/>
    </row>
    <row r="435" spans="5:5">
      <c r="E435" s="34"/>
    </row>
    <row r="436" spans="5:5">
      <c r="E436" s="34"/>
    </row>
    <row r="437" spans="5:5">
      <c r="E437" s="34"/>
    </row>
    <row r="438" spans="5:5">
      <c r="E438" s="34"/>
    </row>
    <row r="439" spans="5:5">
      <c r="E439" s="34"/>
    </row>
    <row r="440" spans="5:5">
      <c r="E440" s="34"/>
    </row>
    <row r="441" spans="5:5">
      <c r="E441" s="34"/>
    </row>
    <row r="442" spans="5:5">
      <c r="E442" s="34"/>
    </row>
    <row r="443" spans="5:5">
      <c r="E443" s="34"/>
    </row>
    <row r="444" spans="5:5">
      <c r="E444" s="34"/>
    </row>
    <row r="445" spans="5:5">
      <c r="E445" s="34"/>
    </row>
    <row r="446" spans="5:5">
      <c r="E446" s="34"/>
    </row>
    <row r="447" spans="5:5">
      <c r="E447" s="34"/>
    </row>
    <row r="448" spans="5:5">
      <c r="E448" s="34"/>
    </row>
    <row r="449" spans="5:5">
      <c r="E449" s="34"/>
    </row>
    <row r="450" spans="5:5">
      <c r="E450" s="34"/>
    </row>
    <row r="451" spans="5:5">
      <c r="E451" s="34"/>
    </row>
    <row r="452" spans="5:5">
      <c r="E452" s="34"/>
    </row>
    <row r="453" spans="5:5">
      <c r="E453" s="34"/>
    </row>
    <row r="454" spans="5:5">
      <c r="E454" s="34"/>
    </row>
    <row r="455" spans="5:5">
      <c r="E455" s="34"/>
    </row>
    <row r="456" spans="5:5">
      <c r="E456" s="34"/>
    </row>
    <row r="457" spans="5:5">
      <c r="E457" s="34"/>
    </row>
    <row r="458" spans="5:5">
      <c r="E458" s="34"/>
    </row>
    <row r="459" spans="5:5">
      <c r="E459" s="34"/>
    </row>
    <row r="460" spans="5:5">
      <c r="E460" s="34"/>
    </row>
    <row r="461" spans="5:5">
      <c r="E461" s="34"/>
    </row>
    <row r="462" spans="5:5">
      <c r="E462" s="34"/>
    </row>
    <row r="463" spans="5:5">
      <c r="E463" s="34"/>
    </row>
    <row r="464" spans="5:5">
      <c r="E464" s="34"/>
    </row>
    <row r="465" spans="5:5">
      <c r="E465" s="34"/>
    </row>
    <row r="466" spans="5:5">
      <c r="E466" s="34"/>
    </row>
    <row r="467" spans="5:5">
      <c r="E467" s="34"/>
    </row>
    <row r="468" spans="5:5">
      <c r="E468" s="34"/>
    </row>
    <row r="469" spans="5:5">
      <c r="E469" s="34"/>
    </row>
    <row r="470" spans="5:5">
      <c r="E470" s="34"/>
    </row>
    <row r="471" spans="5:5">
      <c r="E471" s="34"/>
    </row>
    <row r="472" spans="5:5">
      <c r="E472" s="34"/>
    </row>
    <row r="473" spans="5:5">
      <c r="E473" s="34"/>
    </row>
    <row r="474" spans="5:5">
      <c r="E474" s="34"/>
    </row>
    <row r="475" spans="5:5">
      <c r="E475" s="34"/>
    </row>
    <row r="476" spans="5:5">
      <c r="E476" s="34"/>
    </row>
    <row r="477" spans="5:5">
      <c r="E477" s="34"/>
    </row>
    <row r="478" spans="5:5">
      <c r="E478" s="34"/>
    </row>
    <row r="479" spans="5:5">
      <c r="E479" s="34"/>
    </row>
    <row r="480" spans="5:5">
      <c r="E480" s="34"/>
    </row>
    <row r="481" spans="5:5">
      <c r="E481" s="34"/>
    </row>
    <row r="482" spans="5:5">
      <c r="E482" s="34"/>
    </row>
    <row r="483" spans="5:5">
      <c r="E483" s="34"/>
    </row>
    <row r="484" spans="5:5">
      <c r="E484" s="34"/>
    </row>
    <row r="485" spans="5:5">
      <c r="E485" s="34"/>
    </row>
    <row r="486" spans="5:5">
      <c r="E486" s="34"/>
    </row>
    <row r="487" spans="5:5">
      <c r="E487" s="34"/>
    </row>
    <row r="488" spans="5:5">
      <c r="E488" s="34"/>
    </row>
    <row r="489" spans="5:5">
      <c r="E489" s="34"/>
    </row>
    <row r="490" spans="5:5">
      <c r="E490" s="34"/>
    </row>
    <row r="491" spans="5:5">
      <c r="E491" s="34"/>
    </row>
    <row r="492" spans="5:5">
      <c r="E492" s="34"/>
    </row>
    <row r="493" spans="5:5">
      <c r="E493" s="34"/>
    </row>
    <row r="494" spans="5:5">
      <c r="E494" s="34"/>
    </row>
    <row r="495" spans="5:5">
      <c r="E495" s="34"/>
    </row>
    <row r="496" spans="5:5">
      <c r="E496" s="34"/>
    </row>
    <row r="497" spans="5:5">
      <c r="E497" s="34"/>
    </row>
    <row r="498" spans="5:5">
      <c r="E498" s="34"/>
    </row>
    <row r="499" spans="5:5">
      <c r="E499" s="34"/>
    </row>
    <row r="500" spans="5:5">
      <c r="E500" s="34"/>
    </row>
    <row r="501" spans="5:5">
      <c r="E501" s="34"/>
    </row>
    <row r="502" spans="5:5">
      <c r="E502" s="34"/>
    </row>
    <row r="503" spans="5:5">
      <c r="E503" s="34"/>
    </row>
    <row r="504" spans="5:5">
      <c r="E504" s="34"/>
    </row>
    <row r="505" spans="5:5">
      <c r="E505" s="34"/>
    </row>
    <row r="506" spans="5:5">
      <c r="E506" s="34"/>
    </row>
    <row r="507" spans="5:5">
      <c r="E507" s="34"/>
    </row>
    <row r="508" spans="5:5">
      <c r="E508" s="34"/>
    </row>
    <row r="509" spans="5:5">
      <c r="E509" s="34"/>
    </row>
    <row r="510" spans="5:5">
      <c r="E510" s="34"/>
    </row>
    <row r="511" spans="5:5">
      <c r="E511" s="34"/>
    </row>
    <row r="512" spans="5:5">
      <c r="E512" s="34"/>
    </row>
    <row r="513" spans="5:5">
      <c r="E513" s="34"/>
    </row>
    <row r="514" spans="5:5">
      <c r="E514" s="34"/>
    </row>
    <row r="515" spans="5:5">
      <c r="E515" s="34"/>
    </row>
    <row r="516" spans="5:5">
      <c r="E516" s="34"/>
    </row>
    <row r="517" spans="5:5">
      <c r="E517" s="34"/>
    </row>
    <row r="518" spans="5:5">
      <c r="E518" s="34"/>
    </row>
    <row r="519" spans="5:5">
      <c r="E519" s="34"/>
    </row>
    <row r="520" spans="5:5">
      <c r="E520" s="34"/>
    </row>
    <row r="521" spans="5:5">
      <c r="E521" s="34"/>
    </row>
    <row r="522" spans="5:5">
      <c r="E522" s="34"/>
    </row>
    <row r="523" spans="5:5">
      <c r="E523" s="34"/>
    </row>
    <row r="524" spans="5:5">
      <c r="E524" s="34"/>
    </row>
    <row r="525" spans="5:5">
      <c r="E525" s="34"/>
    </row>
    <row r="526" spans="5:5">
      <c r="E526" s="34"/>
    </row>
    <row r="527" spans="5:5">
      <c r="E527" s="34"/>
    </row>
    <row r="528" spans="5:5">
      <c r="E528" s="34"/>
    </row>
    <row r="529" spans="5:5">
      <c r="E529" s="34"/>
    </row>
    <row r="530" spans="5:5">
      <c r="E530" s="34"/>
    </row>
    <row r="531" spans="5:5">
      <c r="E531" s="34"/>
    </row>
    <row r="532" spans="5:5">
      <c r="E532" s="34"/>
    </row>
    <row r="533" spans="5:5">
      <c r="E533" s="34"/>
    </row>
    <row r="534" spans="5:5">
      <c r="E534" s="34"/>
    </row>
    <row r="535" spans="5:5">
      <c r="E535" s="34"/>
    </row>
    <row r="536" spans="5:5">
      <c r="E536" s="34"/>
    </row>
    <row r="537" spans="5:5">
      <c r="E537" s="34"/>
    </row>
    <row r="538" spans="5:5">
      <c r="E538" s="34"/>
    </row>
    <row r="539" spans="5:5">
      <c r="E539" s="34"/>
    </row>
    <row r="540" spans="5:5">
      <c r="E540" s="34"/>
    </row>
    <row r="541" spans="5:5">
      <c r="E541" s="34"/>
    </row>
    <row r="542" spans="5:5">
      <c r="E542" s="34"/>
    </row>
    <row r="543" spans="5:5">
      <c r="E543" s="34"/>
    </row>
    <row r="544" spans="5:5">
      <c r="E544" s="34"/>
    </row>
    <row r="545" spans="5:5">
      <c r="E545" s="34"/>
    </row>
    <row r="546" spans="5:5">
      <c r="E546" s="34"/>
    </row>
    <row r="547" spans="5:5">
      <c r="E547" s="34"/>
    </row>
    <row r="548" spans="5:5">
      <c r="E548" s="34"/>
    </row>
    <row r="549" spans="5:5">
      <c r="E549" s="34"/>
    </row>
    <row r="550" spans="5:5">
      <c r="E550" s="34"/>
    </row>
    <row r="551" spans="5:5">
      <c r="E551" s="34"/>
    </row>
    <row r="552" spans="5:5">
      <c r="E552" s="34"/>
    </row>
    <row r="553" spans="5:5">
      <c r="E553" s="34"/>
    </row>
    <row r="554" spans="5:5">
      <c r="E554" s="34"/>
    </row>
    <row r="555" spans="5:5">
      <c r="E555" s="34"/>
    </row>
    <row r="556" spans="5:5">
      <c r="E556" s="34"/>
    </row>
    <row r="557" spans="5:5">
      <c r="E557" s="34"/>
    </row>
    <row r="558" spans="5:5">
      <c r="E558" s="34"/>
    </row>
    <row r="559" spans="5:5">
      <c r="E559" s="34"/>
    </row>
    <row r="560" spans="5:5">
      <c r="E560" s="34"/>
    </row>
    <row r="561" spans="5:5">
      <c r="E561" s="34"/>
    </row>
    <row r="562" spans="5:5">
      <c r="E562" s="34"/>
    </row>
    <row r="563" spans="5:5">
      <c r="E563" s="34"/>
    </row>
    <row r="564" spans="5:5">
      <c r="E564" s="34"/>
    </row>
    <row r="565" spans="5:5">
      <c r="E565" s="34"/>
    </row>
    <row r="566" spans="5:5">
      <c r="E566" s="34"/>
    </row>
    <row r="567" spans="5:5">
      <c r="E567" s="34"/>
    </row>
    <row r="568" spans="5:5">
      <c r="E568" s="34"/>
    </row>
    <row r="569" spans="5:5">
      <c r="E569" s="34"/>
    </row>
    <row r="570" spans="5:5">
      <c r="E570" s="34"/>
    </row>
    <row r="571" spans="5:5">
      <c r="E571" s="34"/>
    </row>
    <row r="572" spans="5:5">
      <c r="E572" s="34"/>
    </row>
    <row r="573" spans="5:5">
      <c r="E573" s="34"/>
    </row>
    <row r="574" spans="5:5">
      <c r="E574" s="34"/>
    </row>
    <row r="575" spans="5:5">
      <c r="E575" s="34"/>
    </row>
    <row r="576" spans="5:5">
      <c r="E576" s="34"/>
    </row>
    <row r="577" spans="5:5">
      <c r="E577" s="34"/>
    </row>
    <row r="578" spans="5:5">
      <c r="E578" s="34"/>
    </row>
    <row r="579" spans="5:5">
      <c r="E579" s="34"/>
    </row>
    <row r="580" spans="5:5">
      <c r="E580" s="34"/>
    </row>
    <row r="581" spans="5:5">
      <c r="E581" s="34"/>
    </row>
    <row r="582" spans="5:5">
      <c r="E582" s="34"/>
    </row>
    <row r="583" spans="5:5">
      <c r="E583" s="34"/>
    </row>
    <row r="584" spans="5:5">
      <c r="E584" s="34"/>
    </row>
    <row r="585" spans="5:5">
      <c r="E585" s="34"/>
    </row>
    <row r="586" spans="5:5">
      <c r="E586" s="34"/>
    </row>
    <row r="587" spans="5:5">
      <c r="E587" s="34"/>
    </row>
    <row r="588" spans="5:5">
      <c r="E588" s="34"/>
    </row>
    <row r="589" spans="5:5">
      <c r="E589" s="34"/>
    </row>
    <row r="590" spans="5:5">
      <c r="E590" s="34"/>
    </row>
    <row r="591" spans="5:5">
      <c r="E591" s="34"/>
    </row>
    <row r="592" spans="5:5">
      <c r="E592" s="34"/>
    </row>
    <row r="593" spans="5:5">
      <c r="E593" s="34"/>
    </row>
    <row r="594" spans="5:5">
      <c r="E594" s="34"/>
    </row>
    <row r="595" spans="5:5">
      <c r="E595" s="34"/>
    </row>
    <row r="596" spans="5:5">
      <c r="E596" s="34"/>
    </row>
    <row r="597" spans="5:5">
      <c r="E597" s="34"/>
    </row>
    <row r="598" spans="5:5">
      <c r="E598" s="34"/>
    </row>
    <row r="599" spans="5:5">
      <c r="E599" s="34"/>
    </row>
    <row r="600" spans="5:5">
      <c r="E600" s="34"/>
    </row>
    <row r="601" spans="5:5">
      <c r="E601" s="34"/>
    </row>
    <row r="602" spans="5:5">
      <c r="E602" s="34"/>
    </row>
    <row r="603" spans="5:5">
      <c r="E603" s="34"/>
    </row>
    <row r="604" spans="5:5">
      <c r="E604" s="34"/>
    </row>
    <row r="605" spans="5:5">
      <c r="E605" s="34"/>
    </row>
    <row r="606" spans="5:5">
      <c r="E606" s="34"/>
    </row>
    <row r="607" spans="5:5">
      <c r="E607" s="34"/>
    </row>
    <row r="608" spans="5:5">
      <c r="E608" s="34"/>
    </row>
    <row r="609" spans="5:5">
      <c r="E609" s="34"/>
    </row>
    <row r="610" spans="5:5">
      <c r="E610" s="34"/>
    </row>
    <row r="611" spans="5:5">
      <c r="E611" s="34"/>
    </row>
    <row r="612" spans="5:5">
      <c r="E612" s="34"/>
    </row>
    <row r="613" spans="5:5">
      <c r="E613" s="34"/>
    </row>
    <row r="614" spans="5:5">
      <c r="E614" s="34"/>
    </row>
    <row r="615" spans="5:5">
      <c r="E615" s="34"/>
    </row>
    <row r="616" spans="5:5">
      <c r="E616" s="34"/>
    </row>
    <row r="617" spans="5:5">
      <c r="E617" s="34"/>
    </row>
    <row r="618" spans="5:5">
      <c r="E618" s="34"/>
    </row>
    <row r="619" spans="5:5">
      <c r="E619" s="34"/>
    </row>
    <row r="620" spans="5:5">
      <c r="E620" s="34"/>
    </row>
    <row r="621" spans="5:5">
      <c r="E621" s="34"/>
    </row>
    <row r="622" spans="5:5">
      <c r="E622" s="34"/>
    </row>
    <row r="623" spans="5:5">
      <c r="E623" s="34"/>
    </row>
    <row r="624" spans="5:5">
      <c r="E624" s="34"/>
    </row>
    <row r="625" spans="5:5">
      <c r="E625" s="34"/>
    </row>
    <row r="626" spans="5:5">
      <c r="E626" s="34"/>
    </row>
    <row r="627" spans="5:5">
      <c r="E627" s="34"/>
    </row>
    <row r="628" spans="5:5">
      <c r="E628" s="34"/>
    </row>
    <row r="629" spans="5:5">
      <c r="E629" s="34"/>
    </row>
    <row r="630" spans="5:5">
      <c r="E630" s="34"/>
    </row>
    <row r="631" spans="5:5">
      <c r="E631" s="34"/>
    </row>
    <row r="632" spans="5:5">
      <c r="E632" s="34"/>
    </row>
    <row r="633" spans="5:5">
      <c r="E633" s="34"/>
    </row>
    <row r="634" spans="5:5">
      <c r="E634" s="34"/>
    </row>
    <row r="635" spans="5:5">
      <c r="E635" s="34"/>
    </row>
    <row r="636" spans="5:5">
      <c r="E636" s="34"/>
    </row>
    <row r="637" spans="5:5">
      <c r="E637" s="34"/>
    </row>
    <row r="638" spans="5:5">
      <c r="E638" s="34"/>
    </row>
    <row r="639" spans="5:5">
      <c r="E639" s="34"/>
    </row>
    <row r="640" spans="5:5">
      <c r="E640" s="34"/>
    </row>
    <row r="641" spans="5:5">
      <c r="E641" s="34"/>
    </row>
    <row r="642" spans="5:5">
      <c r="E642" s="34"/>
    </row>
    <row r="643" spans="5:5">
      <c r="E643" s="34"/>
    </row>
    <row r="644" spans="5:5">
      <c r="E644" s="34"/>
    </row>
    <row r="645" spans="5:5">
      <c r="E645" s="34"/>
    </row>
    <row r="646" spans="5:5">
      <c r="E646" s="34"/>
    </row>
    <row r="647" spans="5:5">
      <c r="E647" s="34"/>
    </row>
    <row r="648" spans="5:5">
      <c r="E648" s="34"/>
    </row>
    <row r="649" spans="5:5">
      <c r="E649" s="34"/>
    </row>
    <row r="650" spans="5:5">
      <c r="E650" s="34"/>
    </row>
    <row r="651" spans="5:5">
      <c r="E651" s="34"/>
    </row>
    <row r="652" spans="5:5">
      <c r="E652" s="34"/>
    </row>
    <row r="653" spans="5:5">
      <c r="E653" s="34"/>
    </row>
    <row r="654" spans="5:5">
      <c r="E654" s="34"/>
    </row>
    <row r="655" spans="5:5">
      <c r="E655" s="34"/>
    </row>
    <row r="656" spans="5:5">
      <c r="E656" s="34"/>
    </row>
    <row r="657" spans="5:5">
      <c r="E657" s="34"/>
    </row>
    <row r="658" spans="5:5">
      <c r="E658" s="34"/>
    </row>
    <row r="659" spans="5:5">
      <c r="E659" s="34"/>
    </row>
    <row r="660" spans="5:5">
      <c r="E660" s="34"/>
    </row>
    <row r="661" spans="5:5">
      <c r="E661" s="34"/>
    </row>
    <row r="662" spans="5:5">
      <c r="E662" s="34"/>
    </row>
    <row r="663" spans="5:5">
      <c r="E663" s="34"/>
    </row>
    <row r="664" spans="5:5">
      <c r="E664" s="34"/>
    </row>
    <row r="665" spans="5:5">
      <c r="E665" s="34"/>
    </row>
    <row r="666" spans="5:5">
      <c r="E666" s="34"/>
    </row>
    <row r="667" spans="5:5">
      <c r="E667" s="34"/>
    </row>
    <row r="668" spans="5:5">
      <c r="E668" s="34"/>
    </row>
    <row r="669" spans="5:5">
      <c r="E669" s="34"/>
    </row>
    <row r="670" spans="5:5">
      <c r="E670" s="34"/>
    </row>
    <row r="671" spans="5:5">
      <c r="E671" s="34"/>
    </row>
    <row r="672" spans="5:5">
      <c r="E672" s="34"/>
    </row>
    <row r="673" spans="5:5">
      <c r="E673" s="34"/>
    </row>
    <row r="674" spans="5:5">
      <c r="E674" s="34"/>
    </row>
    <row r="675" spans="5:5">
      <c r="E675" s="34"/>
    </row>
    <row r="676" spans="5:5">
      <c r="E676" s="34"/>
    </row>
    <row r="677" spans="5:5">
      <c r="E677" s="34"/>
    </row>
    <row r="678" spans="5:5">
      <c r="E678" s="34"/>
    </row>
    <row r="679" spans="5:5">
      <c r="E679" s="34"/>
    </row>
    <row r="680" spans="5:5">
      <c r="E680" s="34"/>
    </row>
    <row r="681" spans="5:5">
      <c r="E681" s="34"/>
    </row>
    <row r="682" spans="5:5">
      <c r="E682" s="34"/>
    </row>
    <row r="683" spans="5:5">
      <c r="E683" s="34"/>
    </row>
    <row r="684" spans="5:5">
      <c r="E684" s="34"/>
    </row>
    <row r="685" spans="5:5">
      <c r="E685" s="34"/>
    </row>
    <row r="686" spans="5:5">
      <c r="E686" s="34"/>
    </row>
    <row r="687" spans="5:5">
      <c r="E687" s="34"/>
    </row>
    <row r="688" spans="5:5">
      <c r="E688" s="34"/>
    </row>
    <row r="689" spans="5:5">
      <c r="E689" s="34"/>
    </row>
    <row r="690" spans="5:5">
      <c r="E690" s="34"/>
    </row>
    <row r="691" spans="5:5">
      <c r="E691" s="34"/>
    </row>
    <row r="692" spans="5:5">
      <c r="E692" s="34"/>
    </row>
    <row r="693" spans="5:5">
      <c r="E693" s="34"/>
    </row>
    <row r="694" spans="5:5">
      <c r="E694" s="34"/>
    </row>
    <row r="695" spans="5:5">
      <c r="E695" s="34"/>
    </row>
    <row r="696" spans="5:5">
      <c r="E696" s="34"/>
    </row>
    <row r="697" spans="5:5">
      <c r="E697" s="34"/>
    </row>
    <row r="698" spans="5:5">
      <c r="E698" s="34"/>
    </row>
  </sheetData>
  <mergeCells count="4">
    <mergeCell ref="A5:I5"/>
    <mergeCell ref="E22:E23"/>
    <mergeCell ref="E26:E27"/>
    <mergeCell ref="A4:I4"/>
  </mergeCells>
  <phoneticPr fontId="0" type="noConversion"/>
  <pageMargins left="0.35" right="0.15748031496062992" top="0.43" bottom="0.35433070866141736" header="0.2" footer="0.15748031496062992"/>
  <pageSetup paperSize="9" scale="78" firstPageNumber="1282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22-1</vt:lpstr>
      <vt:lpstr>22-2</vt:lpstr>
      <vt:lpstr>22-3</vt:lpstr>
      <vt:lpstr>'22-1'!Print_Area</vt:lpstr>
      <vt:lpstr>'22-2'!Print_Area</vt:lpstr>
      <vt:lpstr>'22-3'!Print_Area</vt:lpstr>
      <vt:lpstr>'22-1'!Print_Titles</vt:lpstr>
      <vt:lpstr>'22-2'!Print_Titles</vt:lpstr>
      <vt:lpstr>'22-3'!Print_Titles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 Vanyan1</dc:creator>
  <cp:lastModifiedBy>Kristina Gevorgyan</cp:lastModifiedBy>
  <cp:lastPrinted>2016-04-19T10:07:16Z</cp:lastPrinted>
  <dcterms:created xsi:type="dcterms:W3CDTF">1996-10-14T23:33:28Z</dcterms:created>
  <dcterms:modified xsi:type="dcterms:W3CDTF">2016-06-22T12:14:31Z</dcterms:modified>
</cp:coreProperties>
</file>